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64F0CDA0_EC47_462C_A400_F9C2261AE86D_.wvu.FilterData">'ТКАНИ'!$A$1:$CK$811</definedName>
  </definedNames>
  <calcPr/>
  <customWorkbookViews>
    <customWorkbookView activeSheetId="0" maximized="1" windowHeight="0" windowWidth="0" guid="{64F0CDA0-EC47-462C-A400-F9C2261AE86D}"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<sst xmlns="http://schemas.openxmlformats.org/spreadsheetml/2006/main" count="44537" uniqueCount="13139">
  <si>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</si>
  <si>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</si>
  <si>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</si>
  <si>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</si>
  <si>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</si>
  <si>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</si>
  <si>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</si>
  <si>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</si>
  <si>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</si>
  <si>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</si>
  <si>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</si>
  <si>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</si>
  <si>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</si>
  <si>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</si>
  <si>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</si>
  <si>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</si>
  <si>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</si>
  <si>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</si>
  <si>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</si>
  <si>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</si>
  <si>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</si>
  <si>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</si>
  <si>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</si>
  <si>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</si>
  <si>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</si>
  <si>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</si>
  <si>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</si>
  <si>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</si>
  <si>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</si>
  <si>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</si>
  <si>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</si>
  <si>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</si>
  <si>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</si>
  <si>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</si>
  <si>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</si>
  <si>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</si>
  <si>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</si>
  <si>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</si>
  <si>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</si>
  <si>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</si>
  <si>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</si>
  <si>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</si>
  <si>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</si>
  <si>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</si>
  <si>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</si>
  <si>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</si>
  <si>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</si>
  <si>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</si>
  <si>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</si>
  <si>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</si>
  <si>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</si>
  <si>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</si>
  <si>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</si>
  <si>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</si>
  <si>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</si>
  <si>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</si>
  <si>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</si>
  <si>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</si>
  <si>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</si>
  <si>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</si>
  <si>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</si>
  <si>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</si>
  <si>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</si>
  <si>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</si>
  <si>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</si>
  <si>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</si>
  <si>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</si>
  <si>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</si>
  <si>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</si>
  <si>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</si>
  <si>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</si>
  <si>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</si>
  <si>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</si>
  <si>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</si>
  <si>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</si>
  <si>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</si>
  <si>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</si>
  <si>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</si>
  <si>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</si>
  <si>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</si>
  <si>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</si>
  <si>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</si>
  <si>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</si>
  <si>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</si>
  <si>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</si>
  <si>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</si>
  <si>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</si>
  <si>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</si>
  <si>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</si>
  <si>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</si>
  <si>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</si>
  <si>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</si>
  <si>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</si>
  <si>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</si>
  <si>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</si>
  <si>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</si>
  <si>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</si>
  <si>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</si>
  <si>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</si>
  <si>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</si>
  <si>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</si>
  <si>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</si>
  <si>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</si>
  <si>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</si>
  <si>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</si>
  <si>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</si>
  <si>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</si>
  <si>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</si>
  <si>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</si>
  <si>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</si>
  <si>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</si>
  <si>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</si>
  <si>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</si>
  <si>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</si>
  <si>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</si>
  <si>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</si>
  <si>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</si>
  <si>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</si>
  <si>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</si>
  <si>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</si>
  <si>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</si>
  <si>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</si>
  <si>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</si>
  <si>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</si>
  <si>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</si>
  <si>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</si>
  <si>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</si>
  <si>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</si>
  <si>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</si>
  <si>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</si>
  <si>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</si>
  <si>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</si>
  <si>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</si>
  <si>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</si>
  <si>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</si>
  <si>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</si>
  <si>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</si>
  <si>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</si>
  <si>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</si>
  <si>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</si>
  <si>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</si>
  <si>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</si>
  <si>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</si>
  <si>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</si>
  <si>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</si>
  <si>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</si>
  <si>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</si>
  <si>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</si>
  <si>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</si>
  <si>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</si>
  <si>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</si>
  <si>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</si>
  <si>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</si>
  <si>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</si>
  <si>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</si>
  <si>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</si>
  <si>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</si>
  <si>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</si>
  <si>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</si>
  <si>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</si>
  <si>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</si>
  <si>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</si>
  <si>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</si>
  <si>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</si>
  <si>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</si>
  <si>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</si>
  <si>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</si>
  <si>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</si>
  <si>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</si>
  <si>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</si>
  <si>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</si>
  <si>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</si>
  <si>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</si>
  <si>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</si>
  <si>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</si>
  <si>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</si>
  <si>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</si>
  <si>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</si>
  <si>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</si>
  <si>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</si>
  <si>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</si>
  <si>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</si>
  <si>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</si>
  <si>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</si>
  <si>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</si>
  <si>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</si>
  <si>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</si>
  <si>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</si>
  <si>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</si>
  <si>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</si>
  <si>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</si>
  <si>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</si>
  <si>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</si>
  <si>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</si>
  <si>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</si>
  <si>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</si>
  <si>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</si>
  <si>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</si>
  <si>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</si>
  <si>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</si>
  <si>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</si>
  <si>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</si>
  <si>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</si>
  <si>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</si>
  <si>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</si>
  <si>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</si>
  <si>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</si>
  <si>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</si>
  <si>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</si>
  <si>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</si>
  <si>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</si>
  <si>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</si>
  <si>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</si>
  <si>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</si>
  <si>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</si>
  <si>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</si>
  <si>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</si>
  <si>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</si>
  <si>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</si>
  <si>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</si>
  <si>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</si>
  <si>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</si>
  <si>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</si>
  <si>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</si>
  <si>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</si>
  <si>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</si>
  <si>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</si>
  <si>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</si>
  <si>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</si>
  <si>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</si>
  <si>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</si>
  <si>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</si>
  <si>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</si>
  <si>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</si>
  <si>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</si>
  <si>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</si>
  <si>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</si>
  <si>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</si>
  <si>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</si>
  <si>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</si>
  <si>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</si>
  <si>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</si>
  <si>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</si>
  <si>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</si>
  <si>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</si>
  <si>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</si>
  <si>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</si>
  <si>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</si>
  <si>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</si>
  <si>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</si>
  <si>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</si>
  <si>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</si>
  <si>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</si>
  <si>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</si>
  <si>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</si>
  <si>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</si>
  <si>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</si>
  <si>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</si>
  <si>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</si>
  <si>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</si>
  <si>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</si>
  <si>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</si>
  <si>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</si>
  <si>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</si>
  <si>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</si>
  <si>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</si>
  <si>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</si>
  <si>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</si>
  <si>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</si>
  <si>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</si>
  <si>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</si>
  <si>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</si>
  <si>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</si>
  <si>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</si>
  <si>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</si>
  <si>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</si>
  <si>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</si>
  <si>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</si>
  <si>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</si>
  <si>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</si>
  <si>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</si>
  <si>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</si>
  <si>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</si>
  <si>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</si>
  <si>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</si>
  <si>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</si>
  <si>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</si>
  <si>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</si>
  <si>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</si>
  <si>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</si>
  <si>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</si>
  <si>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</si>
  <si>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</si>
  <si>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</si>
  <si>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</si>
  <si>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</si>
  <si>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</si>
  <si>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</si>
  <si>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</si>
  <si>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</si>
  <si>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</si>
  <si>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</si>
  <si>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</si>
  <si>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</si>
  <si>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</si>
  <si>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</si>
  <si>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</si>
  <si>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</si>
  <si>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</si>
  <si>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</si>
  <si>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</si>
  <si>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</si>
  <si>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</si>
  <si>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</si>
  <si>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</si>
  <si>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</si>
  <si>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</si>
  <si>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</si>
  <si>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</si>
  <si>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</si>
  <si>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</si>
  <si>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</si>
  <si>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</si>
  <si>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</si>
  <si>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</si>
  <si>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</si>
  <si>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</si>
  <si>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</si>
  <si>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</si>
  <si>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</si>
  <si>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</si>
  <si>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</si>
  <si>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</si>
  <si>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</si>
  <si>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</si>
  <si>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</si>
  <si>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</si>
  <si>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</si>
  <si>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</si>
  <si>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</si>
  <si>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</si>
  <si>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</si>
  <si>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</si>
  <si>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</si>
  <si>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</si>
  <si>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</si>
  <si>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</si>
  <si>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</si>
  <si>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</si>
  <si>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</si>
  <si>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</si>
  <si>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</si>
  <si>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</si>
  <si>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</si>
  <si>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</si>
  <si>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</si>
  <si>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</si>
  <si>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</si>
  <si>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</si>
  <si>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</si>
  <si>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</si>
  <si>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</si>
  <si>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</si>
  <si>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</si>
  <si>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</si>
  <si>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</si>
  <si>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</si>
  <si>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</si>
  <si>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</si>
  <si>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</si>
  <si>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</si>
  <si>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</si>
  <si>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</si>
  <si>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</si>
  <si>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</si>
  <si>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</si>
  <si>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</si>
  <si>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</si>
  <si>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</si>
  <si>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</si>
  <si>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</si>
  <si>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</si>
  <si>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</si>
  <si>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</si>
  <si>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</si>
  <si>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</si>
  <si>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</si>
  <si>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</si>
  <si>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</si>
  <si>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</si>
  <si>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</si>
  <si>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</si>
  <si>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</si>
  <si>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</si>
  <si>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</si>
  <si>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</si>
  <si>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</si>
  <si>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</si>
  <si>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</si>
  <si>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</si>
  <si>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</si>
  <si>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</si>
  <si>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</si>
  <si>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</si>
  <si>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</si>
  <si>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</si>
  <si>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</si>
  <si>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</si>
  <si>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</si>
  <si>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</si>
  <si>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</si>
  <si>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</si>
  <si>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</si>
  <si>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</si>
  <si>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</si>
  <si>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</si>
  <si>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</si>
  <si>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</si>
  <si>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</si>
  <si>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</si>
  <si>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</si>
  <si>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</si>
  <si>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</si>
  <si>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</si>
  <si>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</si>
  <si>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</si>
  <si>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</si>
  <si>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</si>
  <si>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</si>
  <si>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</si>
  <si>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</si>
  <si>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</si>
  <si>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</si>
  <si>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</si>
  <si>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</si>
  <si>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</si>
  <si>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</si>
  <si>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</si>
  <si>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</si>
  <si>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</si>
  <si>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</si>
  <si>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</si>
  <si>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</si>
  <si>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</si>
  <si>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</si>
  <si>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</si>
  <si>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</si>
  <si>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</si>
  <si>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</si>
  <si>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</si>
  <si>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</si>
  <si>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</si>
  <si>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</si>
  <si>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</si>
  <si>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</si>
  <si>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</si>
  <si>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</si>
  <si>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</si>
  <si>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</si>
  <si>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</si>
  <si>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</si>
  <si>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</si>
  <si>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</si>
  <si>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</si>
  <si>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</si>
  <si>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</si>
  <si>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</si>
  <si>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</si>
  <si>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</si>
  <si>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</si>
  <si>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</si>
  <si>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</si>
  <si>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</si>
  <si>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</si>
  <si>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</si>
  <si>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</si>
  <si>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</si>
  <si>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</si>
  <si>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</si>
  <si>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</si>
  <si>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</si>
  <si>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</si>
  <si>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</si>
  <si>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</si>
  <si>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</si>
  <si>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</si>
  <si>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</si>
  <si>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</si>
  <si>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</si>
  <si>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</si>
  <si>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</si>
  <si>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</si>
  <si>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</si>
  <si>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</si>
  <si>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</si>
  <si>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</si>
  <si>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</si>
  <si>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</si>
  <si>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</si>
  <si>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</si>
  <si>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</si>
  <si>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</si>
  <si>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</si>
  <si>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</si>
  <si>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</si>
  <si>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</si>
  <si>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</si>
  <si>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</si>
  <si>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</si>
  <si>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</si>
  <si>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</si>
  <si>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</si>
  <si>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</si>
  <si>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</si>
  <si>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</si>
  <si>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</si>
  <si>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</si>
  <si>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</si>
  <si>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</si>
  <si>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</si>
  <si>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</si>
  <si>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</si>
  <si>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</si>
  <si>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</si>
  <si>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</si>
  <si>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</si>
  <si>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</si>
  <si>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</si>
  <si>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</si>
  <si>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</si>
  <si>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</si>
  <si>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</si>
  <si>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</si>
  <si>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</si>
  <si>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</si>
  <si>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</si>
  <si>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</si>
  <si>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</si>
  <si>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</si>
  <si>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</si>
  <si>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</si>
  <si>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</si>
  <si>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</si>
  <si>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</si>
  <si>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</si>
  <si>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</si>
  <si>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</si>
  <si>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</si>
  <si>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</si>
  <si>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</si>
  <si>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</si>
  <si>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</si>
  <si>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</si>
  <si>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</si>
  <si>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</si>
  <si>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</si>
  <si>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</si>
  <si>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</si>
  <si>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</si>
  <si>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</si>
  <si>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</si>
  <si>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</si>
  <si>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</si>
  <si>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</si>
  <si>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</si>
  <si>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</si>
  <si>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</si>
  <si>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</si>
  <si>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</si>
  <si>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</si>
  <si>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</si>
  <si>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</si>
  <si>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</si>
  <si>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</si>
  <si>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</si>
  <si>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</si>
  <si>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</si>
  <si>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</si>
  <si>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</si>
  <si>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</si>
  <si>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</si>
  <si>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</si>
  <si>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</si>
  <si>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</si>
  <si>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</si>
  <si>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</si>
  <si>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</si>
  <si>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</si>
  <si>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</si>
  <si>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</si>
  <si>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</si>
  <si>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</si>
  <si>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</si>
  <si>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</si>
  <si>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</si>
  <si>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</si>
  <si>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</si>
  <si>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</si>
  <si>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</si>
  <si>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</si>
  <si>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</si>
  <si>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</si>
  <si>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</si>
  <si>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</si>
  <si>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</si>
  <si>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</si>
  <si>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</si>
  <si>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</si>
  <si>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</si>
  <si>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</si>
  <si>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</si>
  <si>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</si>
  <si>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</si>
  <si>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</si>
  <si>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</si>
  <si>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</si>
  <si>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</si>
  <si>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</si>
  <si>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</si>
  <si>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</si>
  <si>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</si>
  <si>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</si>
  <si>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</si>
  <si>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</si>
  <si>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</si>
  <si>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</si>
  <si>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</si>
  <si>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</si>
  <si>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</si>
  <si>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</si>
  <si>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</si>
  <si>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</si>
  <si>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</si>
  <si>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</si>
  <si>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</si>
  <si>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</si>
  <si>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</si>
  <si>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</si>
  <si>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</si>
  <si>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</si>
  <si>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</si>
  <si>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</si>
  <si>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</si>
  <si>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</si>
  <si>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</si>
  <si>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</si>
  <si>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</si>
  <si>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</si>
  <si>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</si>
  <si>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</si>
  <si>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</si>
  <si>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</si>
  <si>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</si>
  <si>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</si>
  <si>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</si>
  <si>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</si>
  <si>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</si>
  <si>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</si>
  <si>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</si>
  <si>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</si>
  <si>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</si>
  <si>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</si>
  <si>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</si>
  <si>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</si>
  <si>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</si>
  <si>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</si>
  <si>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</si>
  <si>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</si>
  <si>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</si>
  <si>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</si>
  <si>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</si>
  <si>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</si>
  <si>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</si>
  <si>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</si>
  <si>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</si>
  <si>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</si>
  <si>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</si>
  <si>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</si>
  <si>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</si>
  <si>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</si>
  <si>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</si>
  <si>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</si>
  <si>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</si>
  <si>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</si>
  <si>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</si>
  <si>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</si>
  <si>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</si>
  <si>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</si>
  <si>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</si>
  <si>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</si>
  <si>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</si>
  <si>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</si>
  <si>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</si>
  <si>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</si>
  <si>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</si>
  <si>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</si>
  <si>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</si>
  <si>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</si>
  <si>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</si>
  <si>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</si>
  <si>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</si>
  <si>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</si>
  <si>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</si>
  <si>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</si>
  <si>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</si>
  <si>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</si>
  <si>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</si>
  <si>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</si>
  <si>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</si>
  <si>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</si>
  <si>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</si>
  <si>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</si>
  <si>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</si>
  <si>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</si>
  <si>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</si>
  <si>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</si>
  <si>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</si>
  <si>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</si>
  <si>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</si>
  <si>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</si>
  <si>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</si>
  <si>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</si>
  <si>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</si>
  <si>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</si>
  <si>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</si>
  <si>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</si>
  <si>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</si>
  <si>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</si>
  <si>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</si>
  <si>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</si>
  <si>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</si>
  <si>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</si>
  <si>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</si>
  <si>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</si>
  <si>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</si>
  <si>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</si>
  <si>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</si>
  <si>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</si>
  <si>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</si>
  <si>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</si>
  <si>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</si>
  <si>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</si>
  <si>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</si>
  <si>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</si>
  <si>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</si>
  <si>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</si>
  <si>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</si>
  <si>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</si>
  <si>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</si>
  <si>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</si>
  <si>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</si>
  <si>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</si>
  <si>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</si>
  <si>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</si>
  <si>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</si>
  <si>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</si>
  <si>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</si>
  <si>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</si>
  <si>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</si>
  <si>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</si>
  <si>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</si>
  <si>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</si>
  <si>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</si>
  <si>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</si>
  <si>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</si>
  <si>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</si>
  <si>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</si>
  <si>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</si>
  <si>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</si>
  <si>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</si>
  <si>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</si>
  <si>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</si>
  <si>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</si>
  <si>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</si>
  <si>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</si>
  <si>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</si>
  <si>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</si>
  <si>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</si>
  <si>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</si>
  <si>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</si>
  <si>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</si>
  <si>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</si>
  <si>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</si>
  <si>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</si>
  <si>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</si>
  <si>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</si>
  <si>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</si>
  <si>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</si>
  <si>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</si>
  <si>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</si>
  <si>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</si>
  <si>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</si>
  <si>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</si>
  <si>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</si>
  <si>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</si>
  <si>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</si>
  <si>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</si>
  <si>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</si>
  <si>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</si>
  <si>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</si>
  <si>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</si>
  <si>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</si>
  <si>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</si>
  <si>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</si>
  <si>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</si>
  <si>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</si>
  <si>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</si>
  <si>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</si>
  <si>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</si>
  <si>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</si>
  <si>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</si>
  <si>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</si>
  <si>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</si>
  <si>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</si>
  <si>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</si>
  <si>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</si>
  <si>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</si>
  <si>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</si>
  <si>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</si>
  <si>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</si>
  <si>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</si>
  <si>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</si>
  <si>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</si>
  <si>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</si>
  <si>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</si>
  <si>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</si>
  <si>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</si>
  <si>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</si>
  <si>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</si>
  <si>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</si>
  <si>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</si>
  <si>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</si>
  <si>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</si>
  <si>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</si>
  <si>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</si>
  <si>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</si>
  <si>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</si>
  <si>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</si>
  <si>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</si>
  <si>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</si>
  <si>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</si>
  <si>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</si>
  <si>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</si>
  <si>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</si>
  <si>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</si>
  <si>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</si>
  <si>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</si>
  <si>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</si>
  <si>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</si>
  <si>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</si>
  <si>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</si>
  <si>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</si>
  <si>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</si>
  <si>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</si>
  <si>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</si>
  <si>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</si>
  <si>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</si>
  <si>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</si>
  <si>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</si>
  <si>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</si>
  <si>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</si>
  <si>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</si>
  <si>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</si>
  <si>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</si>
  <si>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</si>
  <si>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</si>
  <si>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</si>
  <si>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</si>
  <si>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</si>
  <si>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</si>
  <si>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</si>
  <si>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</si>
  <si>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</si>
  <si>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</si>
  <si>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</si>
  <si>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</si>
  <si>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</si>
  <si>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</si>
  <si>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</si>
  <si>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</si>
  <si>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</si>
  <si>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</si>
  <si>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</si>
  <si>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</si>
  <si>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</si>
  <si>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</si>
  <si>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</si>
  <si>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</si>
  <si>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</si>
  <si>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</si>
  <si>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</si>
  <si>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</si>
  <si>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</si>
  <si>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</si>
  <si>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</si>
  <si>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</si>
  <si>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</si>
  <si>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</si>
  <si>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</si>
  <si>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</si>
  <si>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</si>
  <si>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</si>
  <si>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</si>
  <si>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</si>
  <si>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</si>
  <si>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</si>
  <si>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</si>
  <si>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</si>
  <si>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</si>
  <si>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</si>
  <si>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</si>
  <si>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</si>
  <si>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</si>
  <si>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</si>
  <si>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</si>
  <si>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</si>
  <si>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</si>
  <si>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</si>
  <si>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</si>
  <si>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</si>
  <si>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</si>
  <si>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</si>
  <si>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</si>
  <si>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</si>
  <si>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</si>
  <si>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</si>
  <si>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</si>
  <si>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</si>
  <si>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</si>
  <si>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</si>
  <si>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</si>
  <si>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</si>
  <si>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</si>
  <si>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</si>
  <si>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</si>
  <si>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</si>
  <si>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</si>
  <si>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</si>
  <si>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</si>
  <si>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</si>
  <si>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</si>
  <si>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</si>
  <si>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</si>
  <si>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</si>
  <si>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</si>
  <si>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</si>
  <si>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</si>
  <si>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</si>
  <si>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</si>
  <si>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</si>
  <si>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</si>
  <si>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</si>
  <si>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</si>
  <si>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</si>
  <si>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</si>
  <si>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</si>
  <si>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</si>
  <si>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</si>
  <si>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</si>
  <si>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</si>
  <si>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</si>
  <si>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</si>
  <si>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</si>
  <si>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</si>
  <si>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</si>
  <si>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</si>
  <si>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</si>
  <si>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</si>
  <si>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</si>
  <si>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</si>
  <si>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</si>
  <si>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</si>
  <si>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</si>
  <si>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</si>
  <si>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</si>
  <si>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</si>
  <si>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</si>
  <si>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</si>
  <si>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</si>
  <si>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</si>
  <si>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</si>
  <si>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</si>
  <si>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</si>
  <si>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</si>
  <si>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</si>
  <si>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</si>
  <si>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</si>
  <si>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</si>
  <si>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</si>
  <si>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</si>
  <si>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</si>
  <si>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</si>
  <si>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</si>
  <si>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</si>
  <si>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</si>
  <si>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</si>
  <si>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</si>
  <si>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</si>
  <si>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</si>
  <si>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</si>
  <si>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</si>
  <si>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</si>
  <si>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</si>
  <si>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</si>
  <si>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</si>
  <si>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</si>
  <si>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</si>
  <si>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</si>
  <si>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</si>
  <si>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</si>
  <si>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</si>
  <si>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</si>
  <si>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</si>
  <si>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</si>
  <si>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</si>
  <si>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</si>
  <si>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</si>
  <si>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</si>
  <si>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</si>
  <si>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</si>
  <si>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</si>
  <si>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</si>
  <si>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</si>
  <si>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</si>
  <si>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</si>
  <si>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</si>
  <si>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</si>
  <si>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</si>
  <si>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</si>
  <si>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</si>
  <si>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</si>
  <si>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</si>
  <si>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</si>
  <si>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</si>
  <si>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</si>
  <si>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</si>
  <si>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</si>
  <si>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</si>
  <si>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</si>
  <si>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</si>
  <si>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</si>
  <si>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</si>
  <si>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</si>
  <si>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</si>
  <si>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</si>
  <si>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</si>
  <si>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</si>
  <si>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</si>
  <si>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</si>
  <si>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</si>
  <si>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</si>
  <si>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</si>
  <si>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</si>
  <si>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</si>
  <si>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</si>
  <si>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</si>
  <si>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</si>
  <si>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</si>
  <si>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</si>
  <si>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</si>
  <si>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</si>
  <si>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</si>
  <si>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</si>
  <si>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</si>
  <si>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</si>
  <si>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</si>
  <si>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</si>
  <si>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</si>
  <si>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</si>
  <si>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</si>
  <si>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</si>
  <si>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</si>
  <si>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</si>
  <si>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</si>
  <si>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</si>
  <si>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</si>
  <si>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</si>
  <si>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</si>
  <si>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</si>
  <si>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</si>
  <si>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</si>
  <si>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</si>
  <si>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</si>
  <si>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</si>
  <si>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</si>
  <si>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</si>
  <si>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</si>
  <si>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</si>
  <si>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</si>
  <si>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</si>
  <si>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</si>
  <si>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</si>
  <si>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</si>
  <si>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</si>
  <si>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</si>
  <si>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</si>
  <si>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</si>
  <si>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</si>
  <si>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</si>
  <si>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</si>
  <si>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</si>
  <si>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</si>
  <si>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</si>
  <si>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</si>
  <si>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</si>
  <si>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</si>
  <si>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</si>
  <si>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</si>
  <si>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</si>
  <si>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</si>
  <si>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</si>
  <si>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</si>
  <si>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</si>
  <si>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</si>
  <si>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</si>
  <si>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</si>
  <si>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</si>
  <si>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</si>
  <si>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</si>
  <si>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</si>
  <si>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</si>
  <si>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</si>
  <si>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</si>
  <si>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</si>
  <si>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</si>
  <si>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</si>
  <si>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</si>
  <si>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</si>
  <si>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</si>
  <si>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</si>
  <si>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</si>
  <si>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</si>
  <si>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</si>
  <si>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</si>
  <si>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</si>
  <si>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</si>
  <si>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</si>
  <si>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</si>
  <si>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</si>
  <si>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</si>
  <si>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</si>
  <si>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</si>
  <si>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</si>
  <si>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</si>
  <si>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</si>
  <si>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</si>
  <si>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</si>
  <si>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</si>
  <si>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</si>
  <si>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</si>
  <si>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</si>
  <si>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</si>
  <si>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</si>
  <si>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</si>
  <si>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</si>
  <si>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</si>
  <si>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</si>
  <si>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</si>
  <si>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</si>
  <si>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</si>
  <si>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</si>
  <si>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</si>
  <si>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</si>
  <si>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</si>
  <si>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</si>
  <si>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</si>
  <si>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</si>
  <si>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</si>
  <si>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</si>
  <si>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</si>
  <si>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</si>
  <si>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</si>
  <si>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</si>
  <si>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</si>
  <si>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</si>
  <si>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</si>
  <si>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</si>
  <si>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</si>
  <si>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</si>
  <si>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</si>
  <si>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</si>
  <si>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</si>
  <si>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</si>
  <si>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</si>
  <si>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</si>
  <si>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</si>
  <si>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</si>
  <si>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</si>
  <si>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</si>
  <si>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</si>
  <si>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</si>
  <si>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</si>
  <si>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</si>
  <si>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</si>
  <si>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</si>
  <si>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</si>
  <si>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</si>
  <si>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</si>
  <si>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</si>
  <si>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</si>
  <si>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</si>
  <si>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</si>
  <si>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</si>
  <si>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</si>
  <si>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</si>
  <si>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</si>
  <si>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</si>
  <si>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</si>
  <si>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</si>
  <si>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</si>
  <si>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</si>
  <si>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</si>
  <si>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</si>
  <si>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</si>
  <si>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</si>
  <si>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</si>
  <si>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</si>
  <si>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</si>
  <si>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</si>
  <si>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</si>
  <si>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</si>
  <si>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</si>
  <si>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</si>
  <si>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</si>
  <si>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</si>
  <si>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</si>
  <si>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</si>
  <si>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</si>
  <si>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</si>
  <si>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</si>
  <si>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</si>
  <si>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</si>
  <si>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</si>
  <si>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</si>
  <si>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</si>
  <si>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</si>
  <si>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</si>
  <si>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</si>
  <si>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</si>
  <si>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</si>
  <si>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</si>
  <si>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</si>
  <si>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</si>
  <si>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</si>
  <si>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</si>
  <si>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</si>
  <si>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</si>
  <si>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</si>
  <si>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</si>
  <si>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</si>
  <si>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</si>
  <si>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</si>
  <si>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</si>
  <si>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</si>
  <si>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</si>
  <si>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</si>
  <si>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</si>
  <si>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</si>
  <si>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</si>
  <si>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</si>
  <si>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</si>
  <si>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</si>
  <si>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</si>
  <si>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</si>
  <si>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</si>
  <si>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</si>
  <si>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</si>
  <si>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</si>
  <si>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</si>
  <si>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</si>
  <si>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</si>
  <si>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</si>
  <si>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</si>
  <si>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</si>
  <si>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</si>
  <si>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</si>
  <si>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</si>
  <si>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</si>
  <si>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</si>
  <si>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</si>
  <si>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</si>
  <si>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</si>
  <si>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</si>
  <si>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</si>
  <si>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</si>
  <si>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</si>
  <si>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</si>
  <si>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</si>
  <si>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</si>
  <si>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</si>
  <si>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</si>
  <si>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</si>
  <si>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</si>
  <si>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</si>
  <si>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</si>
  <si>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</si>
  <si>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</si>
  <si>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</si>
  <si>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</si>
  <si>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</si>
  <si>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</si>
  <si>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</si>
  <si>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</si>
  <si>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</si>
  <si>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</si>
  <si>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</si>
  <si>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</si>
  <si>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</si>
  <si>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</si>
  <si>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</si>
  <si>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</si>
  <si>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</si>
  <si>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</si>
  <si>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</si>
  <si>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</si>
  <si>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</si>
  <si>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</si>
  <si>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</si>
  <si>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</si>
  <si>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</si>
  <si>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</si>
  <si>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</si>
  <si>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</si>
  <si>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</si>
  <si>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</si>
  <si>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</si>
  <si>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</si>
  <si>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</si>
  <si>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</si>
  <si>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</si>
  <si>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</si>
  <si>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</si>
  <si>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</si>
  <si>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</si>
  <si>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</si>
  <si>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</si>
  <si>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</si>
  <si>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</si>
  <si>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</si>
  <si>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</si>
  <si>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</si>
  <si>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</si>
  <si>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</si>
  <si>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</si>
  <si>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</si>
  <si>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</si>
  <si>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</si>
  <si>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</si>
  <si>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</si>
  <si>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</si>
  <si>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</si>
  <si>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</si>
  <si>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</si>
  <si>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</si>
  <si>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</si>
  <si>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</si>
  <si>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</si>
  <si>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</si>
  <si>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</si>
  <si>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</si>
  <si>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</si>
  <si>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</si>
  <si>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</si>
  <si>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</si>
  <si>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</si>
  <si>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</si>
  <si>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</si>
  <si>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</si>
  <si>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</si>
  <si>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</si>
  <si>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</si>
  <si>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</si>
  <si>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</si>
  <si>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</si>
  <si>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</si>
  <si>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</si>
  <si>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</si>
  <si>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</si>
  <si>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</si>
  <si>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</si>
  <si>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</si>
  <si>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</si>
  <si>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</si>
  <si>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</si>
  <si>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</si>
  <si>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</si>
  <si>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</si>
  <si>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</si>
  <si>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</si>
  <si>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</si>
  <si>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</si>
  <si>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</si>
  <si>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</si>
  <si>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</si>
  <si>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</si>
  <si>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</si>
  <si>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</si>
  <si>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</si>
  <si>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</si>
  <si>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</si>
  <si>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</si>
  <si>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</si>
  <si>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</si>
  <si>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</si>
  <si>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</si>
  <si>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</si>
  <si>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</si>
  <si>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</si>
  <si>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</si>
  <si>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</si>
  <si>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</si>
  <si>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</si>
  <si>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</si>
  <si>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</si>
  <si>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</si>
  <si>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</si>
  <si>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</si>
  <si>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</si>
  <si>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</si>
  <si>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</si>
  <si>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</si>
  <si>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</si>
  <si>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</si>
  <si>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</si>
  <si>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</si>
  <si>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</si>
  <si>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</si>
  <si>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</si>
  <si>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</si>
  <si>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</si>
  <si>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</si>
  <si>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</si>
  <si>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</si>
  <si>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</si>
  <si>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</si>
  <si>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</si>
  <si>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</si>
  <si>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</si>
  <si>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</si>
  <si>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</si>
  <si>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</si>
  <si>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</si>
  <si>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</si>
  <si>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</si>
  <si>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</si>
  <si>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</si>
  <si>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</si>
  <si>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</si>
  <si>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</si>
  <si>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</si>
  <si>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</si>
  <si>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</si>
  <si>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</si>
  <si>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</si>
  <si>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</si>
  <si>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</si>
  <si>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</si>
  <si>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</si>
  <si>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</si>
  <si>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</si>
  <si>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</si>
  <si>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</si>
  <si>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</si>
  <si>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</si>
  <si>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</si>
  <si>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</si>
  <si>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</si>
  <si>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</si>
  <si>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</si>
  <si>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</si>
  <si>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</si>
  <si>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</si>
  <si>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</si>
  <si>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</si>
  <si>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</si>
  <si>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</si>
  <si>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</si>
  <si>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</si>
  <si>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</si>
  <si>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</si>
  <si>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</si>
  <si>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</si>
  <si>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</si>
  <si>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</si>
  <si>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</si>
  <si>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</si>
  <si>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</si>
  <si>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</si>
  <si>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</si>
  <si>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</si>
  <si>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</si>
  <si>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</si>
  <si>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</si>
  <si>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</si>
  <si>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</si>
  <si>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</si>
  <si>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</si>
  <si>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</si>
  <si>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</si>
  <si>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</si>
  <si>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</si>
  <si>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</si>
  <si>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</si>
  <si>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</si>
  <si>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</si>
  <si>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</si>
  <si>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</si>
  <si>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</si>
  <si>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</si>
  <si>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</si>
  <si>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</si>
  <si>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</si>
  <si>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</si>
  <si>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</si>
  <si>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</si>
  <si>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</si>
  <si>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</si>
  <si>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</si>
  <si>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</si>
  <si>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</si>
  <si>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</si>
  <si>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</si>
  <si>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</si>
  <si>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</si>
  <si>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</si>
  <si>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</si>
  <si>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</si>
  <si>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</si>
  <si>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</si>
  <si>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</si>
  <si>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</si>
  <si>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</si>
  <si>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</si>
  <si>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</si>
  <si>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</si>
  <si>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</si>
  <si>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</si>
  <si>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</si>
  <si>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</si>
  <si>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</si>
  <si>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</si>
  <si>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</si>
  <si>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</si>
  <si>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</si>
  <si>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</si>
  <si>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</si>
  <si>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</si>
  <si>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</si>
  <si>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</si>
  <si>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</si>
  <si>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</si>
  <si>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</si>
  <si>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</si>
  <si>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</si>
  <si>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</si>
  <si>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</si>
  <si>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</si>
  <si>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</si>
  <si>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</si>
  <si>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</si>
  <si>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</si>
  <si>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</si>
  <si>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</si>
  <si>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</si>
  <si>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</si>
  <si>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</si>
  <si>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</si>
  <si>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</si>
  <si>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</si>
  <si>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</si>
  <si>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</si>
  <si>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</si>
  <si>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</si>
  <si>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</si>
  <si>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</si>
  <si>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</si>
  <si>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</si>
  <si>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</si>
  <si>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</si>
  <si>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</si>
  <si>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</si>
  <si>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</si>
  <si>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</si>
  <si>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</si>
  <si>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</si>
  <si>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</si>
  <si>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</si>
  <si>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</si>
  <si>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</si>
  <si>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</si>
  <si>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</si>
  <si>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</si>
  <si>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</si>
  <si>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</si>
  <si>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</si>
  <si>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</si>
  <si>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</si>
  <si>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</si>
  <si>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</si>
  <si>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</si>
  <si>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</si>
  <si>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</si>
  <si>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</si>
  <si>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</si>
  <si>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</si>
  <si>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</si>
  <si>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</si>
  <si>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</si>
  <si>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</si>
  <si>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</si>
  <si>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</si>
  <si>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</si>
  <si>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</si>
  <si>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</si>
  <si>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</si>
  <si>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</si>
  <si>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</si>
  <si>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</si>
  <si>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</si>
  <si>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</si>
  <si>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</si>
  <si>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</si>
  <si>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</si>
  <si>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</si>
  <si>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</si>
  <si>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</si>
  <si>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</si>
  <si>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</si>
  <si>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</si>
  <si>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</si>
  <si>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</si>
  <si>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</si>
  <si>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</si>
  <si>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</si>
  <si>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</si>
  <si>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</si>
  <si>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</si>
  <si>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</si>
  <si>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</si>
  <si>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</si>
  <si>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</si>
  <si>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</si>
  <si>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</si>
  <si>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</si>
  <si>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</si>
  <si>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</si>
  <si>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</si>
  <si>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</si>
  <si>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</si>
  <si>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</si>
  <si>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</si>
  <si>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</si>
  <si>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</si>
  <si>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</si>
  <si>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</si>
  <si>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</si>
  <si>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</si>
  <si>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</si>
  <si>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</si>
  <si>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</si>
  <si>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</si>
  <si>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</si>
  <si>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</si>
  <si>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</si>
  <si>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</si>
  <si>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</si>
  <si>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</si>
  <si>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</si>
  <si>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</si>
  <si>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</si>
  <si>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</si>
  <si>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</si>
  <si>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</si>
  <si>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</si>
  <si>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</si>
  <si>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</si>
  <si>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</si>
  <si>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</si>
  <si>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</si>
  <si>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</si>
  <si>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</si>
  <si>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</si>
  <si>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</si>
  <si>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</si>
  <si>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</si>
  <si>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</si>
  <si>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</si>
  <si>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</si>
  <si>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</si>
  <si>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</si>
  <si>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</si>
  <si>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</si>
  <si>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</si>
  <si>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</si>
  <si>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</si>
  <si>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</si>
  <si>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</si>
  <si>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</si>
  <si>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</si>
  <si>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</si>
  <si>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</si>
  <si>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</si>
  <si>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</si>
  <si>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</si>
  <si>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</si>
  <si>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</si>
  <si>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</si>
  <si>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</si>
  <si>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</si>
  <si>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</si>
  <si>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</si>
  <si>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</si>
  <si>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</si>
  <si>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</si>
  <si>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</si>
  <si>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</si>
  <si>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</si>
  <si>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</si>
  <si>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</si>
  <si>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</si>
  <si>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</si>
  <si>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</si>
  <si>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</si>
  <si>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</si>
  <si>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</si>
  <si>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</si>
  <si>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</si>
  <si>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</si>
  <si>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</si>
  <si>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</si>
  <si>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</si>
  <si>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</si>
  <si>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</si>
  <si>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</si>
  <si>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</si>
  <si>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</si>
  <si>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</si>
  <si>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</si>
  <si>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</si>
  <si>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</si>
  <si>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</si>
  <si>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</si>
  <si>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</si>
  <si>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</si>
  <si>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</si>
  <si>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</si>
  <si>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</si>
  <si>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</si>
  <si>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</si>
  <si>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</si>
  <si>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</si>
  <si>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</si>
  <si>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</si>
  <si>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</si>
  <si>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</si>
  <si>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</si>
  <si>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</si>
  <si>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</si>
  <si>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</si>
  <si>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</si>
  <si>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</si>
  <si>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</si>
  <si>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</si>
  <si>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</si>
  <si>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</si>
  <si>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</si>
  <si>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</si>
  <si>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</si>
  <si>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</si>
  <si>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</si>
  <si>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</si>
  <si>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</si>
  <si>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</si>
  <si>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</si>
  <si>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</si>
  <si>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</si>
  <si>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</si>
  <si>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</si>
  <si>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</si>
  <si>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</si>
  <si>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</si>
  <si>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</si>
  <si>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</si>
  <si>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</si>
  <si>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</si>
  <si>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</si>
  <si>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</si>
  <si>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</si>
  <si>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</si>
  <si>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</si>
  <si>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</si>
  <si>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</si>
  <si>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</si>
  <si>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</si>
  <si>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</si>
  <si>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</si>
  <si>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</si>
  <si>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</si>
  <si>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</si>
  <si>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</si>
  <si>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</si>
  <si>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</si>
  <si>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</si>
  <si>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</si>
  <si>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</si>
  <si>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</si>
  <si>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</si>
  <si>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</si>
  <si>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</si>
  <si>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</si>
  <si>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</si>
  <si>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</si>
  <si>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</si>
  <si>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</si>
  <si>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</si>
  <si>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</si>
  <si>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</si>
  <si>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</si>
  <si>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</si>
  <si>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</si>
  <si>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</si>
  <si>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</si>
  <si>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</si>
  <si>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</si>
  <si>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</si>
  <si>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</si>
  <si>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</si>
  <si>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</si>
  <si>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</si>
  <si>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</si>
  <si>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</si>
  <si>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</si>
  <si>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</si>
  <si>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</si>
  <si>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</si>
  <si>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</si>
  <si>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</si>
  <si>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</si>
  <si>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</si>
  <si>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</si>
  <si>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</si>
  <si>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</si>
  <si>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</si>
  <si>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</si>
  <si>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</si>
  <si>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</si>
  <si>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</si>
  <si>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</si>
  <si>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</si>
  <si>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</si>
  <si>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</si>
  <si>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</si>
  <si>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</si>
  <si>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</si>
  <si>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</si>
  <si>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</si>
  <si>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</si>
  <si>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</si>
  <si>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</si>
  <si>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</si>
  <si>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</si>
  <si>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</si>
  <si>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</si>
  <si>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</si>
  <si>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</si>
  <si>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</si>
  <si>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</si>
  <si>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</si>
  <si>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</si>
  <si>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</si>
  <si>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</si>
  <si>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</si>
  <si>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</si>
  <si>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</si>
  <si>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</si>
  <si>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</si>
  <si>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</si>
  <si>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</si>
  <si>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</si>
  <si>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</si>
  <si>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</si>
  <si>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</si>
  <si>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</si>
  <si>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</si>
  <si>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</si>
  <si>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</si>
  <si>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</si>
  <si>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</si>
  <si>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</si>
  <si>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</si>
  <si>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</si>
  <si>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</si>
  <si>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</si>
  <si>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</si>
  <si>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</si>
  <si>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</si>
  <si>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</si>
  <si>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</si>
  <si>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</si>
  <si>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</si>
  <si>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</si>
  <si>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</si>
  <si>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</si>
  <si>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</si>
  <si>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</si>
  <si>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</si>
  <si>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</si>
  <si>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</si>
  <si>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</si>
  <si>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</si>
  <si>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</si>
  <si>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</si>
  <si>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</si>
  <si>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</si>
  <si>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</si>
  <si>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</si>
  <si>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</si>
  <si>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</si>
  <si>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</si>
  <si>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</si>
  <si>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</si>
  <si>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</si>
  <si>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</si>
  <si>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</si>
  <si>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</si>
  <si>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</si>
  <si>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</si>
  <si>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</si>
  <si>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</si>
  <si>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</si>
  <si>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</si>
  <si>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</si>
  <si>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</si>
  <si>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</si>
  <si>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</si>
  <si>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</si>
  <si>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</si>
  <si>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</si>
  <si>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</si>
  <si>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</si>
  <si>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</si>
  <si>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</si>
  <si>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</si>
  <si>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</si>
  <si>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</si>
  <si>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</si>
  <si>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</si>
  <si>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</si>
  <si>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</si>
  <si>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</si>
  <si>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</si>
  <si>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</si>
  <si>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</si>
  <si>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</si>
  <si>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</si>
  <si>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</si>
  <si>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</si>
  <si>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</si>
  <si>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</si>
  <si>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</si>
  <si>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</si>
  <si>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</si>
  <si>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</si>
  <si>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</si>
  <si>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</si>
  <si>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</si>
  <si>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</si>
  <si>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</si>
  <si>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</si>
  <si>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</si>
  <si>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</si>
  <si>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</si>
  <si>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</si>
  <si>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</si>
  <si>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</si>
  <si>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</si>
  <si>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</si>
  <si>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</si>
  <si>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</si>
  <si>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</si>
  <si>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</si>
  <si>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</si>
  <si>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</si>
  <si>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</si>
  <si>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</si>
  <si>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</si>
  <si>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</si>
  <si>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</si>
  <si>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</si>
  <si>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</si>
  <si>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</si>
  <si>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</si>
  <si>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</si>
  <si>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</si>
  <si>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</si>
  <si>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</si>
  <si>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</si>
  <si>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</si>
  <si>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</si>
  <si>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</si>
  <si>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</si>
  <si>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</si>
  <si>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</si>
  <si>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</si>
  <si>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</si>
  <si>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</si>
  <si>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</si>
  <si>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</si>
  <si>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</si>
  <si>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</si>
  <si>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</si>
  <si>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</si>
  <si>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</si>
  <si>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</si>
  <si>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</si>
  <si>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</si>
  <si>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</si>
  <si>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</si>
  <si>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</si>
  <si>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</si>
  <si>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</si>
  <si>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</si>
  <si>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</si>
  <si>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</si>
  <si>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</si>
  <si>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</si>
  <si>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</si>
  <si>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</si>
  <si>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</si>
  <si>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</si>
  <si>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</si>
  <si>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</si>
  <si>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</si>
  <si>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</si>
  <si>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</si>
  <si>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</si>
  <si>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</si>
  <si>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</si>
  <si>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</si>
  <si>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</si>
  <si>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</si>
  <si>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</si>
  <si>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</si>
  <si>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</si>
  <si>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</si>
  <si>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</si>
  <si>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</si>
  <si>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</si>
  <si>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</si>
  <si>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</si>
  <si>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</si>
  <si>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</si>
  <si>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</si>
  <si>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</si>
  <si>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</si>
  <si>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</si>
  <si>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</si>
  <si>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</si>
  <si>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</si>
  <si>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</si>
  <si>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</si>
  <si>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</si>
  <si>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</si>
  <si>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</si>
  <si>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</si>
  <si>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</si>
  <si>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</si>
  <si>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</si>
  <si>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</si>
  <si>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</si>
  <si>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</si>
  <si>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</si>
  <si>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</si>
  <si>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</si>
  <si>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</si>
  <si>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</si>
  <si>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</si>
  <si>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</si>
  <si>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</si>
  <si>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</si>
  <si>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</si>
  <si>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</si>
  <si>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</si>
  <si>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</si>
  <si>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</si>
  <si>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</si>
  <si>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</si>
  <si>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</si>
  <si>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</si>
  <si>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</si>
  <si>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</si>
  <si>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</si>
  <si>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</si>
  <si>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</si>
  <si>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</si>
  <si>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</si>
  <si>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</si>
  <si>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</si>
  <si>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</si>
  <si>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</si>
  <si>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</si>
  <si>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</si>
  <si>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</si>
  <si>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</si>
  <si>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</si>
  <si>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</si>
  <si>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</si>
  <si>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</si>
  <si>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</si>
  <si>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</si>
  <si>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</si>
  <si>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</si>
  <si>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</si>
  <si>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</si>
  <si>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</si>
  <si>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</si>
  <si>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</si>
  <si>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</si>
  <si>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</si>
  <si>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</si>
  <si>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</si>
  <si>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</si>
  <si>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</si>
  <si>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</si>
  <si>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</si>
  <si>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</si>
  <si>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</si>
  <si>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</si>
  <si>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</si>
  <si>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</si>
  <si>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</si>
  <si>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</si>
  <si>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</si>
  <si>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</si>
  <si>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</si>
  <si>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</si>
  <si>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</si>
  <si>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</si>
  <si>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</si>
  <si>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</si>
  <si>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</si>
  <si>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</si>
  <si>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</si>
  <si>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</si>
  <si>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</si>
  <si>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</si>
  <si>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</si>
  <si>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</si>
  <si>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</si>
  <si>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</si>
  <si>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</si>
  <si>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</si>
  <si>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</si>
  <si>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</si>
  <si>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</si>
  <si>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</si>
  <si>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</si>
  <si>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</si>
  <si>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</si>
  <si>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</si>
  <si>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</si>
  <si>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</si>
  <si>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</si>
  <si>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</si>
  <si>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</si>
  <si>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</si>
  <si>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</si>
  <si>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</si>
  <si>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</si>
  <si>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</si>
  <si>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</si>
  <si>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</si>
  <si>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</si>
  <si>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</si>
  <si>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</si>
  <si>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</si>
  <si>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</si>
  <si>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</si>
  <si>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</si>
  <si>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</si>
  <si>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</si>
  <si>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</si>
  <si>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</si>
  <si>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</si>
  <si>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</si>
  <si>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</si>
  <si>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</si>
  <si>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</si>
  <si>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</si>
  <si>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</si>
  <si>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</si>
  <si>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</si>
  <si>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</si>
  <si>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</si>
  <si>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</si>
  <si>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</si>
  <si>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</si>
  <si>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</si>
  <si>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</si>
  <si>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</si>
  <si>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</si>
  <si>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</si>
  <si>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</si>
  <si>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</si>
  <si>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</si>
  <si>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</si>
  <si>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</si>
  <si>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</si>
  <si>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</si>
  <si>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</si>
  <si>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</si>
  <si>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</si>
  <si>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</si>
  <si>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</si>
  <si>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</si>
  <si>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</si>
  <si>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</si>
  <si>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</si>
  <si>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</si>
  <si>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</si>
  <si>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</si>
  <si>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</si>
  <si>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</si>
  <si>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</si>
  <si>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</si>
  <si>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</si>
  <si>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</si>
  <si>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</si>
  <si>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</si>
  <si>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</si>
  <si>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</si>
  <si>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</si>
  <si>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</si>
  <si>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</si>
  <si>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</si>
  <si>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</si>
  <si>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</si>
  <si>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</si>
  <si>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</si>
  <si>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</si>
  <si>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</si>
  <si>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</si>
  <si>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</si>
  <si>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</si>
  <si>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</si>
  <si>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</si>
  <si>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</si>
  <si>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</si>
  <si>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</si>
  <si>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</si>
  <si>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</si>
  <si>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</si>
  <si>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</si>
  <si>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</si>
  <si>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</si>
  <si>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</si>
  <si>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</si>
  <si>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</si>
  <si>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</si>
  <si>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</si>
  <si>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</si>
  <si>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</si>
  <si>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</si>
  <si>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</si>
  <si>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</si>
  <si>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</si>
  <si>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</si>
  <si>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</si>
  <si>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</si>
  <si>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</si>
  <si>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</si>
  <si>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</si>
  <si>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</si>
  <si>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</si>
  <si>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</si>
  <si>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</si>
  <si>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</si>
  <si>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</si>
  <si>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</si>
  <si>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</si>
  <si>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</si>
  <si>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</si>
  <si>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</si>
  <si>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</si>
  <si>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</si>
  <si>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</si>
  <si>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</si>
  <si>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</si>
  <si>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</si>
  <si>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</si>
  <si>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</si>
  <si>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</si>
  <si>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</si>
  <si>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</si>
  <si>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</si>
  <si>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</si>
  <si>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</si>
  <si>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</si>
  <si>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</si>
  <si>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</si>
  <si>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</si>
  <si>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</si>
  <si>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</si>
  <si>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</si>
  <si>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</si>
  <si>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</si>
  <si>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</si>
  <si>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</si>
  <si>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</si>
  <si>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</si>
  <si>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</si>
  <si>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</si>
  <si>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</si>
  <si>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</si>
  <si>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</si>
  <si>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</si>
  <si>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</si>
  <si>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</si>
  <si>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</si>
  <si>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</si>
  <si>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</si>
  <si>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</si>
  <si>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</si>
  <si>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</si>
  <si>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</si>
  <si>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</si>
  <si>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</si>
  <si>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</si>
  <si>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</si>
  <si>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</si>
  <si>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</si>
  <si>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</si>
  <si>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</si>
  <si>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</si>
  <si>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</si>
  <si>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</si>
  <si>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</si>
  <si>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</si>
  <si>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</si>
  <si>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</si>
  <si>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</si>
  <si>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</si>
  <si>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</si>
  <si>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</si>
  <si>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</si>
  <si>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</si>
  <si>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</si>
  <si>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</si>
  <si>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</si>
  <si>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</si>
  <si>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</si>
  <si>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</si>
  <si>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</si>
  <si>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</si>
  <si>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</si>
  <si>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</si>
  <si>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</si>
  <si>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</si>
  <si>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</si>
  <si>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</si>
  <si>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</si>
  <si>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</si>
  <si>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</si>
  <si>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</si>
  <si>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</si>
  <si>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</si>
  <si>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</si>
  <si>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</si>
  <si>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</si>
  <si>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</si>
  <si>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</si>
  <si>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</si>
  <si>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</si>
  <si>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</si>
  <si>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</si>
  <si>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</si>
  <si>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</si>
  <si>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</si>
  <si>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</si>
  <si>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</si>
  <si>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</si>
  <si>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</si>
  <si>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</si>
  <si>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</si>
  <si>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</si>
  <si>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</si>
  <si>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</si>
  <si>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</si>
  <si>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</si>
  <si>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</si>
  <si>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</si>
  <si>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</si>
  <si>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</si>
  <si>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</si>
  <si>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</si>
  <si>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</si>
  <si>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</si>
  <si>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</si>
  <si>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</si>
  <si>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</si>
  <si>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</si>
  <si>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</si>
  <si>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</si>
  <si>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</si>
  <si>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</si>
  <si>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</si>
  <si>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</si>
  <si>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</si>
  <si>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</si>
  <si>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</si>
  <si>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</si>
  <si>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</si>
  <si>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</si>
  <si>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</si>
  <si>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</si>
  <si>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</si>
  <si>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</si>
  <si>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</si>
  <si>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</si>
  <si>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</si>
  <si>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</si>
  <si>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</si>
  <si>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</si>
  <si>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</si>
  <si>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</si>
  <si>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</si>
  <si>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</si>
  <si>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</si>
  <si>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</si>
  <si>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</si>
  <si>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</si>
  <si>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</si>
  <si>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</si>
  <si>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</si>
  <si>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</si>
  <si>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</si>
  <si>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</si>
  <si>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</si>
  <si>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</si>
  <si>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</si>
  <si>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</si>
  <si>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</si>
  <si>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</si>
  <si>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</si>
  <si>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</si>
  <si>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</si>
  <si>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</si>
  <si>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</si>
  <si>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</si>
  <si>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</si>
  <si>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</si>
  <si>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</si>
  <si>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</si>
  <si>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</si>
  <si>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</si>
  <si>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</si>
  <si>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</si>
  <si>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</si>
  <si>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</si>
  <si>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</si>
  <si>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</si>
  <si>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</si>
  <si>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</si>
  <si>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</si>
  <si>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</si>
  <si>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</si>
  <si>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</si>
  <si>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</si>
  <si>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</si>
  <si>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</si>
  <si>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</si>
  <si>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</si>
  <si>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</si>
  <si>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</si>
  <si>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</si>
  <si>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</si>
  <si>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</si>
  <si>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</si>
  <si>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</si>
  <si>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</si>
  <si>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</si>
  <si>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</si>
  <si>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</si>
  <si>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</si>
  <si>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</si>
  <si>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</si>
  <si>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</si>
  <si>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</si>
  <si>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</si>
  <si>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</si>
  <si>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</si>
  <si>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</si>
  <si>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</si>
  <si>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</si>
  <si>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</si>
  <si>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</si>
  <si>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</si>
  <si>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</si>
  <si>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</si>
  <si>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</si>
  <si>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</si>
  <si>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</si>
  <si>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</si>
  <si>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</si>
  <si>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</si>
  <si>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</si>
  <si>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</si>
  <si>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</si>
  <si>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</si>
  <si>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</si>
  <si>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</si>
  <si>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</si>
  <si>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</si>
  <si>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</si>
  <si>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</si>
  <si>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</si>
  <si>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</si>
  <si>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</si>
  <si>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</si>
  <si>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</si>
  <si>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</si>
  <si>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</si>
  <si>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</si>
  <si>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</si>
  <si>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</si>
  <si>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</si>
  <si>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</si>
  <si>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</si>
  <si>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</si>
  <si>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</si>
  <si>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</si>
  <si>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</si>
  <si>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</si>
  <si>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</si>
  <si>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</si>
  <si>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</si>
  <si>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</si>
  <si>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</si>
  <si>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</si>
  <si>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</si>
  <si>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</si>
  <si>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</si>
  <si>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</si>
  <si>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</si>
  <si>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</si>
  <si>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</si>
  <si>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</si>
  <si>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</si>
  <si>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</si>
  <si>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</si>
  <si>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</si>
  <si>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</si>
  <si>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</si>
  <si>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</si>
  <si>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</si>
  <si>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</si>
  <si>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</si>
  <si>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</si>
  <si>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</si>
  <si>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</si>
  <si>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</si>
  <si>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</si>
  <si>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</si>
  <si>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</si>
  <si>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</si>
  <si>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</si>
  <si>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</si>
  <si>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</si>
  <si>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</si>
  <si>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</si>
  <si>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</si>
  <si>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</si>
  <si>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</si>
  <si>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</si>
  <si>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</si>
  <si>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</si>
  <si>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</si>
  <si>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</si>
  <si>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</si>
  <si>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</si>
  <si>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</si>
  <si>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</si>
  <si>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</si>
  <si>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</si>
  <si>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</si>
  <si>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</si>
  <si>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</si>
  <si>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</si>
  <si>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</si>
  <si>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</si>
  <si>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</si>
  <si>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</si>
  <si>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</si>
  <si>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</si>
  <si>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</si>
  <si>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</si>
  <si>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</si>
  <si>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</si>
  <si>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</si>
  <si>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</si>
  <si>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</si>
  <si>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</si>
  <si>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</si>
  <si>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</si>
  <si>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</si>
  <si>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</si>
  <si>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</si>
  <si>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</si>
  <si>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</si>
  <si>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</si>
  <si>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</si>
  <si>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</si>
  <si>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</si>
  <si>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</si>
  <si>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</si>
  <si>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</si>
  <si>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</si>
  <si>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</si>
  <si>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</si>
  <si>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</si>
  <si>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</si>
  <si>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</si>
  <si>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</si>
  <si>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</si>
  <si>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</si>
  <si>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</si>
  <si>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</si>
  <si>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</si>
  <si>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</si>
  <si>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</si>
  <si>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</si>
  <si>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</si>
  <si>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</si>
  <si>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</si>
  <si>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</si>
  <si>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</si>
  <si>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</si>
  <si>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</si>
  <si>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</si>
  <si>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</si>
  <si>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</si>
  <si>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</si>
  <si>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</si>
  <si>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</si>
  <si>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</si>
  <si>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</si>
  <si>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</si>
  <si>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</si>
  <si>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</si>
  <si>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</si>
  <si>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</si>
  <si>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</si>
  <si>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</si>
  <si>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</si>
  <si>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</si>
  <si>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</si>
  <si>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</si>
  <si>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</si>
  <si>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</si>
  <si>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</si>
  <si>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</si>
  <si>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</si>
  <si>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</si>
  <si>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</si>
  <si>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</si>
  <si>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</si>
  <si>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</si>
  <si>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</si>
  <si>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</si>
  <si>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</si>
  <si>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</si>
  <si>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</si>
  <si>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</si>
  <si>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</si>
  <si>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</si>
  <si>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</si>
  <si>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</si>
  <si>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</si>
  <si>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</si>
  <si>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</si>
  <si>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</si>
  <si>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</si>
  <si>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</si>
  <si>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</si>
  <si>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</si>
  <si>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</si>
  <si>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</si>
  <si>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</si>
  <si>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</si>
  <si>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</si>
  <si>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</si>
  <si>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</si>
  <si>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</si>
  <si>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</si>
  <si>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</si>
  <si>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</si>
  <si>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</si>
  <si>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</si>
  <si>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</si>
  <si>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</si>
  <si>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</si>
  <si>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</si>
  <si>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</si>
  <si>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</si>
  <si>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</si>
  <si>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</si>
  <si>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</si>
  <si>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</si>
  <si>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</si>
  <si>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</si>
  <si>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</si>
  <si>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</si>
  <si>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</si>
  <si>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</si>
  <si>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</si>
  <si>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</si>
  <si>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</si>
  <si>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</si>
  <si>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</si>
  <si>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</si>
  <si>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</si>
  <si>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</si>
  <si>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</si>
  <si>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</si>
  <si>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</si>
  <si>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</si>
  <si>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</si>
  <si>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</si>
  <si>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</si>
  <si>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</si>
  <si>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</si>
  <si>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</si>
  <si>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</si>
  <si>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</si>
  <si>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</si>
  <si>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</si>
  <si>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</si>
  <si>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</si>
  <si>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</si>
  <si>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</si>
  <si>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</si>
  <si>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</si>
  <si>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</si>
  <si>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</si>
  <si>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</si>
  <si>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</si>
  <si>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</si>
  <si>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</si>
  <si>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</si>
  <si>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</si>
  <si>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</si>
  <si>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</si>
  <si>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</si>
  <si>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</si>
  <si>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</si>
  <si>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</si>
  <si>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</si>
  <si>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</si>
  <si>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</si>
  <si>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</si>
  <si>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</si>
  <si>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</si>
  <si>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</si>
  <si>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</si>
  <si>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</si>
  <si>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</si>
  <si>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</si>
  <si>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</si>
  <si>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</si>
  <si>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</si>
  <si>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</si>
  <si>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</si>
  <si>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</si>
  <si>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</si>
  <si>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</si>
  <si>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</si>
  <si>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</si>
  <si>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</si>
  <si>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</si>
  <si>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</si>
  <si>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</si>
  <si>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</si>
  <si>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</si>
  <si>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</si>
  <si>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</si>
  <si>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</si>
  <si>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</si>
  <si>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</si>
  <si>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</si>
  <si>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</si>
  <si>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</si>
  <si>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</si>
  <si>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</si>
  <si>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</si>
  <si>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</si>
  <si>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</si>
  <si>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</si>
  <si>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</si>
  <si>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</si>
  <si>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</si>
  <si>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</si>
  <si>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</si>
  <si>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</si>
  <si>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</si>
  <si>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</si>
  <si>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</si>
  <si>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</si>
  <si>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</si>
  <si>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</si>
  <si>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</si>
  <si>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</si>
  <si>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</si>
  <si>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</si>
  <si>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</si>
  <si>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</si>
  <si>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</si>
  <si>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</si>
  <si>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</si>
  <si>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</si>
  <si>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</si>
  <si>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</si>
  <si>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</si>
  <si>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</si>
  <si>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</si>
  <si>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</si>
  <si>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</si>
  <si>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</si>
  <si>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</si>
  <si>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</si>
  <si>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</si>
  <si>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</si>
  <si>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</si>
  <si>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</si>
  <si>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</si>
  <si>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</si>
  <si>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</si>
  <si>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</si>
  <si>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</si>
  <si>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</si>
  <si>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</si>
  <si>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</si>
  <si>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</si>
  <si>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</si>
  <si>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</si>
  <si>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</si>
  <si>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</si>
  <si>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</si>
  <si>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</si>
  <si>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</si>
  <si>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</si>
  <si>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</si>
  <si>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</si>
  <si>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</si>
  <si>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</si>
  <si>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</si>
  <si>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</si>
  <si>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</si>
  <si>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</si>
  <si>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</si>
  <si>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</si>
  <si>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</si>
  <si>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</si>
  <si>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</si>
  <si>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</si>
  <si>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</si>
  <si>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</si>
  <si>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</si>
  <si>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</si>
  <si>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</si>
  <si>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</si>
  <si>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</si>
  <si>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</si>
  <si>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</si>
  <si>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</si>
  <si>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</si>
  <si>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</si>
  <si>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</si>
  <si>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</si>
  <si>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</si>
  <si>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</si>
  <si>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</si>
  <si>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</si>
  <si>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</si>
  <si>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</si>
  <si>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</si>
  <si>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</si>
  <si>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</si>
  <si>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</si>
  <si>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</si>
  <si>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</si>
  <si>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</si>
  <si>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</si>
  <si>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</si>
  <si>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</si>
  <si>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</si>
  <si>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</si>
  <si>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</si>
  <si>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</si>
  <si>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</si>
  <si>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</si>
  <si>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</si>
  <si>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</si>
  <si>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</si>
  <si>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</si>
  <si>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</si>
  <si>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</si>
  <si>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</si>
  <si>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</si>
  <si>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</si>
  <si>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</si>
  <si>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</si>
  <si>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</si>
  <si>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</si>
  <si>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</si>
  <si>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</si>
  <si>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</si>
  <si>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</si>
  <si>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</si>
  <si>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</si>
  <si>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</si>
  <si>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</si>
  <si>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</si>
  <si>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</si>
  <si>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</si>
  <si>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</si>
  <si>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</si>
  <si>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</si>
  <si>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</si>
  <si>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</si>
  <si>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</si>
  <si>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</si>
  <si>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</si>
  <si>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</si>
  <si>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</si>
  <si>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</si>
  <si>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</si>
  <si>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</si>
  <si>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</si>
  <si>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</si>
  <si>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</si>
  <si>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</si>
  <si>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</si>
  <si>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</si>
  <si>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</si>
  <si>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</si>
  <si>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</si>
  <si>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</si>
  <si>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</si>
  <si>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</si>
  <si>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</si>
  <si>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</si>
  <si>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</si>
  <si>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</si>
  <si>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</si>
  <si>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</si>
  <si>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</si>
  <si>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</si>
  <si>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</si>
  <si>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</si>
  <si>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</si>
  <si>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</si>
  <si>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</si>
  <si>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</si>
  <si>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</si>
  <si>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</si>
  <si>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</si>
  <si>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</si>
  <si>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</si>
  <si>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</si>
  <si>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</si>
  <si>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</si>
  <si>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</si>
  <si>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</si>
  <si>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</si>
  <si>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</si>
  <si>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</si>
  <si>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</si>
  <si>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</si>
  <si>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</si>
  <si>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</si>
  <si>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</si>
  <si>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</si>
  <si>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</si>
  <si>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</si>
  <si>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</si>
  <si>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</si>
  <si>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</si>
  <si>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</si>
  <si>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</si>
  <si>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</si>
  <si>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</si>
  <si>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</si>
  <si>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</si>
  <si>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</si>
  <si>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</si>
  <si>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</si>
  <si>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</si>
  <si>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</si>
  <si>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</si>
  <si>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</si>
  <si>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</si>
  <si>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</si>
  <si>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</si>
  <si>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</si>
  <si>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</si>
  <si>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</si>
  <si>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</si>
  <si>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</si>
  <si>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</si>
  <si>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</si>
  <si>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</si>
  <si>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</si>
  <si>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</si>
  <si>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</si>
  <si>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</si>
  <si>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</si>
  <si>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</si>
  <si>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</si>
  <si>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</si>
  <si>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</si>
  <si>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</si>
  <si>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</si>
  <si>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</si>
  <si>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</si>
  <si>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</si>
  <si>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</si>
  <si>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</si>
  <si>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</si>
  <si>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</si>
  <si>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</si>
  <si>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</si>
  <si>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</si>
  <si>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</si>
  <si>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</si>
  <si>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</si>
  <si>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</si>
  <si>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</si>
  <si>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</si>
  <si>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</si>
  <si>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</si>
  <si>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</si>
  <si>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</si>
  <si>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</si>
  <si>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</si>
  <si>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</si>
  <si>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</si>
  <si>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</si>
  <si>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</si>
  <si>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</si>
  <si>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</si>
  <si>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</si>
  <si>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</si>
  <si>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</si>
  <si>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</si>
  <si>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</si>
  <si>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</si>
  <si>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</si>
  <si>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</si>
  <si>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</si>
  <si>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</si>
  <si>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</si>
  <si>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</si>
  <si>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</si>
  <si>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</si>
  <si>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</si>
  <si>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</si>
  <si>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</si>
  <si>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</si>
  <si>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</si>
  <si>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</si>
  <si>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</si>
  <si>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</si>
  <si>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</si>
  <si>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</si>
  <si>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</si>
  <si>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</si>
  <si>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</si>
  <si>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</si>
  <si>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</si>
  <si>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</si>
  <si>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</si>
  <si>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</si>
  <si>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</si>
  <si>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</si>
  <si>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</si>
  <si>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</si>
  <si>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</si>
  <si>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</si>
  <si>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</si>
  <si>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</si>
  <si>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</si>
  <si>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</si>
  <si>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</si>
  <si>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</si>
  <si>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</si>
  <si>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</si>
  <si>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</si>
  <si>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</si>
  <si>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</si>
  <si>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</si>
  <si>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</si>
  <si>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</si>
  <si>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</si>
  <si>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</si>
  <si>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</si>
  <si>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</si>
  <si>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</si>
  <si>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</si>
  <si>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</si>
  <si>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</si>
  <si>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</si>
  <si>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</si>
  <si>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</si>
  <si>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</si>
  <si>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</si>
  <si>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</si>
  <si>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</si>
  <si>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</si>
  <si>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</si>
  <si>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</si>
  <si>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</si>
  <si>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</si>
  <si>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</si>
  <si>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</si>
  <si>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</si>
  <si>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</si>
  <si>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</si>
  <si>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</si>
  <si>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</si>
  <si>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</si>
  <si>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</si>
  <si>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</si>
  <si>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</si>
  <si>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</si>
  <si>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</si>
  <si>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</si>
  <si>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</si>
  <si>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</si>
  <si>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</si>
  <si>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</si>
  <si>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</si>
  <si>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</si>
  <si>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</si>
  <si>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</si>
  <si>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</si>
  <si>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</si>
  <si>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</si>
  <si>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</si>
  <si>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</si>
  <si>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</si>
  <si>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</si>
  <si>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</si>
  <si>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</si>
  <si>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</si>
  <si>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</si>
  <si>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</si>
  <si>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</si>
  <si>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</si>
  <si>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</si>
  <si>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</si>
  <si>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</si>
  <si>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</si>
  <si>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</si>
  <si>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</si>
  <si>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</si>
  <si>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</si>
  <si>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</si>
  <si>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</si>
  <si>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</si>
  <si>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</si>
  <si>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</si>
  <si>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</si>
  <si>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</si>
  <si>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</si>
  <si>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</si>
  <si>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</si>
  <si>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</si>
  <si>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</si>
  <si>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</si>
  <si>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</si>
  <si>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</si>
  <si>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</si>
  <si>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</si>
  <si>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</si>
  <si>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</si>
  <si>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</si>
  <si>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</si>
  <si>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</si>
  <si>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</si>
  <si>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</si>
  <si>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</si>
  <si>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</si>
  <si>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</si>
  <si>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</si>
  <si>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</si>
  <si>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</si>
  <si>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</si>
  <si>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</si>
  <si>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</si>
  <si>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</si>
  <si>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</si>
  <si>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</si>
  <si>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</si>
  <si>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</si>
  <si>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</si>
  <si>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</si>
  <si>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</si>
  <si>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</si>
  <si>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</si>
  <si>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</si>
  <si>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</si>
  <si>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</si>
  <si>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</si>
  <si>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</si>
  <si>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</si>
  <si>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</si>
  <si>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</si>
  <si>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</si>
  <si>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</si>
  <si>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</si>
  <si>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</si>
  <si>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</si>
  <si>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</si>
  <si>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</si>
  <si>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</si>
  <si>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</si>
  <si>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</si>
  <si>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</si>
  <si>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</si>
  <si>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</si>
  <si>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</si>
  <si>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</si>
  <si>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</si>
  <si>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</si>
  <si>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</si>
  <si>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</si>
  <si>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</si>
  <si>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</si>
  <si>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</si>
  <si>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</si>
  <si>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</si>
  <si>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</si>
  <si>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</si>
  <si>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</si>
  <si>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</si>
  <si>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</si>
  <si>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</si>
  <si>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</si>
  <si>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</si>
  <si>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</si>
  <si>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</si>
  <si>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</si>
  <si>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</si>
  <si>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</si>
  <si>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</si>
  <si>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</si>
  <si>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</si>
  <si>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</si>
  <si>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</si>
  <si>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</si>
  <si>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</si>
  <si>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</si>
  <si>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</si>
  <si>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</si>
  <si>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</si>
  <si>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</si>
  <si>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</si>
  <si>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</si>
  <si>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</si>
  <si>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</si>
  <si>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</si>
  <si>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</si>
  <si>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</si>
  <si>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</si>
  <si>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</si>
  <si>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</si>
  <si>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</si>
  <si>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</si>
  <si>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</si>
  <si>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</si>
  <si>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</si>
  <si>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</si>
  <si>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</si>
  <si>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</si>
  <si>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</si>
  <si>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</si>
  <si>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</si>
  <si>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</si>
  <si>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</si>
  <si>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</si>
  <si>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</si>
  <si>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</si>
  <si>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</si>
  <si>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</si>
  <si>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</si>
  <si>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</si>
  <si>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</si>
  <si>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</si>
  <si>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</si>
  <si>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</si>
  <si>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</si>
  <si>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</si>
  <si>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</si>
  <si>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</si>
  <si>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</si>
  <si>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</si>
  <si>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</si>
  <si>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</si>
  <si>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</si>
  <si>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</si>
  <si>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</si>
  <si>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</si>
  <si>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</si>
  <si>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</si>
  <si>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</si>
  <si>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</si>
  <si>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</si>
  <si>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</si>
  <si>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</si>
  <si>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</si>
  <si>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</si>
  <si>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</si>
  <si>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</si>
  <si>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</si>
  <si>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</si>
  <si>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</si>
  <si>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</si>
  <si>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</si>
  <si>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</si>
  <si>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</si>
  <si>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</si>
  <si>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</si>
  <si>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</si>
  <si>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</si>
  <si>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</si>
  <si>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</si>
  <si>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</si>
  <si>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</si>
  <si>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</si>
  <si>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</si>
  <si>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</si>
  <si>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</si>
  <si>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</si>
  <si>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</si>
  <si>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</si>
  <si>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</si>
  <si>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</si>
  <si>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</si>
  <si>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</si>
  <si>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</si>
  <si>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</si>
  <si>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</si>
  <si>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</si>
  <si>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</si>
  <si>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</si>
  <si>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</si>
  <si>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</si>
  <si>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</si>
  <si>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</si>
  <si>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</si>
  <si>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</si>
  <si>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</si>
  <si>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</si>
  <si>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</si>
  <si>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</si>
  <si>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</si>
  <si>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</si>
  <si>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</si>
  <si>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</si>
  <si>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</si>
  <si>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</si>
  <si>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</si>
  <si>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</si>
  <si>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</si>
  <si>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</si>
  <si>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</si>
  <si>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</si>
  <si>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</si>
  <si>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</si>
  <si>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</si>
  <si>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</si>
  <si>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</si>
  <si>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</si>
  <si>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</si>
  <si>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</si>
  <si>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</si>
  <si>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</si>
  <si>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</si>
  <si>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</si>
  <si>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</si>
  <si>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</si>
  <si>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</si>
  <si>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</si>
  <si>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</si>
  <si>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</si>
  <si>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</si>
  <si>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</si>
  <si>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</si>
  <si>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</si>
  <si>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</si>
  <si>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</si>
  <si>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</si>
  <si>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</si>
  <si>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</si>
  <si>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</si>
  <si>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</si>
  <si>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</si>
  <si>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</si>
  <si>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</si>
  <si>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</si>
  <si>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</si>
  <si>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</si>
  <si>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</si>
  <si>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</si>
  <si>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</si>
  <si>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</si>
  <si>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</si>
  <si>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</si>
  <si>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</si>
  <si>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</si>
  <si>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</si>
  <si>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</si>
  <si>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</si>
  <si>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</si>
  <si>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</si>
  <si>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</si>
  <si>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</si>
  <si>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</si>
  <si>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</si>
  <si>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</si>
  <si>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</si>
  <si>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</si>
  <si>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</si>
  <si>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</si>
  <si>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</si>
  <si>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</si>
  <si>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</si>
  <si>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</si>
  <si>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</si>
  <si>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</si>
  <si>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</si>
  <si>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</si>
  <si>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</si>
  <si>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</si>
  <si>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</si>
  <si>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</si>
  <si>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</si>
  <si>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</si>
  <si>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</si>
  <si>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</si>
  <si>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</si>
  <si>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</si>
  <si>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</si>
  <si>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</si>
  <si>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</si>
  <si>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</si>
  <si>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</si>
  <si>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</si>
  <si>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</si>
  <si>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</si>
  <si>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</si>
  <si>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</si>
  <si>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</si>
  <si>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</si>
  <si>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</si>
  <si>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</si>
  <si>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</si>
  <si>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</si>
  <si>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</si>
  <si>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</si>
  <si>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</si>
  <si>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</si>
  <si>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</si>
  <si>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</si>
  <si>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</si>
  <si>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</si>
  <si>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</si>
  <si>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</si>
  <si>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</si>
  <si>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</si>
  <si>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</si>
  <si>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</si>
  <si>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</si>
  <si>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</si>
  <si>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</si>
  <si>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</si>
  <si>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</si>
  <si>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</si>
  <si>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</si>
  <si>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</si>
  <si>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</si>
  <si>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</si>
  <si>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</si>
  <si>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</si>
  <si>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</si>
  <si>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</si>
  <si>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</si>
  <si>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</si>
  <si>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</si>
  <si>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</si>
  <si>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</si>
  <si>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</si>
  <si>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</si>
  <si>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</si>
  <si>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</si>
  <si>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</si>
  <si>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</si>
  <si>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</si>
  <si>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</si>
  <si>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</si>
  <si>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</si>
  <si>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</si>
  <si>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</si>
  <si>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</si>
  <si>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</si>
  <si>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</si>
  <si>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</si>
  <si>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</si>
  <si>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</si>
  <si>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</si>
  <si>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</si>
  <si>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</si>
  <si>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</si>
  <si>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</si>
  <si>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</si>
  <si>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</si>
  <si>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</si>
  <si>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</si>
  <si>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</si>
  <si>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</si>
  <si>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</si>
  <si>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</si>
  <si>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</si>
  <si>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</si>
  <si>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</si>
  <si>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</si>
  <si>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</si>
  <si>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</si>
  <si>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</si>
  <si>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</si>
  <si>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</si>
  <si>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</si>
  <si>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</si>
  <si>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</si>
  <si>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</si>
  <si>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</si>
  <si>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</si>
  <si>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</si>
  <si>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</si>
  <si>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</si>
  <si>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</si>
  <si>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</si>
  <si>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</si>
  <si>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</si>
  <si>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</si>
  <si>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</si>
  <si>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</si>
  <si>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</si>
  <si>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</si>
  <si>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</si>
  <si>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</si>
  <si>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</si>
  <si>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</si>
  <si>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</si>
  <si>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</si>
  <si>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</si>
  <si>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</si>
  <si>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</si>
  <si>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</si>
  <si>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</si>
  <si>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</si>
  <si>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</si>
  <si>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</si>
  <si>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</si>
  <si>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</si>
  <si>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</si>
  <si>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</si>
  <si>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</si>
  <si>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</si>
  <si>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</si>
  <si>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</si>
  <si>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</si>
  <si>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</si>
  <si>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</si>
  <si>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</si>
  <si>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</si>
  <si>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</si>
  <si>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</si>
  <si>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</si>
  <si>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</si>
  <si>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</si>
  <si>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</si>
  <si>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</si>
  <si>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</si>
  <si>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</si>
  <si>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</si>
  <si>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</si>
  <si>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</si>
  <si>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</si>
  <si>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</si>
  <si>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</si>
  <si>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</si>
  <si>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</si>
  <si>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</si>
  <si>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</si>
  <si>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</si>
  <si>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</si>
  <si>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</si>
  <si>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</si>
  <si>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</si>
  <si>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</si>
  <si>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</si>
  <si>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</si>
  <si>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</si>
  <si>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</si>
  <si>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</si>
  <si>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</si>
  <si>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</si>
  <si>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</si>
  <si>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</si>
  <si>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</si>
  <si>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</si>
  <si>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</si>
  <si>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</si>
  <si>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</si>
  <si>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</si>
  <si>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</si>
  <si>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</si>
  <si>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</si>
  <si>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</si>
  <si>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</si>
  <si>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</si>
  <si>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</si>
  <si>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</si>
  <si>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</si>
  <si>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</si>
  <si>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</si>
  <si>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</si>
  <si>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</si>
  <si>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</si>
  <si>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</si>
  <si>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</si>
  <si>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</si>
  <si>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</si>
  <si>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</si>
  <si>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</si>
  <si>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</si>
  <si>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</si>
  <si>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</si>
  <si>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</si>
  <si>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</si>
  <si>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</si>
  <si>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</si>
  <si>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</si>
  <si>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</si>
  <si>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</si>
  <si>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</si>
  <si>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</si>
  <si>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</si>
  <si>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</si>
  <si>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</si>
  <si>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</si>
  <si>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</si>
  <si>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</si>
  <si>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</si>
  <si>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</si>
  <si>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</si>
  <si>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</si>
  <si>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</si>
  <si>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</si>
  <si>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</si>
  <si>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</si>
  <si>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</si>
  <si>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</si>
  <si>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</si>
  <si>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</si>
  <si>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</si>
  <si>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</si>
  <si>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</si>
  <si>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</si>
  <si>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</si>
  <si>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</si>
  <si>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</si>
  <si>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</si>
  <si>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</si>
  <si>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</si>
  <si>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</si>
  <si>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</si>
  <si>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</si>
  <si>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</si>
  <si>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</si>
  <si>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</si>
  <si>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</si>
  <si>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</si>
  <si>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</si>
  <si>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</si>
  <si>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</si>
  <si>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</si>
  <si>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</si>
  <si>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</si>
  <si>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</si>
  <si>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</si>
  <si>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</si>
  <si>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</si>
  <si>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</si>
  <si>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</si>
  <si>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</si>
  <si>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</si>
  <si>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</si>
  <si>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</si>
  <si>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</si>
  <si>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</si>
  <si>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</si>
  <si>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</si>
  <si>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</si>
  <si>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</si>
  <si>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</si>
  <si>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</si>
  <si>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</si>
  <si>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</si>
  <si>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</si>
  <si>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</si>
  <si>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</si>
  <si>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</si>
  <si>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</si>
  <si>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</si>
  <si>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</si>
  <si>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</si>
  <si>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</si>
  <si>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</si>
  <si>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</si>
  <si>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</si>
  <si>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</si>
  <si>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</si>
  <si>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</si>
  <si>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</si>
  <si>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</si>
  <si>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</si>
  <si>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</si>
  <si>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</si>
  <si>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</si>
  <si>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</si>
  <si>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</si>
  <si>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</si>
  <si>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</si>
  <si>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</si>
  <si>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</si>
  <si>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</si>
  <si>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</si>
  <si>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</si>
  <si>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</si>
  <si>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</si>
  <si>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</si>
  <si>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</si>
  <si>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</si>
  <si>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</si>
  <si>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</si>
  <si>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</si>
  <si>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</si>
  <si>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</si>
  <si>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</si>
  <si>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</si>
  <si>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</si>
  <si>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</si>
  <si>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</si>
  <si>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</si>
  <si>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</si>
  <si>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</si>
  <si>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</si>
  <si>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</si>
  <si>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</si>
  <si>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</si>
  <si>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</si>
  <si>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</si>
  <si>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</si>
  <si>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</si>
  <si>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</si>
  <si>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</si>
  <si>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</si>
  <si>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</si>
  <si>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</si>
  <si>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</si>
  <si>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</si>
  <si>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</si>
  <si>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</si>
  <si>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</si>
  <si>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</si>
  <si>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</si>
  <si>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</si>
  <si>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</si>
  <si>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</si>
  <si>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</si>
  <si>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</si>
  <si>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</si>
  <si>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</si>
  <si>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</si>
  <si>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</si>
  <si>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</si>
  <si>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</si>
  <si>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</si>
  <si>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</si>
  <si>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</si>
  <si>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</si>
  <si>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</si>
  <si>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</si>
  <si>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</si>
  <si>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</si>
  <si>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</si>
  <si>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</si>
  <si>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</si>
  <si>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</si>
  <si>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</si>
  <si>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</si>
  <si>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</si>
  <si>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</si>
  <si>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</si>
  <si>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</si>
  <si>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</si>
  <si>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</si>
  <si>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</si>
  <si>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</si>
  <si>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</si>
  <si>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</si>
  <si>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</si>
  <si>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</si>
  <si>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</si>
  <si>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</si>
  <si>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</si>
  <si>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</si>
  <si>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</si>
  <si>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</si>
  <si>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</si>
  <si>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</si>
  <si>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</si>
  <si>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</si>
  <si>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</si>
  <si>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</si>
  <si>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</si>
  <si>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</si>
  <si>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</si>
  <si>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</si>
  <si>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</si>
  <si>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</si>
  <si>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</si>
  <si>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</si>
  <si>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</si>
  <si>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</si>
  <si>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</si>
  <si>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</si>
  <si>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</si>
  <si>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</si>
  <si>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</si>
  <si>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</si>
  <si>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</si>
  <si>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</si>
  <si>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</si>
  <si>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</si>
  <si>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</si>
  <si>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</si>
  <si>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</si>
  <si>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</si>
  <si>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</si>
  <si>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</si>
  <si>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</si>
  <si>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</si>
  <si>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</si>
  <si>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</si>
  <si>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</si>
  <si>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</si>
  <si>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</si>
  <si>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</si>
  <si>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</si>
  <si>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</si>
  <si>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</si>
  <si>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</si>
  <si>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</si>
  <si>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</si>
  <si>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</si>
  <si>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</si>
  <si>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</si>
  <si>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</si>
  <si>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</si>
  <si>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</si>
  <si>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</si>
  <si>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</si>
  <si>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</si>
  <si>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</si>
  <si>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</si>
  <si>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</si>
  <si>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</si>
  <si>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</si>
  <si>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</si>
  <si>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</si>
  <si>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</si>
  <si>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</si>
  <si>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</si>
  <si>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</si>
  <si>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</si>
  <si>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</si>
  <si>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</si>
  <si>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</si>
  <si>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</si>
  <si>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</si>
  <si>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</si>
  <si>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</si>
  <si>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</si>
  <si>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</si>
  <si>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</si>
  <si>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</si>
  <si>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</si>
  <si>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</si>
  <si>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</si>
  <si>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</si>
  <si>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</si>
  <si>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</si>
  <si>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</si>
  <si>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</si>
  <si>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</si>
  <si>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</si>
  <si>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</si>
  <si>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</si>
  <si>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</si>
  <si>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</si>
  <si>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</si>
  <si>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</si>
  <si>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</si>
  <si>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</si>
  <si>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</si>
  <si>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</si>
  <si>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</si>
  <si>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</si>
  <si>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</si>
  <si>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</si>
  <si>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</si>
  <si>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</si>
  <si>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</si>
  <si>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</si>
  <si>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</si>
  <si>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</si>
  <si>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</si>
  <si>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</si>
  <si>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</si>
  <si>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</si>
  <si>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</si>
  <si>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</si>
  <si>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</si>
  <si>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</si>
  <si>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</si>
  <si>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</si>
  <si>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</si>
  <si>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</si>
  <si>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</si>
  <si>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</si>
  <si>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</si>
  <si>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</si>
  <si>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</si>
  <si>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</si>
  <si>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</si>
  <si>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</si>
  <si>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</si>
  <si>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</si>
  <si>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</si>
  <si>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</si>
  <si>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</si>
  <si>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</si>
  <si>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</si>
  <si>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</si>
  <si>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</si>
  <si>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</si>
  <si>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</si>
  <si>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</si>
  <si>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</si>
  <si>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</si>
  <si>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</si>
  <si>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</si>
  <si>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</si>
  <si>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</si>
  <si>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</si>
  <si>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</si>
  <si>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</si>
  <si>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</si>
  <si>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</si>
  <si>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</si>
  <si>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</si>
  <si>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</si>
  <si>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</si>
  <si>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</si>
  <si>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</si>
  <si>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</si>
  <si>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</si>
  <si>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</si>
  <si>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</si>
  <si>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</si>
  <si>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</si>
  <si>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</si>
  <si>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</si>
  <si>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</si>
  <si>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</si>
  <si>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</si>
  <si>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</si>
  <si>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</si>
  <si>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</si>
  <si>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</si>
  <si>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</si>
  <si>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</si>
  <si>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</si>
  <si>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</si>
  <si>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</si>
  <si>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</si>
  <si>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</si>
  <si>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</si>
  <si>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</si>
  <si>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</si>
  <si>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</si>
  <si>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</si>
  <si>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</si>
  <si>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</si>
  <si>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</si>
  <si>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</si>
  <si>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</si>
  <si>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</si>
  <si>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</si>
  <si>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</si>
  <si>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</si>
  <si>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</si>
  <si>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</si>
  <si>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</si>
  <si>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</si>
  <si>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</si>
  <si>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</si>
  <si>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</si>
  <si>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</si>
  <si>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</si>
  <si>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</si>
  <si>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</si>
  <si>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</si>
  <si>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</si>
  <si>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</si>
  <si>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</si>
  <si>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</si>
  <si>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</si>
  <si>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</si>
  <si>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</si>
  <si>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</si>
  <si>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</si>
  <si>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</si>
  <si>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</si>
  <si>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</si>
  <si>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</si>
  <si>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</si>
  <si>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</si>
  <si>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</si>
  <si>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</si>
  <si>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</si>
  <si>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</si>
  <si>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</si>
  <si>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</si>
  <si>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</si>
  <si>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</si>
  <si>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</si>
  <si>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</si>
  <si>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</si>
  <si>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</si>
  <si>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</si>
  <si>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</si>
  <si>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</si>
  <si>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</si>
  <si>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</si>
  <si>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</si>
  <si>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</si>
  <si>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</si>
  <si>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</si>
  <si>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</si>
  <si>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</si>
  <si>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</si>
  <si>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</si>
  <si>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</si>
  <si>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</si>
  <si>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</si>
  <si>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</si>
  <si>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</si>
  <si>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</si>
  <si>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</si>
  <si>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</si>
  <si>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</si>
  <si>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</si>
  <si>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</si>
  <si>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</si>
  <si>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</si>
  <si>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</si>
  <si>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</si>
  <si>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</si>
  <si>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</si>
  <si>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</si>
  <si>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</si>
  <si>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</si>
  <si>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</si>
  <si>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</si>
  <si>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</si>
  <si>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</si>
  <si>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</si>
  <si>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</si>
  <si>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</si>
  <si>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</si>
  <si>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</si>
  <si>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</si>
  <si>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</si>
  <si>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</si>
  <si>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</si>
  <si>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</si>
  <si>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</si>
  <si>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</si>
  <si>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</si>
  <si>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</si>
  <si>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</si>
  <si>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</si>
  <si>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</si>
  <si>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</si>
  <si>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</si>
  <si>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</si>
  <si>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</si>
  <si>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</si>
  <si>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</si>
  <si>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</si>
  <si>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</si>
  <si>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</si>
  <si>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</si>
  <si>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</si>
  <si>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</si>
  <si>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</si>
  <si>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</si>
  <si>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</si>
  <si>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</si>
  <si>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</si>
  <si>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</si>
  <si>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</si>
  <si>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</si>
  <si>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</si>
  <si>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</si>
  <si>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</si>
  <si>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</si>
  <si>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</si>
  <si>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</si>
  <si>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</si>
  <si>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</si>
  <si>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</si>
  <si>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</si>
  <si>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</si>
  <si>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</si>
  <si>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</si>
  <si>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</si>
  <si>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</si>
  <si>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</si>
  <si>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</si>
  <si>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</si>
  <si>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</si>
  <si>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</si>
  <si>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</si>
  <si>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</si>
  <si>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</si>
  <si>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</si>
  <si>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</si>
  <si>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</si>
  <si>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</si>
  <si>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</si>
  <si>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</si>
  <si>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</si>
  <si>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</si>
  <si>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</si>
  <si>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</si>
  <si>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</si>
  <si>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</si>
  <si>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</si>
  <si>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</si>
  <si>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</si>
  <si>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</si>
  <si>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</si>
  <si>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</si>
  <si>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</si>
  <si>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</si>
  <si>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</si>
  <si>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</si>
  <si>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</si>
  <si>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</si>
  <si>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</si>
  <si>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</si>
  <si>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</si>
  <si>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</si>
  <si>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</si>
  <si>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</si>
  <si>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</si>
  <si>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</si>
  <si>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</si>
  <si>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</si>
  <si>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</si>
  <si>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</si>
  <si>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</si>
  <si>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</si>
  <si>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</si>
  <si>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</si>
  <si>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</si>
  <si>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</si>
  <si>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</si>
  <si>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</si>
  <si>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</si>
  <si>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</si>
  <si>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</si>
  <si>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</si>
  <si>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</si>
  <si>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</si>
  <si>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</si>
  <si>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</si>
  <si>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</si>
  <si>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</si>
  <si>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</si>
  <si>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</si>
  <si>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</si>
  <si>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</si>
  <si>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</si>
  <si>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</si>
  <si>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</si>
  <si>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</si>
  <si>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</si>
  <si>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</si>
  <si>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</si>
  <si>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</si>
  <si>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</si>
  <si>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</si>
  <si>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</si>
  <si>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</si>
  <si>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</si>
  <si>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</si>
  <si>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</si>
  <si>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</si>
  <si>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</si>
  <si>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</si>
  <si>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</si>
  <si>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</si>
  <si>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</si>
  <si>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</si>
  <si>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</si>
  <si>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</si>
  <si>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</si>
  <si>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</si>
  <si>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</si>
  <si>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</si>
  <si>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</si>
  <si>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</si>
  <si>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</si>
  <si>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</si>
  <si>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</si>
  <si>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</si>
  <si>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</si>
  <si>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</si>
  <si>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</si>
  <si>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</si>
  <si>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</si>
  <si>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</si>
  <si>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</si>
  <si>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</si>
  <si>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</si>
  <si>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</si>
  <si>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</si>
  <si>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</si>
  <si>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</si>
  <si>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</si>
  <si>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</si>
  <si>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</si>
  <si>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</si>
  <si>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</si>
  <si>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</si>
  <si>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</si>
  <si>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</si>
  <si>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</si>
  <si>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</si>
  <si>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</si>
  <si>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</si>
  <si>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</si>
  <si>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</si>
  <si>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</si>
  <si>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</si>
  <si>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</si>
  <si>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</si>
  <si>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</si>
  <si>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</si>
  <si>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</si>
  <si>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</si>
  <si>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</si>
  <si>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</si>
  <si>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</si>
  <si>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</si>
  <si>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</si>
  <si>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</si>
  <si>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</si>
  <si>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</si>
  <si>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</si>
  <si>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</si>
  <si>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</si>
  <si>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</si>
  <si>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</si>
  <si>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</si>
  <si>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</si>
  <si>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</si>
  <si>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</si>
  <si>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</si>
  <si>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</si>
  <si>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</si>
  <si>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</si>
  <si>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</si>
  <si>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</si>
  <si>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</si>
  <si>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</si>
  <si>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</si>
  <si>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</si>
  <si>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</si>
  <si>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</si>
  <si>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</si>
  <si>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</si>
  <si>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</si>
  <si>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</si>
  <si>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</si>
  <si>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</si>
  <si>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</si>
  <si>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</si>
  <si>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</si>
  <si>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</si>
  <si>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</si>
  <si>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</si>
  <si>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</si>
  <si>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</si>
  <si>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</si>
  <si>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</si>
  <si>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</si>
  <si>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</si>
  <si>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</si>
  <si>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</si>
  <si>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</si>
  <si>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</si>
  <si>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</si>
  <si>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</si>
  <si>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</si>
  <si>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</si>
  <si>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</si>
  <si>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</si>
  <si>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</si>
  <si>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</si>
  <si>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</si>
  <si>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</si>
  <si>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</si>
  <si>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</si>
  <si>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</si>
  <si>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</si>
  <si>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</si>
  <si>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</si>
  <si>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</si>
  <si>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</si>
  <si>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</si>
  <si>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</si>
  <si>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</si>
  <si>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</si>
  <si>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</si>
  <si>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</si>
  <si>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</si>
  <si>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</si>
  <si>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</si>
  <si>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</si>
  <si>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</si>
  <si>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</si>
  <si>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</si>
  <si>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</si>
  <si>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</si>
  <si>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</si>
  <si>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</si>
  <si>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</si>
  <si>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</si>
  <si>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</si>
  <si>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</si>
  <si>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</si>
  <si>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</si>
  <si>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</si>
  <si>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</si>
  <si>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</si>
  <si>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</si>
  <si>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</si>
  <si>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</si>
  <si>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</si>
  <si>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</si>
  <si>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</si>
  <si>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</si>
  <si>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</si>
  <si>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</si>
  <si>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</si>
  <si>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</si>
  <si>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</si>
  <si>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</si>
  <si>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</si>
  <si>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</si>
  <si>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</si>
  <si>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</si>
  <si>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</si>
  <si>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</si>
  <si>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</si>
  <si>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</si>
  <si>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</si>
  <si>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</si>
  <si>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</si>
  <si>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</si>
  <si>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</si>
  <si>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</si>
  <si>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</si>
  <si>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</si>
  <si>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</si>
  <si>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</si>
  <si>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</si>
  <si>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</si>
  <si>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</si>
  <si>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</si>
  <si>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</si>
  <si>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</si>
  <si>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</si>
  <si>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</si>
  <si>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</si>
  <si>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</si>
  <si>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</si>
  <si>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</si>
  <si>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</si>
  <si>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</si>
  <si>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</si>
  <si>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</si>
  <si>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</si>
  <si>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</si>
  <si>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</si>
  <si>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</si>
  <si>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</si>
  <si>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</si>
  <si>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</si>
  <si>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</si>
  <si>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</si>
  <si>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</si>
  <si>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</si>
  <si>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</si>
  <si>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</si>
  <si>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</si>
  <si>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</si>
  <si>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</si>
  <si>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</si>
  <si>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</si>
  <si>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</si>
  <si>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</si>
  <si>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</si>
  <si>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</si>
  <si>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</si>
  <si>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</si>
  <si>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</si>
  <si>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</si>
  <si>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</si>
  <si>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</si>
  <si>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</si>
  <si>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</si>
  <si>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</si>
  <si>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</si>
  <si>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</si>
  <si>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</si>
  <si>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</si>
  <si>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</si>
  <si>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</si>
  <si>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</si>
  <si>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</si>
  <si>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</si>
  <si>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</si>
  <si>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</si>
  <si>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</si>
  <si>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</si>
  <si>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</si>
  <si>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</si>
  <si>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</si>
  <si>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</si>
  <si>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</si>
  <si>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</si>
  <si>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</si>
  <si>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</si>
  <si>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</si>
  <si>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</si>
  <si>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</si>
  <si>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</si>
  <si>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</si>
  <si>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</si>
  <si>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</si>
  <si>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</si>
  <si>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</si>
  <si>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</si>
  <si>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</si>
  <si>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</si>
  <si>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</si>
  <si>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</si>
  <si>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</si>
  <si>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</si>
  <si>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</si>
  <si>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</si>
  <si>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</si>
  <si>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</si>
  <si>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</si>
  <si>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</si>
  <si>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</si>
  <si>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</si>
  <si>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</si>
  <si>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</si>
  <si>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</si>
  <si>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</si>
  <si>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</si>
  <si>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</si>
  <si>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</si>
  <si>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</si>
  <si>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</si>
  <si>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</si>
  <si>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</si>
  <si>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</si>
  <si>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</si>
  <si>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</si>
  <si>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</si>
  <si>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</si>
  <si>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</si>
  <si>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</si>
  <si>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</si>
  <si>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</si>
  <si>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</si>
  <si>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</si>
  <si>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</si>
  <si>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</si>
  <si>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</si>
  <si>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</si>
  <si>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</si>
  <si>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</si>
  <si>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</si>
  <si>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</si>
  <si>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</si>
  <si>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</si>
  <si>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</si>
  <si>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</si>
  <si>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</si>
  <si>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</si>
  <si>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</si>
  <si>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</si>
  <si>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</si>
  <si>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</si>
  <si>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</si>
  <si>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</si>
  <si>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</si>
  <si>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</si>
  <si>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</si>
  <si>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</si>
  <si>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</si>
  <si>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</si>
  <si>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</si>
  <si>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</si>
  <si>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</si>
  <si>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</si>
  <si>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</si>
  <si>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</si>
  <si>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</si>
  <si>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</si>
  <si>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</si>
  <si>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</si>
  <si>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</si>
  <si>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</si>
  <si>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</si>
  <si>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</si>
  <si>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</si>
  <si>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</si>
  <si>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</si>
  <si>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</si>
  <si>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</si>
  <si>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</si>
  <si>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</si>
  <si>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</si>
  <si>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</si>
  <si>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</si>
  <si>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</si>
  <si>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</si>
  <si>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</si>
  <si>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</si>
  <si>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</si>
  <si>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</si>
  <si>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</si>
  <si>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</si>
  <si>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</si>
  <si>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</si>
  <si>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</si>
  <si>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</si>
  <si>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</si>
  <si>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</si>
  <si>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</si>
  <si>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</si>
  <si>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</si>
  <si>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</si>
  <si>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</si>
  <si>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</si>
  <si>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</si>
  <si>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</si>
  <si>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</si>
  <si>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</si>
  <si>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</si>
  <si>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</si>
  <si>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</si>
  <si>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</si>
  <si>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</si>
  <si>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</si>
  <si>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</si>
  <si>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</si>
  <si>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</si>
  <si>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</si>
  <si>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</si>
  <si>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</si>
  <si>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</si>
  <si>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</si>
  <si>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</si>
  <si>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</si>
  <si>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</si>
  <si>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</si>
  <si>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</si>
  <si>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</si>
  <si>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</si>
  <si>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</si>
  <si>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</si>
  <si>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</si>
  <si>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</si>
  <si>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</si>
  <si>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</si>
  <si>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</si>
  <si>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</si>
  <si>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</si>
  <si>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</si>
  <si>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</si>
  <si>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</si>
  <si>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</si>
  <si>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</si>
  <si>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</si>
  <si>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</si>
  <si>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</si>
  <si>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</si>
  <si>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</si>
  <si>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</si>
  <si>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</si>
  <si>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</si>
  <si>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</si>
  <si>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</si>
  <si>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</si>
  <si>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</si>
  <si>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</si>
  <si>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</si>
  <si>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</si>
  <si>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</si>
  <si>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</si>
  <si>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</si>
  <si>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</si>
  <si>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</si>
  <si>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</si>
  <si>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</si>
  <si>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</si>
  <si>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</si>
  <si>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</si>
  <si>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</si>
  <si>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</si>
  <si>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</si>
  <si>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</si>
  <si>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</si>
  <si>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</si>
  <si>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</si>
  <si>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</si>
  <si>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</si>
  <si>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</si>
  <si>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</si>
  <si>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</si>
  <si>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</si>
  <si>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</si>
  <si>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</si>
  <si>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</si>
  <si>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</si>
  <si>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</si>
  <si>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</si>
  <si>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</si>
  <si>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</si>
  <si>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</si>
  <si>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</si>
  <si>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</si>
  <si>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</si>
  <si>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</si>
  <si>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</si>
  <si>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</si>
  <si>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</si>
  <si>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</si>
  <si>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</si>
  <si>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</si>
  <si>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</si>
  <si>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</si>
  <si>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</si>
  <si>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</si>
  <si>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</si>
  <si>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</si>
  <si>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</si>
  <si>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</si>
  <si>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</si>
  <si>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</si>
  <si>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</si>
  <si>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</si>
  <si>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</si>
  <si>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</si>
  <si>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</si>
  <si>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</si>
  <si>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</si>
  <si>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</si>
  <si>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</si>
  <si>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</si>
  <si>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</si>
  <si>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</si>
  <si>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</si>
  <si>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</si>
  <si>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</si>
  <si>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</si>
  <si>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</si>
  <si>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</si>
  <si>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</si>
  <si>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</si>
  <si>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</si>
  <si>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</si>
  <si>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</si>
  <si>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</si>
  <si>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</si>
  <si>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</si>
  <si>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</si>
  <si>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</si>
  <si>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</si>
  <si>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</si>
  <si>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</si>
  <si>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</si>
  <si>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</si>
  <si>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</si>
  <si>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</si>
  <si>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</si>
  <si>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</si>
  <si>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</si>
  <si>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</si>
  <si>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</si>
  <si>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</si>
  <si>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</si>
  <si>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</si>
  <si>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</si>
  <si>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</si>
  <si>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</si>
  <si>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</si>
  <si>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</si>
  <si>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</si>
  <si>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</si>
  <si>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</si>
  <si>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</si>
  <si>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</si>
  <si>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</si>
  <si>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</si>
  <si>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</si>
  <si>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</si>
  <si>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</si>
  <si>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</si>
  <si>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</si>
  <si>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</si>
  <si>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</si>
  <si>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</si>
  <si>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</si>
  <si>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</si>
  <si>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</si>
  <si>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</si>
  <si>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</si>
  <si>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</si>
  <si>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</si>
  <si>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</si>
  <si>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</si>
  <si>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</si>
  <si>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</si>
  <si>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</si>
  <si>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</si>
  <si>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</si>
  <si>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</si>
  <si>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</si>
  <si>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</si>
  <si>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</si>
  <si>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</si>
  <si>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</si>
  <si>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</si>
  <si>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</si>
  <si>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</si>
  <si>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</si>
  <si>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</si>
  <si>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</si>
  <si>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</si>
  <si>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</si>
  <si>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</si>
  <si>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</si>
  <si>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</si>
  <si>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</si>
  <si>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</si>
  <si>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</si>
  <si>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</si>
  <si>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</si>
  <si>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</si>
  <si>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</si>
  <si>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</si>
  <si>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</si>
  <si>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</si>
  <si>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</si>
  <si>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</si>
  <si>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</si>
  <si>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</si>
  <si>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</si>
  <si>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</si>
  <si>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</si>
  <si>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</si>
  <si>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</si>
  <si>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</si>
  <si>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</si>
  <si>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</si>
  <si>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</si>
  <si>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</si>
  <si>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</si>
  <si>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</si>
  <si>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</si>
  <si>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</si>
  <si>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</si>
  <si>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</si>
  <si>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</si>
  <si>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</si>
  <si>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</si>
  <si>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</si>
  <si>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</si>
  <si>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</si>
  <si>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</si>
  <si>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</si>
  <si>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</si>
  <si>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</si>
  <si>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</si>
  <si>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</si>
  <si>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</si>
  <si>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</si>
  <si>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</si>
  <si>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</si>
  <si>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</si>
  <si>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</si>
  <si>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</si>
  <si>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</si>
  <si>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</si>
  <si>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</si>
  <si>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</si>
  <si>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</si>
  <si>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</si>
  <si>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</si>
  <si>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</si>
  <si>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</si>
  <si>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</si>
  <si>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</si>
  <si>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</si>
  <si>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</si>
  <si>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</si>
  <si>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</si>
  <si>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</si>
  <si>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</si>
  <si>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</si>
  <si>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</si>
  <si>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</si>
  <si>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</si>
  <si>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</si>
  <si>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</si>
  <si>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</si>
  <si>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</si>
  <si>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</si>
  <si>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</si>
  <si>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</si>
  <si>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</si>
  <si>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</si>
  <si>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</si>
  <si>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</si>
  <si>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</si>
  <si>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</si>
  <si>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</si>
  <si>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</si>
  <si>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</si>
  <si>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</si>
  <si>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</si>
  <si>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</si>
  <si>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</si>
  <si>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</si>
  <si>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</si>
  <si>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</si>
  <si>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</si>
  <si>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</si>
  <si>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</si>
  <si>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</si>
  <si>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</si>
  <si>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</si>
  <si>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</si>
  <si>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</si>
  <si>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</si>
  <si>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</si>
  <si>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</si>
  <si>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</si>
  <si>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</si>
  <si>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</si>
  <si>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</si>
  <si>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</si>
  <si>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</si>
  <si>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</si>
  <si>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</si>
  <si>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</si>
  <si>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</si>
  <si>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</si>
  <si>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</si>
  <si>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</si>
  <si>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</si>
  <si>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</si>
  <si>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</si>
  <si>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</si>
  <si>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</si>
  <si>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</si>
  <si>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</si>
  <si>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</si>
  <si>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</si>
  <si>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</si>
  <si>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</si>
  <si>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</si>
  <si>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</si>
  <si>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</si>
  <si>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</si>
  <si>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</si>
  <si>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</si>
  <si>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</si>
  <si>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</si>
  <si>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</si>
  <si>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</si>
  <si>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</si>
  <si>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</si>
  <si>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</si>
  <si>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</si>
  <si>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</si>
  <si>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</si>
  <si>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</si>
  <si>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</si>
  <si>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</si>
  <si>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</si>
  <si>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</si>
  <si>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</si>
  <si>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</si>
  <si>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</si>
  <si>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</si>
  <si>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</si>
  <si>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</si>
  <si>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</si>
  <si>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</si>
  <si>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</si>
  <si>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</si>
  <si>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</si>
  <si>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</si>
  <si>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</si>
  <si>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</si>
  <si>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</si>
  <si>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</si>
  <si>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</si>
  <si>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</si>
  <si>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</si>
  <si>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</si>
  <si>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</si>
  <si>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</si>
  <si>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</si>
  <si>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</si>
  <si>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</si>
  <si>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</si>
  <si>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</si>
  <si>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</si>
  <si>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</si>
  <si>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</si>
  <si>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</si>
  <si>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</si>
  <si>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</si>
  <si>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</si>
  <si>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</si>
  <si>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</si>
  <si>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</si>
  <si>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</si>
  <si>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</si>
  <si>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</si>
  <si>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</si>
  <si>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</si>
  <si>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</si>
  <si>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</si>
  <si>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</si>
  <si>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</si>
  <si>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</si>
  <si>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</si>
  <si>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</si>
  <si>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</si>
  <si>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</si>
  <si>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</si>
  <si>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</si>
  <si>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</si>
  <si>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</si>
  <si>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</si>
  <si>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</si>
  <si>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</si>
  <si>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</si>
  <si>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</si>
  <si>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</si>
  <si>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</si>
  <si>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</si>
  <si>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</si>
  <si>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</si>
  <si>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</si>
  <si>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</si>
  <si>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</si>
  <si>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</si>
  <si>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</si>
  <si>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</si>
  <si>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</si>
  <si>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</si>
  <si>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</si>
  <si>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</si>
  <si>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</si>
  <si>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</si>
  <si>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</si>
  <si>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</si>
  <si>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</si>
  <si>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</si>
  <si>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</si>
  <si>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</si>
  <si>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</si>
  <si>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</si>
  <si>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</si>
  <si>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</si>
  <si>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</si>
  <si>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</si>
  <si>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</si>
  <si>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</si>
  <si>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</si>
  <si>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</si>
  <si>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</si>
  <si>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</si>
  <si>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</si>
  <si>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</si>
  <si>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</si>
  <si>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</si>
  <si>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</si>
  <si>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</si>
  <si>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</si>
  <si>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</si>
  <si>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</si>
  <si>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</si>
  <si>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</si>
  <si>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</si>
  <si>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</si>
  <si>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</si>
  <si>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</si>
  <si>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</si>
  <si>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</si>
  <si>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</si>
  <si>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</si>
  <si>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</si>
  <si>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</si>
  <si>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</si>
  <si>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</si>
  <si>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</si>
  <si>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</si>
  <si>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</si>
  <si>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</si>
  <si>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</si>
  <si>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</si>
  <si>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</si>
  <si>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</si>
  <si>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</si>
  <si>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</si>
  <si>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</si>
  <si>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</si>
  <si>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</si>
  <si>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</si>
  <si>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</si>
  <si>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</si>
  <si>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</si>
  <si>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</si>
  <si>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</si>
  <si>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</si>
  <si>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</si>
  <si>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</si>
  <si>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</si>
  <si>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</si>
  <si>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</si>
  <si>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</si>
  <si>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</si>
  <si>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</si>
  <si>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</si>
  <si>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</si>
  <si>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</si>
  <si>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</si>
  <si>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</si>
  <si>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</si>
  <si>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</si>
  <si>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</si>
  <si>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</si>
  <si>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</si>
  <si>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</si>
  <si>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</si>
  <si>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</si>
  <si>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</si>
  <si>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</si>
  <si>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</si>
  <si>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</si>
  <si>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</si>
  <si>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</si>
  <si>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</si>
  <si>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</si>
  <si>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</si>
  <si>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</si>
  <si>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</si>
  <si>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</si>
  <si>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</si>
  <si>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</si>
  <si>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</si>
  <si>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</si>
  <si>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</si>
  <si>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</si>
  <si>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</si>
  <si>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</si>
  <si>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</si>
  <si>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</si>
  <si>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</si>
  <si>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</si>
  <si>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</si>
  <si>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</si>
  <si>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</si>
  <si>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</si>
  <si>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</si>
  <si>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</si>
  <si>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</si>
  <si>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</si>
  <si>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</si>
  <si>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</si>
  <si>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</si>
  <si>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</si>
  <si>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</si>
  <si>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</si>
  <si>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</si>
  <si>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</si>
  <si>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</si>
  <si>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</si>
  <si>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</si>
  <si>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</si>
  <si>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</si>
  <si>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</si>
  <si>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</si>
  <si>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</si>
  <si>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</si>
  <si>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</si>
  <si>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</si>
  <si>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</si>
  <si>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</si>
  <si>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</si>
  <si>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</si>
  <si>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</si>
  <si>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</si>
  <si>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</si>
  <si>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</si>
  <si>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</si>
  <si>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</si>
  <si>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</si>
  <si>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</si>
  <si>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</si>
  <si>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</si>
  <si>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</si>
  <si>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</si>
  <si>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</si>
  <si>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</si>
  <si>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</si>
  <si>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</si>
  <si>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</si>
  <si>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</si>
  <si>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</si>
  <si>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</si>
  <si>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</si>
  <si>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</si>
  <si>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</si>
  <si>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</si>
  <si>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</si>
  <si>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</si>
  <si>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</si>
  <si>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</si>
  <si>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</si>
  <si>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</si>
  <si>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</si>
  <si>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</si>
  <si>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</si>
  <si>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</si>
  <si>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</si>
  <si>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</si>
  <si>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</si>
  <si>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</si>
  <si>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</si>
  <si>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</si>
  <si>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</si>
  <si>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</si>
  <si>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</si>
  <si>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</si>
  <si>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</si>
  <si>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</si>
  <si>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</si>
  <si>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</si>
  <si>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</si>
  <si>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</si>
  <si>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</si>
  <si>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</si>
  <si>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</si>
  <si>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</si>
  <si>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</si>
  <si>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</si>
  <si>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</si>
  <si>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</si>
  <si>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</si>
  <si>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</si>
  <si>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</si>
  <si>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</si>
  <si>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</si>
  <si>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</si>
  <si>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</si>
  <si>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</si>
  <si>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</si>
  <si>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</si>
  <si>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</si>
  <si>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</si>
  <si>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</si>
  <si>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</si>
  <si>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</si>
  <si>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</si>
  <si>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</si>
  <si>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</si>
  <si>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</si>
  <si>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</si>
  <si>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</si>
  <si>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</si>
  <si>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</si>
  <si>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</si>
  <si>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</si>
  <si>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</si>
  <si>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</si>
  <si>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</si>
  <si>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</si>
  <si>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</si>
  <si>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</si>
  <si>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</si>
  <si>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</si>
  <si>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</si>
  <si>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</si>
  <si>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</si>
  <si>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</si>
  <si>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</si>
  <si>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</si>
  <si>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</si>
  <si>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</si>
  <si>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</si>
  <si>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</si>
  <si>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</si>
  <si>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</si>
  <si>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</si>
  <si>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</si>
  <si>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</si>
  <si>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</si>
  <si>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</si>
  <si>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</si>
  <si>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</si>
  <si>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</si>
  <si>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</si>
  <si>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</si>
  <si>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</si>
  <si>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</si>
  <si>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</si>
  <si>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</si>
  <si>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</si>
  <si>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</si>
  <si>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</si>
  <si>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</si>
  <si>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</si>
  <si>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</si>
  <si>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</si>
  <si>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</si>
  <si>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</si>
  <si>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</si>
  <si>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</si>
  <si>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</si>
  <si>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</si>
  <si>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</si>
  <si>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</si>
  <si>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</si>
  <si>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</si>
  <si>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</si>
  <si>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</si>
  <si>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</si>
  <si>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</si>
  <si>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</si>
  <si>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</si>
  <si>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</si>
  <si>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</si>
  <si>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</si>
  <si>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</si>
  <si>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</si>
  <si>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</si>
  <si>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</si>
  <si>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</si>
  <si>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</si>
  <si>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</si>
  <si>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</si>
  <si>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</si>
  <si>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</si>
  <si>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</si>
  <si>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</si>
  <si>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</si>
  <si>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</si>
  <si>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</si>
  <si>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</si>
  <si>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</si>
  <si>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</si>
  <si>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</si>
  <si>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</si>
  <si>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</si>
  <si>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</si>
  <si>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</si>
  <si>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</si>
  <si>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</si>
  <si>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</si>
  <si>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</si>
  <si>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</si>
  <si>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</si>
  <si>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</si>
  <si>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</si>
  <si>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</si>
  <si>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</si>
  <si>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</si>
  <si>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</si>
  <si>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</si>
  <si>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</si>
  <si>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</si>
  <si>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</si>
  <si>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</si>
  <si>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</si>
  <si>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</si>
  <si>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</si>
  <si>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</si>
  <si>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</si>
  <si>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</si>
  <si>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</si>
  <si>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</si>
  <si>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</si>
  <si>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</si>
  <si>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</si>
  <si>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</si>
  <si>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</si>
  <si>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</si>
  <si>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</si>
  <si>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</si>
  <si>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</si>
  <si>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</si>
  <si>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</si>
  <si>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</si>
  <si>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</si>
  <si>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</si>
  <si>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</si>
  <si>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</si>
  <si>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</si>
  <si>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</si>
  <si>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</si>
  <si>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</si>
  <si>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</si>
  <si>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</si>
  <si>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</si>
  <si>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</si>
  <si>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</si>
  <si>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</si>
  <si>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</si>
  <si>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</si>
  <si>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</si>
  <si>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</si>
  <si>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</si>
  <si>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</si>
  <si>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</si>
  <si>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</si>
  <si>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</si>
  <si>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</si>
  <si>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</si>
  <si>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</si>
  <si>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</si>
  <si>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</si>
  <si>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</si>
  <si>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</si>
  <si>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</si>
  <si>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</si>
  <si>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</si>
  <si>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</si>
  <si>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</si>
  <si>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</si>
  <si>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</si>
  <si>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</si>
  <si>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</si>
  <si>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</si>
  <si>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</si>
  <si>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</si>
  <si>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</si>
  <si>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</si>
  <si>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</si>
  <si>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</si>
  <si>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</si>
  <si>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</si>
  <si>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</si>
  <si>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</si>
  <si>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</si>
  <si>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</si>
  <si>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</si>
  <si>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</si>
  <si>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</si>
  <si>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</si>
  <si>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</si>
  <si>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</si>
  <si>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</si>
  <si>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</si>
  <si>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</si>
  <si>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</si>
  <si>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</si>
  <si>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</si>
  <si>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</si>
  <si>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</si>
  <si>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</si>
  <si>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</si>
  <si>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</si>
  <si>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</si>
  <si>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</si>
  <si>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</si>
  <si>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</si>
  <si>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</si>
  <si>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</si>
  <si>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</si>
  <si>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</si>
  <si>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</si>
  <si>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</si>
  <si>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</si>
  <si>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</si>
  <si>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</si>
  <si>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</si>
  <si>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</si>
  <si>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</si>
  <si>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</si>
  <si>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</si>
  <si>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</si>
  <si>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</si>
  <si>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</si>
  <si>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</si>
  <si>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</si>
  <si>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</si>
  <si>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</si>
  <si>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</si>
  <si>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</si>
  <si>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</si>
  <si>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</si>
  <si>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</si>
  <si>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</si>
  <si>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</si>
  <si>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</si>
  <si>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</si>
  <si>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</si>
  <si>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</si>
  <si>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</si>
  <si>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</si>
  <si>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</si>
  <si>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</si>
  <si>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</si>
  <si>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</si>
  <si>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</si>
  <si>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</si>
  <si>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</si>
  <si>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</si>
  <si>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</si>
  <si>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</si>
  <si>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</si>
  <si>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</si>
  <si>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</si>
  <si>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</si>
  <si>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</si>
  <si>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</si>
  <si>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</si>
  <si>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</si>
  <si>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</si>
  <si>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</si>
  <si>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</si>
  <si>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</si>
  <si>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</si>
  <si>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</si>
  <si>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</si>
  <si>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</si>
  <si>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</si>
  <si>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</si>
  <si>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</si>
  <si>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</si>
  <si>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</si>
  <si>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</si>
  <si>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</si>
  <si>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</si>
  <si>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</si>
  <si>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</si>
  <si>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</si>
  <si>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</si>
  <si>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</si>
  <si>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</si>
  <si>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</si>
  <si>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</si>
  <si>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</si>
  <si>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</si>
  <si>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</si>
  <si>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</si>
  <si>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</si>
  <si>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</si>
  <si>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</si>
  <si>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</si>
  <si>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</si>
  <si>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</si>
  <si>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</si>
  <si>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</si>
  <si>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</si>
  <si>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</si>
  <si>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</si>
  <si>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</si>
  <si>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</si>
  <si>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</si>
  <si>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</si>
  <si>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</si>
  <si>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</si>
  <si>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</si>
  <si>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</si>
  <si>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</si>
  <si>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</si>
  <si>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</si>
  <si>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</si>
  <si>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</si>
  <si>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</si>
  <si>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</si>
  <si>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</si>
  <si>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</si>
  <si>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</si>
  <si>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</si>
  <si>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</si>
  <si>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</si>
  <si>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</si>
  <si>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</si>
  <si>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</si>
  <si>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</si>
  <si>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</si>
  <si>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</si>
  <si>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</si>
  <si>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</si>
  <si>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</si>
  <si>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</si>
  <si>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</si>
  <si>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</si>
  <si>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</si>
  <si>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</si>
  <si>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</si>
  <si>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</si>
  <si>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</si>
  <si>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</si>
  <si>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</si>
  <si>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</si>
  <si>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</si>
  <si>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</si>
  <si>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</si>
  <si>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</si>
  <si>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</si>
  <si>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</si>
  <si>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</si>
  <si>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</si>
  <si>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</si>
  <si>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</si>
  <si>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</si>
  <si>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</si>
  <si>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</si>
  <si>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</si>
  <si>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</si>
  <si>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</si>
  <si>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</si>
  <si>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</si>
  <si>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</si>
  <si>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</si>
  <si>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</si>
  <si>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</si>
  <si>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</si>
  <si>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</si>
  <si>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</si>
  <si>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</si>
  <si>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</si>
  <si>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</si>
  <si>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</si>
  <si>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</si>
  <si>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</si>
  <si>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</si>
  <si>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</si>
  <si>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</si>
  <si>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</si>
  <si>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</si>
  <si>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</si>
  <si>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</si>
  <si>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</si>
  <si>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</si>
  <si>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</si>
  <si>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</si>
  <si>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</si>
  <si>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</si>
  <si>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</si>
  <si>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</si>
  <si>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</si>
  <si>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</si>
  <si>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</si>
  <si>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</si>
  <si>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</si>
  <si>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</si>
  <si>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</si>
  <si>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</si>
  <si>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</si>
  <si>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</si>
  <si>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</si>
  <si>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</si>
  <si>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</si>
  <si>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</si>
  <si>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</si>
  <si>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</si>
  <si>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</si>
  <si>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</si>
  <si>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</si>
  <si>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</si>
  <si>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</si>
  <si>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</si>
  <si>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</si>
  <si>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</si>
  <si>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</si>
  <si>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</si>
  <si>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</si>
  <si>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</si>
  <si>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</si>
  <si>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</si>
  <si>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</si>
  <si>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</si>
  <si>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</si>
  <si>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</si>
  <si>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</si>
  <si>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</si>
  <si>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</si>
  <si>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</si>
  <si>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</si>
  <si>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</si>
  <si>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</si>
  <si>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</si>
  <si>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</si>
  <si>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</si>
  <si>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</si>
  <si>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</si>
  <si>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</si>
  <si>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</si>
  <si>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</si>
  <si>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</si>
  <si>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</si>
  <si>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</si>
  <si>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</si>
  <si>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</si>
  <si>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</si>
  <si>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</si>
  <si>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</si>
  <si>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</si>
  <si>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</si>
  <si>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</si>
  <si>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</si>
  <si>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</si>
  <si>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</si>
  <si>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</si>
  <si>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</si>
  <si>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</si>
  <si>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</si>
  <si>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</si>
  <si>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</si>
  <si>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</si>
  <si>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</si>
  <si>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</si>
  <si>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</si>
  <si>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</si>
  <si>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</si>
  <si>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</si>
  <si>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</si>
  <si>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</si>
  <si>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</si>
  <si>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</si>
  <si>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</si>
  <si>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</si>
  <si>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</si>
  <si>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</si>
  <si>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</si>
  <si>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</si>
  <si>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</si>
  <si>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</si>
  <si>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</si>
  <si>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</si>
  <si>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</si>
  <si>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</si>
  <si>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</si>
  <si>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</si>
  <si>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</si>
  <si>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</si>
  <si>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</si>
  <si>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</si>
  <si>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</si>
  <si>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</si>
  <si>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</si>
  <si>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</si>
  <si>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</si>
  <si>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</si>
  <si>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</si>
  <si>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</si>
  <si>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</si>
  <si>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</si>
  <si>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</si>
  <si>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</si>
  <si>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</si>
  <si>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</si>
  <si>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</si>
  <si>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</si>
  <si>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</si>
  <si>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</si>
  <si>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</si>
  <si>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</si>
  <si>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</si>
  <si>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</si>
  <si>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</si>
  <si>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</si>
  <si>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</si>
  <si>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</si>
  <si>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</si>
  <si>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</si>
  <si>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</si>
  <si>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</si>
  <si>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</si>
  <si>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</si>
  <si>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</si>
  <si>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</si>
  <si>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</si>
  <si>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</si>
  <si>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</si>
  <si>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</si>
  <si>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</si>
  <si>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</si>
  <si>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</si>
  <si>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</si>
  <si>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</si>
  <si>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</si>
  <si>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</si>
  <si>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</si>
  <si>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</si>
  <si>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</si>
  <si>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</si>
  <si>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</si>
  <si>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</si>
  <si>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</si>
  <si>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</si>
  <si>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</si>
  <si>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</si>
  <si>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</si>
  <si>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</si>
  <si>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</si>
  <si>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</si>
  <si>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</si>
  <si>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</si>
  <si>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</si>
  <si>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</si>
  <si>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</si>
  <si>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</si>
  <si>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</si>
  <si>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</si>
  <si>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</si>
  <si>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</si>
  <si>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</si>
  <si>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</si>
  <si>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</si>
  <si>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</si>
  <si>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</si>
  <si>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</si>
  <si>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</si>
  <si>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</si>
  <si>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</si>
  <si>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</si>
  <si>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</si>
  <si>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</si>
  <si>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</si>
  <si>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</si>
  <si>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</si>
  <si>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</si>
  <si>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</si>
  <si>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</si>
  <si>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</si>
  <si>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</si>
  <si>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</si>
  <si>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</si>
  <si>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</si>
  <si>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</si>
  <si>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</si>
  <si>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</si>
  <si>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</si>
  <si>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</si>
  <si>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</si>
  <si>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</si>
  <si>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</si>
  <si>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</si>
  <si>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</si>
  <si>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</si>
  <si>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</si>
  <si>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</si>
  <si>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</si>
  <si>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</si>
  <si>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</si>
  <si>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</si>
  <si>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</si>
  <si>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</si>
  <si>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</si>
  <si>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</si>
  <si>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</si>
  <si>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</si>
  <si>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</si>
  <si>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</si>
  <si>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</si>
  <si>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</si>
  <si>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</si>
  <si>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</si>
  <si>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</si>
  <si>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</si>
  <si>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</si>
  <si>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</si>
  <si>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</si>
  <si>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</si>
  <si>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</si>
  <si>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</si>
  <si>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</si>
  <si>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</si>
  <si>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</si>
  <si>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</si>
  <si>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</si>
  <si>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</si>
  <si>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</si>
  <si>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</si>
  <si>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</si>
  <si>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</si>
  <si>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</si>
  <si>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</si>
  <si>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</si>
  <si>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</si>
  <si>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</si>
  <si>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</si>
  <si>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</si>
  <si>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</si>
  <si>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</si>
  <si>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</si>
  <si>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</si>
  <si>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</si>
  <si>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</si>
  <si>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</si>
  <si>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</si>
  <si>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</si>
  <si>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</si>
  <si>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</si>
  <si>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</si>
  <si>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</si>
  <si>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</si>
  <si>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</si>
  <si>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</si>
  <si>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</si>
  <si>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</si>
  <si>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</si>
  <si>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</si>
  <si>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</si>
  <si>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</si>
  <si>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</si>
  <si>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</si>
  <si>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</si>
  <si>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</si>
  <si>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</si>
  <si>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</si>
  <si>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</si>
  <si>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</si>
  <si>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</si>
  <si>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</si>
  <si>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</si>
  <si>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</si>
  <si>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</si>
  <si>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</si>
  <si>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</si>
  <si>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</si>
  <si>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</si>
  <si>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</si>
  <si>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</si>
  <si>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</si>
  <si>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</si>
  <si>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</si>
  <si>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</si>
  <si>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</si>
  <si>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</si>
  <si>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</si>
  <si>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</si>
  <si>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</si>
  <si>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</si>
  <si>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</si>
  <si>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</si>
  <si>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</si>
  <si>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</si>
  <si>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</si>
  <si>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</si>
  <si>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</si>
  <si>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</si>
  <si>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</si>
  <si>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</si>
  <si>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</si>
  <si>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</si>
  <si>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</si>
  <si>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</si>
  <si>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</si>
  <si>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</si>
  <si>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</si>
  <si>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</si>
  <si>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</si>
  <si>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</si>
  <si>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</si>
  <si>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</si>
  <si>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</si>
  <si>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</si>
  <si>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</si>
  <si>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</si>
  <si>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</si>
  <si>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</si>
  <si>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</si>
  <si>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</si>
  <si>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</si>
  <si>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</si>
  <si>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</si>
  <si>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</si>
  <si>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</si>
  <si>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</si>
  <si>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</si>
  <si>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</si>
  <si>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</si>
  <si>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</si>
  <si>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</si>
  <si>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</si>
  <si>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</si>
  <si>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</si>
  <si>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</si>
  <si>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</si>
  <si>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</si>
  <si>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</si>
  <si>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</si>
  <si>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</si>
  <si>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</si>
  <si>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</si>
  <si>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</si>
  <si>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</si>
  <si>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</si>
  <si>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</si>
  <si>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</si>
  <si>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</si>
  <si>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</si>
  <si>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</si>
  <si>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</si>
  <si>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</si>
  <si>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</si>
  <si>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</si>
  <si>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</si>
  <si>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</si>
  <si>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</si>
  <si>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</si>
  <si>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</si>
  <si>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</si>
  <si>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</si>
  <si>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</si>
  <si>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</si>
  <si>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</si>
  <si>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</si>
  <si>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</si>
  <si>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</si>
  <si>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</si>
  <si>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</si>
  <si>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</si>
  <si>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</si>
  <si>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</si>
  <si>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</si>
  <si>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</si>
  <si>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</si>
  <si>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</si>
  <si>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</si>
  <si>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</si>
  <si>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</si>
  <si>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</si>
  <si>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</si>
  <si>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</si>
  <si>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</si>
  <si>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</si>
  <si>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</si>
  <si>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</si>
  <si>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</si>
  <si>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</si>
  <si>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</si>
  <si>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</si>
  <si>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</si>
  <si>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</si>
  <si>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</si>
  <si>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</si>
  <si>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</si>
  <si>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</si>
  <si>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</si>
  <si>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</si>
  <si>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</si>
  <si>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</si>
  <si>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</si>
  <si>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</si>
  <si>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</si>
  <si>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</si>
  <si>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</si>
  <si>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</si>
  <si>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</si>
  <si>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</si>
  <si>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</si>
  <si>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</si>
  <si>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</si>
  <si>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</si>
  <si>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</si>
  <si>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</si>
  <si>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</si>
  <si>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</si>
  <si>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</si>
  <si>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</si>
  <si>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</si>
  <si>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</si>
  <si>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</si>
  <si>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</si>
  <si>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</si>
  <si>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</si>
  <si>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</si>
  <si>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</si>
  <si>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</si>
  <si>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</si>
  <si>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</si>
  <si>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</si>
  <si>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</si>
  <si>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</si>
  <si>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</si>
  <si>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</si>
  <si>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</si>
  <si>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</si>
  <si>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</si>
  <si>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</si>
  <si>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</si>
  <si>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</si>
  <si>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</si>
  <si>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</si>
  <si>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</si>
  <si>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</si>
  <si>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</si>
  <si>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</si>
  <si>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</si>
  <si>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</si>
  <si>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</si>
  <si>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</si>
  <si>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</si>
  <si>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</si>
  <si>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</si>
  <si>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</si>
  <si>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</si>
  <si>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</si>
  <si>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</si>
  <si>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</si>
  <si>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</si>
  <si>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</si>
  <si>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</si>
  <si>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</si>
  <si>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</si>
  <si>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</si>
  <si>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</si>
  <si>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</si>
  <si>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</si>
  <si>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</si>
  <si>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</si>
  <si>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</si>
  <si>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</si>
  <si>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</si>
  <si>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</si>
  <si>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</si>
  <si>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</si>
  <si>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</si>
  <si>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</si>
  <si>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</si>
  <si>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</si>
  <si>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</si>
  <si>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</si>
  <si>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</si>
  <si>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</si>
  <si>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</si>
  <si>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</si>
  <si>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</si>
  <si>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</si>
  <si>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</si>
  <si>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</si>
  <si>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</si>
  <si>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</si>
  <si>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</si>
  <si>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</si>
  <si>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</si>
  <si>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</si>
  <si>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</si>
  <si>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</si>
  <si>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</si>
  <si>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</si>
  <si>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</si>
  <si>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</si>
  <si>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</si>
  <si>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</si>
  <si>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</si>
  <si>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</si>
  <si>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</si>
  <si>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</si>
  <si>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</si>
  <si>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</si>
  <si>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</si>
  <si>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</si>
  <si>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</si>
  <si>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</si>
  <si>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</si>
  <si>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</si>
  <si>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</si>
  <si>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</si>
  <si>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</si>
  <si>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</si>
  <si>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</si>
  <si>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</si>
  <si>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</si>
  <si>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</si>
  <si>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</si>
  <si>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</si>
  <si>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</si>
  <si>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</si>
  <si>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</si>
  <si>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</si>
  <si>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</si>
  <si>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</si>
  <si>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</si>
  <si>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</si>
  <si>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</si>
  <si>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</si>
  <si>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</si>
  <si>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</si>
  <si>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</si>
  <si>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</si>
  <si>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</si>
  <si>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</si>
  <si>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</si>
  <si>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</si>
  <si>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</si>
  <si>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</si>
  <si>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</si>
  <si>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</si>
  <si>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</si>
  <si>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</si>
  <si>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</si>
  <si>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</si>
  <si>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</si>
  <si>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</si>
  <si>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</si>
  <si>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</si>
  <si>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</si>
  <si>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</si>
  <si>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</si>
  <si>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</si>
  <si>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</si>
  <si>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</si>
  <si>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</si>
  <si>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</si>
  <si>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</si>
  <si>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</si>
  <si>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</si>
  <si>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</si>
  <si>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</si>
  <si>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</si>
  <si>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</si>
  <si>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</si>
  <si>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</si>
  <si>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</si>
  <si>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</si>
  <si>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</si>
  <si>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</si>
  <si>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</si>
  <si>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</si>
  <si>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</si>
  <si>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</si>
  <si>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</si>
  <si>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</si>
  <si>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</si>
  <si>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</si>
  <si>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</si>
  <si>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</si>
  <si>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</si>
  <si>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</si>
  <si>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</si>
  <si>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</si>
  <si>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</si>
  <si>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</si>
  <si>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</si>
  <si>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</si>
  <si>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</si>
  <si>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</si>
  <si>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</si>
  <si>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</si>
  <si>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</si>
  <si>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</si>
  <si>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</si>
  <si>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</si>
  <si>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</si>
  <si>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</si>
  <si>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</si>
  <si>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</si>
  <si>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</si>
  <si>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</si>
  <si>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</si>
  <si>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</si>
  <si>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</si>
  <si>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</si>
  <si>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</si>
  <si>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</si>
  <si>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</si>
  <si>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</si>
  <si>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</si>
  <si>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</si>
  <si>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</si>
  <si>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</si>
  <si>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</si>
  <si>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</si>
  <si>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</si>
  <si>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</si>
  <si>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</si>
  <si>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</si>
  <si>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</si>
  <si>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</si>
  <si>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</si>
  <si>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</si>
  <si>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</si>
  <si>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</si>
  <si>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</si>
  <si>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</si>
  <si>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</si>
  <si>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</si>
  <si>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</si>
  <si>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</si>
  <si>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</si>
  <si>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</si>
  <si>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</si>
  <si>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</si>
  <si>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</si>
  <si>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</si>
  <si>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</si>
  <si>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</si>
  <si>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</si>
  <si>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</si>
  <si>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</si>
  <si>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</si>
  <si>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</si>
  <si>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</si>
  <si>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</si>
  <si>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</si>
  <si>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</si>
  <si>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</si>
  <si>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</si>
  <si>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</si>
  <si>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</si>
  <si>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</si>
  <si>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</si>
  <si>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</si>
  <si>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</si>
  <si>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</si>
  <si>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</si>
  <si>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</si>
  <si>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</si>
  <si>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</si>
  <si>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</si>
  <si>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</si>
  <si>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</si>
  <si>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</si>
  <si>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</si>
  <si>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</si>
  <si>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</si>
  <si>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</si>
  <si>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</si>
  <si>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</si>
  <si>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</si>
  <si>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</si>
  <si>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</si>
  <si>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</si>
  <si>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</si>
  <si>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</si>
  <si>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</si>
  <si>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</si>
  <si>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</si>
  <si>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</si>
  <si>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</si>
  <si>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</si>
  <si>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</si>
  <si>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</si>
  <si>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</si>
  <si>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</si>
  <si>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</si>
  <si>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</si>
  <si>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</si>
  <si>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</si>
  <si>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</si>
  <si>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</si>
  <si>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</si>
  <si>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</si>
  <si>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</si>
  <si>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</si>
  <si>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</si>
  <si>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</si>
  <si>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</si>
  <si>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</si>
  <si>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</si>
  <si>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</si>
  <si>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</si>
  <si>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</si>
  <si>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</si>
  <si>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</si>
  <si>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</si>
  <si>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</si>
  <si>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</si>
  <si>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</si>
  <si>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</si>
  <si>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</si>
  <si>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</si>
  <si>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</si>
  <si>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</si>
  <si>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</si>
  <si>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</si>
  <si>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</si>
  <si>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</si>
  <si>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</si>
  <si>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</si>
  <si>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</si>
  <si>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</si>
  <si>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</si>
  <si>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</si>
  <si>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</si>
  <si>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</si>
  <si>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</si>
  <si>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</si>
  <si>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</si>
  <si>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</si>
  <si>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</si>
  <si>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</si>
  <si>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</si>
  <si>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</si>
  <si>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</si>
  <si>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</si>
  <si>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</si>
  <si>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</si>
  <si>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</si>
  <si>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</si>
  <si>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</si>
  <si>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</si>
  <si>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</si>
  <si>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</si>
  <si>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</si>
  <si>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</si>
  <si>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</si>
  <si>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</si>
  <si>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</si>
  <si>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</si>
  <si>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</si>
  <si>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</si>
  <si>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</si>
  <si>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</si>
  <si>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</si>
  <si>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</si>
  <si>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</si>
  <si>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</si>
  <si>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</si>
  <si>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</si>
  <si>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</si>
  <si>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</si>
  <si>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</si>
  <si>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</si>
  <si>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</si>
  <si>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</si>
  <si>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</si>
  <si>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</si>
  <si>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</si>
  <si>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</si>
  <si>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</si>
  <si>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</si>
  <si>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</si>
  <si>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</si>
  <si>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</si>
  <si>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</si>
  <si>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</si>
  <si>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</si>
  <si>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</si>
  <si>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</si>
  <si>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</si>
  <si>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</si>
  <si>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</si>
  <si>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</si>
  <si>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</si>
  <si>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</si>
  <si>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</si>
  <si>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</si>
  <si>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</si>
  <si>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</si>
  <si>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</si>
  <si>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</si>
  <si>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</si>
  <si>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</si>
  <si>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</si>
  <si>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</si>
  <si>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</si>
  <si>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</si>
  <si>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</si>
  <si>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</si>
  <si>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</si>
  <si>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</si>
  <si>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</si>
  <si>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</si>
  <si>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</si>
  <si>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</si>
  <si>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</si>
  <si>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</si>
  <si>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</si>
  <si>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</si>
  <si>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</si>
  <si>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</si>
  <si>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</si>
  <si>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</si>
  <si>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</si>
  <si>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</si>
  <si>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</si>
  <si>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</si>
  <si>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</si>
  <si>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</si>
  <si>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</si>
  <si>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</si>
  <si>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</si>
  <si>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</si>
  <si>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</si>
  <si>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</si>
  <si>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</si>
  <si>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</si>
  <si>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</si>
  <si>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</si>
  <si>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</si>
  <si>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</si>
  <si>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</si>
  <si>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</si>
  <si>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</si>
  <si>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</si>
  <si>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</si>
  <si>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</si>
  <si>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</si>
  <si>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</si>
  <si>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</si>
  <si>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</si>
  <si>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</si>
  <si>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</si>
  <si>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</si>
  <si>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</si>
  <si>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</si>
  <si>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</si>
  <si>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</si>
  <si>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</si>
  <si>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</si>
  <si>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</si>
  <si>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</si>
  <si>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</si>
  <si>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</si>
  <si>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</si>
  <si>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</si>
  <si>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</si>
  <si>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</si>
  <si>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</si>
  <si>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</si>
  <si>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</si>
  <si>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</si>
  <si>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</si>
  <si>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</si>
  <si>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</si>
  <si>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</si>
  <si>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</si>
  <si>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</si>
  <si>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</si>
  <si>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</si>
  <si>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</si>
  <si>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</si>
  <si>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</si>
  <si>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</si>
  <si>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</si>
  <si>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</si>
  <si>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</si>
  <si>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</si>
  <si>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</si>
  <si>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</si>
  <si>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</si>
  <si>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</si>
  <si>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</si>
  <si>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</si>
  <si>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</si>
  <si>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</si>
  <si>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</si>
  <si>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</si>
  <si>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</si>
  <si>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</si>
  <si>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</si>
  <si>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</si>
  <si>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</si>
  <si>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</si>
  <si>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</si>
  <si>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</si>
  <si>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</si>
  <si>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</si>
  <si>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</si>
  <si>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</si>
  <si>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</si>
  <si>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</si>
  <si>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</si>
  <si>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</si>
  <si>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</si>
  <si>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</si>
  <si>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</si>
  <si>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</si>
  <si>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</si>
  <si>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</si>
  <si>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</si>
  <si>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</si>
  <si>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</si>
  <si>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</si>
  <si>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</si>
  <si>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</si>
  <si>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</si>
  <si>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</si>
  <si>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</si>
  <si>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</si>
  <si>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</si>
  <si>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</si>
  <si>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</si>
  <si>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</si>
  <si>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</si>
  <si>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</si>
  <si>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</si>
  <si>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</si>
  <si>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</si>
  <si>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</si>
  <si>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</si>
  <si>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</si>
  <si>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</si>
  <si>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</si>
  <si>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</si>
  <si>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</si>
  <si>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</si>
  <si>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</si>
  <si>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</si>
  <si>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</si>
  <si>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</si>
  <si>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</si>
  <si>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</si>
  <si>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</si>
  <si>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</si>
  <si>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</si>
  <si>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</si>
  <si>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</si>
  <si>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</si>
  <si>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</si>
  <si>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</si>
  <si>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</si>
  <si>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</si>
  <si>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</si>
  <si>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</si>
  <si>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</si>
  <si>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</si>
  <si>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</si>
  <si>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</si>
  <si>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</si>
  <si>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</si>
  <si>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</si>
  <si>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</si>
  <si>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</si>
  <si>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</si>
  <si>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</si>
  <si>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</si>
  <si>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</si>
  <si>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</si>
  <si>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</si>
  <si>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</si>
  <si>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</si>
  <si>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</si>
  <si>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</si>
  <si>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</si>
  <si>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</si>
  <si>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</si>
  <si>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</si>
  <si>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</si>
  <si>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</si>
  <si>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</si>
  <si>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</si>
  <si>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</si>
  <si>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</si>
  <si>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</si>
  <si>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</si>
  <si>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</si>
  <si>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</si>
  <si>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</si>
  <si>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</si>
  <si>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</si>
  <si>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</si>
  <si>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</si>
  <si>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</si>
  <si>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</si>
  <si>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</si>
  <si>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</si>
  <si>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</si>
  <si>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</si>
  <si>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</si>
  <si>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</si>
  <si>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</si>
  <si>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</si>
  <si>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</si>
  <si>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</si>
  <si>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</si>
  <si>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</si>
  <si>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</si>
  <si>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</si>
  <si>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</si>
  <si>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</si>
  <si>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</si>
  <si>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</si>
  <si>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</si>
  <si>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</si>
  <si>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</si>
  <si>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</si>
  <si>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</si>
  <si>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</si>
  <si>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</si>
  <si>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</si>
  <si>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</si>
  <si>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</si>
  <si>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</si>
  <si>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</si>
  <si>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</si>
  <si>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</si>
  <si>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</si>
  <si>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</si>
  <si>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</si>
  <si>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</si>
  <si>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</si>
  <si>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</si>
  <si>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</si>
  <si>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</si>
  <si>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</si>
  <si>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</si>
  <si>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</si>
  <si>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</si>
  <si>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</si>
  <si>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</si>
  <si>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</si>
  <si>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</si>
  <si>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</si>
  <si>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</si>
  <si>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</si>
  <si>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</si>
  <si>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</si>
  <si>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</si>
  <si>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</si>
  <si>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</si>
  <si>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</si>
  <si>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</si>
  <si>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</si>
  <si>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</si>
  <si>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</si>
  <si>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</si>
  <si>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</si>
  <si>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</si>
  <si>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</si>
  <si>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</si>
  <si>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</si>
  <si>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</si>
  <si>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</si>
  <si>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</si>
  <si>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</si>
  <si>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</si>
  <si>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</si>
  <si>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</si>
  <si>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</si>
  <si>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</si>
  <si>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</si>
  <si>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</si>
  <si>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</si>
  <si>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</si>
  <si>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</si>
  <si>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</si>
  <si>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</si>
  <si>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</si>
  <si>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</si>
  <si>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</si>
  <si>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</si>
  <si>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</si>
  <si>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</si>
  <si>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</si>
  <si>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</si>
  <si>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</si>
  <si>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</si>
  <si>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</si>
  <si>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</si>
  <si>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</si>
  <si>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</si>
  <si>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</si>
  <si>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</si>
  <si>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</si>
  <si>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</si>
  <si>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</si>
  <si>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</si>
  <si>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</si>
  <si>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</si>
  <si>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</si>
  <si>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</si>
  <si>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</si>
  <si>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</si>
  <si>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</si>
  <si>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</si>
  <si>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</si>
  <si>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</si>
  <si>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</si>
  <si>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</si>
  <si>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</si>
  <si>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</si>
  <si>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</si>
  <si>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</si>
  <si>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</si>
  <si>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</si>
  <si>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</si>
  <si>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</si>
  <si>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</si>
  <si>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</si>
  <si>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</si>
  <si>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</si>
  <si>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</si>
  <si>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</si>
  <si>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</si>
  <si>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</si>
  <si>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</si>
  <si>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</si>
  <si>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</si>
  <si>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</si>
  <si>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</si>
  <si>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</si>
  <si>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</si>
  <si>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</si>
  <si>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</si>
  <si>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</si>
  <si>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</si>
  <si>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</si>
  <si>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</si>
  <si>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</si>
  <si>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</si>
  <si>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</si>
  <si>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</si>
  <si>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</si>
  <si>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</si>
  <si>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</si>
  <si>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</si>
  <si>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</si>
  <si>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</si>
  <si>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</si>
  <si>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</si>
  <si>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</si>
  <si>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</si>
  <si>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</si>
  <si>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</si>
  <si>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</si>
  <si>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</si>
  <si>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</si>
  <si>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</si>
  <si>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</si>
  <si>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</si>
  <si>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</si>
  <si>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</si>
  <si>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</si>
  <si>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</si>
  <si>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</si>
  <si>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</si>
  <si>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</si>
  <si>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</si>
  <si>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</si>
  <si>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</si>
  <si>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</si>
  <si>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</si>
  <si>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</si>
  <si>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</si>
  <si>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</si>
  <si>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</si>
  <si>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</si>
  <si>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</si>
  <si>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</si>
  <si>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</si>
  <si>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</si>
  <si>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</si>
  <si>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</si>
  <si>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</si>
  <si>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</si>
  <si>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</si>
  <si>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</si>
  <si>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</si>
  <si>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</si>
  <si>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</si>
  <si>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</si>
  <si>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</si>
  <si>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</si>
  <si>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</si>
  <si>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</si>
  <si>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</si>
  <si>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</si>
  <si>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</si>
  <si>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</si>
  <si>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</si>
  <si>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</si>
  <si>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</si>
  <si>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</si>
  <si>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</si>
  <si>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</si>
  <si>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</si>
  <si>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</si>
  <si>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</si>
  <si>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</si>
  <si>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</si>
  <si>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</si>
  <si>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</si>
  <si>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</si>
  <si>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</si>
  <si>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</si>
  <si>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</si>
  <si>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</si>
  <si>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</si>
  <si>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</si>
  <si>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</si>
  <si>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</si>
  <si>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</si>
  <si>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</si>
  <si>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</si>
  <si>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</si>
  <si>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</si>
  <si>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</si>
  <si>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</si>
  <si>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</si>
  <si>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</si>
  <si>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</si>
  <si>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</si>
  <si>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</si>
  <si>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</si>
  <si>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</si>
  <si>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</si>
  <si>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</si>
  <si>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</si>
  <si>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</si>
  <si>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</si>
  <si>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</si>
  <si>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</si>
  <si>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</si>
  <si>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</si>
  <si>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</si>
  <si>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</si>
  <si>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</si>
  <si>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</si>
  <si>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</si>
  <si>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</si>
  <si>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</si>
  <si>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</si>
  <si>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</si>
  <si>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</si>
  <si>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</si>
  <si>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</si>
  <si>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</si>
  <si>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</si>
  <si>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</si>
  <si>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</si>
  <si>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</si>
  <si>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</si>
  <si>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</si>
  <si>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</si>
  <si>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</si>
  <si>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</si>
  <si>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</si>
  <si>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</si>
  <si>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</si>
  <si>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</si>
  <si>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</si>
  <si>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</si>
  <si>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</si>
  <si>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</si>
  <si>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</si>
  <si>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</si>
  <si>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</si>
  <si>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</si>
  <si>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</si>
  <si>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</si>
  <si>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</si>
  <si>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</si>
  <si>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</si>
  <si>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</si>
  <si>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</si>
  <si>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</si>
  <si>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</si>
  <si>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</si>
  <si>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</si>
  <si>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</si>
  <si>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</si>
  <si>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</si>
  <si>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</si>
  <si>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</si>
  <si>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</si>
  <si>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</si>
  <si>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</si>
  <si>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</si>
  <si>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</si>
  <si>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</si>
  <si>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</si>
  <si>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</si>
  <si>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</si>
  <si>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</si>
  <si>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</si>
  <si>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</si>
  <si>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</si>
  <si>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</si>
  <si>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</si>
  <si>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</si>
  <si>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</si>
  <si>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</si>
  <si>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</si>
  <si>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</si>
  <si>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</si>
  <si>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</si>
  <si>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</si>
  <si>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</si>
  <si>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</si>
  <si>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</si>
  <si>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</si>
  <si>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</si>
  <si>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</si>
  <si>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</si>
  <si>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</si>
  <si>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</si>
  <si>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</si>
  <si>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</si>
  <si>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</si>
  <si>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</si>
  <si>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</si>
  <si>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</si>
  <si>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</si>
  <si>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</si>
  <si>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</si>
  <si>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</si>
  <si>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</si>
  <si>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</si>
  <si>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</si>
  <si>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</si>
  <si>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</si>
  <si>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</si>
  <si>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</si>
  <si>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</si>
  <si>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</si>
  <si>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</si>
  <si>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</si>
  <si>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</si>
  <si>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</si>
  <si>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</si>
  <si>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</si>
  <si>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</si>
  <si>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</si>
  <si>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</si>
  <si>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</si>
  <si>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</si>
  <si>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</si>
  <si>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</si>
  <si>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</si>
  <si>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</si>
  <si>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</si>
  <si>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</si>
  <si>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</si>
  <si>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</si>
  <si>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</si>
  <si>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</si>
  <si>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</si>
  <si>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</si>
  <si>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</si>
  <si>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</si>
  <si>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</si>
  <si>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</si>
  <si>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</si>
  <si>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</si>
  <si>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</si>
  <si>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</si>
  <si>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</si>
  <si>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</si>
  <si>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</si>
  <si>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</si>
  <si>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</si>
  <si>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</si>
  <si>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</si>
  <si>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</si>
  <si>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</si>
  <si>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</si>
  <si>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</si>
  <si>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</si>
  <si>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</si>
  <si>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</si>
  <si>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</si>
  <si>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</si>
  <si>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</si>
  <si>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</si>
  <si>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</si>
  <si>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</si>
  <si>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</si>
  <si>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</si>
  <si>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</si>
  <si>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</si>
  <si>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</si>
  <si>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</si>
  <si>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</si>
  <si>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</si>
  <si>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</si>
  <si>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</si>
  <si>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</si>
  <si>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</si>
  <si>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</si>
  <si>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</si>
  <si>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</si>
  <si>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</si>
  <si>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</si>
  <si>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</si>
  <si>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</si>
  <si>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</si>
  <si>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</si>
  <si>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</si>
  <si>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</si>
  <si>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</si>
  <si>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</si>
  <si>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</si>
  <si>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</si>
  <si>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</si>
  <si>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</si>
  <si>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</si>
  <si>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</si>
  <si>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</si>
  <si>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</si>
  <si>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</si>
  <si>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</si>
  <si>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</si>
  <si>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</si>
  <si>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</si>
  <si>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</si>
  <si>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</si>
  <si>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</si>
  <si>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</si>
  <si>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</si>
  <si>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</si>
  <si>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</si>
  <si>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</si>
  <si>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</si>
  <si>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</si>
  <si>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</si>
  <si>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</si>
  <si>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</si>
  <si>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</si>
  <si>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</si>
  <si>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</si>
  <si>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</si>
  <si>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</si>
  <si>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</si>
  <si>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</si>
  <si>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</si>
  <si>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</si>
  <si>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</si>
  <si>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</si>
  <si>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</si>
  <si>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</si>
  <si>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</si>
  <si>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</si>
  <si>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</si>
  <si>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</si>
  <si>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</si>
  <si>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</si>
  <si>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</si>
  <si>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</si>
  <si>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</si>
  <si>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</si>
  <si>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</si>
  <si>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</si>
  <si>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</si>
  <si>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</si>
  <si>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</si>
  <si>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</si>
  <si>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</si>
  <si>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</si>
  <si>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</si>
  <si>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</si>
  <si>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</si>
  <si>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</si>
  <si>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</si>
  <si>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</si>
  <si>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</si>
  <si>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</si>
  <si>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</si>
  <si>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</si>
  <si>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</si>
  <si>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</si>
  <si>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</si>
  <si>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</si>
  <si>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</si>
  <si>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</si>
  <si>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</si>
  <si>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</si>
  <si>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</si>
  <si>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</si>
  <si>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</si>
  <si>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</si>
  <si>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</si>
  <si>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</si>
  <si>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</si>
  <si>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</si>
  <si>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</si>
  <si>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</si>
  <si>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</si>
  <si>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</si>
  <si>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</si>
  <si>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</si>
  <si>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</si>
  <si>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</si>
  <si>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</si>
  <si>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</si>
  <si>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</si>
  <si>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</si>
  <si>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</si>
  <si>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</si>
  <si>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</si>
  <si>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</si>
  <si>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</si>
  <si>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</si>
  <si>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</si>
  <si>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</si>
  <si>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</si>
  <si>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</si>
  <si>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</si>
  <si>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</si>
  <si>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</si>
  <si>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</si>
  <si>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</si>
  <si>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</si>
  <si>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</si>
  <si>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</si>
  <si>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</si>
  <si>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</si>
  <si>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</si>
  <si>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</si>
  <si>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</si>
  <si>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</si>
  <si>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</si>
  <si>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</si>
  <si>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</si>
  <si>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</si>
  <si>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</si>
  <si>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</si>
  <si>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</si>
  <si>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</si>
  <si>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</si>
  <si>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</si>
  <si>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</si>
  <si>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</si>
  <si>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</si>
  <si>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</si>
  <si>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</si>
  <si>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</si>
  <si>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</si>
  <si>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</si>
  <si>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</si>
  <si>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</si>
  <si>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</si>
  <si>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</si>
  <si>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</si>
  <si>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</si>
  <si>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</si>
  <si>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</si>
  <si>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</si>
  <si>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</si>
  <si>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</si>
  <si>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</si>
  <si>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</si>
  <si>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</si>
  <si>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</si>
  <si>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</si>
  <si>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</si>
  <si>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</si>
  <si>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</si>
  <si>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</si>
  <si>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</si>
  <si>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</si>
  <si>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</si>
  <si>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</si>
  <si>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</si>
  <si>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</si>
  <si>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</si>
  <si>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</si>
  <si>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</si>
  <si>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</si>
  <si>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</si>
  <si>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</si>
  <si>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</si>
  <si>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</si>
  <si>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</si>
  <si>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</si>
  <si>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</si>
  <si>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</si>
  <si>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</si>
  <si>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</si>
  <si>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</si>
  <si>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</si>
  <si>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</si>
  <si>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</si>
  <si>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</si>
  <si>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</si>
  <si>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</si>
  <si>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</si>
  <si>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</si>
  <si>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</si>
  <si>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</si>
  <si>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</si>
  <si>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</si>
  <si>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</si>
  <si>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</si>
  <si>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</si>
  <si>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</si>
  <si>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</si>
  <si>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</si>
  <si>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</si>
  <si>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</si>
  <si>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</si>
  <si>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</si>
  <si>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</si>
  <si>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</si>
  <si>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</si>
  <si>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</si>
  <si>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</si>
  <si>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</si>
  <si>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</si>
  <si>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</si>
  <si>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</si>
  <si>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</si>
  <si>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</si>
  <si>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</si>
  <si>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</si>
  <si>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</si>
  <si>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</si>
  <si>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</si>
  <si>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</si>
  <si>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</si>
  <si>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</si>
  <si>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</si>
  <si>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</si>
  <si>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</si>
  <si>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</si>
  <si>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</si>
  <si>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</si>
  <si>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</si>
  <si>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</si>
  <si>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</si>
  <si>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</si>
  <si>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</si>
  <si>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</si>
  <si>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</si>
  <si>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</si>
  <si>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</si>
  <si>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</si>
  <si>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</si>
  <si>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</si>
  <si>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</si>
  <si>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</si>
  <si>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</si>
  <si>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</si>
  <si>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</si>
  <si>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</si>
  <si>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</si>
  <si>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</si>
  <si>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</si>
  <si>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</si>
  <si>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</si>
  <si>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</si>
  <si>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</si>
  <si>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</si>
  <si>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</si>
  <si>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</si>
  <si>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</si>
  <si>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</si>
  <si>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</si>
  <si>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</si>
  <si>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</si>
  <si>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</si>
  <si>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</si>
  <si>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</si>
  <si>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</si>
  <si>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</si>
  <si>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</si>
  <si>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</si>
  <si>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</si>
  <si>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</si>
  <si>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</si>
  <si>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</si>
  <si>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</si>
  <si>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</si>
  <si>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</si>
  <si>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</si>
  <si>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</si>
  <si>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</si>
  <si>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</si>
  <si>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</si>
  <si>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</si>
  <si>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</si>
  <si>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</si>
  <si>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</si>
  <si>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</si>
  <si>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</si>
  <si>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</si>
  <si>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</si>
  <si>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</si>
  <si>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</si>
  <si>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</si>
  <si>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</si>
  <si>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</si>
  <si>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</si>
  <si>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</si>
  <si>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</si>
  <si>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</si>
  <si>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</si>
  <si>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</si>
  <si>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</si>
  <si>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</si>
  <si>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</si>
  <si>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</si>
  <si>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</si>
  <si>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</si>
  <si>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</si>
  <si>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</si>
  <si>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</si>
  <si>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</si>
  <si>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</si>
  <si>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</si>
  <si>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</si>
  <si>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</si>
  <si>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</si>
  <si>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</si>
  <si>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</si>
  <si>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</si>
  <si>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</si>
  <si>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</si>
  <si>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</si>
  <si>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</si>
  <si>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</si>
  <si>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</si>
  <si>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</si>
  <si>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</si>
  <si>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</si>
  <si>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</si>
  <si>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</si>
  <si>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</si>
  <si>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</si>
  <si>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</si>
  <si>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</si>
  <si>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</si>
  <si>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</si>
  <si>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</si>
  <si>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</si>
  <si>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</si>
  <si>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</si>
  <si>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</si>
  <si>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</si>
  <si>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</si>
  <si>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</si>
  <si>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</si>
  <si>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</si>
  <si>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</si>
  <si>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</si>
  <si>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</si>
  <si>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</si>
  <si>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</si>
  <si>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</si>
  <si>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</si>
  <si>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</si>
  <si>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</si>
  <si>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</si>
  <si>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</si>
  <si>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</si>
  <si>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</si>
  <si>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</si>
  <si>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</si>
  <si>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</si>
  <si>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</si>
  <si>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</si>
  <si>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</si>
  <si>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</si>
  <si>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</si>
  <si>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</si>
  <si>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</si>
  <si>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</si>
  <si>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</si>
  <si>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</si>
  <si>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</si>
  <si>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</si>
  <si>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</si>
  <si>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</si>
  <si>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</si>
  <si>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</si>
  <si>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</si>
  <si>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</si>
  <si>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</si>
  <si>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</si>
  <si>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</si>
  <si>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</si>
  <si>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</si>
  <si>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</si>
  <si>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</si>
  <si>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</si>
  <si>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</si>
  <si>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</si>
  <si>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</si>
  <si>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</si>
  <si>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</si>
  <si>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</si>
  <si>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</si>
  <si>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</si>
  <si>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</si>
  <si>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</si>
  <si>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</si>
  <si>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</si>
  <si>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</si>
  <si>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</si>
  <si>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</si>
  <si>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</si>
  <si>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</si>
  <si>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</si>
  <si>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</si>
  <si>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</si>
  <si>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</si>
  <si>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</si>
  <si>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</si>
  <si>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</si>
  <si>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</si>
  <si>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</si>
  <si>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</si>
  <si>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</si>
  <si>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</si>
  <si>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</si>
  <si>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</si>
  <si>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</si>
  <si>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</si>
  <si>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</si>
  <si>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</si>
  <si>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</si>
  <si>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</si>
  <si>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</si>
  <si>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</si>
  <si>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</si>
  <si>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</si>
  <si>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</si>
  <si>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</si>
  <si>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</si>
  <si>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</si>
  <si>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</si>
  <si>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</si>
  <si>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</si>
  <si>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</si>
  <si>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</si>
  <si>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</si>
  <si>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</si>
  <si>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</si>
  <si>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</si>
  <si>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</si>
  <si>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</si>
  <si>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</si>
  <si>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</si>
  <si>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</si>
  <si>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</si>
  <si>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</si>
  <si>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</si>
  <si>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</si>
  <si>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</si>
  <si>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</si>
  <si>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</si>
  <si>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</si>
  <si>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</si>
  <si>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</si>
  <si>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</si>
  <si>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</si>
  <si>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</si>
  <si>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</si>
  <si>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</si>
  <si>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</si>
  <si>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</si>
  <si>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</si>
  <si>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</si>
  <si>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</si>
  <si>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</si>
  <si>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</si>
  <si>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</si>
  <si>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</si>
  <si>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</si>
  <si>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</si>
  <si>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</si>
  <si>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</si>
  <si>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</si>
  <si>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</si>
  <si>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</si>
  <si>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</si>
  <si>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</si>
  <si>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</si>
  <si>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</si>
  <si>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</si>
  <si>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</si>
  <si>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</si>
  <si>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</si>
  <si>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</si>
  <si>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</si>
  <si>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</si>
  <si>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</si>
  <si>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</si>
  <si>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</si>
  <si>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</si>
  <si>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</si>
  <si>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</si>
  <si>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</si>
  <si>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</si>
  <si>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</si>
  <si>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</si>
  <si>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</si>
  <si>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</si>
  <si>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</si>
  <si>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</si>
  <si>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</si>
  <si>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</si>
  <si>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</si>
  <si>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</si>
  <si>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</si>
  <si>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</si>
  <si>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</si>
  <si>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</si>
  <si>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</si>
  <si>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</si>
  <si>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</si>
  <si>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</si>
  <si>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</si>
  <si>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</si>
  <si>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</si>
  <si>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</si>
  <si>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</si>
  <si>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</si>
  <si>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</si>
  <si>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</si>
  <si>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</si>
  <si>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</si>
  <si>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</si>
  <si>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</si>
  <si>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</si>
  <si>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</si>
  <si>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</si>
  <si>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</si>
  <si>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</si>
  <si>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</si>
  <si>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</si>
  <si>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</si>
  <si>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</si>
  <si>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</si>
  <si>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</si>
  <si>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</si>
  <si>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</si>
  <si>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</si>
  <si>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</si>
  <si>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</si>
  <si>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</si>
  <si>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</si>
  <si>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</si>
  <si>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</si>
  <si>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</si>
  <si>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</si>
  <si>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</si>
  <si>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</si>
  <si>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</si>
  <si>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</si>
  <si>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</si>
  <si>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</si>
  <si>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</si>
  <si>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</si>
  <si>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</si>
  <si>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</si>
  <si>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</si>
  <si>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</si>
  <si>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</si>
  <si>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</si>
  <si>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</si>
  <si>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</si>
  <si>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</si>
  <si>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</si>
  <si>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</si>
  <si>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</si>
  <si>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</si>
  <si>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</si>
  <si>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</si>
  <si>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</si>
  <si>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</si>
  <si>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</si>
  <si>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</si>
  <si>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</si>
  <si>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</si>
  <si>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</si>
  <si>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</si>
  <si>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</si>
  <si>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</si>
  <si>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</si>
  <si>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</si>
  <si>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</si>
  <si>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</si>
  <si>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</si>
  <si>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</si>
  <si>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</si>
  <si>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</si>
  <si>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</si>
  <si>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</si>
  <si>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</si>
  <si>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</si>
  <si>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</si>
  <si>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</si>
  <si>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</si>
  <si>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</si>
  <si>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</si>
  <si>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</si>
  <si>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</si>
  <si>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</si>
  <si>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</si>
  <si>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</si>
  <si>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</si>
  <si>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</si>
  <si>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</si>
  <si>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</si>
  <si>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</si>
  <si>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</si>
  <si>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</si>
  <si>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</si>
  <si>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</si>
  <si>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</si>
  <si>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</si>
  <si>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</si>
  <si>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</si>
  <si>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</si>
  <si>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</si>
  <si>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</si>
  <si>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</si>
  <si>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</si>
  <si>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</si>
  <si>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</si>
  <si>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</si>
  <si>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</si>
  <si>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</si>
  <si>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</si>
  <si>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</si>
  <si>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</si>
  <si>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</si>
  <si>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</si>
  <si>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</si>
  <si>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</si>
  <si>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</si>
  <si>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</si>
  <si>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</si>
  <si>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</si>
  <si>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</si>
  <si>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</si>
  <si>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</si>
  <si>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</si>
  <si>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</si>
  <si>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</si>
  <si>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</si>
  <si>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</si>
  <si>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</si>
  <si>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</si>
  <si>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</si>
  <si>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</si>
  <si>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</si>
  <si>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</si>
  <si>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</si>
  <si>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</si>
  <si>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</si>
  <si>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</si>
  <si>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</si>
  <si>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</si>
  <si>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</si>
  <si>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</si>
  <si>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</si>
  <si>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</si>
  <si>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</si>
  <si>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</si>
  <si>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</si>
  <si>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</si>
  <si>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</si>
  <si>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</si>
  <si>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</si>
  <si>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</si>
  <si>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</si>
  <si>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</si>
  <si>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</si>
  <si>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</si>
  <si>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</si>
  <si>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</si>
  <si>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</si>
  <si>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</si>
  <si>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</si>
  <si>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</si>
  <si>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</si>
  <si>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</si>
  <si>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</si>
  <si>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</si>
  <si>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</si>
  <si>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</si>
  <si>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</si>
  <si>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</si>
  <si>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</si>
  <si>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</si>
  <si>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</si>
  <si>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</si>
  <si>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</si>
  <si>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</si>
  <si>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</si>
  <si>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</si>
  <si>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</si>
  <si>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</si>
  <si>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</si>
  <si>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</si>
  <si>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</si>
  <si>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</si>
  <si>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</si>
  <si>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</si>
  <si>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</si>
  <si>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</si>
  <si>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</si>
  <si>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</si>
  <si>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</si>
  <si>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</si>
  <si>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</si>
  <si>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</si>
  <si>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</si>
  <si>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</si>
  <si>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</si>
  <si>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</si>
  <si>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</si>
  <si>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</si>
  <si>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</si>
  <si>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</si>
  <si>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</si>
  <si>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</si>
  <si>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</si>
  <si>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</si>
  <si>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</si>
  <si>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</si>
  <si>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</si>
  <si>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</si>
  <si>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</si>
  <si>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</si>
  <si>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</si>
  <si>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</si>
  <si>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</si>
  <si>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</si>
  <si>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</si>
  <si>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</si>
  <si>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</si>
  <si>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</si>
  <si>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</si>
  <si>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</si>
  <si>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</si>
  <si>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</si>
  <si>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</si>
  <si>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</si>
  <si>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</si>
  <si>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</si>
  <si>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</si>
  <si>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</si>
  <si>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</si>
  <si>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</si>
  <si>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</si>
  <si>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</si>
  <si>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</si>
  <si>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</si>
  <si>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</si>
  <si>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</si>
  <si>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</si>
  <si>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</si>
  <si>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</si>
  <si>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</si>
  <si>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</si>
  <si>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</si>
  <si>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</si>
  <si>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</si>
  <si>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</si>
  <si>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</si>
  <si>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</si>
  <si>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</si>
  <si>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</si>
  <si>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</si>
  <si>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</si>
  <si>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</si>
  <si>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</si>
  <si>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</si>
  <si>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</si>
  <si>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</si>
  <si>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</si>
  <si>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</si>
  <si>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</si>
  <si>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</si>
  <si>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</si>
  <si>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</si>
  <si>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</si>
  <si>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</si>
  <si>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</si>
  <si>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</si>
  <si>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</si>
  <si>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</si>
  <si>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</si>
  <si>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</si>
  <si>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</si>
  <si>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</si>
  <si>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</si>
  <si>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</si>
  <si>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</si>
  <si>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</si>
  <si>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</si>
  <si>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</si>
  <si>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</si>
  <si>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</si>
  <si>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</si>
  <si>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</si>
  <si>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</si>
  <si>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</si>
  <si>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</si>
  <si>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</si>
  <si>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</si>
  <si>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</si>
  <si>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</si>
  <si>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</si>
  <si>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</si>
  <si>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</si>
  <si>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</si>
  <si>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</si>
  <si>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</si>
  <si>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</si>
  <si>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</si>
  <si>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</si>
  <si>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</si>
  <si>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</si>
  <si>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</si>
  <si>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</si>
  <si>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</si>
  <si>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</si>
  <si>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</si>
  <si>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</si>
  <si>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</si>
  <si>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</si>
  <si>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</si>
  <si>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</si>
  <si>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</si>
  <si>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</si>
  <si>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</si>
  <si>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</si>
  <si>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</si>
  <si>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</si>
  <si>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</si>
  <si>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</si>
  <si>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</si>
  <si>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</si>
  <si>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</si>
  <si>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</si>
  <si>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</si>
  <si>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</si>
  <si>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</si>
  <si>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</si>
  <si>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</si>
  <si>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</si>
  <si>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</si>
  <si>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</si>
  <si>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</si>
  <si>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</si>
  <si>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</si>
  <si>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</si>
  <si>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</si>
  <si>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</si>
  <si>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</si>
  <si>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</si>
  <si>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</si>
  <si>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</si>
  <si>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</si>
  <si>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</si>
  <si>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</si>
  <si>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</si>
  <si>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</si>
  <si>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</si>
  <si>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</si>
  <si>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</si>
  <si>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</si>
  <si>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</si>
  <si>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</si>
  <si>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</si>
  <si>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</si>
  <si>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</si>
  <si>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</si>
  <si>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</si>
  <si>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</si>
  <si>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</si>
  <si>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</si>
  <si>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</si>
  <si>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</si>
  <si>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</si>
  <si>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</si>
  <si>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</si>
  <si>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</si>
  <si>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</si>
  <si>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</si>
  <si>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</si>
  <si>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</si>
  <si>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</si>
  <si>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</si>
  <si>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</si>
  <si>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</si>
  <si>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</si>
  <si>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</si>
  <si>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</si>
  <si>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</si>
  <si>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</si>
  <si>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</si>
  <si>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</si>
  <si>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</si>
  <si>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</si>
  <si>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</si>
  <si>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</si>
  <si>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</si>
  <si>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</si>
  <si>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</si>
  <si>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</si>
  <si>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</si>
  <si>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</si>
  <si>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</si>
  <si>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</si>
  <si>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</si>
  <si>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</si>
  <si>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</si>
  <si>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</si>
  <si>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</si>
  <si>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</si>
  <si>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</si>
  <si>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</si>
  <si>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</si>
  <si>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</si>
  <si>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</si>
  <si>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</si>
  <si>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</si>
  <si>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</si>
  <si>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</si>
  <si>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</si>
  <si>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</si>
  <si>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</si>
  <si>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</si>
  <si>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</si>
  <si>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</si>
  <si>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</si>
  <si>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</si>
  <si>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</si>
  <si>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</si>
  <si>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</si>
  <si>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</si>
  <si>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</si>
  <si>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</si>
  <si>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</si>
  <si>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</si>
  <si>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</si>
  <si>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</si>
  <si>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</si>
  <si>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</si>
  <si>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</si>
  <si>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</si>
  <si>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</si>
  <si>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</si>
  <si>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</si>
  <si>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</si>
  <si>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</si>
  <si>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</si>
  <si>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</si>
  <si>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</si>
  <si>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</si>
  <si>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</si>
  <si>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</si>
  <si>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</si>
  <si>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</si>
  <si>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</si>
  <si>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</si>
  <si>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</si>
  <si>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</si>
  <si>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</si>
  <si>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</si>
  <si>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</si>
  <si>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</si>
  <si>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</si>
  <si>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</si>
  <si>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</si>
  <si>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</si>
  <si>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</si>
  <si>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</si>
  <si>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</si>
  <si>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</si>
  <si>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</si>
  <si>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</si>
  <si>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</si>
  <si>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</si>
  <si>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</si>
  <si>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</si>
  <si>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</si>
  <si>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</si>
  <si>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</si>
  <si>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</si>
  <si>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</si>
  <si>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</si>
  <si>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</si>
  <si>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</si>
  <si>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</si>
  <si>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</si>
  <si>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</si>
  <si>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</si>
  <si>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</si>
  <si>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</si>
  <si>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</si>
  <si>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</si>
  <si>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</si>
  <si>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</si>
  <si>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</si>
  <si>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</si>
  <si>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</si>
  <si>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</si>
  <si>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</si>
  <si>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</si>
  <si>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</si>
  <si>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</si>
  <si>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</si>
  <si>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</si>
  <si>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</si>
  <si>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</si>
  <si>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</si>
  <si>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</si>
  <si>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</si>
  <si>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</si>
  <si>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</si>
  <si>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</si>
  <si>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</si>
  <si>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</si>
  <si>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</si>
  <si>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</si>
  <si>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</si>
  <si>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</si>
  <si>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</si>
  <si>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</si>
  <si>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</si>
  <si>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</si>
  <si>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</si>
  <si>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</si>
  <si>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</si>
  <si>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</si>
  <si>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</si>
  <si>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</si>
  <si>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</si>
  <si>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</si>
  <si>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</si>
  <si>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</si>
  <si>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</si>
  <si>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</si>
  <si>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</si>
  <si>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</si>
  <si>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</si>
  <si>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</si>
  <si>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</si>
  <si>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</si>
  <si>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</si>
  <si>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</si>
  <si>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</si>
  <si>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</si>
  <si>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</si>
  <si>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</si>
  <si>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</si>
  <si>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</si>
  <si>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</si>
  <si>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</si>
  <si>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</si>
  <si>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</si>
  <si>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</si>
  <si>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</si>
  <si>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</si>
  <si>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</si>
  <si>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</si>
  <si>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</si>
  <si>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</si>
  <si>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</si>
  <si>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</si>
  <si>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</si>
  <si>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</si>
  <si>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</si>
  <si>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</si>
  <si>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</si>
  <si>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</si>
  <si>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</si>
  <si>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</si>
  <si>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</si>
  <si>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</si>
  <si>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</si>
  <si>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</si>
  <si>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</si>
  <si>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</si>
  <si>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</si>
  <si>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</si>
  <si>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</si>
  <si>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</si>
  <si>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</si>
  <si>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</si>
  <si>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</si>
  <si>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</si>
  <si>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</si>
  <si>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</si>
  <si>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</si>
  <si>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</si>
  <si>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</si>
  <si>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</si>
  <si>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</si>
  <si>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</si>
  <si>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</si>
  <si>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</si>
  <si>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</si>
  <si>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</si>
  <si>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</si>
  <si>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</si>
  <si>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</si>
  <si>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</si>
  <si>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</si>
  <si>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</si>
  <si>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</si>
  <si>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</si>
  <si>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</si>
  <si>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</si>
  <si>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</si>
  <si>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</si>
  <si>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</si>
  <si>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</si>
  <si>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</si>
  <si>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</si>
  <si>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</si>
  <si>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</si>
  <si>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</si>
  <si>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</si>
  <si>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</si>
  <si>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</si>
  <si>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</si>
  <si>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</si>
  <si>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</si>
  <si>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</si>
  <si>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</si>
  <si>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</si>
  <si>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</si>
  <si>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</si>
  <si>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</si>
  <si>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</si>
  <si>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</si>
  <si>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</si>
  <si>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</si>
  <si>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</si>
  <si>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</si>
  <si>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</si>
  <si>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</si>
  <si>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</si>
  <si>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</si>
  <si>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</si>
  <si>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</si>
  <si>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</si>
  <si>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</si>
  <si>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</si>
  <si>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</si>
  <si>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</si>
  <si>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</si>
  <si>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</si>
  <si>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</si>
  <si>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</si>
  <si>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</si>
  <si>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</si>
  <si>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</si>
  <si>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</si>
  <si>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</si>
  <si>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</si>
  <si>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</si>
  <si>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</si>
  <si>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</si>
  <si>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</si>
  <si>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</si>
  <si>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</si>
  <si>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</si>
  <si>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</si>
  <si>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</si>
  <si>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</si>
  <si>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</si>
  <si>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</si>
  <si>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</si>
  <si>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</si>
  <si>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</si>
  <si>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</si>
  <si>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</si>
  <si>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</si>
  <si>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</si>
  <si>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</si>
  <si>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</si>
  <si>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</si>
  <si>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</si>
  <si>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</si>
  <si>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</si>
  <si>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</si>
  <si>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</si>
  <si>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</si>
  <si>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</si>
  <si>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</si>
  <si>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</si>
  <si>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</si>
  <si>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</si>
  <si>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</si>
  <si>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</si>
  <si>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</si>
  <si>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</si>
  <si>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</si>
  <si>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</si>
  <si>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</si>
  <si>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</si>
  <si>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</si>
  <si>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</si>
  <si>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</si>
  <si>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</si>
  <si>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</si>
  <si>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</si>
  <si>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</si>
  <si>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</si>
  <si>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</si>
  <si>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</si>
  <si>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</si>
  <si>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</si>
  <si>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</si>
  <si>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</si>
  <si>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</si>
  <si>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</si>
  <si>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</si>
  <si>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</si>
  <si>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</si>
  <si>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</si>
  <si>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</si>
  <si>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</si>
  <si>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</si>
  <si>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</si>
  <si>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</si>
  <si>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</si>
  <si>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</si>
  <si>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</si>
  <si>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</si>
  <si>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</si>
  <si>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</si>
  <si>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</si>
  <si>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</si>
  <si>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</si>
  <si>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</si>
  <si>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</si>
  <si>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</si>
  <si>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</si>
  <si>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</si>
  <si>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</si>
  <si>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</si>
  <si>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</si>
  <si>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</si>
  <si>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</si>
  <si>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</si>
  <si>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</si>
  <si>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</si>
  <si>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</si>
  <si>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</si>
  <si>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</si>
  <si>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</si>
  <si>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</si>
  <si>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</si>
  <si>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</si>
  <si>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</si>
  <si>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</si>
  <si>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</si>
  <si>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</si>
  <si>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</si>
  <si>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</si>
  <si>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</si>
  <si>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</si>
  <si>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</si>
  <si>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</si>
  <si>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</si>
  <si>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</si>
  <si>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</si>
  <si>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</si>
  <si>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</si>
  <si>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</si>
  <si>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</si>
  <si>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</si>
  <si>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</si>
  <si>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</si>
  <si>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</si>
  <si>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</si>
  <si>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</si>
  <si>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</si>
  <si>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</si>
  <si>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</si>
  <si>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</si>
  <si>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</si>
  <si>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</si>
  <si>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</si>
  <si>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</si>
  <si>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</si>
  <si>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</si>
  <si>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</si>
  <si>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</si>
  <si>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</si>
  <si>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</si>
  <si>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</si>
  <si>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</si>
  <si>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</si>
  <si>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</si>
  <si>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</si>
  <si>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</si>
  <si>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</si>
  <si>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</si>
  <si>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</si>
  <si>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</si>
  <si>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</si>
  <si>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</si>
  <si>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</si>
  <si>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</si>
  <si>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</si>
  <si>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</si>
  <si>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</si>
  <si>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</si>
  <si>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</si>
  <si>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</si>
  <si>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</si>
  <si>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</si>
  <si>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</si>
  <si>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</si>
  <si>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</si>
  <si>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</si>
  <si>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</si>
  <si>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</si>
  <si>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</si>
  <si>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</si>
  <si>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</si>
  <si>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</si>
  <si>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</si>
  <si>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</si>
  <si>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</si>
  <si>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</si>
  <si>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</si>
  <si>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</si>
  <si>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</si>
  <si>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</si>
  <si>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</si>
  <si>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</si>
  <si>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</si>
  <si>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</si>
  <si>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</si>
  <si>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</si>
  <si>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</si>
  <si>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</si>
  <si>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</si>
  <si>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</si>
  <si>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</si>
  <si>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</si>
  <si>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</si>
  <si>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</si>
  <si>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</si>
  <si>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</si>
  <si>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</si>
  <si>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</si>
  <si>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</si>
  <si>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</si>
  <si>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</si>
  <si>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</si>
  <si>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</si>
  <si>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</si>
  <si>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</si>
  <si>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</si>
  <si>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</si>
  <si>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</si>
  <si>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</si>
  <si>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</si>
  <si>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</si>
  <si>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</si>
  <si>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</si>
  <si>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</si>
  <si>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</si>
  <si>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</si>
  <si>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</si>
  <si>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</si>
  <si>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</si>
  <si>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</si>
  <si>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</si>
  <si>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</si>
  <si>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</si>
  <si>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</si>
  <si>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</si>
  <si>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</si>
  <si>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</si>
  <si>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</si>
  <si>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</si>
  <si>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</si>
  <si>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</si>
  <si>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</si>
  <si>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</si>
  <si>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</si>
  <si>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</si>
  <si>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</si>
  <si>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</si>
  <si>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</si>
  <si>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</si>
  <si>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</si>
  <si>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</si>
  <si>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</si>
  <si>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</si>
  <si>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</si>
  <si>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</si>
  <si>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</si>
  <si>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</si>
  <si>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</si>
  <si>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</si>
  <si>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</si>
  <si>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</si>
  <si>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</si>
  <si>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</si>
  <si>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</si>
  <si>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</si>
  <si>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</si>
  <si>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</si>
  <si>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</si>
  <si>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</si>
  <si>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</si>
  <si>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</si>
  <si>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</si>
  <si>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</si>
  <si>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</si>
  <si>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</si>
  <si>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</si>
  <si>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</si>
  <si>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</si>
  <si>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</si>
  <si>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</si>
  <si>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</si>
  <si>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</si>
  <si>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</si>
  <si>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</si>
  <si>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</si>
  <si>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</si>
  <si>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</si>
  <si>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</si>
  <si>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</si>
  <si>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</si>
  <si>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</si>
  <si>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</si>
  <si>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</si>
  <si>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</si>
  <si>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</si>
  <si>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</si>
  <si>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</si>
  <si>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</si>
  <si>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</si>
  <si>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</si>
  <si>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</si>
  <si>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</si>
  <si>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</si>
  <si>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</si>
  <si>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</si>
  <si>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</si>
  <si>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</si>
  <si>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</si>
  <si>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</si>
  <si>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</si>
  <si>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</si>
  <si>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</si>
  <si>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</si>
  <si>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</si>
  <si>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</si>
  <si>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</si>
  <si>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</si>
  <si>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</si>
  <si>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</si>
  <si>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</si>
  <si>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</si>
  <si>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</si>
  <si>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</si>
  <si>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</si>
  <si>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</si>
  <si>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</si>
  <si>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</si>
  <si>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</si>
  <si>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</si>
  <si>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</si>
  <si>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</si>
  <si>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</si>
  <si>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</si>
  <si>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</si>
  <si>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</si>
  <si>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</si>
  <si>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</si>
  <si>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</si>
  <si>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</si>
  <si>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</si>
  <si>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</si>
  <si>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</si>
  <si>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</si>
  <si>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</si>
  <si>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</si>
  <si>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</si>
  <si>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</si>
  <si>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</si>
  <si>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</si>
  <si>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</si>
  <si>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</si>
  <si>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</si>
  <si>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</si>
  <si>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</si>
  <si>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</si>
  <si>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</si>
  <si>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</si>
  <si>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</si>
  <si>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</si>
  <si>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</si>
  <si>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</si>
  <si>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</si>
  <si>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</si>
  <si>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</si>
  <si>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</si>
  <si>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</si>
  <si>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</si>
  <si>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</si>
  <si>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</si>
  <si>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</si>
  <si>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</si>
  <si>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</si>
  <si>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</si>
  <si>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</si>
  <si>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</si>
  <si>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</si>
  <si>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</si>
  <si>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</si>
  <si>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</si>
  <si>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</si>
  <si>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</si>
  <si>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</si>
  <si>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</si>
  <si>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</si>
  <si>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</si>
  <si>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</si>
  <si>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</si>
  <si>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</si>
  <si>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</si>
  <si>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</si>
  <si>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</si>
  <si>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</si>
  <si>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</si>
  <si>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</si>
  <si>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</si>
  <si>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</si>
  <si>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</si>
  <si>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</si>
  <si>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</si>
  <si>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</si>
  <si>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</si>
  <si>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</si>
  <si>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</si>
  <si>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</si>
  <si>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</si>
  <si>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</si>
  <si>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</si>
  <si>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</si>
  <si>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</si>
  <si>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</si>
  <si>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</si>
  <si>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</si>
  <si>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</si>
  <si>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</si>
  <si>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</si>
  <si>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</si>
  <si>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</si>
  <si>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</si>
  <si>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</si>
  <si>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</si>
  <si>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</si>
  <si>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</si>
  <si>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</si>
  <si>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</si>
  <si>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</si>
  <si>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</si>
  <si>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</si>
  <si>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</si>
  <si>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</si>
  <si>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</si>
  <si>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</si>
  <si>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</si>
  <si>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</si>
  <si>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</si>
  <si>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</si>
  <si>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</si>
  <si>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</si>
  <si>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</si>
  <si>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</si>
  <si>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</si>
  <si>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</si>
  <si>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</si>
  <si>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</si>
  <si>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</si>
  <si>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</si>
  <si>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</si>
  <si>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</si>
  <si>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</si>
  <si>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</si>
  <si>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</si>
  <si>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</si>
  <si>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</si>
  <si>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</si>
  <si>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</si>
  <si>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</si>
  <si>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</si>
  <si>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</si>
  <si>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</si>
  <si>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</si>
  <si>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</si>
  <si>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</si>
  <si>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</si>
  <si>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</si>
  <si>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</si>
  <si>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</si>
  <si>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</si>
  <si>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</si>
  <si>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</si>
  <si>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</si>
  <si>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</si>
  <si>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</si>
  <si>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</si>
  <si>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</si>
  <si>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</si>
  <si>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</si>
  <si>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</si>
  <si>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</si>
  <si>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</si>
  <si>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</si>
  <si>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</si>
  <si>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</si>
  <si>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</si>
  <si>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</si>
  <si>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</si>
  <si>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</si>
  <si>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</si>
  <si>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</si>
  <si>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</si>
  <si>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</si>
  <si>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</si>
  <si>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</si>
  <si>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</si>
  <si>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</si>
  <si>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</si>
  <si>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</si>
  <si>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</si>
  <si>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</si>
  <si>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</si>
  <si>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</si>
  <si>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</si>
  <si>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</si>
  <si>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</si>
  <si>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</si>
  <si>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</si>
  <si>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</si>
  <si>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</si>
  <si>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</si>
  <si>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</si>
  <si>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</si>
  <si>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</si>
  <si>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</si>
  <si>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</si>
  <si>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</si>
  <si>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</si>
  <si>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</si>
  <si>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</si>
  <si>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</si>
  <si>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</si>
  <si>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</si>
  <si>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</si>
  <si>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</si>
  <si>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</si>
  <si>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</si>
  <si>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</si>
  <si>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</si>
  <si>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</si>
  <si>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</si>
  <si>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</si>
  <si>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</si>
  <si>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</si>
  <si>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</si>
  <si>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</si>
  <si>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</si>
  <si>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</si>
  <si>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</si>
  <si>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</si>
  <si>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</si>
  <si>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</si>
  <si>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</si>
  <si>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</si>
  <si>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</si>
  <si>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</si>
  <si>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</si>
  <si>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</si>
  <si>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</si>
  <si>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</si>
  <si>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</si>
  <si>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</si>
  <si>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</si>
  <si>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</si>
  <si>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</si>
  <si>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</si>
  <si>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</si>
  <si>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</si>
  <si>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</si>
  <si>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</si>
  <si>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</si>
  <si>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</si>
  <si>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</si>
  <si>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</si>
  <si>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</si>
  <si>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</si>
  <si>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</si>
  <si>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</si>
  <si>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</si>
  <si>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</si>
  <si>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</si>
  <si>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</si>
  <si>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</si>
  <si>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</si>
  <si>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</si>
  <si>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</si>
  <si>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</si>
  <si>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</si>
  <si>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</si>
  <si>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</si>
  <si>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</si>
  <si>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</si>
  <si>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</si>
  <si>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</si>
  <si>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</si>
  <si>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</si>
  <si>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</si>
  <si>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</si>
  <si>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</si>
  <si>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</si>
  <si>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</si>
  <si>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</si>
  <si>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</si>
  <si>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</si>
  <si>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</si>
  <si>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</si>
  <si>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</si>
  <si>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</si>
  <si>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</si>
  <si>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</si>
  <si>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</si>
  <si>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</si>
  <si>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</si>
  <si>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</si>
  <si>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</si>
  <si>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</si>
  <si>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</si>
  <si>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</si>
  <si>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</si>
  <si>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</si>
  <si>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</si>
  <si>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</si>
  <si>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</si>
  <si>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</si>
  <si>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</si>
  <si>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</si>
  <si>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</si>
  <si>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</si>
  <si>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</si>
  <si>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</si>
  <si>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</si>
  <si>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</si>
  <si>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</si>
  <si>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</si>
  <si>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</si>
  <si>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</si>
  <si>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</si>
  <si>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</si>
  <si>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</si>
  <si>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</si>
  <si>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</si>
  <si>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</si>
  <si>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</si>
  <si>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</si>
  <si>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</si>
  <si>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</si>
  <si>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</si>
  <si>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</si>
  <si>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</si>
  <si>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</si>
  <si>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</si>
  <si>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</si>
  <si>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</si>
  <si>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</si>
  <si>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</si>
  <si>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</si>
  <si>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</si>
  <si>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</si>
  <si>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</si>
  <si>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</si>
  <si>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</si>
  <si>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</si>
  <si>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</si>
  <si>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</si>
  <si>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</si>
  <si>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</si>
  <si>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</si>
  <si>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</si>
  <si>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</si>
  <si>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</si>
  <si>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</si>
  <si>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</si>
  <si>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</si>
  <si>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</si>
  <si>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</si>
  <si>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</si>
  <si>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</si>
  <si>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</si>
  <si>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</si>
  <si>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</si>
  <si>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</si>
  <si>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</si>
  <si>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</si>
  <si>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</si>
  <si>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</si>
  <si>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</si>
  <si>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</si>
  <si>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</si>
  <si>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</si>
  <si>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</si>
  <si>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</si>
  <si>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</si>
  <si>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</si>
  <si>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</si>
  <si>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</si>
  <si>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</si>
  <si>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</si>
  <si>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</si>
  <si>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</si>
  <si>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</si>
  <si>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</si>
  <si>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</si>
  <si>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</si>
  <si>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</si>
  <si>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</si>
  <si>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</si>
  <si>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</si>
  <si>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</si>
  <si>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</si>
  <si>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</si>
  <si>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</si>
  <si>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</si>
  <si>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</si>
  <si>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</si>
  <si>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</si>
  <si>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</si>
  <si>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</si>
  <si>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</si>
  <si>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</si>
  <si>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</si>
  <si>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</si>
  <si>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</si>
  <si>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</si>
  <si>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</si>
  <si>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</si>
  <si>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</si>
  <si>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</si>
  <si>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</si>
  <si>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</si>
  <si>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</si>
  <si>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</si>
  <si>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</si>
  <si>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</si>
  <si>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</si>
  <si>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</si>
  <si>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</si>
  <si>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</si>
  <si>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</si>
  <si>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</si>
  <si>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</si>
  <si>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</si>
  <si>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</si>
  <si>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</si>
  <si>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</si>
  <si>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</si>
  <si>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</si>
  <si>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</si>
  <si>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</si>
  <si>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</si>
  <si>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</si>
  <si>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</si>
  <si>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</si>
  <si>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nabor-blestki-prozr-20</t>
  </si>
  <si>
    <t>60480-6</t>
  </si>
  <si>
    <t>Глазки для игрушек прозрачные  22 мм 10 шт с блестящими вставками (5 цветов)</t>
  </si>
  <si>
    <t>00-00003891</t>
  </si>
  <si>
    <t xml:space="preserve">Глазки для игрушек прозрачные 22 мм 10 шт со вставками </t>
  </si>
  <si>
    <t>nabor-blestki-prozr-22</t>
  </si>
  <si>
    <t>60480-7</t>
  </si>
  <si>
    <t>Глазки для игрушек прозрачные  25 мм 10 шт с блестящими вставками (5 цветов)</t>
  </si>
  <si>
    <t>00-00003892</t>
  </si>
  <si>
    <t xml:space="preserve">Глазки для игрушек прозрачные 25 мм 10 шт со вставками </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</si>
  <si>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</si>
  <si>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</si>
  <si>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</si>
  <si>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</si>
  <si>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</si>
  <si>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</si>
  <si>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</si>
  <si>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</si>
  <si>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</si>
  <si>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</si>
  <si>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</si>
  <si>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</si>
  <si>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</si>
  <si>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</si>
  <si>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</si>
  <si>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</si>
  <si>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</si>
  <si>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</si>
  <si>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</si>
  <si>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</si>
  <si>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</si>
  <si>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</si>
  <si>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</si>
  <si>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</si>
  <si>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</si>
  <si>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</si>
  <si>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</si>
  <si>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</si>
  <si>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</si>
  <si>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</si>
  <si>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</si>
  <si>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</si>
  <si>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</si>
  <si>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</si>
  <si>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</si>
  <si>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</si>
  <si>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</si>
  <si>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</si>
  <si>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</si>
  <si>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</si>
  <si>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</si>
  <si>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</si>
  <si>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</si>
  <si>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</si>
  <si>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</si>
  <si>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</si>
  <si>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</si>
  <si>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</si>
  <si>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</si>
  <si>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</si>
  <si>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</si>
  <si>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</si>
  <si>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</si>
  <si>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</si>
  <si>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</si>
  <si>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</si>
  <si>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</si>
  <si>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</si>
  <si>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</si>
  <si>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</si>
  <si>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</si>
  <si>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</si>
  <si>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</si>
  <si>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</si>
  <si>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</si>
  <si>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</si>
  <si>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</si>
  <si>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</si>
  <si>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</si>
  <si>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</si>
  <si>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</si>
  <si>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</si>
  <si>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</si>
  <si>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</si>
  <si>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</si>
  <si>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</si>
  <si>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</si>
  <si>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</si>
  <si>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</si>
  <si>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</si>
  <si>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</si>
  <si>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</si>
  <si>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</si>
  <si>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</si>
  <si>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</si>
  <si>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</si>
  <si>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</si>
  <si>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</si>
  <si>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</si>
  <si>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</si>
  <si>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</si>
  <si>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</si>
  <si>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</si>
  <si>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</si>
  <si>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</si>
  <si>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</si>
  <si>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</si>
  <si>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</si>
  <si>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</si>
  <si>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</si>
  <si>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</si>
  <si>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</si>
  <si>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</si>
  <si>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</si>
  <si>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</si>
  <si>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</si>
  <si>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</si>
  <si>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</si>
  <si>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</si>
  <si>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</si>
  <si>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</si>
  <si>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</si>
  <si>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</si>
  <si>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</si>
  <si>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</si>
  <si>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</si>
  <si>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</si>
  <si>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</si>
  <si>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</si>
  <si>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</si>
  <si>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</si>
  <si>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</si>
  <si>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</si>
  <si>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</si>
  <si>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</si>
  <si>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</si>
  <si>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</si>
  <si>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</si>
  <si>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</si>
  <si>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</si>
  <si>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</si>
  <si>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</si>
  <si>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</si>
  <si>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</si>
  <si>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</si>
  <si>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</si>
  <si>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</si>
  <si>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</si>
  <si>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</si>
  <si>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</si>
  <si>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</si>
  <si>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</si>
  <si>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</si>
  <si>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</si>
  <si>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</si>
  <si>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</si>
  <si>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</si>
  <si>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</si>
  <si>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</si>
  <si>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</si>
  <si>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</si>
  <si>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</si>
  <si>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</si>
  <si>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</si>
  <si>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</si>
  <si>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</si>
  <si>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</si>
  <si>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</si>
  <si>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</si>
  <si>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</si>
  <si>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</si>
  <si>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</si>
  <si>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</si>
  <si>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</si>
  <si>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</si>
  <si>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</si>
  <si>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</si>
  <si>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</si>
  <si>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</si>
  <si>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</si>
  <si>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</si>
  <si>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</si>
  <si>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</si>
  <si>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</si>
  <si>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</si>
  <si>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</si>
  <si>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</si>
  <si>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</si>
  <si>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</si>
  <si>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</si>
  <si>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</si>
  <si>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</si>
  <si>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</si>
  <si>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</si>
  <si>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</si>
  <si>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</si>
  <si>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</si>
  <si>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</si>
  <si>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</si>
  <si>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</si>
  <si>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</si>
  <si>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</si>
  <si>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</si>
  <si>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</si>
  <si>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</si>
  <si>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</si>
  <si>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</si>
  <si>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</si>
  <si>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</si>
  <si>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</si>
  <si>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</si>
  <si>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</si>
  <si>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</si>
  <si>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</si>
  <si>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</si>
  <si>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</si>
  <si>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</si>
  <si>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</si>
  <si>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</si>
  <si>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</si>
  <si>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</si>
  <si>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</si>
  <si>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</si>
  <si>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</si>
  <si>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</si>
  <si>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</si>
  <si>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</si>
  <si>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</si>
  <si>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</si>
  <si>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</si>
  <si>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</si>
  <si>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</si>
  <si>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</si>
  <si>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</si>
  <si>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</si>
  <si>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</si>
  <si>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</si>
  <si>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</si>
  <si>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</si>
  <si>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</si>
  <si>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</si>
  <si>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</si>
  <si>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</si>
  <si>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</si>
  <si>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</si>
  <si>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</si>
  <si>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</si>
  <si>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</si>
  <si>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</si>
  <si>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</si>
  <si>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</si>
  <si>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</si>
  <si>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</si>
  <si>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</si>
  <si>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</si>
  <si>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</si>
  <si>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</si>
  <si>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</si>
  <si>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</si>
  <si>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</si>
  <si>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</si>
  <si>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</si>
  <si>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</si>
  <si>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</si>
  <si>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</si>
  <si>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</si>
  <si>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</si>
  <si>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</si>
  <si>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</si>
  <si>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</si>
  <si>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</si>
  <si>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</si>
  <si>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</si>
  <si>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</si>
  <si>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</si>
  <si>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</si>
  <si>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</si>
  <si>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</si>
  <si>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</si>
  <si>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</si>
  <si>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</si>
  <si>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</si>
  <si>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</si>
  <si>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</si>
  <si>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</si>
  <si>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</si>
  <si>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</si>
  <si>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</si>
  <si>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</si>
  <si>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</si>
  <si>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</si>
  <si>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</si>
  <si>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</si>
  <si>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</si>
  <si>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</si>
  <si>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</si>
  <si>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</si>
  <si>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</si>
  <si>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</si>
  <si>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</si>
  <si>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</si>
  <si>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</si>
  <si>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</si>
  <si>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</si>
  <si>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</si>
  <si>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</si>
  <si>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</si>
  <si>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</si>
  <si>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</si>
  <si>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</si>
  <si>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</si>
  <si>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</si>
  <si>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</si>
  <si>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</si>
  <si>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</si>
  <si>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</si>
  <si>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</si>
  <si>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</si>
  <si>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</si>
  <si>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</si>
  <si>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</si>
  <si>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</si>
  <si>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</si>
  <si>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</si>
  <si>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</si>
  <si>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</si>
  <si>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</si>
  <si>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</si>
  <si>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</si>
  <si>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</si>
  <si>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</si>
  <si>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</si>
  <si>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</si>
  <si>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</si>
  <si>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</si>
  <si>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</si>
  <si>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</si>
  <si>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</si>
  <si>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</si>
  <si>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</si>
  <si>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</si>
  <si>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</si>
  <si>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</si>
  <si>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</si>
  <si>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</si>
  <si>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</si>
  <si>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</si>
  <si>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</si>
  <si>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</si>
  <si>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</si>
  <si>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</si>
  <si>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</si>
  <si>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</si>
  <si>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</si>
  <si>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</si>
  <si>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</si>
  <si>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</si>
  <si>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</si>
  <si>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</si>
  <si>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</si>
  <si>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</si>
  <si>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</si>
  <si>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</si>
  <si>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</si>
  <si>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</si>
  <si>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</si>
  <si>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</si>
  <si>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</si>
  <si>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</si>
  <si>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</si>
  <si>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</si>
  <si>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</si>
  <si>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</si>
  <si>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</si>
  <si>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</si>
  <si>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</si>
  <si>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</si>
  <si>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</si>
  <si>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</si>
  <si>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</si>
  <si>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</si>
  <si>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</si>
  <si>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</si>
  <si>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</si>
  <si>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</si>
  <si>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</si>
  <si>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</si>
  <si>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</si>
  <si>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</si>
  <si>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</si>
  <si>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</si>
  <si>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</si>
  <si>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</si>
  <si>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</si>
  <si>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</si>
  <si>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</si>
  <si>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</si>
  <si>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</si>
  <si>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</si>
  <si>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</si>
  <si>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</si>
  <si>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</si>
  <si>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</si>
  <si>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</si>
  <si>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</si>
  <si>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</si>
  <si>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</si>
  <si>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</si>
  <si>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</si>
  <si>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</si>
  <si>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</si>
  <si>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</si>
  <si>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</si>
  <si>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</si>
  <si>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</si>
  <si>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</si>
  <si>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</si>
  <si>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</si>
  <si>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</si>
  <si>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</si>
  <si>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</si>
  <si>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</si>
  <si>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</si>
  <si>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</si>
  <si>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</si>
  <si>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</si>
  <si>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</si>
  <si>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</si>
  <si>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</si>
  <si>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</si>
  <si>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</si>
  <si>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</si>
  <si>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</si>
  <si>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</si>
  <si>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</si>
  <si>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</si>
  <si>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</si>
  <si>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</si>
  <si>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</si>
  <si>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</si>
  <si>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</si>
  <si>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</si>
  <si>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</si>
  <si>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</si>
  <si>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</si>
  <si>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</si>
  <si>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</si>
  <si>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</si>
  <si>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</si>
  <si>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</si>
  <si>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</si>
  <si>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</si>
  <si>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</si>
  <si>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</si>
  <si>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</si>
  <si>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</si>
  <si>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</si>
  <si>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</si>
  <si>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</si>
  <si>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</si>
  <si>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</si>
  <si>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</si>
  <si>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</si>
  <si>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</si>
  <si>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</si>
  <si>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</si>
  <si>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</si>
  <si>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</si>
  <si>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</si>
  <si>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</si>
  <si>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</si>
  <si>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</si>
  <si>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</si>
  <si>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</si>
  <si>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</si>
  <si>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</si>
  <si>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</si>
  <si>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</si>
  <si>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</si>
  <si>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</si>
  <si>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</si>
  <si>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</si>
  <si>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</si>
  <si>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</si>
  <si>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</si>
  <si>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</si>
  <si>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</si>
  <si>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</si>
  <si>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</si>
  <si>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</si>
  <si>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</si>
  <si>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</si>
  <si>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</si>
  <si>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</si>
  <si>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</si>
  <si>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</si>
  <si>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</si>
  <si>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</si>
  <si>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</si>
  <si>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</si>
  <si>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</si>
  <si>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</si>
  <si>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</si>
  <si>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</si>
  <si>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</si>
  <si>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</si>
  <si>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</si>
  <si>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</si>
  <si>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</si>
  <si>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</si>
  <si>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</si>
  <si>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</si>
  <si>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</si>
  <si>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</si>
  <si>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</si>
  <si>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</si>
  <si>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</si>
  <si>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</si>
  <si>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</si>
  <si>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</si>
  <si>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</si>
  <si>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</si>
  <si>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</si>
  <si>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</si>
  <si>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</si>
  <si>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</si>
  <si>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</si>
  <si>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</si>
  <si>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</si>
  <si>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</si>
  <si>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</si>
  <si>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</si>
  <si>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</si>
  <si>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</si>
  <si>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</si>
  <si>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</si>
  <si>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</si>
  <si>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</si>
  <si>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</si>
  <si>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</si>
  <si>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</si>
  <si>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</si>
  <si>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</si>
  <si>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</si>
  <si>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</si>
  <si>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</si>
  <si>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</si>
  <si>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</si>
  <si>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</si>
  <si>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</si>
  <si>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</si>
  <si>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</si>
  <si>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</si>
  <si>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</si>
  <si>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</si>
  <si>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</si>
  <si>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</si>
  <si>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</si>
  <si>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</si>
  <si>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</si>
  <si>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</si>
  <si>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</si>
  <si>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</si>
  <si>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</si>
  <si>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</si>
  <si>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</si>
  <si>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</si>
  <si>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</si>
  <si>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</si>
  <si>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</si>
  <si>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</si>
  <si>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</si>
  <si>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</si>
  <si>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</si>
  <si>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</si>
  <si>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</si>
  <si>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</si>
  <si>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</si>
  <si>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</si>
  <si>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</si>
  <si>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</si>
  <si>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</si>
  <si>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</si>
  <si>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</si>
  <si>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</si>
  <si>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</si>
  <si>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</si>
  <si>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</si>
  <si>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</si>
  <si>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</si>
  <si>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</si>
  <si>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</si>
  <si>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</si>
  <si>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</si>
  <si>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</si>
  <si>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</si>
  <si>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</si>
  <si>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</si>
  <si>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</si>
  <si>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</si>
  <si>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</si>
  <si>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</si>
  <si>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</si>
  <si>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</si>
  <si>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</si>
  <si>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</si>
  <si>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</si>
  <si>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</si>
  <si>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</si>
  <si>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</si>
  <si>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</si>
  <si>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</si>
  <si>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</si>
  <si>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</si>
  <si>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</si>
  <si>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</si>
  <si>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</si>
  <si>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</si>
  <si>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</si>
  <si>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</si>
  <si>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</si>
  <si>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</si>
  <si>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</si>
  <si>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</si>
  <si>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</si>
  <si>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</si>
  <si>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</si>
  <si>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</si>
  <si>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</si>
  <si>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</si>
  <si>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</si>
  <si>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</si>
  <si>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</si>
  <si>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</si>
  <si>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</si>
  <si>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</si>
  <si>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</si>
  <si>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</si>
  <si>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</si>
  <si>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</si>
  <si>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</si>
  <si>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</si>
  <si>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</si>
  <si>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</si>
  <si>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</si>
  <si>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</si>
  <si>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</si>
  <si>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</si>
  <si>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</si>
  <si>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</si>
  <si>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</si>
  <si>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</si>
  <si>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</si>
  <si>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</si>
  <si>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</si>
  <si>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</si>
  <si>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</si>
  <si>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</si>
  <si>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</si>
  <si>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</si>
  <si>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</si>
  <si>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</si>
  <si>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</si>
  <si>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</si>
  <si>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</si>
  <si>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</si>
  <si>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</si>
  <si>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</si>
  <si>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</si>
  <si>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</si>
  <si>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</si>
  <si>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</si>
  <si>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</si>
  <si>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</si>
  <si>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</si>
  <si>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</si>
  <si>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</si>
  <si>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</si>
  <si>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</si>
  <si>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</si>
  <si>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</si>
  <si>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</si>
  <si>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</si>
  <si>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</si>
  <si>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</si>
  <si>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</si>
  <si>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</si>
  <si>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</si>
  <si>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</si>
  <si>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</si>
  <si>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</si>
  <si>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</si>
  <si>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</si>
  <si>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</si>
  <si>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</si>
  <si>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</si>
  <si>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</si>
  <si>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</si>
  <si>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</si>
  <si>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</si>
  <si>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</si>
  <si>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</si>
  <si>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</si>
  <si>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</si>
  <si>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</si>
  <si>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</si>
  <si>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</si>
  <si>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</si>
  <si>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</si>
  <si>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</si>
  <si>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</si>
  <si>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</si>
  <si>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</si>
  <si>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</si>
  <si>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</si>
  <si>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</si>
  <si>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</si>
  <si>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</si>
  <si>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</si>
  <si>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</si>
  <si>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</si>
  <si>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</si>
  <si>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</si>
  <si>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</si>
  <si>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</si>
  <si>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</si>
  <si>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</si>
  <si>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</si>
  <si>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</si>
  <si>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</si>
  <si>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</si>
  <si>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</si>
  <si>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</si>
  <si>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</si>
  <si>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</si>
  <si>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</si>
  <si>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</si>
  <si>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</si>
  <si>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</si>
  <si>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</si>
  <si>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</si>
  <si>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</si>
  <si>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</si>
  <si>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</si>
  <si>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</si>
  <si>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</si>
  <si>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</si>
  <si>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</si>
  <si>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</si>
  <si>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</si>
  <si>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</si>
  <si>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</si>
  <si>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</si>
  <si>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</si>
  <si>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</si>
  <si>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</si>
  <si>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</si>
  <si>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</si>
  <si>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</si>
  <si>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</si>
  <si>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</si>
  <si>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</si>
  <si>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</si>
  <si>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</si>
  <si>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</si>
  <si>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</si>
  <si>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</si>
  <si>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</si>
  <si>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</si>
  <si>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</si>
  <si>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</si>
  <si>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</si>
  <si>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</si>
  <si>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</si>
  <si>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</si>
  <si>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</si>
  <si>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</si>
  <si>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</si>
  <si>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</si>
  <si>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</si>
  <si>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</si>
  <si>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</si>
  <si>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</si>
  <si>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</si>
  <si>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</si>
  <si>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</si>
  <si>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</si>
  <si>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</si>
  <si>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</si>
  <si>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</si>
  <si>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</si>
  <si>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</si>
  <si>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</si>
  <si>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</si>
  <si>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</si>
  <si>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</si>
  <si>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</si>
  <si>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</si>
  <si>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</si>
  <si>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</si>
  <si>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</si>
  <si>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</si>
  <si>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</si>
  <si>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</si>
  <si>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</si>
  <si>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</si>
  <si>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</si>
  <si>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</si>
  <si>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</si>
  <si>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</si>
  <si>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</si>
  <si>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</si>
  <si>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</si>
  <si>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</si>
  <si>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</si>
  <si>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</si>
  <si>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</si>
  <si>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</si>
  <si>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</si>
  <si>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</si>
  <si>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</si>
  <si>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</si>
  <si>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</si>
  <si>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</si>
  <si>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</si>
  <si>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</si>
  <si>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</si>
  <si>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</si>
  <si>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</si>
  <si>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</si>
  <si>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</si>
  <si>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</si>
  <si>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</si>
  <si>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</si>
  <si>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</si>
  <si>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</si>
  <si>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</si>
  <si>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</si>
  <si>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</si>
  <si>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</si>
  <si>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</si>
  <si>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</si>
  <si>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</si>
  <si>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</si>
  <si>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</si>
  <si>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</si>
  <si>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</si>
  <si>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</si>
  <si>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</si>
  <si>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</si>
  <si>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</si>
  <si>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</si>
  <si>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</si>
  <si>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</si>
  <si>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</si>
  <si>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</si>
  <si>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</si>
  <si>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</si>
  <si>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</si>
  <si>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</si>
  <si>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</si>
  <si>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</si>
  <si>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</si>
  <si>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</si>
  <si>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</si>
  <si>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</si>
  <si>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</si>
  <si>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</si>
  <si>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</si>
  <si>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</si>
  <si>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</si>
  <si>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</si>
  <si>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</si>
  <si>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</si>
  <si>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</si>
  <si>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</si>
  <si>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</si>
  <si>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</si>
  <si>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</si>
  <si>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</si>
  <si>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</si>
  <si>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</si>
  <si>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</si>
  <si>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</si>
  <si>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</si>
  <si>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</si>
  <si>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</si>
  <si>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</si>
  <si>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</si>
  <si>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</si>
  <si>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</si>
  <si>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</si>
  <si>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</si>
  <si>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</si>
  <si>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</si>
  <si>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</si>
  <si>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</si>
  <si>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</si>
  <si>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</si>
  <si>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</si>
  <si>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</si>
  <si>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</si>
  <si>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</si>
  <si>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</si>
  <si>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</si>
  <si>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</si>
  <si>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</si>
  <si>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</si>
  <si>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</si>
  <si>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</si>
  <si>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</si>
  <si>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</si>
  <si>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</si>
  <si>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</si>
  <si>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</si>
  <si>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</si>
  <si>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</si>
  <si>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</si>
  <si>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</si>
  <si>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</si>
  <si>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</si>
  <si>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</si>
  <si>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</si>
  <si>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</si>
  <si>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</si>
  <si>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</si>
  <si>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</si>
  <si>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</si>
  <si>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</si>
  <si>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</si>
  <si>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</si>
  <si>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</si>
  <si>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</si>
  <si>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</si>
  <si>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</si>
  <si>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</si>
  <si>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</si>
  <si>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</si>
  <si>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</si>
  <si>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</si>
  <si>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</si>
  <si>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</si>
  <si>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</si>
  <si>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</si>
  <si>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</si>
  <si>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</si>
  <si>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</si>
  <si>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</si>
  <si>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</si>
  <si>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</si>
  <si>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</si>
  <si>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</si>
  <si>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</si>
  <si>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</si>
  <si>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</si>
  <si>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</si>
  <si>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</si>
  <si>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</si>
  <si>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</si>
  <si>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</si>
  <si>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</si>
  <si>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</si>
  <si>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</si>
  <si>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</si>
  <si>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</si>
  <si>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</si>
  <si>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</si>
  <si>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</si>
  <si>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</si>
  <si>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</si>
  <si>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</si>
  <si>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</si>
  <si>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</si>
  <si>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</si>
  <si>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</si>
  <si>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</si>
  <si>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</si>
  <si>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</si>
  <si>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</si>
  <si>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</si>
  <si>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</si>
  <si>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</si>
  <si>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</si>
  <si>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</si>
  <si>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</si>
  <si>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</si>
  <si>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</si>
  <si>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</si>
  <si>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</si>
  <si>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</si>
  <si>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</si>
  <si>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</si>
  <si>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</si>
  <si>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</si>
  <si>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</si>
  <si>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</si>
  <si>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</si>
  <si>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</si>
  <si>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</si>
  <si>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</si>
  <si>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</si>
  <si>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</si>
  <si>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</si>
  <si>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</si>
  <si>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</si>
  <si>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</si>
  <si>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</si>
  <si>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</si>
  <si>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</si>
  <si>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</si>
  <si>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</si>
  <si>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</si>
  <si>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</si>
  <si>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</si>
  <si>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</si>
  <si>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</si>
  <si>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</si>
  <si>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</si>
  <si>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</si>
  <si>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</si>
  <si>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</si>
  <si>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</si>
  <si>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</si>
  <si>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</si>
  <si>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</si>
  <si>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</si>
  <si>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</si>
  <si>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</si>
  <si>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</si>
  <si>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</si>
  <si>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</si>
  <si>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</si>
  <si>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</si>
  <si>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</si>
  <si>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</si>
  <si>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</si>
  <si>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</si>
  <si>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</si>
  <si>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</si>
  <si>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</si>
  <si>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</si>
  <si>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</si>
  <si>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</si>
  <si>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</si>
  <si>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</si>
  <si>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</si>
  <si>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</si>
  <si>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</si>
  <si>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</si>
  <si>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</si>
  <si>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</si>
  <si>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</si>
  <si>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</si>
  <si>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</si>
  <si>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</si>
  <si>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</si>
  <si>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</si>
  <si>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</si>
  <si>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</si>
  <si>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</si>
  <si>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</si>
  <si>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</si>
  <si>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</si>
  <si>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</si>
  <si>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</si>
  <si>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</si>
  <si>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</si>
  <si>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</si>
  <si>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</si>
  <si>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</si>
  <si>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</si>
  <si>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</si>
  <si>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</si>
  <si>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</si>
  <si>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</si>
  <si>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</si>
  <si>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</si>
  <si>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</si>
  <si>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</si>
  <si>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</si>
  <si>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</si>
  <si>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</si>
  <si>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</si>
  <si>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</si>
  <si>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</si>
  <si>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</si>
  <si>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</si>
  <si>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</si>
  <si>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</si>
  <si>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</si>
  <si>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</si>
  <si>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</si>
  <si>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</si>
  <si>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</si>
  <si>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</si>
  <si>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</si>
  <si>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</si>
  <si>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</si>
  <si>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</si>
  <si>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</si>
  <si>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</si>
  <si>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</si>
  <si>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</si>
  <si>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</si>
  <si>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</si>
  <si>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</si>
  <si>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</si>
  <si>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</si>
  <si>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</si>
  <si>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</si>
  <si>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</si>
  <si>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</si>
  <si>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</si>
  <si>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</si>
  <si>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</si>
  <si>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</si>
  <si>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</si>
  <si>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</si>
  <si>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</si>
  <si>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</si>
  <si>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</si>
  <si>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</si>
  <si>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</si>
  <si>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</si>
  <si>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</si>
  <si>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</si>
  <si>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</si>
  <si>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</si>
  <si>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</si>
  <si>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</si>
  <si>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</si>
  <si>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</si>
  <si>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</si>
  <si>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</si>
  <si>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</si>
  <si>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</si>
  <si>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</si>
  <si>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</si>
  <si>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</si>
  <si>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</si>
  <si>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</si>
  <si>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</si>
  <si>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</si>
  <si>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</si>
  <si>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</si>
  <si>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</si>
  <si>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</si>
  <si>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</si>
  <si>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</si>
  <si>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</si>
  <si>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</si>
  <si>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</si>
  <si>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</si>
  <si>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</si>
  <si>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</si>
  <si>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</si>
  <si>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</si>
  <si>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</si>
  <si>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</si>
  <si>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</si>
  <si>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</si>
  <si>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</si>
  <si>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</si>
  <si>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</si>
  <si>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</si>
  <si>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</si>
  <si>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</si>
  <si>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</si>
  <si>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</si>
  <si>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</si>
  <si>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</si>
  <si>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</si>
  <si>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</si>
  <si>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</si>
  <si>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</si>
  <si>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</si>
  <si>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</si>
  <si>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</si>
  <si>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</si>
  <si>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</si>
  <si>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</si>
  <si>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</si>
  <si>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</si>
  <si>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</si>
  <si>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</si>
  <si>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</si>
  <si>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</si>
  <si>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</si>
  <si>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</si>
  <si>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</si>
  <si>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</si>
  <si>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</si>
  <si>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</si>
  <si>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</si>
  <si>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</si>
  <si>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</si>
  <si>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</si>
  <si>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</si>
  <si>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</si>
  <si>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</si>
  <si>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</si>
  <si>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</si>
  <si>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</si>
  <si>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</si>
  <si>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</si>
  <si>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</si>
  <si>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</si>
  <si>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</si>
  <si>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</si>
  <si>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</si>
  <si>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</si>
  <si>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</si>
  <si>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</si>
  <si>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</si>
  <si>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</si>
  <si>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</si>
  <si>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</si>
  <si>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</si>
  <si>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</si>
  <si>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</si>
  <si>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</si>
  <si>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</si>
  <si>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</si>
  <si>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</si>
  <si>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</si>
  <si>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</si>
  <si>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</si>
  <si>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</si>
  <si>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</si>
  <si>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</si>
  <si>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</si>
  <si>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</si>
  <si>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</si>
  <si>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</si>
  <si>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</si>
  <si>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</si>
  <si>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</si>
  <si>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</si>
  <si>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</si>
  <si>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</si>
  <si>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</si>
  <si>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</si>
  <si>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</si>
  <si>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</si>
  <si>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</si>
  <si>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</si>
  <si>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</si>
  <si>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</si>
  <si>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</si>
  <si>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</si>
  <si>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</si>
  <si>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</si>
  <si>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</si>
  <si>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</si>
  <si>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</si>
  <si>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</si>
  <si>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</si>
  <si>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</si>
  <si>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</si>
  <si>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</si>
  <si>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</si>
  <si>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</si>
  <si>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</si>
  <si>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</si>
  <si>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</si>
  <si>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</si>
  <si>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</si>
  <si>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</si>
  <si>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</si>
  <si>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</si>
  <si>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</si>
  <si>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</si>
  <si>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</si>
  <si>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</si>
  <si>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</si>
  <si>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</si>
  <si>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</si>
  <si>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</si>
  <si>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</si>
  <si>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</si>
  <si>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</si>
  <si>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</si>
  <si>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</si>
  <si>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</si>
  <si>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</si>
  <si>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</si>
  <si>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</si>
  <si>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</si>
  <si>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</si>
  <si>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</si>
  <si>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</si>
  <si>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</si>
  <si>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</si>
  <si>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</si>
  <si>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</si>
  <si>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</si>
  <si>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</si>
  <si>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</si>
  <si>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</si>
  <si>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</si>
  <si>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</si>
  <si>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</si>
  <si>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</si>
  <si>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</si>
  <si>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</si>
  <si>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</si>
  <si>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</si>
  <si>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</si>
  <si>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</si>
  <si>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</si>
  <si>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</si>
  <si>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</si>
  <si>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</si>
  <si>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</si>
  <si>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</si>
  <si>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</si>
  <si>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</si>
  <si>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</si>
  <si>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</si>
  <si>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</si>
  <si>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</si>
  <si>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</si>
  <si>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</si>
  <si>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</si>
  <si>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</si>
  <si>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</si>
  <si>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</si>
  <si>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</si>
  <si>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</si>
  <si>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</si>
  <si>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</si>
  <si>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</si>
  <si>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</si>
  <si>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</si>
  <si>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</si>
  <si>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</si>
  <si>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</si>
  <si>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</si>
  <si>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</si>
  <si>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</si>
  <si>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</si>
  <si>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</si>
  <si>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</si>
  <si>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</si>
  <si>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</si>
  <si>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</si>
  <si>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</si>
  <si>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</si>
  <si>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</si>
  <si>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</si>
  <si>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</si>
  <si>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</si>
  <si>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</si>
  <si>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</si>
  <si>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</si>
  <si>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</si>
  <si>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</si>
  <si>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</si>
  <si>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</si>
  <si>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</si>
  <si>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</si>
  <si>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</si>
  <si>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</si>
  <si>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</si>
  <si>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</si>
  <si>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</si>
  <si>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</si>
  <si>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</si>
  <si>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</si>
  <si>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</si>
  <si>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</si>
  <si>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</si>
  <si>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</si>
  <si>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</si>
  <si>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</si>
  <si>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</si>
  <si>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</si>
  <si>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</si>
  <si>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</si>
  <si>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</si>
  <si>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</si>
  <si>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</si>
  <si>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</si>
  <si>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</si>
  <si>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</si>
  <si>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</si>
  <si>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</si>
  <si>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</si>
  <si>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</si>
  <si>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</si>
  <si>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</si>
  <si>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</si>
  <si>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</si>
  <si>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</si>
  <si>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</si>
  <si>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</si>
  <si>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</si>
  <si>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</si>
  <si>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</si>
  <si>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</si>
  <si>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</si>
  <si>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</si>
  <si>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</si>
  <si>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</si>
  <si>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</si>
  <si>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</si>
  <si>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</si>
  <si>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</si>
  <si>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</si>
  <si>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</si>
  <si>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</si>
  <si>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</si>
  <si>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</si>
  <si>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</si>
  <si>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</si>
  <si>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</si>
  <si>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</si>
  <si>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</si>
  <si>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</si>
  <si>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</si>
  <si>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</si>
  <si>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</si>
  <si>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</si>
  <si>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</si>
  <si>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</si>
  <si>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</si>
  <si>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</si>
  <si>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</si>
  <si>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</si>
  <si>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</si>
  <si>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</si>
  <si>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</si>
  <si>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</si>
  <si>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</si>
  <si>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</si>
  <si>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</si>
  <si>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</si>
  <si>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</si>
  <si>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</si>
  <si>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</si>
  <si>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</si>
  <si>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</si>
  <si>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</si>
  <si>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</si>
  <si>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</si>
  <si>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</si>
  <si>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</si>
  <si>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</si>
  <si>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</si>
  <si>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</si>
  <si>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</si>
  <si>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</si>
  <si>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</si>
  <si>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</si>
  <si>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</si>
  <si>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</si>
  <si>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</si>
  <si>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</si>
  <si>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</si>
  <si>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</si>
  <si>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</si>
  <si>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</si>
  <si>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</si>
  <si>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</si>
  <si>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</si>
  <si>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</si>
  <si>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</si>
  <si>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</si>
  <si>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</si>
  <si>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</si>
  <si>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</si>
  <si>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</si>
  <si>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</si>
  <si>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</si>
  <si>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</si>
  <si>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</si>
  <si>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</si>
  <si>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</si>
  <si>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</si>
  <si>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</si>
  <si>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</si>
  <si>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</si>
  <si>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</si>
  <si>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</si>
  <si>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</si>
  <si>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</si>
  <si>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</si>
  <si>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</si>
  <si>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</si>
  <si>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</si>
  <si>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</si>
  <si>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</si>
  <si>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</si>
  <si>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</si>
  <si>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</si>
  <si>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</si>
  <si>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</si>
  <si>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</si>
  <si>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</si>
  <si>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</si>
  <si>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</si>
  <si>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</si>
  <si>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</si>
  <si>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</si>
  <si>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</si>
  <si>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</si>
  <si>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</si>
  <si>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</si>
  <si>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</si>
  <si>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</si>
  <si>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</si>
  <si>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</si>
  <si>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</si>
  <si>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</si>
  <si>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</si>
  <si>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</si>
  <si>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</si>
  <si>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</si>
  <si>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</si>
  <si>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</si>
  <si>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</si>
  <si>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</si>
  <si>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</si>
  <si>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</si>
  <si>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</si>
  <si>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</si>
  <si>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</si>
  <si>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</si>
  <si>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</si>
  <si>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</si>
  <si>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</si>
  <si>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</si>
  <si>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</si>
  <si>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</si>
  <si>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</si>
  <si>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</si>
  <si>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</si>
  <si>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</si>
  <si>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</si>
  <si>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</si>
  <si>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</si>
  <si>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</si>
  <si>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</si>
  <si>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</si>
  <si>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</si>
  <si>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</si>
  <si>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</si>
  <si>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</si>
  <si>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</si>
  <si>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</si>
  <si>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</si>
  <si>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</si>
  <si>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</si>
  <si>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</si>
  <si>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</si>
  <si>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</si>
  <si>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</si>
  <si>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</si>
  <si>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</si>
  <si>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</si>
  <si>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</si>
  <si>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</si>
  <si>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</si>
  <si>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</si>
  <si>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</si>
  <si>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</si>
  <si>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</si>
  <si>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</si>
  <si>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</si>
  <si>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</si>
  <si>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</si>
  <si>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</si>
  <si>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</si>
  <si>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</si>
  <si>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</si>
  <si>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</si>
  <si>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</si>
  <si>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</si>
  <si>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</si>
  <si>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</si>
  <si>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</si>
  <si>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</si>
  <si>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</si>
  <si>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</si>
  <si>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</si>
  <si>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</si>
  <si>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</si>
  <si>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</si>
  <si>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</si>
  <si>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</si>
  <si>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</si>
  <si>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</si>
  <si>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</si>
  <si>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</si>
  <si>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</si>
  <si>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</si>
  <si>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</si>
  <si>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</si>
  <si>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</si>
  <si>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</si>
  <si>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</si>
  <si>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</si>
  <si>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</si>
  <si>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</si>
  <si>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</si>
  <si>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</si>
  <si>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</si>
  <si>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</si>
  <si>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</si>
  <si>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</si>
  <si>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</si>
  <si>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</si>
  <si>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</si>
  <si>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</si>
  <si>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</si>
  <si>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</si>
  <si>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</si>
  <si>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</si>
  <si>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</si>
  <si>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</si>
  <si>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</si>
  <si>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</si>
  <si>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</si>
  <si>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</si>
  <si>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</si>
  <si>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</si>
  <si>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</si>
  <si>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</si>
  <si>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</si>
  <si>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</si>
  <si>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</si>
  <si>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</si>
  <si>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</si>
  <si>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</si>
  <si>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</si>
  <si>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</si>
  <si>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</si>
  <si>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</si>
  <si>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</si>
  <si>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</si>
  <si>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</si>
  <si>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</si>
  <si>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</si>
  <si>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</si>
  <si>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</si>
  <si>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</si>
  <si>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</si>
  <si>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</si>
  <si>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</si>
  <si>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</si>
  <si>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</si>
  <si>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</si>
  <si>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</si>
  <si>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</si>
  <si>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</si>
  <si>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</si>
  <si>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</si>
  <si>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</si>
  <si>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</si>
  <si>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</si>
  <si>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</si>
  <si>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</si>
  <si>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</si>
  <si>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</si>
  <si>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</si>
  <si>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</si>
  <si>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</si>
  <si>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</si>
  <si>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</si>
  <si>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</si>
  <si>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</si>
  <si>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</si>
  <si>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</si>
  <si>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</si>
  <si>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</si>
  <si>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</si>
  <si>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</si>
  <si>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</si>
  <si>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</si>
  <si>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</si>
  <si>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</si>
  <si>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</si>
  <si>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</si>
  <si>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</si>
  <si>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</si>
  <si>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</si>
  <si>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</si>
  <si>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</si>
  <si>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</si>
  <si>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</si>
  <si>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</si>
  <si>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</si>
  <si>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</si>
  <si>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</si>
  <si>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</si>
  <si>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</si>
  <si>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</si>
  <si>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</si>
  <si>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</si>
  <si>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</si>
  <si>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</si>
  <si>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</si>
  <si>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</si>
  <si>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</si>
  <si>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</si>
  <si>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</si>
  <si>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</si>
  <si>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</si>
  <si>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</si>
  <si>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</si>
  <si>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</si>
  <si>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</si>
  <si>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</si>
  <si>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</si>
  <si>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</si>
  <si>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</si>
  <si>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</si>
  <si>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</si>
  <si>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</si>
  <si>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</si>
  <si>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</si>
  <si>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</si>
  <si>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</si>
  <si>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</si>
  <si>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</si>
  <si>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</si>
  <si>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</si>
  <si>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</si>
  <si>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</si>
  <si>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</si>
  <si>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</si>
  <si>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</si>
  <si>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</si>
  <si>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</si>
  <si>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</si>
  <si>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</si>
  <si>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</si>
  <si>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</si>
  <si>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</si>
  <si>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</si>
  <si>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</si>
  <si>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</si>
  <si>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</si>
  <si>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</si>
  <si>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</si>
  <si>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</si>
  <si>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</si>
  <si>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</si>
  <si>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</si>
  <si>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</si>
  <si>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</si>
  <si>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</si>
  <si>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</si>
  <si>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</si>
  <si>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</si>
  <si>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</si>
  <si>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</si>
  <si>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</si>
  <si>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</si>
  <si>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</si>
  <si>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</si>
  <si>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</si>
  <si>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</si>
  <si>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</si>
  <si>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</si>
  <si>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</si>
  <si>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</si>
  <si>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</si>
  <si>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</si>
  <si>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</si>
  <si>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</si>
  <si>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</si>
  <si>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</si>
  <si>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</si>
  <si>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</si>
  <si>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</si>
  <si>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</si>
  <si>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</si>
  <si>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</si>
  <si>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</si>
  <si>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</si>
  <si>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</si>
  <si>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</si>
  <si>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</si>
  <si>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</si>
  <si>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</si>
  <si>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</si>
  <si>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</si>
  <si>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</si>
  <si>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</si>
  <si>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</si>
  <si>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</si>
  <si>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</si>
  <si>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</si>
  <si>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</si>
  <si>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</si>
  <si>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</si>
  <si>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</si>
  <si>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</si>
  <si>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</si>
  <si>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</si>
  <si>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</si>
  <si>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</si>
  <si>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</si>
  <si>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</si>
  <si>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</si>
  <si>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</si>
  <si>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</si>
  <si>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</si>
  <si>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</si>
  <si>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</si>
  <si>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</si>
  <si>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</si>
  <si>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</si>
  <si>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</si>
  <si>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</si>
  <si>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</si>
  <si>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</si>
  <si>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</si>
  <si>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</si>
  <si>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</si>
  <si>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</si>
  <si>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</si>
  <si>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</si>
  <si>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</si>
  <si>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</si>
  <si>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</si>
  <si>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</si>
  <si>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</si>
  <si>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</si>
  <si>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</si>
  <si>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</si>
  <si>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</si>
  <si>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</si>
  <si>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</si>
  <si>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</si>
  <si>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</si>
  <si>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</si>
  <si>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</si>
  <si>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</si>
  <si>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</si>
  <si>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</si>
  <si>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</si>
  <si>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</si>
  <si>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</si>
  <si>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</si>
  <si>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</si>
  <si>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</si>
  <si>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</si>
  <si>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</si>
  <si>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</si>
  <si>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</si>
  <si>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</si>
  <si>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</si>
  <si>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</si>
  <si>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</si>
  <si>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</si>
  <si>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</si>
  <si>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</si>
  <si>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</si>
  <si>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</si>
  <si>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</si>
  <si>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</si>
  <si>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</si>
  <si>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</si>
  <si>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</si>
  <si>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</si>
  <si>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</si>
  <si>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</si>
  <si>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</si>
  <si>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</si>
  <si>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</si>
  <si>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</si>
  <si>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</si>
  <si>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</si>
  <si>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</si>
  <si>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</si>
  <si>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</si>
  <si>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</si>
  <si>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</si>
  <si>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</si>
  <si>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</si>
  <si>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</si>
  <si>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</si>
  <si>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</si>
  <si>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</si>
  <si>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</si>
  <si>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</si>
  <si>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</si>
  <si>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</si>
  <si>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</si>
  <si>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</si>
  <si>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</si>
  <si>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</si>
  <si>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</si>
  <si>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</si>
  <si>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</si>
  <si>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</si>
  <si>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</si>
  <si>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</si>
  <si>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</si>
  <si>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</si>
  <si>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</si>
  <si>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</si>
  <si>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</si>
  <si>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</si>
  <si>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</si>
  <si>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</si>
  <si>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</si>
  <si>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</si>
  <si>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</si>
  <si>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</si>
  <si>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</si>
  <si>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</si>
  <si>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</si>
  <si>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</si>
  <si>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</si>
  <si>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</si>
  <si>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</si>
  <si>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</si>
  <si>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</si>
  <si>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</si>
  <si>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</si>
  <si>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</si>
  <si>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</si>
  <si>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</si>
  <si>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</si>
  <si>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</si>
  <si>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</si>
  <si>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</si>
  <si>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</si>
  <si>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</si>
  <si>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</si>
  <si>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</si>
  <si>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</si>
  <si>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</si>
  <si>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</si>
  <si>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</si>
  <si>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</si>
  <si>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</si>
  <si>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</si>
  <si>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</si>
  <si>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</si>
  <si>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</si>
  <si>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</si>
  <si>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</si>
  <si>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</si>
  <si>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</si>
  <si>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</si>
  <si>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</si>
  <si>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</si>
  <si>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</si>
  <si>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</si>
  <si>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</si>
  <si>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</si>
  <si>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</si>
  <si>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</si>
  <si>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</si>
  <si>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</si>
  <si>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</si>
  <si>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</si>
  <si>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</si>
  <si>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</si>
  <si>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</si>
  <si>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</si>
  <si>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</si>
  <si>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</si>
  <si>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</si>
  <si>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</si>
  <si>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</si>
  <si>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</si>
  <si>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</si>
  <si>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</si>
  <si>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</si>
  <si>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</si>
  <si>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</si>
  <si>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</si>
  <si>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</si>
  <si>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</si>
  <si>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</si>
  <si>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</si>
  <si>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</si>
  <si>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</si>
  <si>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</si>
  <si>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</si>
  <si>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</si>
  <si>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</si>
  <si>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</si>
  <si>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</si>
  <si>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</si>
  <si>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</si>
  <si>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</si>
  <si>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</si>
  <si>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</si>
  <si>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</si>
  <si>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</si>
  <si>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</si>
  <si>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</si>
  <si>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</si>
  <si>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</si>
  <si>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</si>
  <si>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</si>
  <si>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</si>
  <si>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</si>
  <si>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</si>
  <si>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</si>
  <si>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</si>
  <si>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</si>
  <si>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</si>
  <si>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</si>
  <si>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</si>
  <si>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</si>
  <si>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</si>
  <si>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</si>
  <si>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</si>
  <si>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</si>
  <si>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</si>
  <si>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</si>
  <si>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</si>
  <si>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</si>
  <si>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</si>
  <si>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</si>
  <si>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</si>
  <si>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</si>
  <si>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</si>
  <si>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</si>
  <si>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</si>
  <si>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</si>
  <si>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</si>
  <si>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</si>
  <si>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</si>
  <si>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</si>
  <si>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</si>
  <si>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</si>
  <si>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</si>
  <si>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</si>
  <si>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</si>
  <si>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</si>
  <si>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</si>
  <si>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</si>
  <si>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</si>
  <si>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</si>
  <si>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</si>
  <si>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</si>
  <si>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</si>
  <si>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</si>
  <si>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</si>
  <si>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</si>
  <si>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</si>
  <si>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</si>
  <si>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</si>
  <si>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</si>
  <si>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</si>
  <si>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</si>
  <si>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</si>
  <si>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</si>
  <si>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</si>
  <si>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</si>
  <si>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</si>
  <si>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</si>
  <si>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</si>
  <si>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</si>
  <si>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</si>
  <si>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</si>
  <si>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</si>
  <si>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</si>
  <si>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</si>
  <si>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</si>
  <si>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</si>
  <si>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</si>
  <si>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</si>
  <si>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</si>
  <si>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</si>
  <si>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</si>
  <si>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</si>
  <si>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</si>
  <si>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</si>
  <si>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</si>
  <si>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</si>
  <si>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</si>
  <si>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</si>
  <si>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</si>
  <si>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</si>
  <si>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</si>
  <si>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</si>
  <si>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</si>
  <si>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</si>
  <si>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</si>
  <si>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</si>
  <si>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</si>
  <si>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</si>
  <si>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</si>
  <si>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</si>
  <si>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</si>
  <si>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</si>
  <si>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</si>
  <si>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</si>
  <si>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</si>
  <si>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</si>
  <si>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</si>
  <si>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</si>
  <si>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</si>
  <si>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</si>
  <si>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</si>
  <si>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</si>
  <si>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</si>
  <si>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</si>
  <si>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</si>
  <si>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</si>
  <si>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</si>
  <si>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</si>
  <si>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</si>
  <si>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</si>
  <si>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</si>
  <si>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</si>
  <si>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</si>
  <si>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</si>
  <si>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</si>
  <si>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</si>
  <si>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</si>
  <si>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</si>
  <si>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</si>
  <si>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</si>
  <si>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</si>
  <si>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</si>
  <si>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</si>
  <si>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</si>
  <si>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</si>
  <si>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</si>
  <si>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</si>
  <si>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</si>
  <si>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</si>
  <si>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</si>
  <si>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</si>
  <si>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</si>
  <si>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</si>
  <si>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</si>
  <si>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</si>
  <si>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</si>
  <si>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</si>
  <si>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</si>
  <si>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</si>
  <si>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</si>
  <si>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</si>
  <si>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</si>
  <si>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</si>
  <si>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</si>
  <si>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</si>
  <si>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</si>
  <si>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</si>
  <si>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</si>
  <si>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</si>
  <si>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</si>
  <si>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</si>
  <si>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</si>
  <si>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</si>
  <si>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</si>
  <si>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</si>
  <si>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</si>
  <si>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</si>
  <si>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</si>
  <si>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</si>
  <si>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</si>
  <si>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</si>
  <si>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</si>
  <si>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</si>
  <si>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</si>
  <si>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</si>
  <si>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</si>
  <si>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</si>
  <si>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</si>
  <si>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</si>
  <si>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</si>
  <si>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</si>
  <si>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</si>
  <si>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</si>
  <si>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</si>
  <si>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</si>
  <si>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</si>
  <si>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</si>
  <si>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</si>
  <si>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</si>
  <si>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</si>
  <si>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</si>
  <si>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</si>
  <si>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</si>
  <si>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</si>
  <si>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</si>
  <si>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</si>
  <si>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</si>
  <si>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</si>
  <si>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</si>
  <si>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</si>
  <si>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</si>
  <si>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</si>
  <si>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</si>
  <si>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</si>
  <si>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</si>
  <si>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</si>
  <si>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</si>
  <si>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</si>
  <si>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</si>
  <si>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</si>
  <si>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</si>
  <si>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</si>
  <si>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</si>
  <si>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</si>
  <si>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</si>
  <si>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</si>
  <si>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</si>
  <si>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</si>
  <si>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</si>
  <si>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</si>
  <si>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</si>
  <si>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</si>
  <si>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</si>
  <si>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</si>
  <si>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</si>
  <si>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</si>
  <si>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</si>
  <si>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</si>
  <si>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</si>
  <si>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</si>
  <si>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</si>
  <si>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</si>
  <si>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</si>
  <si>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</si>
  <si>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</si>
  <si>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</si>
  <si>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</si>
  <si>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</si>
  <si>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</si>
  <si>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</si>
  <si>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</si>
  <si>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</si>
  <si>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</si>
  <si>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</si>
  <si>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</si>
  <si>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</si>
  <si>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</si>
  <si>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</si>
  <si>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</si>
  <si>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</si>
  <si>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</si>
  <si>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</si>
  <si>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</si>
  <si>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</si>
  <si>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</si>
  <si>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</si>
  <si>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</si>
  <si>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</si>
  <si>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</si>
  <si>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</si>
  <si>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</si>
  <si>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</si>
  <si>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</si>
  <si>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</si>
  <si>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</si>
  <si>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</si>
  <si>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</si>
  <si>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</si>
  <si>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</si>
  <si>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</si>
  <si>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</si>
  <si>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</si>
  <si>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</si>
  <si>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</si>
  <si>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</si>
  <si>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</si>
  <si>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</si>
  <si>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</si>
  <si>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</si>
  <si>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</si>
  <si>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</si>
  <si>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</si>
  <si>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</si>
  <si>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</si>
  <si>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</si>
  <si>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</si>
  <si>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</si>
  <si>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</si>
  <si>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</si>
  <si>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</si>
  <si>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</si>
  <si>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</si>
  <si>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</si>
  <si>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</si>
  <si>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</si>
  <si>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</si>
  <si>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</si>
  <si>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</si>
  <si>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</si>
  <si>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</si>
  <si>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</si>
  <si>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</si>
  <si>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</si>
  <si>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</si>
  <si>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</si>
  <si>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</si>
  <si>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</si>
  <si>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</si>
  <si>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</si>
  <si>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</si>
  <si>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</si>
  <si>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</si>
  <si>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</si>
  <si>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</si>
  <si>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</si>
  <si>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</si>
  <si>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</si>
  <si>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</si>
  <si>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</si>
  <si>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</si>
  <si>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</si>
  <si>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</si>
  <si>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</si>
  <si>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</si>
  <si>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</si>
  <si>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</si>
  <si>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</si>
  <si>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</si>
  <si>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</si>
  <si>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</si>
  <si>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</si>
  <si>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</si>
  <si>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</si>
  <si>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</si>
  <si>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</si>
  <si>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</si>
  <si>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</si>
  <si>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</si>
  <si>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</si>
  <si>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</si>
  <si>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</si>
  <si>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</si>
  <si>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</si>
  <si>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</si>
  <si>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</si>
  <si>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</si>
  <si>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</si>
  <si>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</si>
  <si>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</si>
  <si>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</si>
  <si>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</si>
  <si>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</si>
  <si>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</si>
  <si>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</si>
  <si>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</si>
  <si>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</si>
  <si>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</si>
  <si>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</si>
  <si>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</si>
  <si>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</si>
  <si>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</si>
  <si>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</si>
  <si>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</si>
  <si>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</si>
  <si>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</si>
  <si>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</si>
  <si>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</si>
  <si>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</si>
  <si>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</si>
  <si>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</si>
  <si>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</si>
  <si>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</si>
  <si>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</si>
  <si>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</si>
  <si>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</si>
  <si>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</si>
  <si>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</si>
  <si>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</si>
  <si>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</si>
  <si>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</si>
  <si>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</si>
  <si>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</si>
  <si>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</si>
  <si>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</si>
  <si>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</si>
  <si>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</si>
  <si>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</si>
  <si>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</si>
  <si>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</si>
  <si>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</si>
  <si>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</si>
  <si>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</si>
  <si>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</si>
  <si>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</si>
  <si>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</si>
  <si>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</si>
  <si>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</si>
  <si>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</si>
  <si>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</si>
  <si>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</si>
  <si>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</si>
  <si>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</si>
  <si>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</si>
  <si>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</si>
  <si>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</si>
  <si>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</si>
  <si>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</si>
  <si>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</si>
  <si>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</si>
  <si>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</si>
  <si>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</si>
  <si>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</si>
  <si>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</si>
  <si>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</si>
  <si>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</si>
  <si>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</si>
  <si>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</si>
  <si>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</si>
  <si>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</si>
  <si>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</si>
  <si>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</si>
  <si>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</si>
  <si>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</si>
  <si>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</si>
  <si>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</si>
  <si>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</si>
  <si>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</si>
  <si>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</si>
  <si>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</si>
  <si>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</si>
  <si>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</si>
  <si>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</si>
  <si>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</si>
  <si>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</si>
  <si>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</si>
  <si>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</si>
  <si>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</si>
  <si>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</si>
  <si>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</si>
  <si>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</si>
  <si>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</si>
  <si>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</si>
  <si>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</si>
  <si>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</si>
  <si>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</si>
  <si>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</si>
  <si>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</si>
  <si>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</si>
  <si>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</si>
  <si>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</si>
  <si>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</si>
  <si>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</si>
  <si>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</si>
  <si>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</si>
  <si>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</si>
  <si>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</si>
  <si>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</si>
  <si>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</si>
  <si>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</si>
  <si>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</si>
  <si>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</si>
  <si>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</si>
  <si>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</si>
  <si>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</si>
  <si>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</si>
  <si>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</si>
  <si>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</si>
  <si>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</si>
  <si>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</si>
  <si>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</si>
  <si>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</si>
  <si>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</si>
  <si>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</si>
  <si>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</si>
  <si>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</si>
  <si>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</si>
  <si>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</si>
  <si>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</si>
  <si>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</si>
  <si>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</si>
  <si>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</si>
  <si>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</si>
  <si>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</si>
  <si>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</si>
  <si>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</si>
  <si>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</si>
  <si>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</si>
  <si>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</si>
  <si>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</si>
  <si>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</si>
  <si>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</si>
  <si>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</si>
  <si>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</si>
  <si>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</si>
  <si>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</si>
  <si>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</si>
  <si>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</si>
  <si>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</si>
  <si>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</si>
  <si>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</si>
  <si>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</si>
  <si>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</si>
  <si>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</si>
  <si>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</si>
  <si>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</si>
  <si>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</si>
  <si>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</si>
  <si>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</si>
  <si>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</si>
  <si>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</si>
  <si>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</si>
  <si>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</si>
  <si>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</si>
  <si>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</si>
  <si>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</si>
  <si>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</si>
  <si>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</si>
  <si>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</si>
  <si>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</si>
  <si>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</si>
  <si>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</si>
  <si>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</si>
  <si>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</si>
  <si>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</si>
  <si>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</si>
  <si>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</si>
  <si>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</si>
  <si>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</si>
  <si>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</si>
  <si>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</si>
  <si>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</si>
  <si>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</si>
  <si>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</si>
  <si>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</si>
  <si>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</si>
  <si>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</si>
  <si>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</si>
  <si>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</si>
  <si>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</si>
  <si>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</si>
  <si>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</si>
  <si>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</si>
  <si>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</si>
  <si>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</si>
  <si>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</si>
  <si>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</si>
  <si>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</si>
  <si>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</si>
  <si>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</si>
  <si>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</si>
  <si>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</si>
  <si>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</si>
  <si>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</si>
  <si>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</si>
  <si>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</si>
  <si>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</si>
  <si>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</si>
  <si>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</si>
  <si>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</si>
  <si>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</si>
  <si>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</si>
  <si>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</si>
  <si>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</si>
  <si>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</si>
  <si>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</si>
  <si>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</si>
  <si>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</si>
  <si>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</si>
  <si>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</si>
  <si>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</si>
  <si>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</si>
  <si>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</si>
  <si>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</si>
  <si>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</si>
  <si>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</si>
  <si>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</si>
  <si>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</si>
  <si>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</si>
  <si>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</si>
  <si>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</si>
  <si>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</si>
  <si>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</si>
  <si>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</si>
  <si>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</si>
  <si>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</si>
  <si>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</si>
  <si>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</si>
  <si>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</si>
  <si>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</si>
  <si>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</si>
  <si>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</si>
  <si>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</si>
  <si>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</si>
  <si>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</si>
  <si>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</si>
  <si>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</si>
  <si>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</si>
  <si>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</si>
  <si>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</si>
  <si>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</si>
  <si>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</si>
  <si>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</si>
  <si>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</si>
  <si>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</si>
  <si>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</si>
  <si>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</si>
  <si>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</si>
  <si>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</si>
  <si>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</si>
  <si>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</si>
  <si>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</si>
  <si>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</si>
  <si>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</si>
  <si>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</si>
  <si>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</si>
  <si>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</si>
  <si>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</si>
  <si>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</si>
  <si>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</si>
  <si>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</si>
  <si>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</si>
  <si>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</si>
  <si>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</si>
  <si>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</si>
  <si>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</si>
  <si>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</si>
  <si>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</si>
  <si>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</si>
  <si>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</si>
  <si>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</si>
  <si>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</si>
  <si>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</si>
  <si>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</si>
  <si>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</si>
  <si>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</si>
  <si>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</si>
  <si>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</si>
  <si>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</si>
  <si>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</si>
  <si>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</si>
  <si>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</si>
  <si>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</si>
  <si>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</si>
  <si>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</si>
  <si>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</si>
  <si>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</si>
  <si>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</si>
  <si>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</si>
  <si>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</si>
  <si>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</si>
  <si>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</si>
  <si>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</si>
  <si>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</si>
  <si>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</si>
  <si>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</si>
  <si>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</si>
  <si>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</si>
  <si>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</si>
  <si>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</si>
  <si>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</si>
  <si>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</si>
  <si>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</si>
  <si>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</si>
  <si>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</si>
  <si>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</si>
  <si>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</si>
  <si>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</si>
  <si>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</si>
  <si>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</si>
  <si>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</si>
  <si>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</si>
  <si>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</si>
  <si>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</si>
  <si>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</si>
  <si>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</si>
  <si>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</si>
  <si>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</si>
  <si>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</si>
  <si>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</si>
  <si>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</si>
  <si>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</si>
  <si>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</si>
  <si>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</si>
  <si>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</si>
  <si>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</si>
  <si>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</si>
  <si>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</si>
  <si>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</si>
  <si>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</si>
  <si>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</si>
  <si>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</si>
  <si>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</si>
  <si>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</si>
  <si>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</si>
  <si>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</si>
  <si>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</si>
  <si>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</si>
  <si>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</si>
  <si>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</si>
  <si>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</si>
  <si>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</si>
  <si>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</si>
  <si>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</si>
  <si>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</si>
  <si>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</si>
  <si>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</si>
  <si>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</si>
  <si>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</si>
  <si>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</si>
  <si>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</si>
  <si>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</si>
  <si>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</si>
  <si>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</si>
  <si>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</si>
  <si>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</si>
  <si>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</si>
  <si>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</si>
  <si>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</si>
  <si>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</si>
  <si>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</si>
  <si>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</si>
  <si>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</si>
  <si>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</si>
  <si>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</si>
  <si>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</si>
  <si>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</si>
  <si>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</si>
  <si>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</si>
  <si>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</si>
  <si>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</si>
  <si>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</si>
  <si>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</si>
  <si>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</si>
  <si>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</si>
  <si>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</si>
  <si>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</si>
  <si>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</si>
  <si>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</si>
  <si>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</si>
  <si>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</si>
  <si>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</si>
  <si>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</si>
  <si>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</si>
  <si>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</si>
  <si>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</si>
  <si>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</si>
  <si>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</si>
  <si>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</si>
  <si>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</si>
  <si>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</si>
  <si>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</si>
  <si>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</si>
  <si>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</si>
  <si>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</si>
  <si>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</si>
  <si>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</si>
  <si>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</si>
  <si>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</si>
  <si>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</si>
  <si>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</si>
  <si>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</si>
  <si>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</si>
  <si>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</si>
  <si>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</si>
  <si>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</si>
  <si>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</si>
  <si>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</si>
  <si>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</si>
  <si>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</si>
  <si>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</si>
  <si>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</si>
  <si>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</si>
  <si>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</si>
  <si>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</si>
  <si>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</si>
  <si>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</si>
  <si>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</si>
  <si>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</si>
  <si>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</si>
  <si>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</si>
  <si>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</si>
  <si>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</si>
  <si>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</si>
  <si>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</si>
  <si>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</si>
  <si>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</si>
  <si>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</si>
  <si>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</si>
  <si>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</si>
  <si>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</si>
  <si>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</si>
  <si>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</si>
  <si>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</si>
  <si>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</si>
  <si>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</si>
  <si>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</si>
  <si>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</si>
  <si>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</si>
  <si>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</si>
  <si>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</si>
  <si>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</si>
  <si>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</si>
  <si>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</si>
  <si>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</si>
  <si>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</si>
  <si>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</si>
  <si>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</si>
  <si>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</si>
  <si>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</si>
  <si>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</si>
  <si>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</si>
  <si>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</si>
  <si>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</si>
  <si>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</si>
  <si>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</si>
  <si>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</si>
  <si>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</si>
  <si>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</si>
  <si>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</si>
  <si>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</si>
  <si>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</si>
  <si>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</si>
  <si>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</si>
  <si>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</si>
  <si>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</si>
  <si>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</si>
  <si>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</si>
  <si>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</si>
  <si>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</si>
  <si>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</si>
  <si>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</si>
  <si>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</si>
  <si>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</si>
  <si>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</si>
  <si>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</si>
  <si>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</si>
  <si>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</si>
  <si>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</si>
  <si>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</si>
  <si>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</si>
  <si>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</si>
  <si>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</si>
  <si>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</si>
  <si>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</si>
  <si>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</si>
  <si>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</si>
  <si>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</si>
  <si>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</si>
  <si>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</si>
  <si>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</si>
  <si>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</si>
  <si>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</si>
  <si>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</si>
  <si>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</si>
  <si>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</si>
  <si>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</si>
  <si>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</si>
  <si>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</si>
  <si>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</si>
  <si>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</si>
  <si>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</si>
  <si>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</si>
  <si>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</si>
  <si>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</si>
  <si>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</si>
  <si>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</si>
  <si>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</si>
  <si>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</si>
  <si>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</si>
  <si>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</si>
  <si>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</si>
  <si>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</si>
  <si>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</si>
  <si>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</si>
  <si>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</si>
  <si>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</si>
  <si>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</si>
  <si>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</si>
  <si>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</si>
  <si>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</si>
  <si>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</si>
  <si>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</si>
  <si>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</si>
  <si>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</si>
  <si>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</si>
  <si>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</si>
  <si>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</si>
  <si>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</si>
  <si>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</si>
  <si>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</si>
  <si>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</si>
  <si>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</si>
  <si>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</si>
  <si>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</si>
  <si>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</si>
  <si>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</si>
  <si>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</si>
  <si>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</si>
  <si>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</si>
  <si>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</si>
  <si>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</si>
  <si>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</si>
  <si>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</si>
  <si>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</si>
  <si>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</si>
  <si>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</si>
  <si>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</si>
  <si>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</si>
  <si>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</si>
  <si>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</si>
  <si>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</si>
  <si>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</si>
  <si>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</si>
  <si>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</si>
  <si>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</si>
  <si>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</si>
  <si>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</si>
  <si>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</si>
  <si>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</si>
  <si>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</si>
  <si>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</si>
  <si>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</si>
  <si>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</si>
  <si>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</si>
  <si>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</si>
  <si>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</si>
  <si>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</si>
  <si>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</si>
  <si>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</si>
  <si>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</si>
  <si>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</si>
  <si>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</si>
  <si>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</si>
  <si>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</si>
  <si>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</si>
  <si>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</si>
  <si>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</si>
  <si>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</si>
  <si>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</si>
  <si>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</si>
  <si>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</si>
  <si>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</si>
  <si>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</si>
  <si>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</si>
  <si>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</si>
  <si>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</si>
  <si>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</si>
  <si>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</si>
  <si>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</si>
  <si>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</si>
  <si>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</si>
  <si>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</si>
  <si>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</si>
  <si>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</si>
  <si>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</si>
  <si>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</si>
  <si>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</si>
  <si>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</si>
  <si>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</si>
  <si>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</si>
  <si>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</si>
  <si>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</si>
  <si>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</si>
  <si>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</si>
  <si>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</si>
  <si>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</si>
  <si>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</si>
  <si>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</si>
  <si>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</si>
  <si>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</si>
  <si>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</si>
  <si>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</si>
  <si>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</si>
  <si>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</si>
  <si>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</si>
  <si>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</si>
  <si>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</si>
  <si>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</si>
  <si>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</si>
  <si>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</si>
  <si>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</si>
  <si>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</si>
  <si>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</si>
  <si>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</si>
  <si>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</si>
  <si>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</si>
  <si>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</si>
  <si>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</si>
  <si>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</si>
  <si>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</si>
  <si>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</si>
  <si>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</si>
  <si>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</si>
  <si>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</si>
  <si>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</si>
  <si>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</si>
  <si>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</si>
  <si>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</si>
  <si>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</si>
  <si>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</si>
  <si>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</si>
  <si>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</si>
  <si>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</si>
  <si>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</si>
  <si>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</si>
  <si>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</si>
  <si>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</si>
  <si>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</si>
  <si>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</si>
  <si>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</si>
  <si>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</si>
  <si>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</si>
  <si>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</si>
  <si>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</si>
  <si>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</si>
  <si>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</si>
  <si>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</si>
  <si>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</si>
  <si>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</si>
  <si>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</si>
  <si>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</si>
  <si>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</si>
  <si>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</si>
  <si>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</si>
  <si>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</si>
  <si>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</si>
  <si>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</si>
  <si>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</si>
  <si>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</si>
  <si>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</si>
  <si>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</si>
  <si>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</si>
  <si>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</si>
  <si>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</si>
  <si>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</si>
  <si>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</si>
  <si>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</si>
  <si>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</si>
  <si>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</si>
  <si>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</si>
  <si>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</si>
  <si>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</si>
  <si>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</si>
  <si>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</si>
  <si>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</si>
  <si>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</si>
  <si>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</si>
  <si>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</si>
  <si>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</si>
  <si>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</si>
  <si>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</si>
  <si>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</si>
  <si>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</si>
  <si>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</si>
  <si>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</si>
  <si>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</si>
  <si>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</si>
  <si>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</si>
  <si>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</si>
  <si>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</si>
  <si>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</si>
  <si>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</si>
  <si>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</si>
  <si>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</si>
  <si>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</si>
  <si>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</si>
  <si>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</si>
  <si>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</si>
  <si>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</si>
  <si>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</si>
  <si>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</si>
  <si>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</si>
  <si>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</si>
  <si>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</si>
  <si>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</si>
  <si>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</si>
  <si>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</si>
  <si>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</si>
  <si>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</si>
  <si>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</si>
  <si>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</si>
  <si>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</si>
  <si>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</si>
  <si>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</si>
  <si>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</si>
  <si>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</si>
  <si>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</si>
  <si>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</si>
  <si>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</si>
  <si>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</si>
  <si>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</si>
  <si>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</si>
  <si>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</si>
  <si>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</si>
  <si>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</si>
  <si>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</si>
  <si>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</si>
  <si>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</si>
  <si>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</si>
  <si>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</si>
  <si>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</si>
  <si>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</si>
  <si>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</si>
  <si>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</si>
  <si>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</si>
  <si>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</si>
  <si>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</si>
  <si>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</si>
  <si>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</si>
  <si>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</si>
  <si>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</si>
  <si>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</si>
  <si>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</si>
  <si>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</si>
  <si>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</si>
  <si>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</si>
  <si>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</si>
  <si>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</si>
  <si>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</si>
  <si>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</si>
  <si>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</si>
  <si>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</si>
  <si>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</si>
  <si>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</si>
  <si>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</si>
  <si>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</si>
  <si>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</si>
  <si>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</si>
  <si>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</si>
  <si>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</si>
  <si>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</si>
  <si>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</si>
  <si>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</si>
  <si>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</si>
  <si>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</si>
  <si>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</si>
  <si>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</si>
  <si>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</si>
  <si>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</si>
  <si>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</si>
  <si>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</si>
  <si>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</si>
  <si>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</si>
  <si>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</si>
  <si>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</si>
  <si>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</si>
  <si>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</si>
  <si>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</si>
  <si>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</si>
  <si>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</si>
  <si>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</si>
  <si>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</si>
  <si>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</si>
  <si>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</si>
  <si>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</si>
  <si>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</si>
  <si>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</si>
  <si>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</si>
  <si>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</si>
  <si>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</si>
  <si>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</si>
  <si>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</si>
  <si>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</si>
  <si>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</si>
  <si>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</si>
  <si>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</si>
  <si>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</si>
  <si>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</si>
  <si>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</si>
  <si>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</si>
  <si>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</si>
  <si>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</si>
  <si>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</si>
  <si>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</si>
  <si>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</si>
  <si>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</si>
  <si>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</si>
  <si>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</si>
  <si>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</si>
  <si>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</si>
  <si>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</si>
  <si>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</si>
  <si>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</si>
  <si>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</si>
  <si>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</si>
  <si>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</si>
  <si>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</si>
  <si>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</si>
  <si>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</si>
  <si>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</si>
  <si>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</si>
  <si>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</si>
  <si>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</si>
  <si>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</si>
  <si>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</si>
  <si>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</si>
  <si>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</si>
  <si>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</si>
  <si>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</si>
  <si>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</si>
  <si>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</si>
  <si>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</si>
  <si>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</si>
  <si>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</si>
  <si>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</si>
  <si>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</si>
  <si>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</si>
  <si>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</si>
  <si>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</si>
  <si>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</si>
  <si>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</si>
  <si>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</si>
  <si>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</si>
  <si>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</si>
  <si>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</si>
  <si>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</si>
  <si>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</si>
  <si>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</si>
  <si>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</si>
  <si>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</si>
  <si>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</si>
  <si>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</si>
  <si>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</si>
  <si>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</si>
  <si>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</si>
  <si>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</si>
  <si>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</si>
  <si>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</si>
  <si>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</si>
  <si>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</si>
  <si>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</si>
  <si>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</si>
  <si>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</si>
  <si>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</si>
  <si>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</si>
  <si>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</si>
  <si>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</si>
  <si>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</si>
  <si>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</si>
  <si>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</si>
  <si>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</si>
  <si>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</si>
  <si>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</si>
  <si>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</si>
  <si>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</si>
  <si>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</si>
  <si>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</si>
  <si>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</si>
  <si>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</si>
  <si>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</si>
  <si>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</si>
  <si>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</si>
  <si>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</si>
  <si>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</si>
  <si>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</si>
  <si>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</si>
  <si>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</si>
  <si>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</si>
  <si>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</si>
  <si>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</si>
  <si>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</si>
  <si>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</si>
  <si>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</si>
  <si>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</si>
  <si>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</si>
  <si>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</si>
  <si>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</si>
  <si>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</si>
  <si>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</si>
  <si>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</si>
  <si>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</si>
  <si>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</si>
  <si>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</si>
  <si>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</si>
  <si>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</si>
  <si>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</si>
  <si>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</si>
  <si>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</si>
  <si>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</si>
  <si>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</si>
  <si>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</si>
  <si>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</si>
  <si>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</si>
  <si>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</si>
  <si>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</si>
  <si>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</si>
  <si>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</si>
  <si>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</si>
  <si>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</si>
  <si>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</si>
  <si>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</si>
  <si>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</si>
  <si>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</si>
  <si>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</si>
  <si>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</si>
  <si>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</si>
  <si>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</si>
  <si>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</si>
  <si>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</si>
  <si>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</si>
  <si>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</si>
  <si>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</si>
  <si>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</si>
  <si>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</si>
  <si>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</si>
  <si>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</si>
  <si>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</si>
  <si>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</si>
  <si>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</si>
  <si>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</si>
  <si>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</si>
  <si>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</si>
  <si>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</si>
  <si>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</si>
  <si>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</si>
  <si>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</si>
  <si>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</si>
  <si>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</si>
  <si>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</si>
  <si>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</si>
  <si>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</si>
  <si>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</si>
  <si>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</si>
  <si>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</si>
  <si>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</si>
  <si>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</si>
  <si>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</si>
  <si>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</si>
  <si>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</si>
  <si>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</si>
  <si>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</si>
  <si>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</si>
  <si>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</si>
  <si>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</si>
  <si>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</si>
  <si>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</si>
  <si>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</si>
  <si>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</si>
  <si>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</si>
  <si>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</si>
  <si>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</si>
  <si>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</si>
  <si>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</si>
  <si>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</si>
  <si>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</si>
  <si>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</si>
  <si>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</si>
  <si>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</si>
  <si>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</si>
  <si>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</si>
  <si>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</si>
  <si>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</si>
  <si>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</si>
  <si>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</si>
  <si>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</si>
  <si>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</si>
  <si>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</si>
  <si>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</si>
  <si>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</si>
  <si>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</si>
  <si>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</si>
  <si>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</si>
  <si>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</si>
  <si>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</si>
  <si>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</si>
  <si>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</si>
  <si>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</si>
  <si>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</si>
  <si>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</si>
  <si>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</si>
  <si>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</si>
  <si>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</si>
  <si>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</si>
  <si>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</si>
  <si>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</si>
  <si>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</si>
  <si>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</si>
  <si>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</si>
  <si>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</si>
  <si>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</si>
  <si>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</si>
  <si>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</si>
  <si>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</si>
  <si>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</si>
  <si>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</si>
  <si>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</si>
  <si>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</si>
  <si>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</si>
  <si>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</si>
  <si>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</si>
  <si>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</si>
  <si>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</si>
  <si>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</si>
  <si>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</si>
  <si>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</si>
  <si>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</si>
  <si>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</si>
  <si>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</si>
  <si>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</si>
  <si>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</si>
  <si>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</si>
  <si>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</si>
  <si>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</si>
  <si>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</si>
  <si>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</si>
  <si>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</si>
  <si>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</si>
  <si>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</si>
  <si>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</si>
  <si>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</si>
  <si>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</si>
  <si>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</si>
  <si>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</si>
  <si>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</si>
  <si>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</si>
  <si>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</si>
  <si>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</si>
  <si>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</si>
  <si>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</si>
  <si>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</si>
  <si>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</si>
  <si>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</si>
  <si>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</si>
  <si>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</si>
  <si>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</si>
  <si>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</si>
  <si>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</si>
  <si>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</si>
  <si>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</si>
  <si>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</si>
  <si>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</si>
  <si>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</si>
  <si>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</si>
  <si>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</si>
  <si>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</si>
  <si>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</si>
  <si>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</si>
  <si>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</si>
  <si>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</si>
  <si>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</si>
  <si>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</si>
  <si>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</si>
  <si>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</si>
  <si>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</si>
  <si>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</si>
  <si>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</si>
  <si>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</si>
  <si>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</si>
  <si>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</si>
  <si>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</si>
  <si>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</si>
  <si>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</si>
  <si>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</si>
  <si>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</si>
  <si>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</si>
  <si>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</si>
  <si>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</si>
  <si>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</si>
  <si>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</si>
  <si>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</si>
  <si>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</si>
  <si>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</si>
  <si>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</si>
  <si>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</si>
  <si>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</si>
  <si>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</si>
  <si>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</si>
  <si>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</si>
  <si>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</si>
  <si>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</si>
  <si>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</si>
  <si>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</si>
  <si>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</si>
  <si>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</si>
  <si>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</si>
  <si>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</si>
  <si>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</si>
  <si>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</si>
  <si>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</si>
  <si>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</si>
  <si>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</si>
  <si>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</si>
  <si>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</si>
  <si>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</si>
  <si>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</si>
  <si>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</si>
  <si>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</si>
  <si>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</si>
  <si>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</si>
  <si>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</si>
  <si>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</si>
  <si>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</si>
  <si>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</si>
  <si>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</si>
  <si>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</si>
  <si>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</si>
  <si>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</si>
  <si>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</si>
  <si>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</si>
  <si>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</si>
  <si>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</si>
  <si>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</si>
  <si>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</si>
  <si>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</si>
  <si>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</si>
  <si>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</si>
  <si>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</si>
  <si>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</si>
  <si>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</si>
  <si>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</si>
  <si>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</si>
  <si>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</si>
  <si>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</si>
  <si>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</si>
  <si>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</si>
  <si>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</si>
  <si>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</si>
  <si>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</si>
  <si>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</si>
  <si>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</si>
  <si>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</si>
  <si>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</si>
  <si>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</si>
  <si>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</si>
  <si>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</si>
  <si>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</si>
  <si>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</si>
  <si>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</si>
  <si>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</si>
  <si>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</si>
  <si>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</si>
  <si>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</si>
  <si>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</si>
  <si>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</si>
  <si>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</si>
  <si>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</si>
  <si>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</si>
  <si>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</si>
  <si>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</si>
  <si>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</si>
  <si>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</si>
  <si>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</si>
  <si>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</si>
  <si>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</si>
  <si>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</si>
  <si>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</si>
  <si>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</si>
  <si>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</si>
  <si>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</si>
  <si>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</si>
  <si>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</si>
  <si>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</si>
  <si>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</si>
  <si>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</si>
  <si>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</si>
  <si>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</si>
  <si>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</si>
  <si>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</si>
  <si>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</si>
  <si>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</si>
  <si>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</si>
  <si>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</si>
  <si>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</si>
  <si>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</si>
  <si>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</si>
  <si>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</si>
  <si>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</si>
  <si>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</si>
  <si>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</si>
  <si>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</si>
  <si>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</si>
  <si>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</si>
  <si>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</si>
  <si>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</si>
  <si>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</si>
  <si>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</si>
  <si>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</si>
  <si>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</si>
  <si>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</si>
  <si>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</si>
  <si>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</si>
  <si>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</si>
  <si>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</si>
  <si>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</si>
  <si>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</si>
  <si>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</si>
  <si>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</si>
  <si>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</si>
  <si>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</si>
  <si>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</si>
  <si>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</si>
  <si>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</si>
  <si>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</si>
  <si>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</si>
  <si>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</si>
  <si>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</si>
  <si>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</si>
  <si>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</si>
  <si>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</si>
  <si>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</si>
  <si>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</si>
  <si>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</si>
  <si>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</si>
  <si>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</si>
  <si>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</si>
  <si>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</si>
  <si>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</si>
  <si>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</si>
  <si>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</si>
  <si>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</si>
  <si>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</si>
  <si>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</si>
  <si>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</si>
  <si>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</si>
  <si>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</si>
  <si>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</si>
  <si>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</si>
  <si>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</si>
  <si>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</si>
  <si>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</si>
  <si>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</si>
  <si>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</si>
  <si>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</si>
  <si>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</si>
  <si>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</si>
  <si>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</si>
  <si>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</si>
  <si>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</si>
  <si>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</si>
  <si>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</si>
  <si>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</si>
  <si>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</si>
  <si>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</si>
  <si>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</si>
  <si>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</si>
  <si>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</si>
  <si>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</si>
  <si>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</si>
  <si>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</si>
  <si>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</si>
  <si>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</si>
  <si>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</si>
  <si>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</si>
  <si>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</si>
  <si>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</si>
  <si>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</si>
  <si>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</si>
  <si>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</si>
  <si>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</si>
  <si>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</si>
  <si>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</si>
  <si>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</si>
  <si>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</si>
  <si>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</si>
  <si>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</si>
  <si>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</si>
  <si>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</si>
  <si>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</si>
  <si>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</si>
  <si>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</si>
  <si>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</si>
  <si>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</si>
  <si>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</si>
  <si>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</si>
  <si>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</si>
  <si>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</si>
  <si>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</si>
  <si>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</si>
  <si>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</si>
  <si>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</si>
  <si>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</si>
  <si>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</si>
  <si>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</si>
  <si>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</si>
  <si>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</si>
  <si>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</si>
  <si>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</si>
  <si>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</si>
  <si>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</si>
  <si>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</si>
  <si>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</si>
  <si>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</si>
  <si>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</si>
  <si>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</si>
  <si>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</si>
  <si>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</si>
  <si>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</si>
  <si>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</si>
  <si>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</si>
  <si>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</si>
  <si>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</si>
  <si>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</si>
  <si>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</si>
  <si>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</si>
  <si>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</si>
  <si>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</si>
  <si>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</si>
  <si>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</si>
  <si>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</si>
  <si>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</si>
  <si>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</si>
  <si>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</si>
  <si>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</si>
  <si>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</si>
  <si>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</si>
  <si>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</si>
  <si>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</si>
  <si>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</si>
  <si>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</si>
  <si>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</si>
  <si>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</si>
  <si>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</si>
  <si>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</si>
  <si>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</si>
  <si>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</si>
  <si>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</si>
  <si>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</si>
  <si>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</si>
  <si>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</si>
  <si>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</si>
  <si>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</si>
  <si>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</si>
  <si>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</si>
  <si>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</si>
  <si>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</si>
  <si>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</si>
  <si>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</si>
  <si>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</si>
  <si>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</si>
  <si>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</si>
  <si>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</si>
  <si>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</si>
  <si>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</si>
  <si>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</si>
  <si>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</si>
  <si>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</si>
  <si>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</si>
  <si>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</si>
  <si>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</si>
  <si>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</si>
  <si>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</si>
  <si>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</si>
  <si>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</si>
  <si>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</si>
  <si>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</si>
  <si>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</si>
  <si>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</si>
  <si>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</si>
  <si>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</si>
  <si>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</si>
  <si>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</si>
  <si>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</si>
  <si>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</si>
  <si>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</si>
  <si>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</si>
  <si>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</si>
  <si>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</si>
  <si>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</si>
  <si>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</si>
  <si>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</si>
  <si>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</si>
  <si>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</si>
  <si>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</si>
  <si>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</si>
  <si>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</si>
  <si>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</si>
  <si>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</si>
  <si>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</si>
  <si>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</si>
  <si>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</si>
  <si>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</si>
  <si>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</si>
  <si>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</si>
  <si>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</si>
  <si>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</si>
  <si>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</si>
  <si>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</si>
  <si>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</si>
  <si>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</si>
  <si>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</si>
  <si>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</si>
  <si>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</si>
  <si>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</si>
  <si>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</si>
  <si>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</si>
  <si>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</si>
  <si>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</si>
  <si>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</si>
  <si>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</si>
  <si>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</si>
  <si>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</si>
  <si>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</si>
  <si>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</si>
  <si>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</si>
  <si>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</si>
  <si>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</si>
  <si>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</si>
  <si>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</si>
  <si>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</si>
  <si>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</si>
  <si>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</si>
  <si>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</si>
  <si>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</si>
  <si>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</si>
  <si>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</si>
  <si>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</si>
  <si>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</si>
  <si>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</si>
  <si>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</si>
  <si>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</si>
  <si>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</si>
  <si>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</si>
  <si>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</si>
  <si>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</si>
  <si>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</si>
  <si>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</si>
  <si>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</si>
  <si>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</si>
  <si>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</si>
  <si>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</si>
  <si>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</si>
  <si>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</si>
  <si>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</si>
  <si>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</si>
  <si>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</si>
  <si>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</si>
  <si>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</si>
  <si>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</si>
  <si>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</si>
  <si>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</si>
  <si>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</si>
  <si>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</si>
  <si>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</si>
  <si>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</si>
  <si>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</si>
  <si>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</si>
  <si>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</si>
  <si>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</si>
  <si>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</si>
  <si>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</si>
  <si>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</si>
  <si>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</si>
  <si>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</si>
  <si>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</si>
  <si>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</si>
  <si>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</si>
  <si>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</si>
  <si>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</si>
  <si>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</si>
  <si>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</si>
  <si>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</si>
  <si>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</si>
  <si>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</si>
  <si>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</si>
  <si>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</si>
  <si>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</si>
  <si>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</si>
  <si>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</si>
  <si>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</si>
  <si>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</si>
  <si>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</si>
  <si>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</si>
  <si>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</si>
  <si>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</si>
  <si>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</si>
  <si>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</si>
  <si>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</si>
  <si>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</si>
  <si>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</si>
  <si>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</si>
  <si>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</si>
  <si>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</si>
  <si>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</si>
  <si>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</si>
  <si>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</si>
  <si>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</si>
  <si>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</si>
  <si>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</si>
  <si>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</si>
  <si>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</si>
  <si>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</si>
  <si>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</si>
  <si>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</si>
  <si>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</si>
  <si>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</si>
  <si>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</si>
  <si>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</si>
  <si>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</si>
  <si>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</si>
  <si>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</si>
  <si>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</si>
  <si>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</si>
  <si>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</si>
  <si>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</si>
  <si>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</si>
  <si>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</si>
  <si>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</si>
  <si>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</si>
  <si>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</si>
  <si>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</si>
  <si>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</si>
  <si>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</si>
  <si>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</si>
  <si>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</si>
  <si>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</si>
  <si>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</si>
  <si>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</si>
  <si>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</si>
  <si>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</si>
  <si>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</si>
  <si>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</si>
  <si>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</si>
  <si>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</si>
  <si>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</si>
  <si>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</si>
  <si>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</si>
  <si>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</si>
  <si>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</si>
  <si>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</si>
  <si>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</si>
  <si>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</si>
  <si>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</si>
  <si>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</si>
  <si>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</si>
  <si>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</si>
  <si>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</si>
  <si>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</si>
  <si>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</si>
  <si>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</si>
  <si>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</si>
  <si>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</si>
  <si>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</si>
  <si>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</si>
  <si>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</si>
  <si>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</si>
  <si>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</si>
  <si>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</si>
  <si>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</si>
  <si>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</si>
  <si>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</si>
  <si>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</si>
  <si>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</si>
  <si>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</si>
  <si>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</si>
  <si>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</si>
  <si>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</si>
  <si>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</si>
  <si>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</si>
  <si>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</si>
  <si>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</si>
  <si>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</si>
  <si>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</si>
  <si>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</si>
  <si>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</si>
  <si>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</si>
  <si>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</si>
  <si>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</si>
  <si>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</si>
  <si>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</si>
  <si>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</si>
  <si>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</si>
  <si>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</si>
  <si>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</si>
  <si>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</si>
  <si>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</si>
  <si>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</si>
  <si>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</si>
  <si>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</si>
  <si>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</si>
  <si>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</si>
  <si>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</si>
  <si>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</si>
  <si>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</si>
  <si>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</si>
  <si>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</si>
  <si>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</si>
  <si>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</si>
  <si>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</si>
  <si>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</si>
  <si>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</si>
  <si>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</si>
  <si>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</si>
  <si>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</si>
  <si>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</si>
  <si>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</si>
  <si>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</si>
  <si>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</si>
  <si>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</si>
  <si>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</si>
  <si>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</si>
  <si>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</si>
  <si>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</si>
  <si>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</si>
  <si>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</si>
  <si>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</si>
  <si>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</si>
  <si>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</si>
  <si>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</si>
  <si>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</si>
  <si>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</si>
  <si>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</si>
  <si>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</si>
  <si>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</si>
  <si>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</si>
  <si>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</si>
  <si>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</si>
  <si>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</si>
  <si>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</si>
  <si>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</si>
  <si>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</si>
  <si>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</si>
  <si>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</si>
  <si>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</si>
  <si>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</si>
  <si>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</si>
  <si>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</si>
  <si>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</si>
  <si>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</si>
  <si>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</si>
  <si>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</si>
  <si>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</si>
  <si>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</si>
  <si>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</si>
  <si>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</si>
  <si>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</si>
  <si>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</si>
  <si>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</si>
  <si>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</si>
  <si>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</si>
  <si>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</si>
  <si>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</si>
  <si>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</si>
  <si>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</si>
  <si>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</si>
  <si>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</si>
  <si>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</si>
  <si>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</si>
  <si>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</si>
  <si>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</si>
  <si>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</si>
  <si>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</si>
  <si>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</si>
  <si>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</si>
  <si>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</si>
  <si>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</si>
  <si>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</si>
  <si>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</si>
  <si>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</si>
  <si>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</si>
  <si>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</si>
  <si>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</si>
  <si>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</si>
  <si>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</si>
  <si>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</si>
  <si>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</si>
  <si>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</si>
  <si>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</si>
  <si>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</si>
  <si>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</si>
  <si>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</si>
  <si>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</si>
  <si>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</si>
  <si>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</si>
  <si>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</si>
  <si>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</si>
  <si>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</si>
  <si>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</si>
  <si>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</si>
  <si>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</si>
  <si>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</si>
  <si>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</si>
  <si>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</si>
  <si>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</si>
  <si>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</si>
  <si>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</si>
  <si>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</si>
  <si>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</si>
  <si>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</si>
  <si>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</si>
  <si>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</si>
  <si>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</si>
  <si>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</si>
  <si>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</si>
  <si>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</si>
  <si>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</si>
  <si>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</si>
  <si>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</si>
  <si>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</si>
  <si>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</si>
  <si>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</si>
  <si>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</si>
  <si>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</si>
  <si>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</si>
  <si>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</si>
  <si>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</si>
  <si>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</si>
  <si>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</si>
  <si>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</si>
  <si>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</si>
  <si>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</si>
  <si>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</si>
  <si>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</si>
  <si>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</si>
  <si>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</si>
  <si>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</si>
  <si>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</si>
  <si>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</si>
  <si>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</si>
  <si>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</si>
  <si>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</si>
  <si>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</si>
  <si>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</si>
  <si>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</si>
  <si>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</si>
  <si>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</si>
  <si>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</si>
  <si>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</si>
  <si>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</si>
  <si>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</si>
  <si>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</si>
  <si>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</si>
  <si>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</si>
  <si>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</si>
  <si>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</si>
  <si>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</si>
  <si>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</si>
  <si>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</si>
  <si>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</si>
  <si>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</si>
  <si>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</si>
  <si>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</si>
  <si>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</si>
  <si>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</si>
  <si>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</si>
  <si>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</si>
  <si>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</si>
  <si>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</si>
  <si>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</si>
  <si>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</si>
  <si>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</si>
  <si>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</si>
  <si>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</si>
  <si>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распродаем остатки</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</si>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</sst>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1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shrinkToFit="0" vertical="bottom" wrapText="0"/>
    </xf>
    <xf borderId="0" fillId="8"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3" fillId="5"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0"/>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vmlDrawing" Target="../drawings/vmlDrawing2.vml"/><Relationship Id="rId149" Type="http://schemas.openxmlformats.org/officeDocument/2006/relationships/drawing" Target="../drawings/drawing2.xml"/><Relationship Id="rId148" Type="http://schemas.openxmlformats.org/officeDocument/2006/relationships/hyperlink" Target="https://disk.yandex.ru/d/5lwI4RcTqdro5w"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ik-OBxs67tJjMw" TargetMode="External"/><Relationship Id="rId146" Type="http://schemas.openxmlformats.org/officeDocument/2006/relationships/hyperlink" Target="https://disk.yandex.ru/d/3zwWDJKdRliMG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tr">
        <f>IF(C15 = "стоп", "стоп" , "")</f>
        <v>стоп</v>
      </c>
      <c r="D13" s="34">
        <f t="shared" si="1"/>
        <v>0</v>
      </c>
      <c r="E13" s="35" t="s">
        <v>205</v>
      </c>
      <c r="F13" s="36" t="s">
        <v>206</v>
      </c>
      <c r="G13" s="37" t="s">
        <v>207</v>
      </c>
      <c r="H13" s="38">
        <v>700.0</v>
      </c>
      <c r="I13" s="39">
        <v>0.44</v>
      </c>
      <c r="J13" s="40">
        <f t="shared" si="2"/>
        <v>419</v>
      </c>
      <c r="K13" s="26" t="s">
        <v>208</v>
      </c>
      <c r="L13" s="26" t="s">
        <v>88</v>
      </c>
      <c r="M13" s="41" t="s">
        <v>88</v>
      </c>
      <c r="N13" s="42" t="s">
        <v>89</v>
      </c>
      <c r="O13" s="43">
        <v>130.0</v>
      </c>
      <c r="P13" s="43">
        <v>130.0</v>
      </c>
      <c r="Q13" s="43">
        <v>90.0</v>
      </c>
      <c r="R13" s="43">
        <v>170.0</v>
      </c>
      <c r="S13" s="44" t="s">
        <v>209</v>
      </c>
      <c r="T13" s="78" t="s">
        <v>210</v>
      </c>
      <c r="U13" s="43" t="s">
        <v>211</v>
      </c>
      <c r="V13" s="43" t="s">
        <v>212</v>
      </c>
      <c r="W13" s="43" t="s">
        <v>94</v>
      </c>
      <c r="X13" s="43">
        <v>395.0</v>
      </c>
      <c r="Y13" s="45" t="s">
        <v>95</v>
      </c>
      <c r="Z13" s="45" t="s">
        <v>95</v>
      </c>
      <c r="AA13" s="43" t="s">
        <v>96</v>
      </c>
      <c r="AB13" s="43" t="s">
        <v>97</v>
      </c>
      <c r="AC13" s="46" t="s">
        <v>213</v>
      </c>
      <c r="AD13" s="43" t="s">
        <v>99</v>
      </c>
      <c r="AE13" s="82" t="s">
        <v>214</v>
      </c>
      <c r="AF13" s="44" t="s">
        <v>215</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216</v>
      </c>
      <c r="CF13" s="68" t="s">
        <v>213</v>
      </c>
      <c r="CG13" s="72"/>
      <c r="CH13" s="68"/>
      <c r="CI13" s="68"/>
      <c r="CJ13" s="68"/>
      <c r="CK13" s="68"/>
    </row>
    <row r="14" ht="30.0" customHeight="1">
      <c r="A14" s="31"/>
      <c r="B14" s="32" t="s">
        <v>217</v>
      </c>
      <c r="C14" s="33" t="str">
        <f>IF(C15 = "стоп", "Только FBO/стоп" , "Только FBO")</f>
        <v>Только FBO/стоп</v>
      </c>
      <c r="D14" s="34">
        <f t="shared" si="1"/>
        <v>0</v>
      </c>
      <c r="E14" s="35" t="s">
        <v>218</v>
      </c>
      <c r="F14" s="36" t="s">
        <v>219</v>
      </c>
      <c r="G14" s="37" t="s">
        <v>220</v>
      </c>
      <c r="H14" s="38">
        <v>1100.0</v>
      </c>
      <c r="I14" s="39">
        <v>0.38</v>
      </c>
      <c r="J14" s="40">
        <f t="shared" si="2"/>
        <v>690</v>
      </c>
      <c r="K14" s="26" t="s">
        <v>221</v>
      </c>
      <c r="L14" s="26" t="s">
        <v>88</v>
      </c>
      <c r="M14" s="41" t="s">
        <v>88</v>
      </c>
      <c r="N14" s="42" t="s">
        <v>89</v>
      </c>
      <c r="O14" s="43">
        <v>240.0</v>
      </c>
      <c r="P14" s="43">
        <v>140.0</v>
      </c>
      <c r="Q14" s="43">
        <v>120.0</v>
      </c>
      <c r="R14" s="43">
        <v>220.0</v>
      </c>
      <c r="S14" s="78" t="s">
        <v>222</v>
      </c>
      <c r="T14" s="78" t="s">
        <v>210</v>
      </c>
      <c r="U14" s="43" t="s">
        <v>211</v>
      </c>
      <c r="V14" s="43" t="s">
        <v>212</v>
      </c>
      <c r="W14" s="43" t="s">
        <v>94</v>
      </c>
      <c r="X14" s="43">
        <v>395.0</v>
      </c>
      <c r="Y14" s="45" t="s">
        <v>95</v>
      </c>
      <c r="Z14" s="43">
        <v>1.0</v>
      </c>
      <c r="AA14" s="43" t="s">
        <v>96</v>
      </c>
      <c r="AB14" s="43" t="s">
        <v>97</v>
      </c>
      <c r="AC14" s="46" t="s">
        <v>223</v>
      </c>
      <c r="AD14" s="43" t="s">
        <v>99</v>
      </c>
      <c r="AE14" s="83" t="s">
        <v>214</v>
      </c>
      <c r="AF14" s="44" t="s">
        <v>215</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216</v>
      </c>
      <c r="CF14" s="68" t="s">
        <v>223</v>
      </c>
      <c r="CG14" s="72"/>
      <c r="CH14" s="68"/>
      <c r="CI14" s="68"/>
      <c r="CJ14" s="68"/>
      <c r="CK14" s="68"/>
    </row>
    <row r="15" ht="30.0" customHeight="1">
      <c r="A15" s="31"/>
      <c r="B15" s="76" t="s">
        <v>224</v>
      </c>
      <c r="C15" s="77" t="str">
        <f>IF('Стоп-лист'!D$10 = "стоп", "стоп" , "")</f>
        <v>стоп</v>
      </c>
      <c r="D15" s="34">
        <f t="shared" si="1"/>
        <v>0</v>
      </c>
      <c r="E15" s="35" t="s">
        <v>225</v>
      </c>
      <c r="F15" s="36" t="s">
        <v>226</v>
      </c>
      <c r="G15" s="37" t="s">
        <v>227</v>
      </c>
      <c r="H15" s="38">
        <v>1500.0</v>
      </c>
      <c r="I15" s="39">
        <v>0.36</v>
      </c>
      <c r="J15" s="40">
        <f t="shared" si="2"/>
        <v>982</v>
      </c>
      <c r="K15" s="26" t="s">
        <v>228</v>
      </c>
      <c r="L15" s="26" t="s">
        <v>87</v>
      </c>
      <c r="M15" s="41" t="s">
        <v>88</v>
      </c>
      <c r="N15" s="42" t="s">
        <v>89</v>
      </c>
      <c r="O15" s="43">
        <v>340.0</v>
      </c>
      <c r="P15" s="43">
        <v>150.0</v>
      </c>
      <c r="Q15" s="43">
        <v>120.0</v>
      </c>
      <c r="R15" s="43">
        <v>230.0</v>
      </c>
      <c r="S15" s="78" t="s">
        <v>229</v>
      </c>
      <c r="T15" s="78" t="s">
        <v>210</v>
      </c>
      <c r="U15" s="43" t="s">
        <v>211</v>
      </c>
      <c r="V15" s="43" t="s">
        <v>212</v>
      </c>
      <c r="W15" s="43" t="s">
        <v>94</v>
      </c>
      <c r="X15" s="43">
        <v>395.0</v>
      </c>
      <c r="Y15" s="45" t="s">
        <v>95</v>
      </c>
      <c r="Z15" s="45">
        <v>1.5</v>
      </c>
      <c r="AA15" s="43" t="s">
        <v>96</v>
      </c>
      <c r="AB15" s="43" t="s">
        <v>97</v>
      </c>
      <c r="AC15" s="46" t="s">
        <v>230</v>
      </c>
      <c r="AD15" s="43" t="s">
        <v>99</v>
      </c>
      <c r="AE15" s="83" t="s">
        <v>214</v>
      </c>
      <c r="AF15" s="44" t="s">
        <v>215</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231</v>
      </c>
      <c r="CF15" s="68" t="s">
        <v>230</v>
      </c>
      <c r="CG15" s="72"/>
      <c r="CH15" s="68"/>
      <c r="CI15" s="68"/>
      <c r="CJ15" s="68"/>
      <c r="CK15" s="68"/>
    </row>
    <row r="16" ht="30.0" customHeight="1">
      <c r="A16" s="31"/>
      <c r="B16" s="76" t="s">
        <v>232</v>
      </c>
      <c r="C16" s="77" t="str">
        <f>IF('Стоп-лист'!C$10 = "стоп", "стоп" , "")</f>
        <v>стоп</v>
      </c>
      <c r="D16" s="34">
        <f t="shared" si="1"/>
        <v>0</v>
      </c>
      <c r="E16" s="35" t="s">
        <v>233</v>
      </c>
      <c r="F16" s="36" t="s">
        <v>234</v>
      </c>
      <c r="G16" s="37" t="s">
        <v>235</v>
      </c>
      <c r="H16" s="38">
        <v>2900.0</v>
      </c>
      <c r="I16" s="39">
        <v>0.36</v>
      </c>
      <c r="J16" s="40">
        <f t="shared" si="2"/>
        <v>1864</v>
      </c>
      <c r="K16" s="26" t="s">
        <v>236</v>
      </c>
      <c r="L16" s="26" t="s">
        <v>87</v>
      </c>
      <c r="M16" s="41" t="s">
        <v>88</v>
      </c>
      <c r="N16" s="42" t="s">
        <v>89</v>
      </c>
      <c r="O16" s="43">
        <v>675.0</v>
      </c>
      <c r="P16" s="43">
        <v>200.0</v>
      </c>
      <c r="Q16" s="43">
        <v>150.0</v>
      </c>
      <c r="R16" s="43">
        <v>300.0</v>
      </c>
      <c r="S16" s="78" t="s">
        <v>237</v>
      </c>
      <c r="T16" s="78" t="s">
        <v>210</v>
      </c>
      <c r="U16" s="43" t="s">
        <v>211</v>
      </c>
      <c r="V16" s="43" t="s">
        <v>212</v>
      </c>
      <c r="W16" s="43" t="s">
        <v>94</v>
      </c>
      <c r="X16" s="43">
        <v>395.0</v>
      </c>
      <c r="Y16" s="45">
        <v>1.0</v>
      </c>
      <c r="Z16" s="45">
        <v>1.5</v>
      </c>
      <c r="AA16" s="43" t="s">
        <v>96</v>
      </c>
      <c r="AB16" s="43" t="s">
        <v>97</v>
      </c>
      <c r="AC16" s="46" t="s">
        <v>238</v>
      </c>
      <c r="AD16" s="43" t="s">
        <v>99</v>
      </c>
      <c r="AE16" s="83" t="s">
        <v>214</v>
      </c>
      <c r="AF16" s="44" t="s">
        <v>215</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239</v>
      </c>
      <c r="CF16" s="68" t="s">
        <v>238</v>
      </c>
      <c r="CG16" s="72"/>
      <c r="CH16" s="68"/>
      <c r="CI16" s="68"/>
      <c r="CJ16" s="68"/>
      <c r="CK16" s="68"/>
    </row>
    <row r="17" ht="30.0" customHeight="1">
      <c r="A17" s="31"/>
      <c r="B17" s="76" t="s">
        <v>240</v>
      </c>
      <c r="C17" s="77" t="str">
        <f>IF('Стоп-лист'!C$10 = "стоп", "стоп" , "")</f>
        <v>стоп</v>
      </c>
      <c r="D17" s="34">
        <f t="shared" si="1"/>
        <v>0</v>
      </c>
      <c r="E17" s="35" t="s">
        <v>241</v>
      </c>
      <c r="F17" s="36" t="s">
        <v>242</v>
      </c>
      <c r="G17" s="37" t="s">
        <v>243</v>
      </c>
      <c r="H17" s="38">
        <v>4400.0</v>
      </c>
      <c r="I17" s="39">
        <v>0.32</v>
      </c>
      <c r="J17" s="40">
        <f t="shared" si="2"/>
        <v>2833</v>
      </c>
      <c r="K17" s="26" t="s">
        <v>244</v>
      </c>
      <c r="L17" s="26" t="s">
        <v>87</v>
      </c>
      <c r="M17" s="41" t="s">
        <v>88</v>
      </c>
      <c r="N17" s="42" t="s">
        <v>89</v>
      </c>
      <c r="O17" s="43">
        <v>970.0</v>
      </c>
      <c r="P17" s="43">
        <v>500.0</v>
      </c>
      <c r="Q17" s="43">
        <v>120.0</v>
      </c>
      <c r="R17" s="43">
        <v>450.0</v>
      </c>
      <c r="S17" s="78" t="s">
        <v>245</v>
      </c>
      <c r="T17" s="78" t="s">
        <v>210</v>
      </c>
      <c r="U17" s="43" t="s">
        <v>211</v>
      </c>
      <c r="V17" s="43" t="s">
        <v>212</v>
      </c>
      <c r="W17" s="43" t="s">
        <v>94</v>
      </c>
      <c r="X17" s="43">
        <v>395.0</v>
      </c>
      <c r="Y17" s="45">
        <v>1.5</v>
      </c>
      <c r="Z17" s="45">
        <v>1.5</v>
      </c>
      <c r="AA17" s="43" t="s">
        <v>96</v>
      </c>
      <c r="AB17" s="43" t="s">
        <v>97</v>
      </c>
      <c r="AC17" s="46" t="s">
        <v>246</v>
      </c>
      <c r="AD17" s="43" t="s">
        <v>99</v>
      </c>
      <c r="AE17" s="83" t="s">
        <v>214</v>
      </c>
      <c r="AF17" s="44" t="s">
        <v>215</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247</v>
      </c>
      <c r="CF17" s="68" t="s">
        <v>246</v>
      </c>
      <c r="CG17" s="72"/>
      <c r="CH17" s="68"/>
      <c r="CI17" s="68"/>
      <c r="CJ17" s="68"/>
      <c r="CK17" s="68"/>
    </row>
    <row r="18" ht="30.0" customHeight="1">
      <c r="A18" s="31"/>
      <c r="B18" s="76" t="s">
        <v>248</v>
      </c>
      <c r="C18" s="77" t="str">
        <f>IF('Стоп-лист'!C$10 = "стоп", "стоп" , "")</f>
        <v>стоп</v>
      </c>
      <c r="D18" s="34">
        <f t="shared" si="1"/>
        <v>0</v>
      </c>
      <c r="E18" s="35" t="s">
        <v>249</v>
      </c>
      <c r="F18" s="36" t="s">
        <v>250</v>
      </c>
      <c r="G18" s="37" t="s">
        <v>251</v>
      </c>
      <c r="H18" s="38">
        <v>5800.0</v>
      </c>
      <c r="I18" s="39">
        <v>0.3</v>
      </c>
      <c r="J18" s="40">
        <f t="shared" si="2"/>
        <v>4032</v>
      </c>
      <c r="K18" s="26" t="s">
        <v>252</v>
      </c>
      <c r="L18" s="26" t="s">
        <v>87</v>
      </c>
      <c r="M18" s="41" t="s">
        <v>88</v>
      </c>
      <c r="N18" s="42" t="s">
        <v>89</v>
      </c>
      <c r="O18" s="43">
        <v>1400.0</v>
      </c>
      <c r="P18" s="43">
        <v>350.0</v>
      </c>
      <c r="Q18" s="43">
        <v>250.0</v>
      </c>
      <c r="R18" s="43">
        <v>450.0</v>
      </c>
      <c r="S18" s="78" t="s">
        <v>253</v>
      </c>
      <c r="T18" s="78" t="s">
        <v>210</v>
      </c>
      <c r="U18" s="43" t="s">
        <v>211</v>
      </c>
      <c r="V18" s="43" t="s">
        <v>212</v>
      </c>
      <c r="W18" s="43" t="s">
        <v>94</v>
      </c>
      <c r="X18" s="43">
        <v>395.0</v>
      </c>
      <c r="Y18" s="45">
        <v>2.0</v>
      </c>
      <c r="Z18" s="45">
        <v>1.45</v>
      </c>
      <c r="AA18" s="43" t="s">
        <v>96</v>
      </c>
      <c r="AB18" s="43" t="s">
        <v>97</v>
      </c>
      <c r="AC18" s="46" t="s">
        <v>254</v>
      </c>
      <c r="AD18" s="43" t="s">
        <v>99</v>
      </c>
      <c r="AE18" s="83" t="s">
        <v>214</v>
      </c>
      <c r="AF18" s="44" t="s">
        <v>215</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255</v>
      </c>
      <c r="CF18" s="68" t="s">
        <v>254</v>
      </c>
      <c r="CG18" s="72"/>
      <c r="CH18" s="68"/>
      <c r="CI18" s="68"/>
      <c r="CJ18" s="68"/>
      <c r="CK18" s="68"/>
    </row>
    <row r="19" ht="30.0" customHeight="1">
      <c r="A19" s="31"/>
      <c r="B19" s="76" t="s">
        <v>256</v>
      </c>
      <c r="C19" s="77" t="str">
        <f>IF('Стоп-лист'!C$10 = "стоп", "стоп" , "")</f>
        <v>стоп</v>
      </c>
      <c r="D19" s="34">
        <f t="shared" si="1"/>
        <v>0</v>
      </c>
      <c r="E19" s="35" t="s">
        <v>257</v>
      </c>
      <c r="F19" s="36" t="s">
        <v>258</v>
      </c>
      <c r="G19" s="37" t="s">
        <v>259</v>
      </c>
      <c r="H19" s="38">
        <v>8700.0</v>
      </c>
      <c r="I19" s="39">
        <v>0.31</v>
      </c>
      <c r="J19" s="40">
        <f t="shared" si="2"/>
        <v>5915</v>
      </c>
      <c r="K19" s="26" t="s">
        <v>260</v>
      </c>
      <c r="L19" s="26" t="s">
        <v>87</v>
      </c>
      <c r="M19" s="41" t="s">
        <v>88</v>
      </c>
      <c r="N19" s="42" t="s">
        <v>89</v>
      </c>
      <c r="O19" s="43">
        <v>2000.0</v>
      </c>
      <c r="P19" s="43">
        <v>400.0</v>
      </c>
      <c r="Q19" s="43">
        <v>300.0</v>
      </c>
      <c r="R19" s="43">
        <v>500.0</v>
      </c>
      <c r="S19" s="78" t="s">
        <v>261</v>
      </c>
      <c r="T19" s="78" t="s">
        <v>210</v>
      </c>
      <c r="U19" s="43" t="s">
        <v>211</v>
      </c>
      <c r="V19" s="43" t="s">
        <v>212</v>
      </c>
      <c r="W19" s="43" t="s">
        <v>94</v>
      </c>
      <c r="X19" s="43">
        <v>395.0</v>
      </c>
      <c r="Y19" s="45">
        <v>3.0</v>
      </c>
      <c r="Z19" s="45">
        <v>1.5</v>
      </c>
      <c r="AA19" s="43" t="s">
        <v>96</v>
      </c>
      <c r="AB19" s="43" t="s">
        <v>97</v>
      </c>
      <c r="AC19" s="46" t="s">
        <v>262</v>
      </c>
      <c r="AD19" s="43" t="s">
        <v>99</v>
      </c>
      <c r="AE19" s="83" t="s">
        <v>214</v>
      </c>
      <c r="AF19" s="44" t="s">
        <v>215</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263</v>
      </c>
      <c r="CF19" s="68" t="s">
        <v>262</v>
      </c>
      <c r="CG19" s="72"/>
      <c r="CH19" s="68"/>
      <c r="CI19" s="68"/>
      <c r="CJ19" s="68"/>
      <c r="CK19" s="68"/>
    </row>
    <row r="20" ht="30.0" customHeight="1">
      <c r="A20" s="31"/>
      <c r="B20" s="76" t="s">
        <v>264</v>
      </c>
      <c r="C20" s="77" t="str">
        <f>IF('Стоп-лист'!C$10 = "стоп", "стоп" , "")</f>
        <v>стоп</v>
      </c>
      <c r="D20" s="34">
        <f t="shared" si="1"/>
        <v>0</v>
      </c>
      <c r="E20" s="35" t="s">
        <v>265</v>
      </c>
      <c r="F20" s="84" t="s">
        <v>266</v>
      </c>
      <c r="G20" s="37" t="s">
        <v>267</v>
      </c>
      <c r="H20" s="38">
        <v>11600.0</v>
      </c>
      <c r="I20" s="39">
        <v>0.29</v>
      </c>
      <c r="J20" s="40">
        <f t="shared" si="2"/>
        <v>7978</v>
      </c>
      <c r="K20" s="42" t="s">
        <v>268</v>
      </c>
      <c r="L20" s="26" t="s">
        <v>87</v>
      </c>
      <c r="M20" s="41" t="s">
        <v>88</v>
      </c>
      <c r="N20" s="42" t="s">
        <v>89</v>
      </c>
      <c r="O20" s="43">
        <v>2700.0</v>
      </c>
      <c r="P20" s="43">
        <v>450.0</v>
      </c>
      <c r="Q20" s="43">
        <v>350.0</v>
      </c>
      <c r="R20" s="43">
        <v>600.0</v>
      </c>
      <c r="S20" s="78" t="s">
        <v>269</v>
      </c>
      <c r="T20" s="78" t="s">
        <v>210</v>
      </c>
      <c r="U20" s="43" t="s">
        <v>211</v>
      </c>
      <c r="V20" s="43" t="s">
        <v>212</v>
      </c>
      <c r="W20" s="43" t="s">
        <v>94</v>
      </c>
      <c r="X20" s="43">
        <v>395.0</v>
      </c>
      <c r="Y20" s="45">
        <v>4.0</v>
      </c>
      <c r="Z20" s="45">
        <v>1.5</v>
      </c>
      <c r="AA20" s="43" t="s">
        <v>96</v>
      </c>
      <c r="AB20" s="43" t="s">
        <v>97</v>
      </c>
      <c r="AC20" s="46" t="s">
        <v>270</v>
      </c>
      <c r="AD20" s="43" t="s">
        <v>99</v>
      </c>
      <c r="AE20" s="83" t="s">
        <v>214</v>
      </c>
      <c r="AF20" s="44" t="s">
        <v>215</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271</v>
      </c>
      <c r="CF20" s="68" t="s">
        <v>270</v>
      </c>
      <c r="CG20" s="72"/>
      <c r="CH20" s="68"/>
      <c r="CI20" s="68"/>
      <c r="CJ20" s="68"/>
      <c r="CK20" s="68"/>
    </row>
    <row r="21" ht="30.0" customHeight="1">
      <c r="A21" s="31"/>
      <c r="B21" s="76" t="s">
        <v>272</v>
      </c>
      <c r="C21" s="77" t="str">
        <f>IF('Стоп-лист'!C$10 = "стоп", "стоп" , "")</f>
        <v>стоп</v>
      </c>
      <c r="D21" s="34">
        <f t="shared" si="1"/>
        <v>0</v>
      </c>
      <c r="E21" s="35" t="s">
        <v>273</v>
      </c>
      <c r="F21" s="36" t="s">
        <v>274</v>
      </c>
      <c r="G21" s="37" t="s">
        <v>275</v>
      </c>
      <c r="H21" s="38">
        <v>14500.0</v>
      </c>
      <c r="I21" s="39">
        <v>0.32</v>
      </c>
      <c r="J21" s="40">
        <f t="shared" si="2"/>
        <v>9695</v>
      </c>
      <c r="K21" s="26" t="s">
        <v>276</v>
      </c>
      <c r="L21" s="26" t="s">
        <v>87</v>
      </c>
      <c r="M21" s="41" t="s">
        <v>88</v>
      </c>
      <c r="N21" s="42" t="s">
        <v>89</v>
      </c>
      <c r="O21" s="80">
        <v>3500.0</v>
      </c>
      <c r="P21" s="80">
        <v>400.0</v>
      </c>
      <c r="Q21" s="80">
        <v>400.0</v>
      </c>
      <c r="R21" s="80">
        <v>600.0</v>
      </c>
      <c r="S21" s="78" t="s">
        <v>277</v>
      </c>
      <c r="T21" s="78" t="s">
        <v>210</v>
      </c>
      <c r="U21" s="43" t="s">
        <v>211</v>
      </c>
      <c r="V21" s="43" t="s">
        <v>212</v>
      </c>
      <c r="W21" s="43" t="s">
        <v>94</v>
      </c>
      <c r="X21" s="43">
        <v>395.0</v>
      </c>
      <c r="Y21" s="45">
        <v>5.0</v>
      </c>
      <c r="Z21" s="45">
        <v>1.5</v>
      </c>
      <c r="AA21" s="43" t="s">
        <v>96</v>
      </c>
      <c r="AB21" s="43" t="s">
        <v>97</v>
      </c>
      <c r="AC21" s="46" t="s">
        <v>278</v>
      </c>
      <c r="AD21" s="43" t="s">
        <v>99</v>
      </c>
      <c r="AE21" s="83" t="s">
        <v>214</v>
      </c>
      <c r="AF21" s="44" t="s">
        <v>215</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279</v>
      </c>
      <c r="CF21" s="68" t="s">
        <v>278</v>
      </c>
      <c r="CG21" s="72"/>
      <c r="CH21" s="68"/>
      <c r="CI21" s="68"/>
      <c r="CJ21" s="68"/>
      <c r="CK21" s="68"/>
    </row>
    <row r="22" ht="30.0" customHeight="1">
      <c r="A22" s="31"/>
      <c r="B22" s="76" t="s">
        <v>280</v>
      </c>
      <c r="C22" s="77" t="str">
        <f>IF('Стоп-лист'!C$10 = "стоп", "стоп" , "")</f>
        <v>стоп</v>
      </c>
      <c r="D22" s="34">
        <f t="shared" si="1"/>
        <v>0</v>
      </c>
      <c r="E22" s="35" t="s">
        <v>281</v>
      </c>
      <c r="F22" s="36" t="s">
        <v>282</v>
      </c>
      <c r="G22" s="37" t="s">
        <v>283</v>
      </c>
      <c r="H22" s="38">
        <v>17400.0</v>
      </c>
      <c r="I22" s="39">
        <v>0.35</v>
      </c>
      <c r="J22" s="40">
        <f t="shared" si="2"/>
        <v>11297</v>
      </c>
      <c r="K22" s="26" t="s">
        <v>284</v>
      </c>
      <c r="L22" s="26" t="s">
        <v>285</v>
      </c>
      <c r="M22" s="41" t="s">
        <v>88</v>
      </c>
      <c r="N22" s="42" t="s">
        <v>89</v>
      </c>
      <c r="O22" s="80">
        <v>4200.0</v>
      </c>
      <c r="P22" s="80">
        <v>400.0</v>
      </c>
      <c r="Q22" s="80">
        <v>400.0</v>
      </c>
      <c r="R22" s="80">
        <v>600.0</v>
      </c>
      <c r="S22" s="78" t="s">
        <v>286</v>
      </c>
      <c r="T22" s="78" t="s">
        <v>210</v>
      </c>
      <c r="U22" s="43" t="s">
        <v>211</v>
      </c>
      <c r="V22" s="43" t="s">
        <v>212</v>
      </c>
      <c r="W22" s="43" t="s">
        <v>94</v>
      </c>
      <c r="X22" s="43">
        <v>395.0</v>
      </c>
      <c r="Y22" s="45">
        <v>6.0</v>
      </c>
      <c r="Z22" s="45">
        <v>1.5</v>
      </c>
      <c r="AA22" s="43" t="s">
        <v>96</v>
      </c>
      <c r="AB22" s="43" t="s">
        <v>97</v>
      </c>
      <c r="AC22" s="46" t="s">
        <v>287</v>
      </c>
      <c r="AD22" s="43" t="s">
        <v>99</v>
      </c>
      <c r="AE22" s="83" t="s">
        <v>214</v>
      </c>
      <c r="AF22" s="44" t="s">
        <v>215</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288</v>
      </c>
      <c r="CF22" s="68" t="s">
        <v>287</v>
      </c>
      <c r="CG22" s="72"/>
      <c r="CH22" s="68"/>
      <c r="CI22" s="68"/>
      <c r="CJ22" s="68"/>
      <c r="CK22" s="68"/>
    </row>
    <row r="23" ht="30.0" customHeight="1">
      <c r="A23" s="85"/>
      <c r="B23" s="76" t="s">
        <v>289</v>
      </c>
      <c r="C23" s="77" t="str">
        <f>IF('Стоп-лист'!C$10 = "стоп", "стоп" , "")</f>
        <v>стоп</v>
      </c>
      <c r="D23" s="34">
        <f t="shared" si="1"/>
        <v>0</v>
      </c>
      <c r="E23" s="35" t="s">
        <v>290</v>
      </c>
      <c r="F23" s="84" t="s">
        <v>291</v>
      </c>
      <c r="G23" s="37" t="s">
        <v>292</v>
      </c>
      <c r="H23" s="38">
        <v>20300.0</v>
      </c>
      <c r="I23" s="39">
        <v>0.36</v>
      </c>
      <c r="J23" s="40">
        <f t="shared" si="2"/>
        <v>13398</v>
      </c>
      <c r="K23" s="26" t="s">
        <v>293</v>
      </c>
      <c r="L23" s="26" t="s">
        <v>285</v>
      </c>
      <c r="M23" s="41" t="s">
        <v>88</v>
      </c>
      <c r="N23" s="42" t="s">
        <v>89</v>
      </c>
      <c r="O23" s="80">
        <v>4900.0</v>
      </c>
      <c r="P23" s="80">
        <v>400.0</v>
      </c>
      <c r="Q23" s="80">
        <v>400.0</v>
      </c>
      <c r="R23" s="80">
        <v>600.0</v>
      </c>
      <c r="S23" s="78" t="s">
        <v>294</v>
      </c>
      <c r="T23" s="78" t="s">
        <v>210</v>
      </c>
      <c r="U23" s="43" t="s">
        <v>211</v>
      </c>
      <c r="V23" s="43" t="s">
        <v>212</v>
      </c>
      <c r="W23" s="43" t="s">
        <v>94</v>
      </c>
      <c r="X23" s="43">
        <v>395.0</v>
      </c>
      <c r="Y23" s="45">
        <v>7.0</v>
      </c>
      <c r="Z23" s="45">
        <v>1.5</v>
      </c>
      <c r="AA23" s="43" t="s">
        <v>96</v>
      </c>
      <c r="AB23" s="43" t="s">
        <v>97</v>
      </c>
      <c r="AC23" s="46" t="s">
        <v>295</v>
      </c>
      <c r="AD23" s="43" t="s">
        <v>99</v>
      </c>
      <c r="AE23" s="83" t="s">
        <v>214</v>
      </c>
      <c r="AF23" s="44" t="s">
        <v>215</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296</v>
      </c>
      <c r="CF23" s="68" t="s">
        <v>295</v>
      </c>
      <c r="CG23" s="72"/>
      <c r="CH23" s="68"/>
      <c r="CI23" s="68"/>
      <c r="CJ23" s="68"/>
      <c r="CK23" s="68"/>
    </row>
    <row r="24" ht="30.0" customHeight="1">
      <c r="A24" s="31"/>
      <c r="B24" s="32" t="s">
        <v>297</v>
      </c>
      <c r="C24" s="33" t="str">
        <f>IF(C26 = "стоп", "стоп" , "")</f>
        <v>стоп</v>
      </c>
      <c r="D24" s="34">
        <f t="shared" si="1"/>
        <v>0</v>
      </c>
      <c r="E24" s="35" t="s">
        <v>298</v>
      </c>
      <c r="F24" s="36" t="s">
        <v>299</v>
      </c>
      <c r="G24" s="37" t="s">
        <v>300</v>
      </c>
      <c r="H24" s="38">
        <v>600.0</v>
      </c>
      <c r="I24" s="39">
        <v>0.45</v>
      </c>
      <c r="J24" s="40">
        <f t="shared" si="2"/>
        <v>360</v>
      </c>
      <c r="K24" s="26" t="s">
        <v>301</v>
      </c>
      <c r="L24" s="41" t="s">
        <v>88</v>
      </c>
      <c r="M24" s="41" t="s">
        <v>88</v>
      </c>
      <c r="N24" s="42" t="s">
        <v>89</v>
      </c>
      <c r="O24" s="43">
        <v>79.0</v>
      </c>
      <c r="P24" s="43">
        <v>300.0</v>
      </c>
      <c r="Q24" s="43">
        <v>20.0</v>
      </c>
      <c r="R24" s="43">
        <v>400.0</v>
      </c>
      <c r="S24" s="78" t="s">
        <v>302</v>
      </c>
      <c r="T24" s="78" t="s">
        <v>303</v>
      </c>
      <c r="U24" s="43" t="s">
        <v>304</v>
      </c>
      <c r="V24" s="43" t="s">
        <v>305</v>
      </c>
      <c r="W24" s="43" t="s">
        <v>94</v>
      </c>
      <c r="X24" s="43">
        <v>395.0</v>
      </c>
      <c r="Y24" s="45" t="s">
        <v>95</v>
      </c>
      <c r="Z24" s="45" t="s">
        <v>95</v>
      </c>
      <c r="AA24" s="43" t="s">
        <v>96</v>
      </c>
      <c r="AB24" s="43" t="s">
        <v>97</v>
      </c>
      <c r="AC24" s="46" t="s">
        <v>306</v>
      </c>
      <c r="AD24" s="43" t="s">
        <v>99</v>
      </c>
      <c r="AE24" s="86" t="s">
        <v>307</v>
      </c>
      <c r="AF24" s="78" t="s">
        <v>308</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309</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310</v>
      </c>
      <c r="CF24" s="68" t="s">
        <v>306</v>
      </c>
      <c r="CG24" s="72"/>
      <c r="CH24" s="68"/>
      <c r="CI24" s="68"/>
      <c r="CJ24" s="68"/>
      <c r="CK24" s="68"/>
    </row>
    <row r="25" ht="30.0" customHeight="1">
      <c r="A25" s="31"/>
      <c r="B25" s="32" t="s">
        <v>311</v>
      </c>
      <c r="C25" s="33" t="str">
        <f>IF(C26 = "стоп", "Только FBO/стоп" , "Только FBO")</f>
        <v>Только FBO/стоп</v>
      </c>
      <c r="D25" s="34">
        <f t="shared" si="1"/>
        <v>0</v>
      </c>
      <c r="E25" s="35" t="s">
        <v>312</v>
      </c>
      <c r="F25" s="36" t="s">
        <v>313</v>
      </c>
      <c r="G25" s="37" t="s">
        <v>314</v>
      </c>
      <c r="H25" s="38">
        <v>900.0</v>
      </c>
      <c r="I25" s="39">
        <v>0.36</v>
      </c>
      <c r="J25" s="40">
        <f t="shared" si="2"/>
        <v>576</v>
      </c>
      <c r="K25" s="26" t="s">
        <v>315</v>
      </c>
      <c r="L25" s="41" t="s">
        <v>88</v>
      </c>
      <c r="M25" s="41" t="s">
        <v>88</v>
      </c>
      <c r="N25" s="42" t="s">
        <v>89</v>
      </c>
      <c r="O25" s="43">
        <v>157.0</v>
      </c>
      <c r="P25" s="43">
        <v>300.0</v>
      </c>
      <c r="Q25" s="43">
        <v>40.0</v>
      </c>
      <c r="R25" s="43">
        <v>400.0</v>
      </c>
      <c r="S25" s="78" t="s">
        <v>316</v>
      </c>
      <c r="T25" s="78" t="s">
        <v>303</v>
      </c>
      <c r="U25" s="43" t="s">
        <v>304</v>
      </c>
      <c r="V25" s="43" t="s">
        <v>305</v>
      </c>
      <c r="W25" s="43" t="s">
        <v>94</v>
      </c>
      <c r="X25" s="43">
        <v>395.0</v>
      </c>
      <c r="Y25" s="45" t="s">
        <v>95</v>
      </c>
      <c r="Z25" s="43">
        <v>1.0</v>
      </c>
      <c r="AA25" s="43" t="s">
        <v>96</v>
      </c>
      <c r="AB25" s="43" t="s">
        <v>97</v>
      </c>
      <c r="AC25" s="46" t="s">
        <v>317</v>
      </c>
      <c r="AD25" s="43" t="s">
        <v>99</v>
      </c>
      <c r="AE25" s="88" t="s">
        <v>307</v>
      </c>
      <c r="AF25" s="78" t="s">
        <v>308</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318</v>
      </c>
      <c r="CF25" s="68" t="s">
        <v>317</v>
      </c>
      <c r="CG25" s="72"/>
      <c r="CH25" s="68"/>
      <c r="CI25" s="68"/>
      <c r="CJ25" s="68"/>
      <c r="CK25" s="68"/>
    </row>
    <row r="26" ht="30.0" customHeight="1">
      <c r="A26" s="31"/>
      <c r="B26" s="76" t="s">
        <v>319</v>
      </c>
      <c r="C26" s="77" t="str">
        <f>IF('Стоп-лист'!D$8 = "стоп", "стоп" , "")</f>
        <v>стоп</v>
      </c>
      <c r="D26" s="34">
        <f t="shared" si="1"/>
        <v>0</v>
      </c>
      <c r="E26" s="35" t="s">
        <v>320</v>
      </c>
      <c r="F26" s="36" t="s">
        <v>321</v>
      </c>
      <c r="G26" s="37" t="s">
        <v>322</v>
      </c>
      <c r="H26" s="38">
        <v>1200.0</v>
      </c>
      <c r="I26" s="39">
        <v>0.31</v>
      </c>
      <c r="J26" s="40">
        <f t="shared" si="2"/>
        <v>828</v>
      </c>
      <c r="K26" s="26" t="s">
        <v>323</v>
      </c>
      <c r="L26" s="41" t="s">
        <v>88</v>
      </c>
      <c r="M26" s="41" t="s">
        <v>88</v>
      </c>
      <c r="N26" s="42" t="s">
        <v>89</v>
      </c>
      <c r="O26" s="43">
        <v>235.0</v>
      </c>
      <c r="P26" s="43">
        <v>300.0</v>
      </c>
      <c r="Q26" s="43">
        <v>60.0</v>
      </c>
      <c r="R26" s="43">
        <v>400.0</v>
      </c>
      <c r="S26" s="78" t="s">
        <v>324</v>
      </c>
      <c r="T26" s="78" t="s">
        <v>303</v>
      </c>
      <c r="U26" s="43" t="s">
        <v>304</v>
      </c>
      <c r="V26" s="43" t="s">
        <v>305</v>
      </c>
      <c r="W26" s="43" t="s">
        <v>94</v>
      </c>
      <c r="X26" s="43">
        <v>395.0</v>
      </c>
      <c r="Y26" s="45" t="s">
        <v>95</v>
      </c>
      <c r="Z26" s="45">
        <v>1.5</v>
      </c>
      <c r="AA26" s="43" t="s">
        <v>96</v>
      </c>
      <c r="AB26" s="43" t="s">
        <v>97</v>
      </c>
      <c r="AC26" s="46" t="s">
        <v>325</v>
      </c>
      <c r="AD26" s="43" t="s">
        <v>99</v>
      </c>
      <c r="AE26" s="88" t="s">
        <v>307</v>
      </c>
      <c r="AF26" s="78" t="s">
        <v>308</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326</v>
      </c>
      <c r="CF26" s="68" t="s">
        <v>325</v>
      </c>
      <c r="CG26" s="72"/>
      <c r="CH26" s="68"/>
      <c r="CI26" s="68"/>
      <c r="CJ26" s="68"/>
      <c r="CK26" s="68"/>
    </row>
    <row r="27" ht="30.0" customHeight="1">
      <c r="A27" s="31"/>
      <c r="B27" s="76" t="s">
        <v>327</v>
      </c>
      <c r="C27" s="77" t="str">
        <f>IF('Стоп-лист'!C$8 = "стоп", "стоп" , "")</f>
        <v>стоп</v>
      </c>
      <c r="D27" s="34">
        <f t="shared" si="1"/>
        <v>0</v>
      </c>
      <c r="E27" s="35" t="s">
        <v>328</v>
      </c>
      <c r="F27" s="36" t="s">
        <v>329</v>
      </c>
      <c r="G27" s="37" t="s">
        <v>330</v>
      </c>
      <c r="H27" s="38">
        <v>2200.0</v>
      </c>
      <c r="I27" s="39">
        <v>0.32</v>
      </c>
      <c r="J27" s="40">
        <f t="shared" si="2"/>
        <v>1474</v>
      </c>
      <c r="K27" s="26" t="s">
        <v>331</v>
      </c>
      <c r="L27" s="41" t="s">
        <v>88</v>
      </c>
      <c r="M27" s="41" t="s">
        <v>88</v>
      </c>
      <c r="N27" s="42" t="s">
        <v>89</v>
      </c>
      <c r="O27" s="43">
        <v>470.0</v>
      </c>
      <c r="P27" s="43">
        <v>300.0</v>
      </c>
      <c r="Q27" s="43">
        <v>80.0</v>
      </c>
      <c r="R27" s="43">
        <v>400.0</v>
      </c>
      <c r="S27" s="78" t="s">
        <v>332</v>
      </c>
      <c r="T27" s="78" t="s">
        <v>303</v>
      </c>
      <c r="U27" s="43" t="s">
        <v>304</v>
      </c>
      <c r="V27" s="43" t="s">
        <v>305</v>
      </c>
      <c r="W27" s="43" t="s">
        <v>94</v>
      </c>
      <c r="X27" s="43">
        <v>395.0</v>
      </c>
      <c r="Y27" s="45">
        <v>1.0</v>
      </c>
      <c r="Z27" s="45">
        <v>1.5</v>
      </c>
      <c r="AA27" s="43" t="s">
        <v>96</v>
      </c>
      <c r="AB27" s="43" t="s">
        <v>97</v>
      </c>
      <c r="AC27" s="46" t="s">
        <v>333</v>
      </c>
      <c r="AD27" s="43" t="s">
        <v>99</v>
      </c>
      <c r="AE27" s="88" t="s">
        <v>307</v>
      </c>
      <c r="AF27" s="78" t="s">
        <v>308</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334</v>
      </c>
      <c r="CF27" s="68" t="s">
        <v>333</v>
      </c>
      <c r="CG27" s="72"/>
      <c r="CH27" s="68"/>
      <c r="CI27" s="68"/>
      <c r="CJ27" s="68"/>
      <c r="CK27" s="68"/>
    </row>
    <row r="28" ht="30.0" customHeight="1">
      <c r="A28" s="31"/>
      <c r="B28" s="76" t="s">
        <v>335</v>
      </c>
      <c r="C28" s="77" t="str">
        <f>IF('Стоп-лист'!C$8 = "стоп", "стоп" , "")</f>
        <v>стоп</v>
      </c>
      <c r="D28" s="34">
        <f t="shared" si="1"/>
        <v>0</v>
      </c>
      <c r="E28" s="35" t="s">
        <v>336</v>
      </c>
      <c r="F28" s="36" t="s">
        <v>337</v>
      </c>
      <c r="G28" s="37" t="s">
        <v>338</v>
      </c>
      <c r="H28" s="38">
        <v>3300.0</v>
      </c>
      <c r="I28" s="39">
        <v>0.35</v>
      </c>
      <c r="J28" s="40">
        <f t="shared" si="2"/>
        <v>2178</v>
      </c>
      <c r="K28" s="26" t="s">
        <v>339</v>
      </c>
      <c r="L28" s="41" t="s">
        <v>88</v>
      </c>
      <c r="M28" s="41" t="s">
        <v>88</v>
      </c>
      <c r="N28" s="42" t="s">
        <v>89</v>
      </c>
      <c r="O28" s="43">
        <v>705.0</v>
      </c>
      <c r="P28" s="43">
        <v>300.0</v>
      </c>
      <c r="Q28" s="43">
        <v>100.0</v>
      </c>
      <c r="R28" s="43">
        <v>400.0</v>
      </c>
      <c r="S28" s="78" t="s">
        <v>340</v>
      </c>
      <c r="T28" s="78" t="s">
        <v>303</v>
      </c>
      <c r="U28" s="43" t="s">
        <v>304</v>
      </c>
      <c r="V28" s="43" t="s">
        <v>305</v>
      </c>
      <c r="W28" s="43" t="s">
        <v>94</v>
      </c>
      <c r="X28" s="43">
        <v>395.0</v>
      </c>
      <c r="Y28" s="45">
        <v>1.5</v>
      </c>
      <c r="Z28" s="45">
        <v>1.5</v>
      </c>
      <c r="AA28" s="43" t="s">
        <v>96</v>
      </c>
      <c r="AB28" s="43" t="s">
        <v>97</v>
      </c>
      <c r="AC28" s="46" t="s">
        <v>341</v>
      </c>
      <c r="AD28" s="43" t="s">
        <v>99</v>
      </c>
      <c r="AE28" s="88" t="s">
        <v>307</v>
      </c>
      <c r="AF28" s="78" t="s">
        <v>308</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342</v>
      </c>
      <c r="CF28" s="68" t="s">
        <v>341</v>
      </c>
      <c r="CG28" s="72"/>
      <c r="CH28" s="68"/>
      <c r="CI28" s="68"/>
      <c r="CJ28" s="68"/>
      <c r="CK28" s="68"/>
    </row>
    <row r="29" ht="30.0" customHeight="1">
      <c r="A29" s="31"/>
      <c r="B29" s="76" t="s">
        <v>343</v>
      </c>
      <c r="C29" s="77" t="str">
        <f>IF('Стоп-лист'!C$8 = "стоп", "стоп" , "")</f>
        <v>стоп</v>
      </c>
      <c r="D29" s="34">
        <f t="shared" si="1"/>
        <v>0</v>
      </c>
      <c r="E29" s="35" t="s">
        <v>344</v>
      </c>
      <c r="F29" s="36" t="s">
        <v>345</v>
      </c>
      <c r="G29" s="37" t="s">
        <v>346</v>
      </c>
      <c r="H29" s="38">
        <v>5800.0</v>
      </c>
      <c r="I29" s="39">
        <v>0.42</v>
      </c>
      <c r="J29" s="40">
        <f t="shared" si="2"/>
        <v>3306</v>
      </c>
      <c r="K29" s="26" t="s">
        <v>347</v>
      </c>
      <c r="L29" s="41" t="s">
        <v>88</v>
      </c>
      <c r="M29" s="41" t="s">
        <v>88</v>
      </c>
      <c r="N29" s="42" t="s">
        <v>89</v>
      </c>
      <c r="O29" s="43">
        <v>1400.0</v>
      </c>
      <c r="P29" s="43">
        <v>350.0</v>
      </c>
      <c r="Q29" s="43">
        <v>250.0</v>
      </c>
      <c r="R29" s="43">
        <v>450.0</v>
      </c>
      <c r="S29" s="78" t="s">
        <v>348</v>
      </c>
      <c r="T29" s="78" t="s">
        <v>303</v>
      </c>
      <c r="U29" s="43" t="s">
        <v>304</v>
      </c>
      <c r="V29" s="43" t="s">
        <v>305</v>
      </c>
      <c r="W29" s="43" t="s">
        <v>94</v>
      </c>
      <c r="X29" s="43">
        <v>395.0</v>
      </c>
      <c r="Y29" s="45">
        <v>2.0</v>
      </c>
      <c r="Z29" s="45">
        <v>1.5</v>
      </c>
      <c r="AA29" s="43" t="s">
        <v>96</v>
      </c>
      <c r="AB29" s="43" t="s">
        <v>97</v>
      </c>
      <c r="AC29" s="46" t="s">
        <v>349</v>
      </c>
      <c r="AD29" s="43" t="s">
        <v>99</v>
      </c>
      <c r="AE29" s="88" t="s">
        <v>307</v>
      </c>
      <c r="AF29" s="78" t="s">
        <v>308</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350</v>
      </c>
      <c r="CF29" s="68" t="s">
        <v>349</v>
      </c>
      <c r="CG29" s="72"/>
      <c r="CH29" s="68"/>
      <c r="CI29" s="68"/>
      <c r="CJ29" s="68"/>
      <c r="CK29" s="68"/>
    </row>
    <row r="30" ht="30.0" customHeight="1">
      <c r="A30" s="31"/>
      <c r="B30" s="76" t="s">
        <v>351</v>
      </c>
      <c r="C30" s="77" t="str">
        <f>IF('Стоп-лист'!C$8 = "стоп", "стоп" , "")</f>
        <v>стоп</v>
      </c>
      <c r="D30" s="34">
        <f t="shared" si="1"/>
        <v>0</v>
      </c>
      <c r="E30" s="35" t="s">
        <v>352</v>
      </c>
      <c r="F30" s="36" t="s">
        <v>353</v>
      </c>
      <c r="G30" s="37" t="s">
        <v>354</v>
      </c>
      <c r="H30" s="38">
        <v>8700.0</v>
      </c>
      <c r="I30" s="39">
        <v>0.43</v>
      </c>
      <c r="J30" s="40">
        <f t="shared" si="2"/>
        <v>4872</v>
      </c>
      <c r="K30" s="26" t="s">
        <v>355</v>
      </c>
      <c r="L30" s="41" t="s">
        <v>88</v>
      </c>
      <c r="M30" s="41" t="s">
        <v>88</v>
      </c>
      <c r="N30" s="42" t="s">
        <v>89</v>
      </c>
      <c r="O30" s="43">
        <v>2000.0</v>
      </c>
      <c r="P30" s="43">
        <v>400.0</v>
      </c>
      <c r="Q30" s="43">
        <v>300.0</v>
      </c>
      <c r="R30" s="43">
        <v>500.0</v>
      </c>
      <c r="S30" s="78" t="s">
        <v>356</v>
      </c>
      <c r="T30" s="78" t="s">
        <v>303</v>
      </c>
      <c r="U30" s="43" t="s">
        <v>304</v>
      </c>
      <c r="V30" s="43" t="s">
        <v>305</v>
      </c>
      <c r="W30" s="43" t="s">
        <v>94</v>
      </c>
      <c r="X30" s="43">
        <v>395.0</v>
      </c>
      <c r="Y30" s="45">
        <v>3.0</v>
      </c>
      <c r="Z30" s="45">
        <v>1.5</v>
      </c>
      <c r="AA30" s="43" t="s">
        <v>96</v>
      </c>
      <c r="AB30" s="43" t="s">
        <v>97</v>
      </c>
      <c r="AC30" s="46" t="s">
        <v>357</v>
      </c>
      <c r="AD30" s="43" t="s">
        <v>99</v>
      </c>
      <c r="AE30" s="88" t="s">
        <v>307</v>
      </c>
      <c r="AF30" s="78" t="s">
        <v>308</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358</v>
      </c>
      <c r="CF30" s="68" t="s">
        <v>357</v>
      </c>
      <c r="CG30" s="72"/>
      <c r="CH30" s="68"/>
      <c r="CI30" s="68"/>
      <c r="CJ30" s="68"/>
      <c r="CK30" s="68"/>
    </row>
    <row r="31" ht="30.0" customHeight="1">
      <c r="A31" s="31"/>
      <c r="B31" s="76" t="s">
        <v>359</v>
      </c>
      <c r="C31" s="77" t="str">
        <f>IF('Стоп-лист'!C$8 = "стоп", "стоп" , "")</f>
        <v>стоп</v>
      </c>
      <c r="D31" s="34">
        <f t="shared" si="1"/>
        <v>0</v>
      </c>
      <c r="E31" s="35" t="s">
        <v>360</v>
      </c>
      <c r="F31" s="36" t="s">
        <v>361</v>
      </c>
      <c r="G31" s="37" t="s">
        <v>362</v>
      </c>
      <c r="H31" s="38">
        <v>11600.0</v>
      </c>
      <c r="I31" s="39">
        <v>0.42</v>
      </c>
      <c r="J31" s="40">
        <f t="shared" si="2"/>
        <v>6612</v>
      </c>
      <c r="K31" s="42" t="s">
        <v>363</v>
      </c>
      <c r="L31" s="41" t="s">
        <v>88</v>
      </c>
      <c r="M31" s="41" t="s">
        <v>88</v>
      </c>
      <c r="N31" s="42" t="s">
        <v>89</v>
      </c>
      <c r="O31" s="43">
        <v>2700.0</v>
      </c>
      <c r="P31" s="43">
        <v>450.0</v>
      </c>
      <c r="Q31" s="43">
        <v>350.0</v>
      </c>
      <c r="R31" s="43">
        <v>600.0</v>
      </c>
      <c r="S31" s="78" t="s">
        <v>364</v>
      </c>
      <c r="T31" s="78" t="s">
        <v>303</v>
      </c>
      <c r="U31" s="43" t="s">
        <v>304</v>
      </c>
      <c r="V31" s="43" t="s">
        <v>305</v>
      </c>
      <c r="W31" s="43" t="s">
        <v>94</v>
      </c>
      <c r="X31" s="43">
        <v>395.0</v>
      </c>
      <c r="Y31" s="45">
        <v>4.0</v>
      </c>
      <c r="Z31" s="45">
        <v>1.5</v>
      </c>
      <c r="AA31" s="43" t="s">
        <v>96</v>
      </c>
      <c r="AB31" s="43" t="s">
        <v>97</v>
      </c>
      <c r="AC31" s="46" t="s">
        <v>365</v>
      </c>
      <c r="AD31" s="43" t="s">
        <v>99</v>
      </c>
      <c r="AE31" s="88" t="s">
        <v>307</v>
      </c>
      <c r="AF31" s="78" t="s">
        <v>308</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366</v>
      </c>
      <c r="CF31" s="68" t="s">
        <v>365</v>
      </c>
      <c r="CG31" s="72"/>
      <c r="CH31" s="68"/>
      <c r="CI31" s="68"/>
      <c r="CJ31" s="68"/>
      <c r="CK31" s="68"/>
    </row>
    <row r="32" ht="30.0" customHeight="1">
      <c r="A32" s="31"/>
      <c r="B32" s="76" t="s">
        <v>367</v>
      </c>
      <c r="C32" s="77" t="str">
        <f>IF('Стоп-лист'!C$8 = "стоп", "стоп" , "")</f>
        <v>стоп</v>
      </c>
      <c r="D32" s="34">
        <f t="shared" si="1"/>
        <v>0</v>
      </c>
      <c r="E32" s="35" t="s">
        <v>368</v>
      </c>
      <c r="F32" s="36" t="s">
        <v>369</v>
      </c>
      <c r="G32" s="37" t="s">
        <v>370</v>
      </c>
      <c r="H32" s="38">
        <v>14500.0</v>
      </c>
      <c r="I32" s="39">
        <v>0.45</v>
      </c>
      <c r="J32" s="40">
        <f t="shared" si="2"/>
        <v>7975</v>
      </c>
      <c r="K32" s="42" t="s">
        <v>371</v>
      </c>
      <c r="L32" s="41" t="s">
        <v>88</v>
      </c>
      <c r="M32" s="41" t="s">
        <v>88</v>
      </c>
      <c r="N32" s="42" t="s">
        <v>89</v>
      </c>
      <c r="O32" s="80">
        <v>3500.0</v>
      </c>
      <c r="P32" s="80">
        <v>400.0</v>
      </c>
      <c r="Q32" s="80">
        <v>400.0</v>
      </c>
      <c r="R32" s="80">
        <v>600.0</v>
      </c>
      <c r="S32" s="78" t="s">
        <v>372</v>
      </c>
      <c r="T32" s="78" t="s">
        <v>303</v>
      </c>
      <c r="U32" s="43" t="s">
        <v>304</v>
      </c>
      <c r="V32" s="43" t="s">
        <v>305</v>
      </c>
      <c r="W32" s="43" t="s">
        <v>94</v>
      </c>
      <c r="X32" s="43">
        <v>395.0</v>
      </c>
      <c r="Y32" s="45">
        <v>5.0</v>
      </c>
      <c r="Z32" s="45">
        <v>1.5</v>
      </c>
      <c r="AA32" s="43" t="s">
        <v>96</v>
      </c>
      <c r="AB32" s="43" t="s">
        <v>97</v>
      </c>
      <c r="AC32" s="46" t="s">
        <v>373</v>
      </c>
      <c r="AD32" s="43" t="s">
        <v>99</v>
      </c>
      <c r="AE32" s="88" t="s">
        <v>307</v>
      </c>
      <c r="AF32" s="78" t="s">
        <v>308</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374</v>
      </c>
      <c r="CF32" s="68" t="s">
        <v>373</v>
      </c>
      <c r="CG32" s="72"/>
      <c r="CH32" s="68"/>
      <c r="CI32" s="68"/>
      <c r="CJ32" s="68"/>
      <c r="CK32" s="68"/>
    </row>
    <row r="33" ht="30.0" customHeight="1">
      <c r="A33" s="31"/>
      <c r="B33" s="76" t="s">
        <v>375</v>
      </c>
      <c r="C33" s="77" t="str">
        <f>IF('Стоп-лист'!C$8 = "стоп", "стоп" , "")</f>
        <v>стоп</v>
      </c>
      <c r="D33" s="34">
        <f t="shared" si="1"/>
        <v>0</v>
      </c>
      <c r="E33" s="35" t="s">
        <v>376</v>
      </c>
      <c r="F33" s="36" t="s">
        <v>377</v>
      </c>
      <c r="G33" s="37" t="s">
        <v>378</v>
      </c>
      <c r="H33" s="38">
        <v>17400.0</v>
      </c>
      <c r="I33" s="39">
        <v>0.48</v>
      </c>
      <c r="J33" s="40">
        <f t="shared" si="2"/>
        <v>9222</v>
      </c>
      <c r="K33" s="42" t="s">
        <v>379</v>
      </c>
      <c r="L33" s="41" t="s">
        <v>88</v>
      </c>
      <c r="M33" s="41" t="s">
        <v>88</v>
      </c>
      <c r="N33" s="42" t="s">
        <v>89</v>
      </c>
      <c r="O33" s="80">
        <v>4200.0</v>
      </c>
      <c r="P33" s="80">
        <v>400.0</v>
      </c>
      <c r="Q33" s="80">
        <v>400.0</v>
      </c>
      <c r="R33" s="80">
        <v>600.0</v>
      </c>
      <c r="S33" s="78" t="s">
        <v>380</v>
      </c>
      <c r="T33" s="78" t="s">
        <v>303</v>
      </c>
      <c r="U33" s="43" t="s">
        <v>304</v>
      </c>
      <c r="V33" s="43" t="s">
        <v>305</v>
      </c>
      <c r="W33" s="43" t="s">
        <v>94</v>
      </c>
      <c r="X33" s="43">
        <v>395.0</v>
      </c>
      <c r="Y33" s="45">
        <v>6.0</v>
      </c>
      <c r="Z33" s="45">
        <v>1.5</v>
      </c>
      <c r="AA33" s="43" t="s">
        <v>96</v>
      </c>
      <c r="AB33" s="43" t="s">
        <v>97</v>
      </c>
      <c r="AC33" s="46" t="s">
        <v>381</v>
      </c>
      <c r="AD33" s="43" t="s">
        <v>99</v>
      </c>
      <c r="AE33" s="88" t="s">
        <v>307</v>
      </c>
      <c r="AF33" s="78" t="s">
        <v>308</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382</v>
      </c>
      <c r="CF33" s="68" t="s">
        <v>381</v>
      </c>
      <c r="CG33" s="72"/>
      <c r="CH33" s="68"/>
      <c r="CI33" s="68"/>
      <c r="CJ33" s="68"/>
      <c r="CK33" s="68"/>
    </row>
    <row r="34" ht="30.0" customHeight="1">
      <c r="A34" s="31"/>
      <c r="B34" s="76" t="s">
        <v>383</v>
      </c>
      <c r="C34" s="77" t="str">
        <f>IF('Стоп-лист'!C$8 = "стоп", "стоп" , "")</f>
        <v>стоп</v>
      </c>
      <c r="D34" s="34">
        <f t="shared" si="1"/>
        <v>0</v>
      </c>
      <c r="E34" s="35" t="s">
        <v>384</v>
      </c>
      <c r="F34" s="36" t="s">
        <v>385</v>
      </c>
      <c r="G34" s="37" t="s">
        <v>386</v>
      </c>
      <c r="H34" s="38">
        <v>20300.0</v>
      </c>
      <c r="I34" s="39">
        <v>0.49</v>
      </c>
      <c r="J34" s="40">
        <f t="shared" si="2"/>
        <v>10962</v>
      </c>
      <c r="K34" s="42" t="s">
        <v>387</v>
      </c>
      <c r="L34" s="41" t="s">
        <v>87</v>
      </c>
      <c r="M34" s="41" t="s">
        <v>88</v>
      </c>
      <c r="N34" s="42" t="s">
        <v>89</v>
      </c>
      <c r="O34" s="80">
        <v>4900.0</v>
      </c>
      <c r="P34" s="80">
        <v>400.0</v>
      </c>
      <c r="Q34" s="80">
        <v>400.0</v>
      </c>
      <c r="R34" s="80">
        <v>600.0</v>
      </c>
      <c r="S34" s="78" t="s">
        <v>388</v>
      </c>
      <c r="T34" s="78" t="s">
        <v>303</v>
      </c>
      <c r="U34" s="43" t="s">
        <v>304</v>
      </c>
      <c r="V34" s="43" t="s">
        <v>305</v>
      </c>
      <c r="W34" s="43" t="s">
        <v>94</v>
      </c>
      <c r="X34" s="43">
        <v>395.0</v>
      </c>
      <c r="Y34" s="45">
        <v>7.0</v>
      </c>
      <c r="Z34" s="45">
        <v>1.5</v>
      </c>
      <c r="AA34" s="43" t="s">
        <v>96</v>
      </c>
      <c r="AB34" s="43" t="s">
        <v>97</v>
      </c>
      <c r="AC34" s="46" t="s">
        <v>389</v>
      </c>
      <c r="AD34" s="43" t="s">
        <v>99</v>
      </c>
      <c r="AE34" s="91" t="s">
        <v>307</v>
      </c>
      <c r="AF34" s="78" t="s">
        <v>308</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390</v>
      </c>
      <c r="CF34" s="68" t="s">
        <v>389</v>
      </c>
      <c r="CG34" s="72"/>
      <c r="CH34" s="68"/>
      <c r="CI34" s="68"/>
      <c r="CJ34" s="68"/>
      <c r="CK34" s="68"/>
    </row>
    <row r="35" ht="30.0" customHeight="1">
      <c r="A35" s="31"/>
      <c r="B35" s="32" t="s">
        <v>391</v>
      </c>
      <c r="C35" s="33" t="str">
        <f>IF(C37 = "стоп", "стоп" , "")</f>
        <v>стоп</v>
      </c>
      <c r="D35" s="34">
        <f t="shared" si="1"/>
        <v>0</v>
      </c>
      <c r="E35" s="35" t="s">
        <v>392</v>
      </c>
      <c r="F35" s="36" t="s">
        <v>393</v>
      </c>
      <c r="G35" s="37" t="s">
        <v>394</v>
      </c>
      <c r="H35" s="38">
        <v>700.0</v>
      </c>
      <c r="I35" s="39">
        <v>0.53</v>
      </c>
      <c r="J35" s="40">
        <f t="shared" si="2"/>
        <v>357</v>
      </c>
      <c r="K35" s="26" t="s">
        <v>395</v>
      </c>
      <c r="L35" s="41" t="s">
        <v>88</v>
      </c>
      <c r="M35" s="41" t="s">
        <v>88</v>
      </c>
      <c r="N35" s="42" t="s">
        <v>89</v>
      </c>
      <c r="O35" s="43">
        <v>79.0</v>
      </c>
      <c r="P35" s="43">
        <v>260.0</v>
      </c>
      <c r="Q35" s="43">
        <v>100.0</v>
      </c>
      <c r="R35" s="43">
        <v>100.0</v>
      </c>
      <c r="S35" s="44" t="s">
        <v>396</v>
      </c>
      <c r="T35" s="78" t="s">
        <v>397</v>
      </c>
      <c r="U35" s="43" t="s">
        <v>398</v>
      </c>
      <c r="V35" s="43" t="s">
        <v>399</v>
      </c>
      <c r="W35" s="43" t="s">
        <v>94</v>
      </c>
      <c r="X35" s="43">
        <v>395.0</v>
      </c>
      <c r="Y35" s="45" t="s">
        <v>95</v>
      </c>
      <c r="Z35" s="45">
        <v>0.4</v>
      </c>
      <c r="AA35" s="43" t="s">
        <v>96</v>
      </c>
      <c r="AB35" s="43" t="s">
        <v>97</v>
      </c>
      <c r="AC35" s="46" t="s">
        <v>400</v>
      </c>
      <c r="AD35" s="43" t="s">
        <v>99</v>
      </c>
      <c r="AE35" s="92" t="s">
        <v>401</v>
      </c>
      <c r="AF35" s="78" t="s">
        <v>402</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403</v>
      </c>
      <c r="BZ35" s="67"/>
      <c r="CA35" s="68"/>
      <c r="CB35" s="90" t="s">
        <v>404</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405</v>
      </c>
      <c r="CF35" s="68" t="s">
        <v>400</v>
      </c>
      <c r="CG35" s="72"/>
      <c r="CH35" s="68"/>
      <c r="CI35" s="68"/>
      <c r="CJ35" s="68"/>
      <c r="CK35" s="68"/>
    </row>
    <row r="36" ht="30.0" customHeight="1">
      <c r="A36" s="31"/>
      <c r="B36" s="32" t="s">
        <v>406</v>
      </c>
      <c r="C36" s="33" t="str">
        <f>IF(C37 = "стоп", "Только FBO/стоп" , "Только FBO")</f>
        <v>Только FBO/стоп</v>
      </c>
      <c r="D36" s="34">
        <f t="shared" si="1"/>
        <v>0</v>
      </c>
      <c r="E36" s="35" t="s">
        <v>407</v>
      </c>
      <c r="F36" s="36" t="s">
        <v>408</v>
      </c>
      <c r="G36" s="37" t="s">
        <v>409</v>
      </c>
      <c r="H36" s="38">
        <v>1100.0</v>
      </c>
      <c r="I36" s="39">
        <v>0.51</v>
      </c>
      <c r="J36" s="40">
        <f t="shared" si="2"/>
        <v>561</v>
      </c>
      <c r="K36" s="26" t="s">
        <v>410</v>
      </c>
      <c r="L36" s="41" t="s">
        <v>88</v>
      </c>
      <c r="M36" s="41" t="s">
        <v>88</v>
      </c>
      <c r="N36" s="42" t="s">
        <v>89</v>
      </c>
      <c r="O36" s="43">
        <v>157.0</v>
      </c>
      <c r="P36" s="43">
        <v>300.0</v>
      </c>
      <c r="Q36" s="43">
        <v>40.0</v>
      </c>
      <c r="R36" s="43">
        <v>400.0</v>
      </c>
      <c r="S36" s="78" t="s">
        <v>411</v>
      </c>
      <c r="T36" s="78" t="s">
        <v>397</v>
      </c>
      <c r="U36" s="43" t="s">
        <v>398</v>
      </c>
      <c r="V36" s="43" t="s">
        <v>399</v>
      </c>
      <c r="W36" s="43" t="s">
        <v>94</v>
      </c>
      <c r="X36" s="43">
        <v>395.0</v>
      </c>
      <c r="Y36" s="45" t="s">
        <v>95</v>
      </c>
      <c r="Z36" s="43">
        <v>1.0</v>
      </c>
      <c r="AA36" s="43" t="s">
        <v>96</v>
      </c>
      <c r="AB36" s="43" t="s">
        <v>97</v>
      </c>
      <c r="AC36" s="46" t="s">
        <v>412</v>
      </c>
      <c r="AD36" s="43" t="s">
        <v>99</v>
      </c>
      <c r="AE36" s="92" t="s">
        <v>401</v>
      </c>
      <c r="AF36" s="78" t="s">
        <v>402</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413</v>
      </c>
      <c r="CF36" s="68" t="s">
        <v>412</v>
      </c>
      <c r="CG36" s="72"/>
      <c r="CH36" s="68"/>
      <c r="CI36" s="68"/>
      <c r="CJ36" s="68"/>
      <c r="CK36" s="68"/>
    </row>
    <row r="37" ht="30.0" customHeight="1">
      <c r="A37" s="31"/>
      <c r="B37" s="76" t="s">
        <v>414</v>
      </c>
      <c r="C37" s="77" t="str">
        <f>IF('Стоп-лист'!D$3 = "стоп", "стоп" , "")</f>
        <v>стоп</v>
      </c>
      <c r="D37" s="34">
        <f t="shared" si="1"/>
        <v>0</v>
      </c>
      <c r="E37" s="35" t="s">
        <v>415</v>
      </c>
      <c r="F37" s="36" t="s">
        <v>416</v>
      </c>
      <c r="G37" s="37" t="s">
        <v>417</v>
      </c>
      <c r="H37" s="38">
        <v>1500.0</v>
      </c>
      <c r="I37" s="39">
        <v>0.52</v>
      </c>
      <c r="J37" s="40">
        <f t="shared" si="2"/>
        <v>765</v>
      </c>
      <c r="K37" s="26" t="s">
        <v>418</v>
      </c>
      <c r="L37" s="41" t="s">
        <v>88</v>
      </c>
      <c r="M37" s="41" t="s">
        <v>88</v>
      </c>
      <c r="N37" s="42" t="s">
        <v>89</v>
      </c>
      <c r="O37" s="43">
        <v>340.0</v>
      </c>
      <c r="P37" s="43">
        <v>150.0</v>
      </c>
      <c r="Q37" s="43">
        <v>120.0</v>
      </c>
      <c r="R37" s="43">
        <v>230.0</v>
      </c>
      <c r="S37" s="44" t="s">
        <v>419</v>
      </c>
      <c r="T37" s="78" t="s">
        <v>397</v>
      </c>
      <c r="U37" s="43" t="s">
        <v>398</v>
      </c>
      <c r="V37" s="43" t="s">
        <v>399</v>
      </c>
      <c r="W37" s="43" t="s">
        <v>94</v>
      </c>
      <c r="X37" s="43">
        <v>395.0</v>
      </c>
      <c r="Y37" s="45" t="s">
        <v>95</v>
      </c>
      <c r="Z37" s="45">
        <v>1.4</v>
      </c>
      <c r="AA37" s="43" t="s">
        <v>96</v>
      </c>
      <c r="AB37" s="43" t="s">
        <v>97</v>
      </c>
      <c r="AC37" s="46" t="s">
        <v>420</v>
      </c>
      <c r="AD37" s="43" t="s">
        <v>99</v>
      </c>
      <c r="AE37" s="92" t="s">
        <v>401</v>
      </c>
      <c r="AF37" s="78" t="s">
        <v>402</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421</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422</v>
      </c>
      <c r="CF37" s="68" t="s">
        <v>420</v>
      </c>
      <c r="CG37" s="72"/>
      <c r="CH37" s="68"/>
      <c r="CI37" s="68"/>
      <c r="CJ37" s="68"/>
      <c r="CK37" s="68"/>
    </row>
    <row r="38" ht="30.0" customHeight="1">
      <c r="A38" s="31"/>
      <c r="B38" s="76" t="s">
        <v>423</v>
      </c>
      <c r="C38" s="77" t="str">
        <f>IF('Стоп-лист'!C$3 = "стоп", "стоп" , "")</f>
        <v>стоп</v>
      </c>
      <c r="D38" s="34">
        <f t="shared" si="1"/>
        <v>0</v>
      </c>
      <c r="E38" s="35" t="s">
        <v>424</v>
      </c>
      <c r="F38" s="36" t="s">
        <v>425</v>
      </c>
      <c r="G38" s="37" t="s">
        <v>426</v>
      </c>
      <c r="H38" s="38">
        <v>2900.0</v>
      </c>
      <c r="I38" s="39">
        <v>0.52</v>
      </c>
      <c r="J38" s="40">
        <f t="shared" si="2"/>
        <v>1479</v>
      </c>
      <c r="K38" s="26" t="s">
        <v>427</v>
      </c>
      <c r="L38" s="41" t="s">
        <v>88</v>
      </c>
      <c r="M38" s="41" t="s">
        <v>88</v>
      </c>
      <c r="N38" s="42" t="s">
        <v>89</v>
      </c>
      <c r="O38" s="43">
        <v>675.0</v>
      </c>
      <c r="P38" s="43">
        <v>290.0</v>
      </c>
      <c r="Q38" s="43">
        <v>280.0</v>
      </c>
      <c r="R38" s="43">
        <v>130.0</v>
      </c>
      <c r="S38" s="78" t="s">
        <v>428</v>
      </c>
      <c r="T38" s="78" t="s">
        <v>397</v>
      </c>
      <c r="U38" s="43" t="s">
        <v>398</v>
      </c>
      <c r="V38" s="43" t="s">
        <v>399</v>
      </c>
      <c r="W38" s="43" t="s">
        <v>94</v>
      </c>
      <c r="X38" s="43">
        <v>395.0</v>
      </c>
      <c r="Y38" s="45">
        <v>1.0</v>
      </c>
      <c r="Z38" s="45">
        <v>1.4</v>
      </c>
      <c r="AA38" s="43" t="s">
        <v>96</v>
      </c>
      <c r="AB38" s="43" t="s">
        <v>97</v>
      </c>
      <c r="AC38" s="46" t="s">
        <v>429</v>
      </c>
      <c r="AD38" s="43" t="s">
        <v>99</v>
      </c>
      <c r="AE38" s="92" t="s">
        <v>401</v>
      </c>
      <c r="AF38" s="78" t="s">
        <v>402</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430</v>
      </c>
      <c r="BZ38" s="74"/>
      <c r="CA38" s="68"/>
      <c r="CB38" s="90" t="s">
        <v>431</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432</v>
      </c>
      <c r="CF38" s="68" t="s">
        <v>429</v>
      </c>
      <c r="CG38" s="72"/>
      <c r="CH38" s="68"/>
      <c r="CI38" s="68"/>
      <c r="CJ38" s="68"/>
      <c r="CK38" s="68"/>
    </row>
    <row r="39" ht="30.0" customHeight="1">
      <c r="A39" s="31"/>
      <c r="B39" s="76" t="s">
        <v>433</v>
      </c>
      <c r="C39" s="77" t="str">
        <f>IF('Стоп-лист'!C$3 = "стоп", "стоп" , "")</f>
        <v>стоп</v>
      </c>
      <c r="D39" s="34">
        <f t="shared" si="1"/>
        <v>0</v>
      </c>
      <c r="E39" s="35" t="s">
        <v>434</v>
      </c>
      <c r="F39" s="36" t="s">
        <v>435</v>
      </c>
      <c r="G39" s="37" t="s">
        <v>436</v>
      </c>
      <c r="H39" s="38">
        <v>4400.0</v>
      </c>
      <c r="I39" s="39">
        <v>0.49</v>
      </c>
      <c r="J39" s="40">
        <f t="shared" si="2"/>
        <v>2258</v>
      </c>
      <c r="K39" s="26" t="s">
        <v>437</v>
      </c>
      <c r="L39" s="41" t="s">
        <v>88</v>
      </c>
      <c r="M39" s="41" t="s">
        <v>88</v>
      </c>
      <c r="N39" s="42" t="s">
        <v>89</v>
      </c>
      <c r="O39" s="43">
        <v>970.0</v>
      </c>
      <c r="P39" s="43">
        <v>500.0</v>
      </c>
      <c r="Q39" s="43">
        <v>120.0</v>
      </c>
      <c r="R39" s="43">
        <v>450.0</v>
      </c>
      <c r="S39" s="78" t="s">
        <v>438</v>
      </c>
      <c r="T39" s="78" t="s">
        <v>397</v>
      </c>
      <c r="U39" s="43" t="s">
        <v>398</v>
      </c>
      <c r="V39" s="43" t="s">
        <v>399</v>
      </c>
      <c r="W39" s="43" t="s">
        <v>94</v>
      </c>
      <c r="X39" s="43">
        <v>395.0</v>
      </c>
      <c r="Y39" s="45">
        <v>1.5</v>
      </c>
      <c r="Z39" s="45">
        <v>1.4</v>
      </c>
      <c r="AA39" s="43" t="s">
        <v>96</v>
      </c>
      <c r="AB39" s="43" t="s">
        <v>97</v>
      </c>
      <c r="AC39" s="46" t="s">
        <v>439</v>
      </c>
      <c r="AD39" s="43" t="s">
        <v>99</v>
      </c>
      <c r="AE39" s="92" t="s">
        <v>401</v>
      </c>
      <c r="AF39" s="78" t="s">
        <v>402</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440</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441</v>
      </c>
      <c r="CF39" s="68" t="s">
        <v>439</v>
      </c>
      <c r="CG39" s="72"/>
      <c r="CH39" s="68"/>
      <c r="CI39" s="68"/>
      <c r="CJ39" s="68"/>
      <c r="CK39" s="68"/>
    </row>
    <row r="40" ht="30.0" customHeight="1">
      <c r="A40" s="79"/>
      <c r="B40" s="76" t="s">
        <v>442</v>
      </c>
      <c r="C40" s="77" t="str">
        <f>IF('Стоп-лист'!C$3 = "стоп", "стоп" , "")</f>
        <v>стоп</v>
      </c>
      <c r="D40" s="34">
        <f t="shared" si="1"/>
        <v>0</v>
      </c>
      <c r="E40" s="35" t="s">
        <v>443</v>
      </c>
      <c r="F40" s="36" t="s">
        <v>444</v>
      </c>
      <c r="G40" s="37" t="s">
        <v>445</v>
      </c>
      <c r="H40" s="38">
        <v>5800.0</v>
      </c>
      <c r="I40" s="39">
        <v>0.47</v>
      </c>
      <c r="J40" s="40">
        <f t="shared" si="2"/>
        <v>3096</v>
      </c>
      <c r="K40" s="26" t="s">
        <v>446</v>
      </c>
      <c r="L40" s="41" t="s">
        <v>88</v>
      </c>
      <c r="M40" s="41" t="s">
        <v>88</v>
      </c>
      <c r="N40" s="42" t="s">
        <v>89</v>
      </c>
      <c r="O40" s="43">
        <v>1400.0</v>
      </c>
      <c r="P40" s="43">
        <v>350.0</v>
      </c>
      <c r="Q40" s="43">
        <v>250.0</v>
      </c>
      <c r="R40" s="43">
        <v>450.0</v>
      </c>
      <c r="S40" s="78" t="s">
        <v>447</v>
      </c>
      <c r="T40" s="78" t="s">
        <v>397</v>
      </c>
      <c r="U40" s="43" t="s">
        <v>398</v>
      </c>
      <c r="V40" s="43" t="s">
        <v>399</v>
      </c>
      <c r="W40" s="43" t="s">
        <v>94</v>
      </c>
      <c r="X40" s="43">
        <v>395.0</v>
      </c>
      <c r="Y40" s="45">
        <v>2.0</v>
      </c>
      <c r="Z40" s="45">
        <v>1.5</v>
      </c>
      <c r="AA40" s="43" t="s">
        <v>96</v>
      </c>
      <c r="AB40" s="43" t="s">
        <v>97</v>
      </c>
      <c r="AC40" s="46" t="s">
        <v>448</v>
      </c>
      <c r="AD40" s="43" t="s">
        <v>99</v>
      </c>
      <c r="AE40" s="92" t="s">
        <v>401</v>
      </c>
      <c r="AF40" s="78" t="s">
        <v>402</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449</v>
      </c>
      <c r="CF40" s="68" t="s">
        <v>448</v>
      </c>
      <c r="CG40" s="72"/>
      <c r="CH40" s="68"/>
      <c r="CI40" s="68"/>
      <c r="CJ40" s="68"/>
      <c r="CK40" s="68"/>
    </row>
    <row r="41" ht="30.0" customHeight="1">
      <c r="A41" s="79"/>
      <c r="B41" s="76" t="s">
        <v>450</v>
      </c>
      <c r="C41" s="77" t="str">
        <f>IF('Стоп-лист'!C$3 = "стоп", "стоп" , "")</f>
        <v>стоп</v>
      </c>
      <c r="D41" s="34">
        <f t="shared" si="1"/>
        <v>0</v>
      </c>
      <c r="E41" s="35" t="s">
        <v>451</v>
      </c>
      <c r="F41" s="36" t="s">
        <v>452</v>
      </c>
      <c r="G41" s="37" t="s">
        <v>453</v>
      </c>
      <c r="H41" s="38">
        <v>8700.0</v>
      </c>
      <c r="I41" s="39">
        <v>0.48</v>
      </c>
      <c r="J41" s="40">
        <f t="shared" si="2"/>
        <v>4526</v>
      </c>
      <c r="K41" s="26" t="s">
        <v>454</v>
      </c>
      <c r="L41" s="41" t="s">
        <v>88</v>
      </c>
      <c r="M41" s="41" t="s">
        <v>88</v>
      </c>
      <c r="N41" s="42" t="s">
        <v>89</v>
      </c>
      <c r="O41" s="43">
        <v>2000.0</v>
      </c>
      <c r="P41" s="43">
        <v>400.0</v>
      </c>
      <c r="Q41" s="43">
        <v>300.0</v>
      </c>
      <c r="R41" s="43">
        <v>500.0</v>
      </c>
      <c r="S41" s="78" t="s">
        <v>455</v>
      </c>
      <c r="T41" s="78" t="s">
        <v>397</v>
      </c>
      <c r="U41" s="43" t="s">
        <v>398</v>
      </c>
      <c r="V41" s="43" t="s">
        <v>399</v>
      </c>
      <c r="W41" s="43" t="s">
        <v>94</v>
      </c>
      <c r="X41" s="43">
        <v>395.0</v>
      </c>
      <c r="Y41" s="45">
        <v>3.0</v>
      </c>
      <c r="Z41" s="45">
        <v>1.5</v>
      </c>
      <c r="AA41" s="43" t="s">
        <v>96</v>
      </c>
      <c r="AB41" s="43" t="s">
        <v>97</v>
      </c>
      <c r="AC41" s="46" t="s">
        <v>456</v>
      </c>
      <c r="AD41" s="43" t="s">
        <v>99</v>
      </c>
      <c r="AE41" s="92" t="s">
        <v>401</v>
      </c>
      <c r="AF41" s="78" t="s">
        <v>402</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457</v>
      </c>
      <c r="CF41" s="68" t="s">
        <v>456</v>
      </c>
      <c r="CG41" s="72"/>
      <c r="CH41" s="68"/>
      <c r="CI41" s="68"/>
      <c r="CJ41" s="68"/>
      <c r="CK41" s="68"/>
    </row>
    <row r="42" ht="30.0" customHeight="1">
      <c r="A42" s="79"/>
      <c r="B42" s="76" t="s">
        <v>458</v>
      </c>
      <c r="C42" s="77" t="str">
        <f>IF('Стоп-лист'!C$3 = "стоп", "стоп" , "")</f>
        <v>стоп</v>
      </c>
      <c r="D42" s="34">
        <f t="shared" si="1"/>
        <v>0</v>
      </c>
      <c r="E42" s="35" t="s">
        <v>459</v>
      </c>
      <c r="F42" s="36" t="s">
        <v>460</v>
      </c>
      <c r="G42" s="37" t="s">
        <v>461</v>
      </c>
      <c r="H42" s="38">
        <v>11600.0</v>
      </c>
      <c r="I42" s="39">
        <v>0.46</v>
      </c>
      <c r="J42" s="40">
        <f t="shared" si="2"/>
        <v>6118</v>
      </c>
      <c r="K42" s="26" t="s">
        <v>462</v>
      </c>
      <c r="L42" s="41" t="s">
        <v>88</v>
      </c>
      <c r="M42" s="41" t="s">
        <v>88</v>
      </c>
      <c r="N42" s="42" t="s">
        <v>89</v>
      </c>
      <c r="O42" s="43">
        <v>2700.0</v>
      </c>
      <c r="P42" s="43">
        <v>450.0</v>
      </c>
      <c r="Q42" s="43">
        <v>350.0</v>
      </c>
      <c r="R42" s="43">
        <v>600.0</v>
      </c>
      <c r="S42" s="78" t="s">
        <v>463</v>
      </c>
      <c r="T42" s="78" t="s">
        <v>397</v>
      </c>
      <c r="U42" s="43" t="s">
        <v>398</v>
      </c>
      <c r="V42" s="43" t="s">
        <v>399</v>
      </c>
      <c r="W42" s="43" t="s">
        <v>94</v>
      </c>
      <c r="X42" s="43">
        <v>395.0</v>
      </c>
      <c r="Y42" s="45">
        <v>4.0</v>
      </c>
      <c r="Z42" s="45">
        <v>1.5</v>
      </c>
      <c r="AA42" s="43" t="s">
        <v>96</v>
      </c>
      <c r="AB42" s="43" t="s">
        <v>97</v>
      </c>
      <c r="AC42" s="46" t="s">
        <v>464</v>
      </c>
      <c r="AD42" s="43" t="s">
        <v>99</v>
      </c>
      <c r="AE42" s="92" t="s">
        <v>401</v>
      </c>
      <c r="AF42" s="78" t="s">
        <v>402</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465</v>
      </c>
      <c r="CF42" s="68" t="s">
        <v>464</v>
      </c>
      <c r="CG42" s="72"/>
      <c r="CH42" s="68"/>
      <c r="CI42" s="68"/>
      <c r="CJ42" s="68"/>
      <c r="CK42" s="68"/>
    </row>
    <row r="43" ht="30.0" customHeight="1">
      <c r="A43" s="79"/>
      <c r="B43" s="76" t="s">
        <v>466</v>
      </c>
      <c r="C43" s="77" t="str">
        <f>IF('Стоп-лист'!C$3 = "стоп", "стоп" , "")</f>
        <v>стоп</v>
      </c>
      <c r="D43" s="34">
        <f t="shared" si="1"/>
        <v>0</v>
      </c>
      <c r="E43" s="35" t="s">
        <v>467</v>
      </c>
      <c r="F43" s="36" t="s">
        <v>468</v>
      </c>
      <c r="G43" s="37" t="s">
        <v>469</v>
      </c>
      <c r="H43" s="38">
        <v>14500.0</v>
      </c>
      <c r="I43" s="39">
        <v>0.49</v>
      </c>
      <c r="J43" s="40">
        <f t="shared" si="2"/>
        <v>7302</v>
      </c>
      <c r="K43" s="26" t="s">
        <v>470</v>
      </c>
      <c r="L43" s="41" t="s">
        <v>88</v>
      </c>
      <c r="M43" s="41" t="s">
        <v>88</v>
      </c>
      <c r="N43" s="42" t="s">
        <v>89</v>
      </c>
      <c r="O43" s="80">
        <v>3500.0</v>
      </c>
      <c r="P43" s="80">
        <v>400.0</v>
      </c>
      <c r="Q43" s="80">
        <v>400.0</v>
      </c>
      <c r="R43" s="80">
        <v>600.0</v>
      </c>
      <c r="S43" s="78" t="s">
        <v>471</v>
      </c>
      <c r="T43" s="78" t="s">
        <v>397</v>
      </c>
      <c r="U43" s="43" t="s">
        <v>398</v>
      </c>
      <c r="V43" s="43" t="s">
        <v>399</v>
      </c>
      <c r="W43" s="43" t="s">
        <v>94</v>
      </c>
      <c r="X43" s="43">
        <v>395.0</v>
      </c>
      <c r="Y43" s="45">
        <v>5.0</v>
      </c>
      <c r="Z43" s="45">
        <v>1.5</v>
      </c>
      <c r="AA43" s="43" t="s">
        <v>96</v>
      </c>
      <c r="AB43" s="43" t="s">
        <v>97</v>
      </c>
      <c r="AC43" s="46" t="s">
        <v>472</v>
      </c>
      <c r="AD43" s="43" t="s">
        <v>99</v>
      </c>
      <c r="AE43" s="92" t="s">
        <v>401</v>
      </c>
      <c r="AF43" s="78" t="s">
        <v>402</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473</v>
      </c>
      <c r="CF43" s="68" t="s">
        <v>472</v>
      </c>
      <c r="CG43" s="72"/>
      <c r="CH43" s="68"/>
      <c r="CI43" s="68"/>
      <c r="CJ43" s="68"/>
      <c r="CK43" s="68"/>
    </row>
    <row r="44" ht="30.0" customHeight="1">
      <c r="A44" s="81"/>
      <c r="B44" s="76" t="s">
        <v>474</v>
      </c>
      <c r="C44" s="77" t="str">
        <f>IF('Стоп-лист'!C$3 = "стоп", "стоп" , "")</f>
        <v>стоп</v>
      </c>
      <c r="D44" s="34">
        <f t="shared" si="1"/>
        <v>0</v>
      </c>
      <c r="E44" s="35" t="s">
        <v>475</v>
      </c>
      <c r="F44" s="36" t="s">
        <v>476</v>
      </c>
      <c r="G44" s="37" t="s">
        <v>477</v>
      </c>
      <c r="H44" s="38">
        <v>17400.0</v>
      </c>
      <c r="I44" s="39">
        <v>0.52</v>
      </c>
      <c r="J44" s="40">
        <f t="shared" si="2"/>
        <v>8526</v>
      </c>
      <c r="K44" s="26" t="s">
        <v>478</v>
      </c>
      <c r="L44" s="41" t="s">
        <v>88</v>
      </c>
      <c r="M44" s="41" t="s">
        <v>88</v>
      </c>
      <c r="N44" s="42" t="s">
        <v>89</v>
      </c>
      <c r="O44" s="80">
        <v>4200.0</v>
      </c>
      <c r="P44" s="80">
        <v>400.0</v>
      </c>
      <c r="Q44" s="80">
        <v>400.0</v>
      </c>
      <c r="R44" s="80">
        <v>600.0</v>
      </c>
      <c r="S44" s="78" t="s">
        <v>479</v>
      </c>
      <c r="T44" s="78" t="s">
        <v>397</v>
      </c>
      <c r="U44" s="43" t="s">
        <v>398</v>
      </c>
      <c r="V44" s="43" t="s">
        <v>399</v>
      </c>
      <c r="W44" s="43" t="s">
        <v>94</v>
      </c>
      <c r="X44" s="43">
        <v>395.0</v>
      </c>
      <c r="Y44" s="45">
        <v>6.0</v>
      </c>
      <c r="Z44" s="45">
        <v>1.5</v>
      </c>
      <c r="AA44" s="43" t="s">
        <v>96</v>
      </c>
      <c r="AB44" s="43" t="s">
        <v>97</v>
      </c>
      <c r="AC44" s="46" t="s">
        <v>480</v>
      </c>
      <c r="AD44" s="43" t="s">
        <v>99</v>
      </c>
      <c r="AE44" s="92" t="s">
        <v>401</v>
      </c>
      <c r="AF44" s="78" t="s">
        <v>402</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481</v>
      </c>
      <c r="CF44" s="68" t="s">
        <v>480</v>
      </c>
      <c r="CG44" s="72"/>
      <c r="CH44" s="68"/>
      <c r="CI44" s="68"/>
      <c r="CJ44" s="68"/>
      <c r="CK44" s="68"/>
    </row>
    <row r="45" ht="30.0" customHeight="1">
      <c r="A45" s="81"/>
      <c r="B45" s="76" t="s">
        <v>482</v>
      </c>
      <c r="C45" s="77" t="str">
        <f>IF('Стоп-лист'!C$3 = "стоп", "стоп" , "")</f>
        <v>стоп</v>
      </c>
      <c r="D45" s="34">
        <f t="shared" si="1"/>
        <v>0</v>
      </c>
      <c r="E45" s="35" t="s">
        <v>483</v>
      </c>
      <c r="F45" s="36" t="s">
        <v>484</v>
      </c>
      <c r="G45" s="37" t="s">
        <v>485</v>
      </c>
      <c r="H45" s="38">
        <v>20300.0</v>
      </c>
      <c r="I45" s="39">
        <v>0.53</v>
      </c>
      <c r="J45" s="40">
        <f t="shared" si="2"/>
        <v>10353</v>
      </c>
      <c r="K45" s="26" t="s">
        <v>486</v>
      </c>
      <c r="L45" s="41" t="s">
        <v>88</v>
      </c>
      <c r="M45" s="41" t="s">
        <v>88</v>
      </c>
      <c r="N45" s="42" t="s">
        <v>89</v>
      </c>
      <c r="O45" s="80">
        <v>4900.0</v>
      </c>
      <c r="P45" s="80">
        <v>400.0</v>
      </c>
      <c r="Q45" s="80">
        <v>400.0</v>
      </c>
      <c r="R45" s="80">
        <v>600.0</v>
      </c>
      <c r="S45" s="44" t="s">
        <v>487</v>
      </c>
      <c r="T45" s="78" t="s">
        <v>397</v>
      </c>
      <c r="U45" s="43" t="s">
        <v>398</v>
      </c>
      <c r="V45" s="43" t="s">
        <v>399</v>
      </c>
      <c r="W45" s="43" t="s">
        <v>94</v>
      </c>
      <c r="X45" s="43">
        <v>395.0</v>
      </c>
      <c r="Y45" s="45">
        <v>7.0</v>
      </c>
      <c r="Z45" s="45">
        <v>1.5</v>
      </c>
      <c r="AA45" s="43" t="s">
        <v>96</v>
      </c>
      <c r="AB45" s="43" t="s">
        <v>97</v>
      </c>
      <c r="AC45" s="46" t="s">
        <v>488</v>
      </c>
      <c r="AD45" s="43" t="s">
        <v>99</v>
      </c>
      <c r="AE45" s="92" t="s">
        <v>401</v>
      </c>
      <c r="AF45" s="78" t="s">
        <v>402</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489</v>
      </c>
      <c r="CF45" s="68" t="s">
        <v>488</v>
      </c>
      <c r="CG45" s="72"/>
      <c r="CH45" s="68"/>
      <c r="CI45" s="68"/>
      <c r="CJ45" s="68"/>
      <c r="CK45" s="68"/>
    </row>
    <row r="46" ht="30.0" customHeight="1">
      <c r="A46" s="31"/>
      <c r="B46" s="32" t="s">
        <v>490</v>
      </c>
      <c r="C46" s="33" t="str">
        <f>IF(C48 = "стоп", "стоп" , "")</f>
        <v/>
      </c>
      <c r="D46" s="34">
        <f t="shared" si="1"/>
        <v>50</v>
      </c>
      <c r="E46" s="35" t="s">
        <v>491</v>
      </c>
      <c r="F46" s="36" t="s">
        <v>492</v>
      </c>
      <c r="G46" s="37" t="s">
        <v>493</v>
      </c>
      <c r="H46" s="38">
        <v>700.0</v>
      </c>
      <c r="I46" s="39">
        <v>0.44</v>
      </c>
      <c r="J46" s="40">
        <f t="shared" si="2"/>
        <v>427</v>
      </c>
      <c r="K46" s="26" t="s">
        <v>494</v>
      </c>
      <c r="L46" s="41" t="s">
        <v>88</v>
      </c>
      <c r="M46" s="41" t="s">
        <v>88</v>
      </c>
      <c r="N46" s="42" t="s">
        <v>89</v>
      </c>
      <c r="O46" s="43">
        <v>115.0</v>
      </c>
      <c r="P46" s="43">
        <v>140.0</v>
      </c>
      <c r="Q46" s="43">
        <v>80.0</v>
      </c>
      <c r="R46" s="43">
        <v>140.0</v>
      </c>
      <c r="S46" s="48" t="s">
        <v>495</v>
      </c>
      <c r="T46" s="78" t="s">
        <v>496</v>
      </c>
      <c r="U46" s="43" t="s">
        <v>497</v>
      </c>
      <c r="V46" s="43" t="s">
        <v>212</v>
      </c>
      <c r="W46" s="43" t="s">
        <v>498</v>
      </c>
      <c r="X46" s="43">
        <v>405.0</v>
      </c>
      <c r="Y46" s="45" t="s">
        <v>95</v>
      </c>
      <c r="Z46" s="45">
        <v>0.5</v>
      </c>
      <c r="AA46" s="43" t="s">
        <v>96</v>
      </c>
      <c r="AB46" s="43" t="s">
        <v>97</v>
      </c>
      <c r="AC46" s="46" t="s">
        <v>499</v>
      </c>
      <c r="AD46" s="43" t="s">
        <v>99</v>
      </c>
      <c r="AE46" s="93" t="s">
        <v>500</v>
      </c>
      <c r="AF46" s="78" t="s">
        <v>501</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502</v>
      </c>
      <c r="CB46" s="90" t="s">
        <v>503</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504</v>
      </c>
      <c r="CF46" s="68" t="s">
        <v>499</v>
      </c>
      <c r="CG46" s="72"/>
      <c r="CH46" s="68"/>
      <c r="CI46" s="68"/>
      <c r="CJ46" s="68"/>
      <c r="CK46" s="68"/>
    </row>
    <row r="47" ht="30.0" customHeight="1">
      <c r="A47" s="31"/>
      <c r="B47" s="32" t="s">
        <v>505</v>
      </c>
      <c r="C47" s="33" t="str">
        <f>IF(C48 = "стоп", "Только FBO/стоп" , "Только FBO")</f>
        <v>Только FBO</v>
      </c>
      <c r="D47" s="34">
        <f t="shared" si="1"/>
        <v>0</v>
      </c>
      <c r="E47" s="35" t="s">
        <v>506</v>
      </c>
      <c r="F47" s="36" t="s">
        <v>507</v>
      </c>
      <c r="G47" s="37" t="s">
        <v>508</v>
      </c>
      <c r="H47" s="38">
        <v>1100.0</v>
      </c>
      <c r="I47" s="39">
        <v>0.36</v>
      </c>
      <c r="J47" s="40">
        <f t="shared" si="2"/>
        <v>700</v>
      </c>
      <c r="K47" s="26" t="s">
        <v>509</v>
      </c>
      <c r="L47" s="41" t="s">
        <v>88</v>
      </c>
      <c r="M47" s="41" t="s">
        <v>88</v>
      </c>
      <c r="N47" s="42" t="s">
        <v>89</v>
      </c>
      <c r="O47" s="43">
        <v>220.0</v>
      </c>
      <c r="P47" s="43">
        <v>150.0</v>
      </c>
      <c r="Q47" s="43">
        <v>120.0</v>
      </c>
      <c r="R47" s="43">
        <v>255.0</v>
      </c>
      <c r="S47" s="48" t="s">
        <v>510</v>
      </c>
      <c r="T47" s="78" t="s">
        <v>496</v>
      </c>
      <c r="U47" s="43" t="s">
        <v>497</v>
      </c>
      <c r="V47" s="43" t="s">
        <v>212</v>
      </c>
      <c r="W47" s="43" t="s">
        <v>498</v>
      </c>
      <c r="X47" s="43">
        <v>405.0</v>
      </c>
      <c r="Y47" s="45" t="s">
        <v>95</v>
      </c>
      <c r="Z47" s="43">
        <v>1.0</v>
      </c>
      <c r="AA47" s="43" t="s">
        <v>96</v>
      </c>
      <c r="AB47" s="43" t="s">
        <v>97</v>
      </c>
      <c r="AC47" s="46" t="s">
        <v>511</v>
      </c>
      <c r="AD47" s="43" t="s">
        <v>99</v>
      </c>
      <c r="AE47" s="92" t="s">
        <v>500</v>
      </c>
      <c r="AF47" s="78" t="s">
        <v>501</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512</v>
      </c>
      <c r="CF47" s="68" t="s">
        <v>511</v>
      </c>
      <c r="CG47" s="72"/>
      <c r="CH47" s="68"/>
      <c r="CI47" s="68"/>
      <c r="CJ47" s="68"/>
      <c r="CK47" s="68"/>
    </row>
    <row r="48" ht="30.0" customHeight="1">
      <c r="A48" s="31"/>
      <c r="B48" s="76" t="s">
        <v>513</v>
      </c>
      <c r="C48" s="77" t="str">
        <f>IF('Стоп-лист'!D$15 = "стоп", "стоп" , "")</f>
        <v/>
      </c>
      <c r="D48" s="34">
        <f t="shared" si="1"/>
        <v>50</v>
      </c>
      <c r="E48" s="35" t="s">
        <v>514</v>
      </c>
      <c r="F48" s="36" t="s">
        <v>515</v>
      </c>
      <c r="G48" s="37" t="s">
        <v>516</v>
      </c>
      <c r="H48" s="38">
        <v>1600.0</v>
      </c>
      <c r="I48" s="39">
        <v>0.38</v>
      </c>
      <c r="J48" s="40">
        <f t="shared" si="2"/>
        <v>992</v>
      </c>
      <c r="K48" s="26" t="s">
        <v>517</v>
      </c>
      <c r="L48" s="41" t="s">
        <v>87</v>
      </c>
      <c r="M48" s="41" t="s">
        <v>88</v>
      </c>
      <c r="N48" s="42" t="s">
        <v>89</v>
      </c>
      <c r="O48" s="43">
        <v>330.0</v>
      </c>
      <c r="P48" s="43">
        <v>160.0</v>
      </c>
      <c r="Q48" s="43">
        <v>130.0</v>
      </c>
      <c r="R48" s="43">
        <v>240.0</v>
      </c>
      <c r="S48" s="48" t="s">
        <v>518</v>
      </c>
      <c r="T48" s="78" t="s">
        <v>496</v>
      </c>
      <c r="U48" s="43" t="s">
        <v>497</v>
      </c>
      <c r="V48" s="43" t="s">
        <v>212</v>
      </c>
      <c r="W48" s="43" t="s">
        <v>498</v>
      </c>
      <c r="X48" s="43">
        <v>405.0</v>
      </c>
      <c r="Y48" s="45" t="s">
        <v>95</v>
      </c>
      <c r="Z48" s="45">
        <v>1.5</v>
      </c>
      <c r="AA48" s="43" t="s">
        <v>96</v>
      </c>
      <c r="AB48" s="43" t="s">
        <v>97</v>
      </c>
      <c r="AC48" s="46" t="s">
        <v>519</v>
      </c>
      <c r="AD48" s="43" t="s">
        <v>99</v>
      </c>
      <c r="AE48" s="92" t="s">
        <v>500</v>
      </c>
      <c r="AF48" s="78" t="s">
        <v>501</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520</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521</v>
      </c>
      <c r="CF48" s="68" t="s">
        <v>519</v>
      </c>
      <c r="CG48" s="72"/>
      <c r="CH48" s="68"/>
      <c r="CI48" s="68"/>
      <c r="CJ48" s="68"/>
      <c r="CK48" s="68"/>
    </row>
    <row r="49" ht="30.0" customHeight="1">
      <c r="A49" s="31"/>
      <c r="B49" s="76" t="s">
        <v>522</v>
      </c>
      <c r="C49" s="77" t="str">
        <f>IF('Стоп-лист'!C$15 = "стоп", "стоп" , "")</f>
        <v/>
      </c>
      <c r="D49" s="34">
        <f t="shared" si="1"/>
        <v>50</v>
      </c>
      <c r="E49" s="35" t="s">
        <v>523</v>
      </c>
      <c r="F49" s="36" t="s">
        <v>524</v>
      </c>
      <c r="G49" s="37" t="s">
        <v>525</v>
      </c>
      <c r="H49" s="38">
        <v>2900.0</v>
      </c>
      <c r="I49" s="39">
        <v>0.35</v>
      </c>
      <c r="J49" s="40">
        <f t="shared" si="2"/>
        <v>1885</v>
      </c>
      <c r="K49" s="26" t="s">
        <v>526</v>
      </c>
      <c r="L49" s="41" t="s">
        <v>88</v>
      </c>
      <c r="M49" s="41" t="s">
        <v>88</v>
      </c>
      <c r="N49" s="42" t="s">
        <v>89</v>
      </c>
      <c r="O49" s="43">
        <v>645.0</v>
      </c>
      <c r="P49" s="43">
        <v>220.0</v>
      </c>
      <c r="Q49" s="43">
        <v>155.0</v>
      </c>
      <c r="R49" s="43">
        <v>320.0</v>
      </c>
      <c r="S49" s="48" t="s">
        <v>527</v>
      </c>
      <c r="T49" s="78" t="s">
        <v>496</v>
      </c>
      <c r="U49" s="43" t="s">
        <v>497</v>
      </c>
      <c r="V49" s="43" t="s">
        <v>212</v>
      </c>
      <c r="W49" s="43" t="s">
        <v>498</v>
      </c>
      <c r="X49" s="43">
        <v>405.0</v>
      </c>
      <c r="Y49" s="45">
        <v>1.0</v>
      </c>
      <c r="Z49" s="45">
        <v>1.5</v>
      </c>
      <c r="AA49" s="43" t="s">
        <v>96</v>
      </c>
      <c r="AB49" s="43" t="s">
        <v>97</v>
      </c>
      <c r="AC49" s="46" t="s">
        <v>528</v>
      </c>
      <c r="AD49" s="43" t="s">
        <v>99</v>
      </c>
      <c r="AE49" s="92" t="s">
        <v>500</v>
      </c>
      <c r="AF49" s="78" t="s">
        <v>501</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529</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530</v>
      </c>
      <c r="CF49" s="68" t="s">
        <v>528</v>
      </c>
      <c r="CG49" s="72"/>
      <c r="CH49" s="68"/>
      <c r="CI49" s="68"/>
      <c r="CJ49" s="68"/>
      <c r="CK49" s="68"/>
    </row>
    <row r="50" ht="30.0" customHeight="1">
      <c r="A50" s="31"/>
      <c r="B50" s="76" t="s">
        <v>531</v>
      </c>
      <c r="C50" s="77" t="str">
        <f>IF('Стоп-лист'!C$15 = "стоп", "стоп" , "")</f>
        <v/>
      </c>
      <c r="D50" s="34">
        <f t="shared" si="1"/>
        <v>50</v>
      </c>
      <c r="E50" s="35" t="s">
        <v>532</v>
      </c>
      <c r="F50" s="36" t="s">
        <v>533</v>
      </c>
      <c r="G50" s="37" t="s">
        <v>534</v>
      </c>
      <c r="H50" s="38">
        <v>4300.0</v>
      </c>
      <c r="I50" s="39">
        <v>0.35</v>
      </c>
      <c r="J50" s="40">
        <f t="shared" si="2"/>
        <v>2838</v>
      </c>
      <c r="K50" s="26" t="s">
        <v>535</v>
      </c>
      <c r="L50" s="41" t="s">
        <v>88</v>
      </c>
      <c r="M50" s="41" t="s">
        <v>88</v>
      </c>
      <c r="N50" s="42" t="s">
        <v>89</v>
      </c>
      <c r="O50" s="43">
        <v>940.0</v>
      </c>
      <c r="P50" s="43">
        <v>280.0</v>
      </c>
      <c r="Q50" s="43">
        <v>180.0</v>
      </c>
      <c r="R50" s="43">
        <v>300.0</v>
      </c>
      <c r="S50" s="48" t="s">
        <v>536</v>
      </c>
      <c r="T50" s="78" t="s">
        <v>496</v>
      </c>
      <c r="U50" s="43" t="s">
        <v>497</v>
      </c>
      <c r="V50" s="43" t="s">
        <v>212</v>
      </c>
      <c r="W50" s="43" t="s">
        <v>498</v>
      </c>
      <c r="X50" s="43">
        <v>405.0</v>
      </c>
      <c r="Y50" s="45">
        <v>1.5</v>
      </c>
      <c r="Z50" s="45">
        <v>1.5</v>
      </c>
      <c r="AA50" s="43" t="s">
        <v>96</v>
      </c>
      <c r="AB50" s="43" t="s">
        <v>97</v>
      </c>
      <c r="AC50" s="46" t="s">
        <v>537</v>
      </c>
      <c r="AD50" s="43" t="s">
        <v>99</v>
      </c>
      <c r="AE50" s="92" t="s">
        <v>500</v>
      </c>
      <c r="AF50" s="78" t="s">
        <v>501</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538</v>
      </c>
      <c r="CF50" s="68" t="s">
        <v>537</v>
      </c>
      <c r="CG50" s="72"/>
      <c r="CH50" s="68"/>
      <c r="CI50" s="68"/>
      <c r="CJ50" s="68"/>
      <c r="CK50" s="68"/>
    </row>
    <row r="51" ht="30.0" customHeight="1">
      <c r="A51" s="31"/>
      <c r="B51" s="76" t="s">
        <v>539</v>
      </c>
      <c r="C51" s="77" t="str">
        <f>IF('Стоп-лист'!C$15 = "стоп", "стоп" , "")</f>
        <v/>
      </c>
      <c r="D51" s="34">
        <f t="shared" si="1"/>
        <v>50</v>
      </c>
      <c r="E51" s="35" t="s">
        <v>540</v>
      </c>
      <c r="F51" s="97" t="s">
        <v>541</v>
      </c>
      <c r="G51" s="37" t="s">
        <v>542</v>
      </c>
      <c r="H51" s="38">
        <v>5800.0</v>
      </c>
      <c r="I51" s="39">
        <v>0.32</v>
      </c>
      <c r="J51" s="40">
        <f t="shared" si="2"/>
        <v>3886</v>
      </c>
      <c r="K51" s="26" t="s">
        <v>543</v>
      </c>
      <c r="L51" s="41" t="s">
        <v>88</v>
      </c>
      <c r="M51" s="41" t="s">
        <v>88</v>
      </c>
      <c r="N51" s="42" t="s">
        <v>89</v>
      </c>
      <c r="O51" s="43">
        <v>1600.0</v>
      </c>
      <c r="P51" s="43">
        <v>300.0</v>
      </c>
      <c r="Q51" s="43">
        <v>200.0</v>
      </c>
      <c r="R51" s="43">
        <v>500.0</v>
      </c>
      <c r="S51" s="48" t="s">
        <v>544</v>
      </c>
      <c r="T51" s="78" t="s">
        <v>496</v>
      </c>
      <c r="U51" s="43" t="s">
        <v>497</v>
      </c>
      <c r="V51" s="43" t="s">
        <v>212</v>
      </c>
      <c r="W51" s="43" t="s">
        <v>498</v>
      </c>
      <c r="X51" s="43">
        <v>405.0</v>
      </c>
      <c r="Y51" s="45">
        <v>2.0</v>
      </c>
      <c r="Z51" s="45">
        <v>1.5</v>
      </c>
      <c r="AA51" s="43" t="s">
        <v>96</v>
      </c>
      <c r="AB51" s="43" t="s">
        <v>97</v>
      </c>
      <c r="AC51" s="46" t="s">
        <v>545</v>
      </c>
      <c r="AD51" s="43" t="s">
        <v>99</v>
      </c>
      <c r="AE51" s="92" t="s">
        <v>500</v>
      </c>
      <c r="AF51" s="78" t="s">
        <v>501</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546</v>
      </c>
      <c r="CF51" s="68" t="s">
        <v>545</v>
      </c>
      <c r="CG51" s="72"/>
      <c r="CH51" s="68"/>
      <c r="CI51" s="68"/>
      <c r="CJ51" s="68"/>
      <c r="CK51" s="68"/>
    </row>
    <row r="52" ht="30.0" customHeight="1">
      <c r="A52" s="31"/>
      <c r="B52" s="76" t="s">
        <v>547</v>
      </c>
      <c r="C52" s="77" t="str">
        <f>IF('Стоп-лист'!C$15 = "стоп", "стоп" , "")</f>
        <v/>
      </c>
      <c r="D52" s="34">
        <f t="shared" si="1"/>
        <v>50</v>
      </c>
      <c r="E52" s="35" t="s">
        <v>548</v>
      </c>
      <c r="F52" s="98" t="s">
        <v>549</v>
      </c>
      <c r="G52" s="37" t="s">
        <v>550</v>
      </c>
      <c r="H52" s="38">
        <v>8700.0</v>
      </c>
      <c r="I52" s="39">
        <v>0.33</v>
      </c>
      <c r="J52" s="40">
        <f t="shared" si="2"/>
        <v>5742</v>
      </c>
      <c r="K52" s="26" t="s">
        <v>551</v>
      </c>
      <c r="L52" s="41" t="s">
        <v>88</v>
      </c>
      <c r="M52" s="41" t="s">
        <v>88</v>
      </c>
      <c r="N52" s="42" t="s">
        <v>89</v>
      </c>
      <c r="O52" s="43">
        <v>2300.0</v>
      </c>
      <c r="P52" s="43">
        <v>350.0</v>
      </c>
      <c r="Q52" s="43">
        <v>250.0</v>
      </c>
      <c r="R52" s="43">
        <v>550.0</v>
      </c>
      <c r="S52" s="48" t="s">
        <v>552</v>
      </c>
      <c r="T52" s="78" t="s">
        <v>496</v>
      </c>
      <c r="U52" s="43" t="s">
        <v>497</v>
      </c>
      <c r="V52" s="43" t="s">
        <v>212</v>
      </c>
      <c r="W52" s="43" t="s">
        <v>498</v>
      </c>
      <c r="X52" s="43">
        <v>405.0</v>
      </c>
      <c r="Y52" s="45">
        <v>3.0</v>
      </c>
      <c r="Z52" s="45">
        <v>1.5</v>
      </c>
      <c r="AA52" s="43" t="s">
        <v>96</v>
      </c>
      <c r="AB52" s="43" t="s">
        <v>97</v>
      </c>
      <c r="AC52" s="46" t="s">
        <v>553</v>
      </c>
      <c r="AD52" s="43" t="s">
        <v>99</v>
      </c>
      <c r="AE52" s="92" t="s">
        <v>500</v>
      </c>
      <c r="AF52" s="78" t="s">
        <v>501</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554</v>
      </c>
      <c r="CF52" s="68" t="s">
        <v>553</v>
      </c>
      <c r="CG52" s="72"/>
      <c r="CH52" s="68"/>
      <c r="CI52" s="68"/>
      <c r="CJ52" s="68"/>
      <c r="CK52" s="68"/>
    </row>
    <row r="53" ht="30.0" customHeight="1">
      <c r="A53" s="31"/>
      <c r="B53" s="76" t="s">
        <v>555</v>
      </c>
      <c r="C53" s="77" t="str">
        <f>IF('Стоп-лист'!C$15 = "стоп", "стоп" , "")</f>
        <v/>
      </c>
      <c r="D53" s="34">
        <f t="shared" si="1"/>
        <v>50</v>
      </c>
      <c r="E53" s="35" t="s">
        <v>556</v>
      </c>
      <c r="F53" s="98" t="s">
        <v>557</v>
      </c>
      <c r="G53" s="37" t="s">
        <v>558</v>
      </c>
      <c r="H53" s="38">
        <v>11600.0</v>
      </c>
      <c r="I53" s="39">
        <v>0.32</v>
      </c>
      <c r="J53" s="40">
        <f t="shared" si="2"/>
        <v>7656</v>
      </c>
      <c r="K53" s="26" t="s">
        <v>559</v>
      </c>
      <c r="L53" s="41" t="s">
        <v>88</v>
      </c>
      <c r="M53" s="41" t="s">
        <v>88</v>
      </c>
      <c r="N53" s="42" t="s">
        <v>89</v>
      </c>
      <c r="O53" s="43">
        <v>3000.0</v>
      </c>
      <c r="P53" s="43">
        <v>450.0</v>
      </c>
      <c r="Q53" s="43">
        <v>300.0</v>
      </c>
      <c r="R53" s="43">
        <v>550.0</v>
      </c>
      <c r="S53" s="48" t="s">
        <v>560</v>
      </c>
      <c r="T53" s="78" t="s">
        <v>496</v>
      </c>
      <c r="U53" s="43" t="s">
        <v>497</v>
      </c>
      <c r="V53" s="43" t="s">
        <v>212</v>
      </c>
      <c r="W53" s="43" t="s">
        <v>498</v>
      </c>
      <c r="X53" s="43">
        <v>405.0</v>
      </c>
      <c r="Y53" s="45">
        <v>4.0</v>
      </c>
      <c r="Z53" s="45">
        <v>1.5</v>
      </c>
      <c r="AA53" s="43" t="s">
        <v>96</v>
      </c>
      <c r="AB53" s="43" t="s">
        <v>97</v>
      </c>
      <c r="AC53" s="46" t="s">
        <v>561</v>
      </c>
      <c r="AD53" s="43" t="s">
        <v>99</v>
      </c>
      <c r="AE53" s="92" t="s">
        <v>500</v>
      </c>
      <c r="AF53" s="78" t="s">
        <v>501</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562</v>
      </c>
      <c r="CF53" s="68" t="s">
        <v>561</v>
      </c>
      <c r="CG53" s="72"/>
      <c r="CH53" s="68"/>
      <c r="CI53" s="68"/>
      <c r="CJ53" s="68"/>
      <c r="CK53" s="68"/>
    </row>
    <row r="54" ht="30.0" customHeight="1">
      <c r="A54" s="31"/>
      <c r="B54" s="76" t="s">
        <v>563</v>
      </c>
      <c r="C54" s="77" t="str">
        <f>IF('Стоп-лист'!C$15 = "стоп", "стоп" , "")</f>
        <v/>
      </c>
      <c r="D54" s="34">
        <f t="shared" si="1"/>
        <v>50</v>
      </c>
      <c r="E54" s="35" t="s">
        <v>564</v>
      </c>
      <c r="F54" s="98" t="s">
        <v>565</v>
      </c>
      <c r="G54" s="37" t="s">
        <v>566</v>
      </c>
      <c r="H54" s="38">
        <v>14500.0</v>
      </c>
      <c r="I54" s="39">
        <v>0.32</v>
      </c>
      <c r="J54" s="40">
        <f t="shared" si="2"/>
        <v>9425</v>
      </c>
      <c r="K54" s="26" t="s">
        <v>567</v>
      </c>
      <c r="L54" s="41" t="s">
        <v>88</v>
      </c>
      <c r="M54" s="41" t="s">
        <v>88</v>
      </c>
      <c r="N54" s="42" t="s">
        <v>89</v>
      </c>
      <c r="O54" s="80">
        <v>3500.0</v>
      </c>
      <c r="P54" s="80">
        <v>400.0</v>
      </c>
      <c r="Q54" s="80">
        <v>400.0</v>
      </c>
      <c r="R54" s="80">
        <v>600.0</v>
      </c>
      <c r="S54" s="48" t="s">
        <v>568</v>
      </c>
      <c r="T54" s="78" t="s">
        <v>496</v>
      </c>
      <c r="U54" s="43" t="s">
        <v>497</v>
      </c>
      <c r="V54" s="43" t="s">
        <v>212</v>
      </c>
      <c r="W54" s="43" t="s">
        <v>498</v>
      </c>
      <c r="X54" s="43">
        <v>405.0</v>
      </c>
      <c r="Y54" s="45">
        <v>5.0</v>
      </c>
      <c r="Z54" s="45">
        <v>1.5</v>
      </c>
      <c r="AA54" s="43" t="s">
        <v>96</v>
      </c>
      <c r="AB54" s="43" t="s">
        <v>97</v>
      </c>
      <c r="AC54" s="46" t="s">
        <v>569</v>
      </c>
      <c r="AD54" s="43" t="s">
        <v>99</v>
      </c>
      <c r="AE54" s="92" t="s">
        <v>500</v>
      </c>
      <c r="AF54" s="78" t="s">
        <v>501</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570</v>
      </c>
      <c r="CF54" s="68" t="s">
        <v>569</v>
      </c>
      <c r="CG54" s="72"/>
      <c r="CH54" s="68"/>
      <c r="CI54" s="68"/>
      <c r="CJ54" s="68"/>
      <c r="CK54" s="68"/>
    </row>
    <row r="55" ht="30.0" customHeight="1">
      <c r="A55" s="31"/>
      <c r="B55" s="76" t="s">
        <v>571</v>
      </c>
      <c r="C55" s="77" t="str">
        <f>IF('Стоп-лист'!C$15 = "стоп", "стоп" , "")</f>
        <v/>
      </c>
      <c r="D55" s="34">
        <f t="shared" si="1"/>
        <v>50</v>
      </c>
      <c r="E55" s="35" t="s">
        <v>572</v>
      </c>
      <c r="F55" s="98" t="s">
        <v>573</v>
      </c>
      <c r="G55" s="37" t="s">
        <v>574</v>
      </c>
      <c r="H55" s="38">
        <v>17400.0</v>
      </c>
      <c r="I55" s="39">
        <v>0.34</v>
      </c>
      <c r="J55" s="40">
        <f t="shared" si="2"/>
        <v>11310</v>
      </c>
      <c r="K55" s="26" t="s">
        <v>575</v>
      </c>
      <c r="L55" s="41" t="s">
        <v>88</v>
      </c>
      <c r="M55" s="41" t="s">
        <v>88</v>
      </c>
      <c r="N55" s="42" t="s">
        <v>89</v>
      </c>
      <c r="O55" s="80">
        <v>4200.0</v>
      </c>
      <c r="P55" s="80">
        <v>400.0</v>
      </c>
      <c r="Q55" s="80">
        <v>400.0</v>
      </c>
      <c r="R55" s="80">
        <v>600.0</v>
      </c>
      <c r="S55" s="48" t="s">
        <v>576</v>
      </c>
      <c r="T55" s="78" t="s">
        <v>496</v>
      </c>
      <c r="U55" s="43" t="s">
        <v>497</v>
      </c>
      <c r="V55" s="43" t="s">
        <v>212</v>
      </c>
      <c r="W55" s="43" t="s">
        <v>498</v>
      </c>
      <c r="X55" s="43">
        <v>405.0</v>
      </c>
      <c r="Y55" s="45">
        <v>6.0</v>
      </c>
      <c r="Z55" s="45">
        <v>1.5</v>
      </c>
      <c r="AA55" s="43" t="s">
        <v>96</v>
      </c>
      <c r="AB55" s="43" t="s">
        <v>97</v>
      </c>
      <c r="AC55" s="46" t="s">
        <v>577</v>
      </c>
      <c r="AD55" s="43" t="s">
        <v>99</v>
      </c>
      <c r="AE55" s="92" t="s">
        <v>500</v>
      </c>
      <c r="AF55" s="78" t="s">
        <v>501</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578</v>
      </c>
      <c r="CF55" s="68" t="s">
        <v>577</v>
      </c>
      <c r="CG55" s="72"/>
      <c r="CH55" s="68"/>
      <c r="CI55" s="68"/>
      <c r="CJ55" s="68"/>
      <c r="CK55" s="68"/>
    </row>
    <row r="56" ht="30.0" customHeight="1">
      <c r="A56" s="31"/>
      <c r="B56" s="76" t="s">
        <v>579</v>
      </c>
      <c r="C56" s="77" t="str">
        <f>IF('Стоп-лист'!C$15 = "стоп", "стоп" , "")</f>
        <v/>
      </c>
      <c r="D56" s="34">
        <f t="shared" si="1"/>
        <v>50</v>
      </c>
      <c r="E56" s="35" t="s">
        <v>580</v>
      </c>
      <c r="F56" s="98" t="s">
        <v>581</v>
      </c>
      <c r="G56" s="37" t="s">
        <v>582</v>
      </c>
      <c r="H56" s="38">
        <v>20300.0</v>
      </c>
      <c r="I56" s="39">
        <v>0.36</v>
      </c>
      <c r="J56" s="40">
        <f t="shared" si="2"/>
        <v>12992</v>
      </c>
      <c r="K56" s="26" t="s">
        <v>583</v>
      </c>
      <c r="L56" s="41" t="s">
        <v>87</v>
      </c>
      <c r="M56" s="41" t="s">
        <v>88</v>
      </c>
      <c r="N56" s="42" t="s">
        <v>89</v>
      </c>
      <c r="O56" s="80">
        <v>4900.0</v>
      </c>
      <c r="P56" s="80">
        <v>400.0</v>
      </c>
      <c r="Q56" s="80">
        <v>400.0</v>
      </c>
      <c r="R56" s="80">
        <v>600.0</v>
      </c>
      <c r="S56" s="48" t="s">
        <v>584</v>
      </c>
      <c r="T56" s="78" t="s">
        <v>496</v>
      </c>
      <c r="U56" s="43" t="s">
        <v>497</v>
      </c>
      <c r="V56" s="43" t="s">
        <v>212</v>
      </c>
      <c r="W56" s="43" t="s">
        <v>498</v>
      </c>
      <c r="X56" s="43">
        <v>405.0</v>
      </c>
      <c r="Y56" s="45">
        <v>7.0</v>
      </c>
      <c r="Z56" s="45">
        <v>1.5</v>
      </c>
      <c r="AA56" s="43" t="s">
        <v>96</v>
      </c>
      <c r="AB56" s="43" t="s">
        <v>97</v>
      </c>
      <c r="AC56" s="46" t="s">
        <v>585</v>
      </c>
      <c r="AD56" s="43" t="s">
        <v>99</v>
      </c>
      <c r="AE56" s="92" t="s">
        <v>500</v>
      </c>
      <c r="AF56" s="78" t="s">
        <v>501</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586</v>
      </c>
      <c r="CF56" s="68" t="s">
        <v>585</v>
      </c>
      <c r="CG56" s="72"/>
      <c r="CH56" s="68"/>
      <c r="CI56" s="68"/>
      <c r="CJ56" s="68"/>
      <c r="CK56" s="68"/>
    </row>
    <row r="57" ht="30.0" customHeight="1">
      <c r="A57" s="31"/>
      <c r="B57" s="32" t="s">
        <v>587</v>
      </c>
      <c r="C57" s="33" t="str">
        <f>IF(C59 = "стоп", "стоп" , "")</f>
        <v/>
      </c>
      <c r="D57" s="34">
        <f t="shared" si="1"/>
        <v>50</v>
      </c>
      <c r="E57" s="35" t="s">
        <v>588</v>
      </c>
      <c r="F57" s="36" t="s">
        <v>589</v>
      </c>
      <c r="G57" s="37" t="s">
        <v>590</v>
      </c>
      <c r="H57" s="38">
        <v>600.0</v>
      </c>
      <c r="I57" s="39">
        <v>0.55</v>
      </c>
      <c r="J57" s="40">
        <f t="shared" si="2"/>
        <v>324</v>
      </c>
      <c r="K57" s="26" t="s">
        <v>591</v>
      </c>
      <c r="L57" s="41" t="s">
        <v>88</v>
      </c>
      <c r="M57" s="41" t="s">
        <v>88</v>
      </c>
      <c r="N57" s="42" t="s">
        <v>592</v>
      </c>
      <c r="O57" s="43">
        <v>100.0</v>
      </c>
      <c r="P57" s="43">
        <v>100.0</v>
      </c>
      <c r="Q57" s="43">
        <v>55.0</v>
      </c>
      <c r="R57" s="43">
        <v>265.0</v>
      </c>
      <c r="S57" s="44" t="s">
        <v>593</v>
      </c>
      <c r="T57" s="78" t="s">
        <v>594</v>
      </c>
      <c r="U57" s="43" t="s">
        <v>595</v>
      </c>
      <c r="V57" s="43" t="s">
        <v>596</v>
      </c>
      <c r="W57" s="43" t="s">
        <v>597</v>
      </c>
      <c r="X57" s="99">
        <v>260.0</v>
      </c>
      <c r="Y57" s="45" t="s">
        <v>95</v>
      </c>
      <c r="Z57" s="45" t="s">
        <v>95</v>
      </c>
      <c r="AA57" s="99" t="s">
        <v>598</v>
      </c>
      <c r="AB57" s="43" t="s">
        <v>97</v>
      </c>
      <c r="AC57" s="46" t="s">
        <v>599</v>
      </c>
      <c r="AD57" s="43" t="s">
        <v>99</v>
      </c>
      <c r="AE57" s="92" t="s">
        <v>600</v>
      </c>
      <c r="AF57" s="78" t="s">
        <v>600</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601</v>
      </c>
      <c r="CB57" s="90" t="s">
        <v>602</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603</v>
      </c>
      <c r="CF57" s="68" t="s">
        <v>599</v>
      </c>
      <c r="CG57" s="72"/>
      <c r="CH57" s="68"/>
      <c r="CI57" s="68"/>
      <c r="CJ57" s="68"/>
      <c r="CK57" s="68"/>
    </row>
    <row r="58" ht="30.0" customHeight="1">
      <c r="A58" s="31"/>
      <c r="B58" s="32" t="s">
        <v>604</v>
      </c>
      <c r="C58" s="33" t="str">
        <f>IF(C59 = "стоп", "Только FBO/стоп" , "Только FBO")</f>
        <v>Только FBO</v>
      </c>
      <c r="D58" s="34">
        <f t="shared" si="1"/>
        <v>0</v>
      </c>
      <c r="E58" s="35" t="s">
        <v>605</v>
      </c>
      <c r="F58" s="36" t="s">
        <v>606</v>
      </c>
      <c r="G58" s="37" t="s">
        <v>607</v>
      </c>
      <c r="H58" s="38">
        <v>900.0</v>
      </c>
      <c r="I58" s="39">
        <v>0.49</v>
      </c>
      <c r="J58" s="40">
        <f t="shared" si="2"/>
        <v>484</v>
      </c>
      <c r="K58" s="26" t="s">
        <v>608</v>
      </c>
      <c r="L58" s="41" t="s">
        <v>88</v>
      </c>
      <c r="M58" s="41" t="s">
        <v>88</v>
      </c>
      <c r="N58" s="42" t="s">
        <v>592</v>
      </c>
      <c r="O58" s="43">
        <v>165.0</v>
      </c>
      <c r="P58" s="43">
        <v>140.0</v>
      </c>
      <c r="Q58" s="43">
        <v>90.0</v>
      </c>
      <c r="R58" s="43">
        <v>210.0</v>
      </c>
      <c r="S58" s="78" t="s">
        <v>609</v>
      </c>
      <c r="T58" s="78" t="s">
        <v>594</v>
      </c>
      <c r="U58" s="43" t="s">
        <v>595</v>
      </c>
      <c r="V58" s="43" t="s">
        <v>596</v>
      </c>
      <c r="W58" s="43" t="s">
        <v>597</v>
      </c>
      <c r="X58" s="99">
        <v>260.0</v>
      </c>
      <c r="Y58" s="45" t="s">
        <v>95</v>
      </c>
      <c r="Z58" s="43">
        <v>1.0</v>
      </c>
      <c r="AA58" s="99" t="s">
        <v>598</v>
      </c>
      <c r="AB58" s="43" t="s">
        <v>97</v>
      </c>
      <c r="AC58" s="46" t="s">
        <v>610</v>
      </c>
      <c r="AD58" s="43" t="s">
        <v>99</v>
      </c>
      <c r="AE58" s="92" t="s">
        <v>611</v>
      </c>
      <c r="AF58" s="78" t="s">
        <v>600</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612</v>
      </c>
      <c r="CF58" s="68" t="s">
        <v>610</v>
      </c>
      <c r="CG58" s="72"/>
      <c r="CH58" s="68"/>
      <c r="CI58" s="68"/>
      <c r="CJ58" s="68"/>
      <c r="CK58" s="68"/>
    </row>
    <row r="59" ht="30.0" customHeight="1">
      <c r="A59" s="31"/>
      <c r="B59" s="76" t="s">
        <v>613</v>
      </c>
      <c r="C59" s="77" t="str">
        <f>IF('Стоп-лист'!D$28 = "стоп", "стоп" , "")</f>
        <v/>
      </c>
      <c r="D59" s="34">
        <f t="shared" si="1"/>
        <v>50</v>
      </c>
      <c r="E59" s="35" t="s">
        <v>614</v>
      </c>
      <c r="F59" s="36" t="s">
        <v>615</v>
      </c>
      <c r="G59" s="37" t="s">
        <v>616</v>
      </c>
      <c r="H59" s="38">
        <v>1300.0</v>
      </c>
      <c r="I59" s="39">
        <v>0.47</v>
      </c>
      <c r="J59" s="40">
        <f t="shared" si="2"/>
        <v>680</v>
      </c>
      <c r="K59" s="26" t="s">
        <v>617</v>
      </c>
      <c r="L59" s="41" t="s">
        <v>88</v>
      </c>
      <c r="M59" s="41" t="s">
        <v>88</v>
      </c>
      <c r="N59" s="42" t="s">
        <v>592</v>
      </c>
      <c r="O59" s="43">
        <v>230.0</v>
      </c>
      <c r="P59" s="43">
        <v>230.0</v>
      </c>
      <c r="Q59" s="43">
        <v>110.0</v>
      </c>
      <c r="R59" s="43">
        <v>220.0</v>
      </c>
      <c r="S59" s="78" t="s">
        <v>618</v>
      </c>
      <c r="T59" s="78" t="s">
        <v>594</v>
      </c>
      <c r="U59" s="43" t="s">
        <v>595</v>
      </c>
      <c r="V59" s="43" t="s">
        <v>596</v>
      </c>
      <c r="W59" s="43" t="s">
        <v>597</v>
      </c>
      <c r="X59" s="99">
        <v>260.0</v>
      </c>
      <c r="Y59" s="45" t="s">
        <v>95</v>
      </c>
      <c r="Z59" s="45">
        <v>1.5</v>
      </c>
      <c r="AA59" s="99" t="s">
        <v>598</v>
      </c>
      <c r="AB59" s="43" t="s">
        <v>97</v>
      </c>
      <c r="AC59" s="46" t="s">
        <v>619</v>
      </c>
      <c r="AD59" s="43" t="s">
        <v>99</v>
      </c>
      <c r="AE59" s="92" t="s">
        <v>611</v>
      </c>
      <c r="AF59" s="78" t="s">
        <v>600</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620</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621</v>
      </c>
      <c r="CF59" s="68" t="s">
        <v>619</v>
      </c>
      <c r="CG59" s="72"/>
      <c r="CH59" s="68"/>
      <c r="CI59" s="68"/>
      <c r="CJ59" s="68"/>
      <c r="CK59" s="68"/>
    </row>
    <row r="60" ht="30.0" customHeight="1">
      <c r="A60" s="31"/>
      <c r="B60" s="76" t="s">
        <v>622</v>
      </c>
      <c r="C60" s="77" t="str">
        <f>IF('Стоп-лист'!C$28 = "стоп", "стоп" , "")</f>
        <v/>
      </c>
      <c r="D60" s="34">
        <f t="shared" si="1"/>
        <v>50</v>
      </c>
      <c r="E60" s="35" t="s">
        <v>623</v>
      </c>
      <c r="F60" s="36" t="s">
        <v>624</v>
      </c>
      <c r="G60" s="37" t="s">
        <v>625</v>
      </c>
      <c r="H60" s="38">
        <v>2300.0</v>
      </c>
      <c r="I60" s="39">
        <v>0.5</v>
      </c>
      <c r="J60" s="40">
        <f t="shared" si="2"/>
        <v>1182</v>
      </c>
      <c r="K60" s="26" t="s">
        <v>626</v>
      </c>
      <c r="L60" s="41" t="s">
        <v>88</v>
      </c>
      <c r="M60" s="41" t="s">
        <v>88</v>
      </c>
      <c r="N60" s="42" t="s">
        <v>592</v>
      </c>
      <c r="O60" s="43">
        <v>470.0</v>
      </c>
      <c r="P60" s="43">
        <v>160.0</v>
      </c>
      <c r="Q60" s="43">
        <v>150.0</v>
      </c>
      <c r="R60" s="43">
        <v>240.0</v>
      </c>
      <c r="S60" s="78" t="s">
        <v>627</v>
      </c>
      <c r="T60" s="78" t="s">
        <v>594</v>
      </c>
      <c r="U60" s="43" t="s">
        <v>595</v>
      </c>
      <c r="V60" s="43" t="s">
        <v>596</v>
      </c>
      <c r="W60" s="43" t="s">
        <v>597</v>
      </c>
      <c r="X60" s="99">
        <v>260.0</v>
      </c>
      <c r="Y60" s="45">
        <v>1.0</v>
      </c>
      <c r="Z60" s="45">
        <v>1.5</v>
      </c>
      <c r="AA60" s="99" t="s">
        <v>598</v>
      </c>
      <c r="AB60" s="43" t="s">
        <v>97</v>
      </c>
      <c r="AC60" s="46" t="s">
        <v>628</v>
      </c>
      <c r="AD60" s="43" t="s">
        <v>99</v>
      </c>
      <c r="AE60" s="92" t="s">
        <v>611</v>
      </c>
      <c r="AF60" s="78" t="s">
        <v>600</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620</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629</v>
      </c>
      <c r="CF60" s="68" t="s">
        <v>628</v>
      </c>
      <c r="CG60" s="72"/>
      <c r="CH60" s="68"/>
      <c r="CI60" s="68"/>
      <c r="CJ60" s="68"/>
      <c r="CK60" s="68"/>
    </row>
    <row r="61" ht="30.0" customHeight="1">
      <c r="A61" s="31"/>
      <c r="B61" s="76" t="s">
        <v>630</v>
      </c>
      <c r="C61" s="77" t="str">
        <f>IF('Стоп-лист'!C$28 = "стоп", "стоп" , "")</f>
        <v/>
      </c>
      <c r="D61" s="34">
        <f t="shared" si="1"/>
        <v>50</v>
      </c>
      <c r="E61" s="35" t="s">
        <v>631</v>
      </c>
      <c r="F61" s="36" t="s">
        <v>632</v>
      </c>
      <c r="G61" s="37" t="s">
        <v>633</v>
      </c>
      <c r="H61" s="38">
        <v>3400.0</v>
      </c>
      <c r="I61" s="39">
        <v>0.5</v>
      </c>
      <c r="J61" s="40">
        <f t="shared" si="2"/>
        <v>1747</v>
      </c>
      <c r="K61" s="26" t="s">
        <v>634</v>
      </c>
      <c r="L61" s="41" t="s">
        <v>88</v>
      </c>
      <c r="M61" s="41" t="s">
        <v>88</v>
      </c>
      <c r="N61" s="42" t="s">
        <v>592</v>
      </c>
      <c r="O61" s="43">
        <v>640.0</v>
      </c>
      <c r="P61" s="43">
        <v>210.0</v>
      </c>
      <c r="Q61" s="43">
        <v>170.0</v>
      </c>
      <c r="R61" s="43">
        <v>220.0</v>
      </c>
      <c r="S61" s="78" t="s">
        <v>635</v>
      </c>
      <c r="T61" s="78" t="s">
        <v>594</v>
      </c>
      <c r="U61" s="43" t="s">
        <v>595</v>
      </c>
      <c r="V61" s="43" t="s">
        <v>596</v>
      </c>
      <c r="W61" s="43" t="s">
        <v>597</v>
      </c>
      <c r="X61" s="99">
        <v>260.0</v>
      </c>
      <c r="Y61" s="45">
        <v>1.5</v>
      </c>
      <c r="Z61" s="45">
        <v>1.5</v>
      </c>
      <c r="AA61" s="99" t="s">
        <v>598</v>
      </c>
      <c r="AB61" s="43" t="s">
        <v>97</v>
      </c>
      <c r="AC61" s="46" t="s">
        <v>636</v>
      </c>
      <c r="AD61" s="43" t="s">
        <v>99</v>
      </c>
      <c r="AE61" s="92" t="s">
        <v>611</v>
      </c>
      <c r="AF61" s="78" t="s">
        <v>600</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637</v>
      </c>
      <c r="CF61" s="68" t="s">
        <v>636</v>
      </c>
      <c r="CG61" s="72"/>
      <c r="CH61" s="68"/>
      <c r="CI61" s="68"/>
      <c r="CJ61" s="68"/>
      <c r="CK61" s="68"/>
    </row>
    <row r="62" ht="30.0" customHeight="1">
      <c r="A62" s="81"/>
      <c r="B62" s="76" t="s">
        <v>638</v>
      </c>
      <c r="C62" s="77" t="str">
        <f>IF('Стоп-лист'!C$28 = "стоп", "стоп" , "")</f>
        <v/>
      </c>
      <c r="D62" s="34">
        <f t="shared" si="1"/>
        <v>50</v>
      </c>
      <c r="E62" s="35" t="s">
        <v>639</v>
      </c>
      <c r="F62" s="36" t="s">
        <v>640</v>
      </c>
      <c r="G62" s="100" t="s">
        <v>641</v>
      </c>
      <c r="H62" s="38">
        <v>4600.0</v>
      </c>
      <c r="I62" s="39">
        <v>0.42</v>
      </c>
      <c r="J62" s="40">
        <f t="shared" si="2"/>
        <v>2583</v>
      </c>
      <c r="K62" s="26" t="s">
        <v>642</v>
      </c>
      <c r="L62" s="41" t="s">
        <v>88</v>
      </c>
      <c r="M62" s="41" t="s">
        <v>88</v>
      </c>
      <c r="N62" s="42" t="s">
        <v>592</v>
      </c>
      <c r="O62" s="43">
        <v>950.0</v>
      </c>
      <c r="P62" s="43">
        <v>300.0</v>
      </c>
      <c r="Q62" s="43">
        <v>200.0</v>
      </c>
      <c r="R62" s="43">
        <v>500.0</v>
      </c>
      <c r="S62" s="78" t="s">
        <v>643</v>
      </c>
      <c r="T62" s="78" t="s">
        <v>594</v>
      </c>
      <c r="U62" s="43" t="s">
        <v>595</v>
      </c>
      <c r="V62" s="43" t="s">
        <v>596</v>
      </c>
      <c r="W62" s="43" t="s">
        <v>597</v>
      </c>
      <c r="X62" s="99">
        <v>260.0</v>
      </c>
      <c r="Y62" s="45">
        <v>2.0</v>
      </c>
      <c r="Z62" s="45">
        <v>1.5</v>
      </c>
      <c r="AA62" s="99" t="s">
        <v>598</v>
      </c>
      <c r="AB62" s="43" t="s">
        <v>97</v>
      </c>
      <c r="AC62" s="46" t="s">
        <v>644</v>
      </c>
      <c r="AD62" s="43" t="s">
        <v>99</v>
      </c>
      <c r="AE62" s="92" t="s">
        <v>611</v>
      </c>
      <c r="AF62" s="78" t="s">
        <v>600</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645</v>
      </c>
      <c r="CF62" s="68" t="s">
        <v>644</v>
      </c>
      <c r="CG62" s="72"/>
      <c r="CH62" s="68"/>
      <c r="CI62" s="68"/>
      <c r="CJ62" s="68"/>
      <c r="CK62" s="68"/>
    </row>
    <row r="63" ht="30.0" customHeight="1">
      <c r="A63" s="81"/>
      <c r="B63" s="76" t="s">
        <v>646</v>
      </c>
      <c r="C63" s="77" t="str">
        <f>IF('Стоп-лист'!C$28 = "стоп", "стоп" , "")</f>
        <v/>
      </c>
      <c r="D63" s="34">
        <f t="shared" si="1"/>
        <v>50</v>
      </c>
      <c r="E63" s="35" t="s">
        <v>647</v>
      </c>
      <c r="F63" s="36" t="s">
        <v>648</v>
      </c>
      <c r="G63" s="100" t="s">
        <v>649</v>
      </c>
      <c r="H63" s="38">
        <v>6900.0</v>
      </c>
      <c r="I63" s="39">
        <v>0.45</v>
      </c>
      <c r="J63" s="40">
        <f t="shared" si="2"/>
        <v>3756</v>
      </c>
      <c r="K63" s="26" t="s">
        <v>650</v>
      </c>
      <c r="L63" s="41" t="s">
        <v>88</v>
      </c>
      <c r="M63" s="41" t="s">
        <v>88</v>
      </c>
      <c r="N63" s="42" t="s">
        <v>592</v>
      </c>
      <c r="O63" s="43">
        <v>1450.0</v>
      </c>
      <c r="P63" s="43">
        <v>300.0</v>
      </c>
      <c r="Q63" s="43">
        <v>250.0</v>
      </c>
      <c r="R63" s="43">
        <v>550.0</v>
      </c>
      <c r="S63" s="78" t="s">
        <v>651</v>
      </c>
      <c r="T63" s="78" t="s">
        <v>594</v>
      </c>
      <c r="U63" s="43" t="s">
        <v>595</v>
      </c>
      <c r="V63" s="43" t="s">
        <v>596</v>
      </c>
      <c r="W63" s="43" t="s">
        <v>597</v>
      </c>
      <c r="X63" s="99">
        <v>260.0</v>
      </c>
      <c r="Y63" s="45">
        <v>3.0</v>
      </c>
      <c r="Z63" s="45">
        <v>1.5</v>
      </c>
      <c r="AA63" s="99" t="s">
        <v>598</v>
      </c>
      <c r="AB63" s="43" t="s">
        <v>97</v>
      </c>
      <c r="AC63" s="46" t="s">
        <v>652</v>
      </c>
      <c r="AD63" s="43" t="s">
        <v>99</v>
      </c>
      <c r="AE63" s="92" t="s">
        <v>611</v>
      </c>
      <c r="AF63" s="78" t="s">
        <v>600</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653</v>
      </c>
      <c r="CF63" s="68" t="s">
        <v>652</v>
      </c>
      <c r="CG63" s="72"/>
      <c r="CH63" s="68"/>
      <c r="CI63" s="68"/>
      <c r="CJ63" s="68"/>
      <c r="CK63" s="68"/>
    </row>
    <row r="64" ht="30.0" customHeight="1">
      <c r="A64" s="81"/>
      <c r="B64" s="76" t="s">
        <v>654</v>
      </c>
      <c r="C64" s="77" t="str">
        <f>IF('Стоп-лист'!C$28 = "стоп", "стоп" , "")</f>
        <v/>
      </c>
      <c r="D64" s="34">
        <f t="shared" si="1"/>
        <v>50</v>
      </c>
      <c r="E64" s="35" t="s">
        <v>655</v>
      </c>
      <c r="F64" s="36" t="s">
        <v>656</v>
      </c>
      <c r="G64" s="100" t="s">
        <v>657</v>
      </c>
      <c r="H64" s="38">
        <v>9200.0</v>
      </c>
      <c r="I64" s="39">
        <v>0.48</v>
      </c>
      <c r="J64" s="40">
        <f t="shared" si="2"/>
        <v>4828</v>
      </c>
      <c r="K64" s="26" t="s">
        <v>658</v>
      </c>
      <c r="L64" s="41" t="s">
        <v>88</v>
      </c>
      <c r="M64" s="41" t="s">
        <v>88</v>
      </c>
      <c r="N64" s="42" t="s">
        <v>592</v>
      </c>
      <c r="O64" s="43">
        <v>1900.0</v>
      </c>
      <c r="P64" s="43">
        <v>350.0</v>
      </c>
      <c r="Q64" s="43">
        <v>250.0</v>
      </c>
      <c r="R64" s="43">
        <v>550.0</v>
      </c>
      <c r="S64" s="78" t="s">
        <v>659</v>
      </c>
      <c r="T64" s="78" t="s">
        <v>594</v>
      </c>
      <c r="U64" s="43" t="s">
        <v>595</v>
      </c>
      <c r="V64" s="43" t="s">
        <v>596</v>
      </c>
      <c r="W64" s="43" t="s">
        <v>597</v>
      </c>
      <c r="X64" s="99">
        <v>260.0</v>
      </c>
      <c r="Y64" s="45">
        <v>4.0</v>
      </c>
      <c r="Z64" s="45">
        <v>1.5</v>
      </c>
      <c r="AA64" s="99" t="s">
        <v>598</v>
      </c>
      <c r="AB64" s="43" t="s">
        <v>97</v>
      </c>
      <c r="AC64" s="46" t="s">
        <v>660</v>
      </c>
      <c r="AD64" s="43" t="s">
        <v>99</v>
      </c>
      <c r="AE64" s="92" t="s">
        <v>611</v>
      </c>
      <c r="AF64" s="78" t="s">
        <v>600</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661</v>
      </c>
      <c r="CF64" s="68" t="s">
        <v>660</v>
      </c>
      <c r="CG64" s="72"/>
      <c r="CH64" s="68"/>
      <c r="CI64" s="68"/>
      <c r="CJ64" s="68"/>
      <c r="CK64" s="68"/>
    </row>
    <row r="65" ht="30.0" customHeight="1">
      <c r="A65" s="81"/>
      <c r="B65" s="76" t="s">
        <v>662</v>
      </c>
      <c r="C65" s="77" t="str">
        <f>IF('Стоп-лист'!C$28 = "стоп", "стоп" , "")</f>
        <v/>
      </c>
      <c r="D65" s="34">
        <f t="shared" si="1"/>
        <v>50</v>
      </c>
      <c r="E65" s="35" t="s">
        <v>663</v>
      </c>
      <c r="F65" s="36" t="s">
        <v>664</v>
      </c>
      <c r="G65" s="100" t="s">
        <v>665</v>
      </c>
      <c r="H65" s="38">
        <v>11500.0</v>
      </c>
      <c r="I65" s="39">
        <v>0.47</v>
      </c>
      <c r="J65" s="40">
        <f t="shared" si="2"/>
        <v>6039</v>
      </c>
      <c r="K65" s="26" t="s">
        <v>666</v>
      </c>
      <c r="L65" s="41" t="s">
        <v>88</v>
      </c>
      <c r="M65" s="41" t="s">
        <v>88</v>
      </c>
      <c r="N65" s="42" t="s">
        <v>592</v>
      </c>
      <c r="O65" s="43">
        <v>2350.0</v>
      </c>
      <c r="P65" s="43">
        <v>400.0</v>
      </c>
      <c r="Q65" s="43">
        <v>300.0</v>
      </c>
      <c r="R65" s="43">
        <v>550.0</v>
      </c>
      <c r="S65" s="78" t="s">
        <v>667</v>
      </c>
      <c r="T65" s="78" t="s">
        <v>594</v>
      </c>
      <c r="U65" s="43" t="s">
        <v>595</v>
      </c>
      <c r="V65" s="43" t="s">
        <v>596</v>
      </c>
      <c r="W65" s="43" t="s">
        <v>597</v>
      </c>
      <c r="X65" s="99">
        <v>260.0</v>
      </c>
      <c r="Y65" s="45">
        <v>5.0</v>
      </c>
      <c r="Z65" s="45">
        <v>1.5</v>
      </c>
      <c r="AA65" s="99" t="s">
        <v>598</v>
      </c>
      <c r="AB65" s="43" t="s">
        <v>97</v>
      </c>
      <c r="AC65" s="46" t="s">
        <v>668</v>
      </c>
      <c r="AD65" s="43" t="s">
        <v>99</v>
      </c>
      <c r="AE65" s="92" t="s">
        <v>611</v>
      </c>
      <c r="AF65" s="78" t="s">
        <v>600</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669</v>
      </c>
      <c r="CF65" s="68" t="s">
        <v>668</v>
      </c>
      <c r="CG65" s="72"/>
      <c r="CH65" s="68"/>
      <c r="CI65" s="68"/>
      <c r="CJ65" s="68"/>
      <c r="CK65" s="68"/>
    </row>
    <row r="66" ht="30.0" customHeight="1">
      <c r="A66" s="81"/>
      <c r="B66" s="76" t="s">
        <v>670</v>
      </c>
      <c r="C66" s="77" t="str">
        <f>IF('Стоп-лист'!C$28 = "стоп", "стоп" , "")</f>
        <v/>
      </c>
      <c r="D66" s="34">
        <f t="shared" si="1"/>
        <v>50</v>
      </c>
      <c r="E66" s="35" t="s">
        <v>671</v>
      </c>
      <c r="F66" s="36" t="s">
        <v>672</v>
      </c>
      <c r="G66" s="100" t="s">
        <v>673</v>
      </c>
      <c r="H66" s="38">
        <v>13800.0</v>
      </c>
      <c r="I66" s="39">
        <v>0.45</v>
      </c>
      <c r="J66" s="40">
        <f t="shared" si="2"/>
        <v>7167</v>
      </c>
      <c r="K66" s="26" t="s">
        <v>674</v>
      </c>
      <c r="L66" s="41" t="s">
        <v>88</v>
      </c>
      <c r="M66" s="41" t="s">
        <v>88</v>
      </c>
      <c r="N66" s="42" t="s">
        <v>592</v>
      </c>
      <c r="O66" s="80">
        <v>2850.0</v>
      </c>
      <c r="P66" s="80">
        <v>400.0</v>
      </c>
      <c r="Q66" s="80">
        <v>400.0</v>
      </c>
      <c r="R66" s="80">
        <v>600.0</v>
      </c>
      <c r="S66" s="78" t="s">
        <v>675</v>
      </c>
      <c r="T66" s="78" t="s">
        <v>594</v>
      </c>
      <c r="U66" s="43" t="s">
        <v>595</v>
      </c>
      <c r="V66" s="43" t="s">
        <v>596</v>
      </c>
      <c r="W66" s="43" t="s">
        <v>597</v>
      </c>
      <c r="X66" s="99">
        <v>260.0</v>
      </c>
      <c r="Y66" s="45">
        <v>6.0</v>
      </c>
      <c r="Z66" s="45">
        <v>1.5</v>
      </c>
      <c r="AA66" s="99" t="s">
        <v>598</v>
      </c>
      <c r="AB66" s="43" t="s">
        <v>97</v>
      </c>
      <c r="AC66" s="46" t="s">
        <v>676</v>
      </c>
      <c r="AD66" s="43" t="s">
        <v>99</v>
      </c>
      <c r="AE66" s="92" t="s">
        <v>611</v>
      </c>
      <c r="AF66" s="78" t="s">
        <v>600</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677</v>
      </c>
      <c r="CF66" s="68" t="s">
        <v>676</v>
      </c>
      <c r="CG66" s="72"/>
      <c r="CH66" s="68"/>
      <c r="CI66" s="68"/>
      <c r="CJ66" s="68"/>
      <c r="CK66" s="68"/>
    </row>
    <row r="67" ht="30.0" customHeight="1">
      <c r="A67" s="81"/>
      <c r="B67" s="76" t="s">
        <v>678</v>
      </c>
      <c r="C67" s="77" t="str">
        <f>IF('Стоп-лист'!C$28 = "стоп", "стоп" , "")</f>
        <v/>
      </c>
      <c r="D67" s="34">
        <f t="shared" si="1"/>
        <v>50</v>
      </c>
      <c r="E67" s="35" t="s">
        <v>679</v>
      </c>
      <c r="F67" s="36" t="s">
        <v>680</v>
      </c>
      <c r="G67" s="100" t="s">
        <v>681</v>
      </c>
      <c r="H67" s="38">
        <v>16100.0</v>
      </c>
      <c r="I67" s="39">
        <v>0.48</v>
      </c>
      <c r="J67" s="40">
        <f t="shared" si="2"/>
        <v>8211</v>
      </c>
      <c r="K67" s="26" t="s">
        <v>682</v>
      </c>
      <c r="L67" s="41" t="s">
        <v>87</v>
      </c>
      <c r="M67" s="41" t="s">
        <v>88</v>
      </c>
      <c r="N67" s="42" t="s">
        <v>592</v>
      </c>
      <c r="O67" s="80">
        <v>3325.0</v>
      </c>
      <c r="P67" s="80">
        <v>400.0</v>
      </c>
      <c r="Q67" s="80">
        <v>400.0</v>
      </c>
      <c r="R67" s="80">
        <v>600.0</v>
      </c>
      <c r="S67" s="78" t="s">
        <v>683</v>
      </c>
      <c r="T67" s="78" t="s">
        <v>594</v>
      </c>
      <c r="U67" s="43" t="s">
        <v>595</v>
      </c>
      <c r="V67" s="43" t="s">
        <v>596</v>
      </c>
      <c r="W67" s="43" t="s">
        <v>597</v>
      </c>
      <c r="X67" s="99">
        <v>260.0</v>
      </c>
      <c r="Y67" s="45">
        <v>7.0</v>
      </c>
      <c r="Z67" s="45">
        <v>1.5</v>
      </c>
      <c r="AA67" s="99" t="s">
        <v>598</v>
      </c>
      <c r="AB67" s="43" t="s">
        <v>97</v>
      </c>
      <c r="AC67" s="46" t="s">
        <v>684</v>
      </c>
      <c r="AD67" s="43" t="s">
        <v>99</v>
      </c>
      <c r="AE67" s="92" t="s">
        <v>611</v>
      </c>
      <c r="AF67" s="78" t="s">
        <v>600</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685</v>
      </c>
      <c r="CF67" s="68" t="s">
        <v>684</v>
      </c>
      <c r="CG67" s="72"/>
      <c r="CH67" s="68"/>
      <c r="CI67" s="68"/>
      <c r="CJ67" s="68"/>
      <c r="CK67" s="68"/>
    </row>
    <row r="68" ht="30.0" customHeight="1">
      <c r="A68" s="101"/>
      <c r="B68" s="102" t="s">
        <v>686</v>
      </c>
      <c r="C68" s="103"/>
      <c r="D68" s="104">
        <f>IF(C68="",1,0)</f>
        <v>1</v>
      </c>
      <c r="E68" s="105" t="s">
        <v>687</v>
      </c>
      <c r="F68" s="36" t="s">
        <v>688</v>
      </c>
      <c r="G68" s="100" t="s">
        <v>689</v>
      </c>
      <c r="H68" s="106">
        <v>18300.0</v>
      </c>
      <c r="I68" s="39">
        <v>0.38</v>
      </c>
      <c r="J68" s="40">
        <f t="shared" si="2"/>
        <v>11739</v>
      </c>
      <c r="K68" s="26" t="s">
        <v>690</v>
      </c>
      <c r="L68" s="41" t="s">
        <v>87</v>
      </c>
      <c r="M68" s="41" t="s">
        <v>88</v>
      </c>
      <c r="N68" s="42" t="s">
        <v>592</v>
      </c>
      <c r="O68" s="80">
        <v>4750.0</v>
      </c>
      <c r="P68" s="80">
        <v>400.0</v>
      </c>
      <c r="Q68" s="80">
        <v>400.0</v>
      </c>
      <c r="R68" s="80">
        <v>600.0</v>
      </c>
      <c r="S68" s="78" t="s">
        <v>691</v>
      </c>
      <c r="T68" s="78" t="s">
        <v>594</v>
      </c>
      <c r="U68" s="43" t="s">
        <v>595</v>
      </c>
      <c r="V68" s="43" t="s">
        <v>596</v>
      </c>
      <c r="W68" s="43" t="s">
        <v>597</v>
      </c>
      <c r="X68" s="99">
        <v>260.0</v>
      </c>
      <c r="Y68" s="45">
        <v>10.0</v>
      </c>
      <c r="Z68" s="45">
        <v>1.5</v>
      </c>
      <c r="AA68" s="99" t="s">
        <v>598</v>
      </c>
      <c r="AB68" s="43" t="s">
        <v>97</v>
      </c>
      <c r="AC68" s="46" t="s">
        <v>692</v>
      </c>
      <c r="AD68" s="43" t="s">
        <v>99</v>
      </c>
      <c r="AE68" s="92" t="s">
        <v>611</v>
      </c>
      <c r="AF68" s="78" t="s">
        <v>600</v>
      </c>
      <c r="AG68" s="43" t="s">
        <v>102</v>
      </c>
      <c r="AH68" s="43" t="s">
        <v>103</v>
      </c>
      <c r="AI68" s="49" t="s">
        <v>104</v>
      </c>
      <c r="AJ68" s="49">
        <v>0.0</v>
      </c>
      <c r="AK68" s="73" t="str">
        <f t="shared" si="20"/>
        <v>https://getfile.dokpub.com/yandex/get/https://disk.yandex.ru/d/wCXnW_brFM5sJA/v1.mp4</v>
      </c>
      <c r="AL68" s="51" t="s">
        <v>693</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694</v>
      </c>
      <c r="BZ68" s="74"/>
      <c r="CA68" s="68"/>
      <c r="CB68" s="90"/>
      <c r="CC68" s="70" t="s">
        <v>179</v>
      </c>
      <c r="CD68" s="71"/>
      <c r="CE68" s="75"/>
      <c r="CF68" s="68" t="s">
        <v>692</v>
      </c>
      <c r="CG68" s="72"/>
      <c r="CH68" s="68"/>
      <c r="CI68" s="68"/>
      <c r="CJ68" s="68"/>
      <c r="CK68" s="68"/>
    </row>
    <row r="69" ht="30.0" customHeight="1">
      <c r="A69" s="85"/>
      <c r="B69" s="32" t="s">
        <v>695</v>
      </c>
      <c r="C69" s="33" t="str">
        <f>IF(C71 = "стоп", "стоп" , "")</f>
        <v/>
      </c>
      <c r="D69" s="34">
        <f t="shared" ref="D69:D91" si="22">IF(C69="",50,0)</f>
        <v>50</v>
      </c>
      <c r="E69" s="35" t="s">
        <v>696</v>
      </c>
      <c r="F69" s="36" t="s">
        <v>697</v>
      </c>
      <c r="G69" s="37" t="s">
        <v>698</v>
      </c>
      <c r="H69" s="38">
        <v>600.0</v>
      </c>
      <c r="I69" s="39">
        <v>0.56</v>
      </c>
      <c r="J69" s="40">
        <f t="shared" si="2"/>
        <v>312</v>
      </c>
      <c r="K69" s="26" t="s">
        <v>699</v>
      </c>
      <c r="L69" s="41" t="s">
        <v>87</v>
      </c>
      <c r="M69" s="41" t="s">
        <v>88</v>
      </c>
      <c r="N69" s="42" t="s">
        <v>592</v>
      </c>
      <c r="O69" s="43">
        <v>100.0</v>
      </c>
      <c r="P69" s="43">
        <v>100.0</v>
      </c>
      <c r="Q69" s="43">
        <v>55.0</v>
      </c>
      <c r="R69" s="43">
        <v>265.0</v>
      </c>
      <c r="S69" s="78" t="s">
        <v>700</v>
      </c>
      <c r="T69" s="78" t="s">
        <v>701</v>
      </c>
      <c r="U69" s="43" t="s">
        <v>702</v>
      </c>
      <c r="V69" s="43" t="s">
        <v>703</v>
      </c>
      <c r="W69" s="43" t="s">
        <v>597</v>
      </c>
      <c r="X69" s="99">
        <v>260.0</v>
      </c>
      <c r="Y69" s="45" t="s">
        <v>95</v>
      </c>
      <c r="Z69" s="45" t="s">
        <v>95</v>
      </c>
      <c r="AA69" s="99" t="s">
        <v>598</v>
      </c>
      <c r="AB69" s="43" t="s">
        <v>97</v>
      </c>
      <c r="AC69" s="46" t="s">
        <v>704</v>
      </c>
      <c r="AD69" s="43" t="s">
        <v>99</v>
      </c>
      <c r="AE69" s="47" t="s">
        <v>705</v>
      </c>
      <c r="AF69" s="48" t="s">
        <v>706</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601</v>
      </c>
      <c r="CB69" s="90" t="s">
        <v>707</v>
      </c>
      <c r="CC69" s="70" t="s">
        <v>708</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709</v>
      </c>
      <c r="CF69" s="68" t="s">
        <v>704</v>
      </c>
      <c r="CG69" s="72"/>
      <c r="CH69" s="68"/>
      <c r="CI69" s="68"/>
      <c r="CJ69" s="68"/>
      <c r="CK69" s="68"/>
    </row>
    <row r="70" ht="30.0" customHeight="1">
      <c r="A70" s="81"/>
      <c r="B70" s="32" t="s">
        <v>710</v>
      </c>
      <c r="C70" s="33" t="str">
        <f>IF(C71 = "стоп", "Только FBO/стоп" , "Только FBO")</f>
        <v>Только FBO</v>
      </c>
      <c r="D70" s="34">
        <f t="shared" si="22"/>
        <v>0</v>
      </c>
      <c r="E70" s="35" t="s">
        <v>711</v>
      </c>
      <c r="F70" s="36" t="s">
        <v>712</v>
      </c>
      <c r="G70" s="37" t="s">
        <v>713</v>
      </c>
      <c r="H70" s="38">
        <v>900.0</v>
      </c>
      <c r="I70" s="39">
        <v>0.51</v>
      </c>
      <c r="J70" s="40">
        <f t="shared" si="2"/>
        <v>464</v>
      </c>
      <c r="K70" s="26" t="s">
        <v>714</v>
      </c>
      <c r="L70" s="41" t="s">
        <v>88</v>
      </c>
      <c r="M70" s="41" t="s">
        <v>88</v>
      </c>
      <c r="N70" s="42" t="s">
        <v>89</v>
      </c>
      <c r="O70" s="43">
        <v>165.0</v>
      </c>
      <c r="P70" s="43">
        <v>140.0</v>
      </c>
      <c r="Q70" s="43">
        <v>90.0</v>
      </c>
      <c r="R70" s="43">
        <v>210.0</v>
      </c>
      <c r="S70" s="78" t="s">
        <v>715</v>
      </c>
      <c r="T70" s="78" t="s">
        <v>701</v>
      </c>
      <c r="U70" s="43" t="s">
        <v>702</v>
      </c>
      <c r="V70" s="43" t="s">
        <v>703</v>
      </c>
      <c r="W70" s="43" t="s">
        <v>597</v>
      </c>
      <c r="X70" s="99">
        <v>260.0</v>
      </c>
      <c r="Y70" s="45" t="s">
        <v>95</v>
      </c>
      <c r="Z70" s="43">
        <v>1.0</v>
      </c>
      <c r="AA70" s="99" t="s">
        <v>598</v>
      </c>
      <c r="AB70" s="43" t="s">
        <v>97</v>
      </c>
      <c r="AC70" s="46" t="s">
        <v>716</v>
      </c>
      <c r="AD70" s="43" t="s">
        <v>99</v>
      </c>
      <c r="AE70" s="93" t="s">
        <v>705</v>
      </c>
      <c r="AF70" s="78" t="s">
        <v>706</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717</v>
      </c>
      <c r="CF70" s="68" t="s">
        <v>716</v>
      </c>
      <c r="CG70" s="72"/>
      <c r="CH70" s="68"/>
      <c r="CI70" s="68"/>
      <c r="CJ70" s="68"/>
      <c r="CK70" s="68"/>
    </row>
    <row r="71" ht="30.0" customHeight="1">
      <c r="A71" s="81"/>
      <c r="B71" s="76" t="s">
        <v>718</v>
      </c>
      <c r="C71" s="77" t="str">
        <f>IF('Стоп-лист'!D$37 = "стоп", "стоп" , "")</f>
        <v/>
      </c>
      <c r="D71" s="34">
        <f t="shared" si="22"/>
        <v>50</v>
      </c>
      <c r="E71" s="35" t="s">
        <v>719</v>
      </c>
      <c r="F71" s="36" t="s">
        <v>720</v>
      </c>
      <c r="G71" s="37" t="s">
        <v>721</v>
      </c>
      <c r="H71" s="38">
        <v>1300.0</v>
      </c>
      <c r="I71" s="39">
        <v>0.53</v>
      </c>
      <c r="J71" s="40">
        <f t="shared" si="2"/>
        <v>650</v>
      </c>
      <c r="K71" s="26" t="s">
        <v>722</v>
      </c>
      <c r="L71" s="41" t="s">
        <v>88</v>
      </c>
      <c r="M71" s="41" t="s">
        <v>88</v>
      </c>
      <c r="N71" s="42" t="s">
        <v>89</v>
      </c>
      <c r="O71" s="43">
        <v>235.0</v>
      </c>
      <c r="P71" s="43">
        <v>150.0</v>
      </c>
      <c r="Q71" s="43">
        <v>100.0</v>
      </c>
      <c r="R71" s="43">
        <v>190.0</v>
      </c>
      <c r="S71" s="78" t="s">
        <v>723</v>
      </c>
      <c r="T71" s="78" t="s">
        <v>701</v>
      </c>
      <c r="U71" s="43" t="s">
        <v>702</v>
      </c>
      <c r="V71" s="43" t="s">
        <v>703</v>
      </c>
      <c r="W71" s="43" t="s">
        <v>597</v>
      </c>
      <c r="X71" s="99">
        <v>260.0</v>
      </c>
      <c r="Y71" s="45" t="s">
        <v>95</v>
      </c>
      <c r="Z71" s="45">
        <v>1.5</v>
      </c>
      <c r="AA71" s="99" t="s">
        <v>598</v>
      </c>
      <c r="AB71" s="43" t="s">
        <v>97</v>
      </c>
      <c r="AC71" s="46" t="s">
        <v>724</v>
      </c>
      <c r="AD71" s="43" t="s">
        <v>99</v>
      </c>
      <c r="AE71" s="93" t="s">
        <v>705</v>
      </c>
      <c r="AF71" s="78" t="s">
        <v>706</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725</v>
      </c>
      <c r="CF71" s="68" t="s">
        <v>724</v>
      </c>
      <c r="CG71" s="72"/>
      <c r="CH71" s="68"/>
      <c r="CI71" s="68"/>
      <c r="CJ71" s="68"/>
      <c r="CK71" s="68"/>
    </row>
    <row r="72" ht="30.0" customHeight="1">
      <c r="A72" s="81"/>
      <c r="B72" s="76" t="s">
        <v>726</v>
      </c>
      <c r="C72" s="77" t="str">
        <f>IF('Стоп-лист'!C$37 = "стоп", "стоп" , "")</f>
        <v/>
      </c>
      <c r="D72" s="34">
        <f t="shared" si="22"/>
        <v>50</v>
      </c>
      <c r="E72" s="35" t="s">
        <v>727</v>
      </c>
      <c r="F72" s="36" t="s">
        <v>728</v>
      </c>
      <c r="G72" s="37" t="s">
        <v>729</v>
      </c>
      <c r="H72" s="38">
        <v>2300.0</v>
      </c>
      <c r="I72" s="39">
        <v>0.51</v>
      </c>
      <c r="J72" s="40">
        <f t="shared" si="2"/>
        <v>1150</v>
      </c>
      <c r="K72" s="26" t="s">
        <v>730</v>
      </c>
      <c r="L72" s="41" t="s">
        <v>88</v>
      </c>
      <c r="M72" s="41" t="s">
        <v>88</v>
      </c>
      <c r="N72" s="42" t="s">
        <v>89</v>
      </c>
      <c r="O72" s="43">
        <v>470.0</v>
      </c>
      <c r="P72" s="43">
        <v>160.0</v>
      </c>
      <c r="Q72" s="43">
        <v>150.0</v>
      </c>
      <c r="R72" s="43">
        <v>240.0</v>
      </c>
      <c r="S72" s="78" t="s">
        <v>731</v>
      </c>
      <c r="T72" s="78" t="s">
        <v>701</v>
      </c>
      <c r="U72" s="43" t="s">
        <v>702</v>
      </c>
      <c r="V72" s="43" t="s">
        <v>703</v>
      </c>
      <c r="W72" s="43" t="s">
        <v>597</v>
      </c>
      <c r="X72" s="99">
        <v>260.0</v>
      </c>
      <c r="Y72" s="45">
        <v>1.0</v>
      </c>
      <c r="Z72" s="45">
        <v>1.5</v>
      </c>
      <c r="AA72" s="99" t="s">
        <v>598</v>
      </c>
      <c r="AB72" s="43" t="s">
        <v>97</v>
      </c>
      <c r="AC72" s="46" t="s">
        <v>732</v>
      </c>
      <c r="AD72" s="43" t="s">
        <v>99</v>
      </c>
      <c r="AE72" s="93" t="s">
        <v>705</v>
      </c>
      <c r="AF72" s="78" t="s">
        <v>706</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733</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734</v>
      </c>
      <c r="CF72" s="68" t="s">
        <v>732</v>
      </c>
      <c r="CG72" s="72"/>
      <c r="CH72" s="68"/>
      <c r="CI72" s="68"/>
      <c r="CJ72" s="68"/>
      <c r="CK72" s="68"/>
    </row>
    <row r="73" ht="30.0" customHeight="1">
      <c r="A73" s="81"/>
      <c r="B73" s="76" t="s">
        <v>735</v>
      </c>
      <c r="C73" s="77" t="str">
        <f>IF('Стоп-лист'!C$37 = "стоп", "стоп" , "")</f>
        <v/>
      </c>
      <c r="D73" s="34">
        <f t="shared" si="22"/>
        <v>50</v>
      </c>
      <c r="E73" s="35" t="s">
        <v>736</v>
      </c>
      <c r="F73" s="36" t="s">
        <v>737</v>
      </c>
      <c r="G73" s="37" t="s">
        <v>738</v>
      </c>
      <c r="H73" s="38">
        <v>3400.0</v>
      </c>
      <c r="I73" s="39">
        <v>0.52</v>
      </c>
      <c r="J73" s="40">
        <f t="shared" si="2"/>
        <v>1666</v>
      </c>
      <c r="K73" s="26" t="s">
        <v>739</v>
      </c>
      <c r="L73" s="41" t="s">
        <v>88</v>
      </c>
      <c r="M73" s="41" t="s">
        <v>88</v>
      </c>
      <c r="N73" s="42" t="s">
        <v>89</v>
      </c>
      <c r="O73" s="43">
        <v>640.0</v>
      </c>
      <c r="P73" s="43">
        <v>210.0</v>
      </c>
      <c r="Q73" s="43">
        <v>170.0</v>
      </c>
      <c r="R73" s="43">
        <v>220.0</v>
      </c>
      <c r="S73" s="78" t="s">
        <v>740</v>
      </c>
      <c r="T73" s="78" t="s">
        <v>701</v>
      </c>
      <c r="U73" s="43" t="s">
        <v>702</v>
      </c>
      <c r="V73" s="43" t="s">
        <v>703</v>
      </c>
      <c r="W73" s="43" t="s">
        <v>597</v>
      </c>
      <c r="X73" s="99">
        <v>260.0</v>
      </c>
      <c r="Y73" s="45">
        <v>1.5</v>
      </c>
      <c r="Z73" s="45">
        <v>1.5</v>
      </c>
      <c r="AA73" s="99" t="s">
        <v>598</v>
      </c>
      <c r="AB73" s="43" t="s">
        <v>97</v>
      </c>
      <c r="AC73" s="46" t="s">
        <v>741</v>
      </c>
      <c r="AD73" s="43" t="s">
        <v>99</v>
      </c>
      <c r="AE73" s="93" t="s">
        <v>705</v>
      </c>
      <c r="AF73" s="78" t="s">
        <v>706</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742</v>
      </c>
      <c r="CF73" s="68" t="s">
        <v>741</v>
      </c>
      <c r="CG73" s="72"/>
      <c r="CH73" s="68"/>
      <c r="CI73" s="68"/>
      <c r="CJ73" s="68"/>
      <c r="CK73" s="68"/>
    </row>
    <row r="74" ht="30.0" customHeight="1">
      <c r="A74" s="81"/>
      <c r="B74" s="76" t="s">
        <v>743</v>
      </c>
      <c r="C74" s="77" t="str">
        <f>IF('Стоп-лист'!C$37 = "стоп", "стоп" , "")</f>
        <v/>
      </c>
      <c r="D74" s="34">
        <f t="shared" si="22"/>
        <v>50</v>
      </c>
      <c r="E74" s="35" t="s">
        <v>744</v>
      </c>
      <c r="F74" s="36" t="s">
        <v>745</v>
      </c>
      <c r="G74" s="37" t="s">
        <v>746</v>
      </c>
      <c r="H74" s="38">
        <v>4600.0</v>
      </c>
      <c r="I74" s="39">
        <v>0.44</v>
      </c>
      <c r="J74" s="40">
        <f t="shared" si="2"/>
        <v>2503</v>
      </c>
      <c r="K74" s="26" t="s">
        <v>747</v>
      </c>
      <c r="L74" s="41" t="s">
        <v>88</v>
      </c>
      <c r="M74" s="41" t="s">
        <v>88</v>
      </c>
      <c r="N74" s="42" t="s">
        <v>89</v>
      </c>
      <c r="O74" s="43">
        <v>950.0</v>
      </c>
      <c r="P74" s="43">
        <v>300.0</v>
      </c>
      <c r="Q74" s="43">
        <v>200.0</v>
      </c>
      <c r="R74" s="43">
        <v>500.0</v>
      </c>
      <c r="S74" s="78" t="s">
        <v>748</v>
      </c>
      <c r="T74" s="78" t="s">
        <v>701</v>
      </c>
      <c r="U74" s="43" t="s">
        <v>702</v>
      </c>
      <c r="V74" s="43" t="s">
        <v>703</v>
      </c>
      <c r="W74" s="43" t="s">
        <v>597</v>
      </c>
      <c r="X74" s="99">
        <v>260.0</v>
      </c>
      <c r="Y74" s="45">
        <v>2.0</v>
      </c>
      <c r="Z74" s="45">
        <v>1.5</v>
      </c>
      <c r="AA74" s="99" t="s">
        <v>598</v>
      </c>
      <c r="AB74" s="43" t="s">
        <v>97</v>
      </c>
      <c r="AC74" s="46" t="s">
        <v>749</v>
      </c>
      <c r="AD74" s="43" t="s">
        <v>99</v>
      </c>
      <c r="AE74" s="93" t="s">
        <v>705</v>
      </c>
      <c r="AF74" s="78" t="s">
        <v>706</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750</v>
      </c>
      <c r="CF74" s="68" t="s">
        <v>749</v>
      </c>
      <c r="CG74" s="72"/>
      <c r="CH74" s="68"/>
      <c r="CI74" s="68"/>
      <c r="CJ74" s="68"/>
      <c r="CK74" s="68"/>
    </row>
    <row r="75" ht="30.0" customHeight="1">
      <c r="A75" s="81"/>
      <c r="B75" s="76" t="s">
        <v>751</v>
      </c>
      <c r="C75" s="77" t="str">
        <f>IF('Стоп-лист'!C$37 = "стоп", "стоп" , "")</f>
        <v/>
      </c>
      <c r="D75" s="34">
        <f t="shared" si="22"/>
        <v>50</v>
      </c>
      <c r="E75" s="35" t="s">
        <v>752</v>
      </c>
      <c r="F75" s="36" t="s">
        <v>753</v>
      </c>
      <c r="G75" s="37" t="s">
        <v>754</v>
      </c>
      <c r="H75" s="38">
        <v>6900.0</v>
      </c>
      <c r="I75" s="39">
        <v>0.47</v>
      </c>
      <c r="J75" s="40">
        <f t="shared" si="2"/>
        <v>3578</v>
      </c>
      <c r="K75" s="26" t="s">
        <v>755</v>
      </c>
      <c r="L75" s="41" t="s">
        <v>88</v>
      </c>
      <c r="M75" s="41" t="s">
        <v>88</v>
      </c>
      <c r="N75" s="42" t="s">
        <v>89</v>
      </c>
      <c r="O75" s="43">
        <v>1450.0</v>
      </c>
      <c r="P75" s="43">
        <v>300.0</v>
      </c>
      <c r="Q75" s="43">
        <v>250.0</v>
      </c>
      <c r="R75" s="43">
        <v>550.0</v>
      </c>
      <c r="S75" s="78" t="s">
        <v>756</v>
      </c>
      <c r="T75" s="78" t="s">
        <v>701</v>
      </c>
      <c r="U75" s="43" t="s">
        <v>702</v>
      </c>
      <c r="V75" s="43" t="s">
        <v>703</v>
      </c>
      <c r="W75" s="43" t="s">
        <v>597</v>
      </c>
      <c r="X75" s="99">
        <v>260.0</v>
      </c>
      <c r="Y75" s="45">
        <v>3.0</v>
      </c>
      <c r="Z75" s="45">
        <v>1.5</v>
      </c>
      <c r="AA75" s="99" t="s">
        <v>598</v>
      </c>
      <c r="AB75" s="43" t="s">
        <v>97</v>
      </c>
      <c r="AC75" s="46" t="s">
        <v>757</v>
      </c>
      <c r="AD75" s="43" t="s">
        <v>99</v>
      </c>
      <c r="AE75" s="93" t="s">
        <v>705</v>
      </c>
      <c r="AF75" s="78" t="s">
        <v>706</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758</v>
      </c>
      <c r="CF75" s="68" t="s">
        <v>757</v>
      </c>
      <c r="CG75" s="72"/>
      <c r="CH75" s="68"/>
      <c r="CI75" s="68"/>
      <c r="CJ75" s="68"/>
      <c r="CK75" s="68"/>
    </row>
    <row r="76" ht="30.0" customHeight="1">
      <c r="A76" s="81"/>
      <c r="B76" s="76" t="s">
        <v>759</v>
      </c>
      <c r="C76" s="77" t="str">
        <f>IF('Стоп-лист'!C$37 = "стоп", "стоп" , "")</f>
        <v/>
      </c>
      <c r="D76" s="34">
        <f t="shared" si="22"/>
        <v>50</v>
      </c>
      <c r="E76" s="35" t="s">
        <v>760</v>
      </c>
      <c r="F76" s="36" t="s">
        <v>761</v>
      </c>
      <c r="G76" s="37" t="s">
        <v>762</v>
      </c>
      <c r="H76" s="38">
        <v>9200.0</v>
      </c>
      <c r="I76" s="39">
        <v>0.49</v>
      </c>
      <c r="J76" s="40">
        <f t="shared" si="2"/>
        <v>4692</v>
      </c>
      <c r="K76" s="26" t="s">
        <v>763</v>
      </c>
      <c r="L76" s="41" t="s">
        <v>88</v>
      </c>
      <c r="M76" s="41" t="s">
        <v>88</v>
      </c>
      <c r="N76" s="42" t="s">
        <v>89</v>
      </c>
      <c r="O76" s="43">
        <v>1900.0</v>
      </c>
      <c r="P76" s="43">
        <v>350.0</v>
      </c>
      <c r="Q76" s="43">
        <v>250.0</v>
      </c>
      <c r="R76" s="43">
        <v>550.0</v>
      </c>
      <c r="S76" s="78" t="s">
        <v>764</v>
      </c>
      <c r="T76" s="78" t="s">
        <v>701</v>
      </c>
      <c r="U76" s="43" t="s">
        <v>702</v>
      </c>
      <c r="V76" s="43" t="s">
        <v>703</v>
      </c>
      <c r="W76" s="43" t="s">
        <v>597</v>
      </c>
      <c r="X76" s="99">
        <v>260.0</v>
      </c>
      <c r="Y76" s="45">
        <v>4.0</v>
      </c>
      <c r="Z76" s="45">
        <v>1.5</v>
      </c>
      <c r="AA76" s="99" t="s">
        <v>598</v>
      </c>
      <c r="AB76" s="43" t="s">
        <v>97</v>
      </c>
      <c r="AC76" s="46" t="s">
        <v>765</v>
      </c>
      <c r="AD76" s="43" t="s">
        <v>99</v>
      </c>
      <c r="AE76" s="93" t="s">
        <v>705</v>
      </c>
      <c r="AF76" s="78" t="s">
        <v>706</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766</v>
      </c>
      <c r="CF76" s="68" t="s">
        <v>765</v>
      </c>
      <c r="CG76" s="72"/>
      <c r="CH76" s="68"/>
      <c r="CI76" s="68"/>
      <c r="CJ76" s="68"/>
      <c r="CK76" s="68"/>
    </row>
    <row r="77" ht="30.0" customHeight="1">
      <c r="A77" s="81"/>
      <c r="B77" s="76" t="s">
        <v>767</v>
      </c>
      <c r="C77" s="77" t="str">
        <f>IF('Стоп-лист'!C$37 = "стоп", "стоп" , "")</f>
        <v/>
      </c>
      <c r="D77" s="34">
        <f t="shared" si="22"/>
        <v>50</v>
      </c>
      <c r="E77" s="35" t="s">
        <v>768</v>
      </c>
      <c r="F77" s="36" t="s">
        <v>769</v>
      </c>
      <c r="G77" s="37" t="s">
        <v>770</v>
      </c>
      <c r="H77" s="38">
        <v>11500.0</v>
      </c>
      <c r="I77" s="39">
        <v>0.52</v>
      </c>
      <c r="J77" s="40">
        <f t="shared" si="2"/>
        <v>5750</v>
      </c>
      <c r="K77" s="26" t="s">
        <v>771</v>
      </c>
      <c r="L77" s="41" t="s">
        <v>88</v>
      </c>
      <c r="M77" s="41" t="s">
        <v>88</v>
      </c>
      <c r="N77" s="42" t="s">
        <v>89</v>
      </c>
      <c r="O77" s="43">
        <v>2350.0</v>
      </c>
      <c r="P77" s="43">
        <v>350.0</v>
      </c>
      <c r="Q77" s="43">
        <v>250.0</v>
      </c>
      <c r="R77" s="43">
        <v>550.0</v>
      </c>
      <c r="S77" s="78" t="s">
        <v>772</v>
      </c>
      <c r="T77" s="78" t="s">
        <v>701</v>
      </c>
      <c r="U77" s="43" t="s">
        <v>702</v>
      </c>
      <c r="V77" s="43" t="s">
        <v>703</v>
      </c>
      <c r="W77" s="43" t="s">
        <v>597</v>
      </c>
      <c r="X77" s="99">
        <v>260.0</v>
      </c>
      <c r="Y77" s="45">
        <v>5.0</v>
      </c>
      <c r="Z77" s="45">
        <v>1.5</v>
      </c>
      <c r="AA77" s="99" t="s">
        <v>598</v>
      </c>
      <c r="AB77" s="43" t="s">
        <v>97</v>
      </c>
      <c r="AC77" s="46" t="s">
        <v>773</v>
      </c>
      <c r="AD77" s="43" t="s">
        <v>99</v>
      </c>
      <c r="AE77" s="93" t="s">
        <v>705</v>
      </c>
      <c r="AF77" s="78" t="s">
        <v>706</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774</v>
      </c>
      <c r="CF77" s="68" t="s">
        <v>773</v>
      </c>
      <c r="CG77" s="72"/>
      <c r="CH77" s="68"/>
      <c r="CI77" s="68"/>
      <c r="CJ77" s="68"/>
      <c r="CK77" s="68"/>
    </row>
    <row r="78" ht="30.0" customHeight="1">
      <c r="A78" s="81"/>
      <c r="B78" s="76" t="s">
        <v>775</v>
      </c>
      <c r="C78" s="77" t="str">
        <f>IF('Стоп-лист'!C$37 = "стоп", "стоп" , "")</f>
        <v/>
      </c>
      <c r="D78" s="34">
        <f t="shared" si="22"/>
        <v>50</v>
      </c>
      <c r="E78" s="35" t="s">
        <v>776</v>
      </c>
      <c r="F78" s="36" t="s">
        <v>777</v>
      </c>
      <c r="G78" s="37" t="s">
        <v>778</v>
      </c>
      <c r="H78" s="38">
        <v>13800.0</v>
      </c>
      <c r="I78" s="39">
        <v>0.47</v>
      </c>
      <c r="J78" s="40">
        <f t="shared" si="2"/>
        <v>7038</v>
      </c>
      <c r="K78" s="26" t="s">
        <v>779</v>
      </c>
      <c r="L78" s="41" t="s">
        <v>88</v>
      </c>
      <c r="M78" s="41" t="s">
        <v>88</v>
      </c>
      <c r="N78" s="42" t="s">
        <v>89</v>
      </c>
      <c r="O78" s="80">
        <v>2850.0</v>
      </c>
      <c r="P78" s="80">
        <v>400.0</v>
      </c>
      <c r="Q78" s="80">
        <v>400.0</v>
      </c>
      <c r="R78" s="80">
        <v>600.0</v>
      </c>
      <c r="S78" s="78" t="s">
        <v>780</v>
      </c>
      <c r="T78" s="78" t="s">
        <v>701</v>
      </c>
      <c r="U78" s="43" t="s">
        <v>702</v>
      </c>
      <c r="V78" s="43" t="s">
        <v>703</v>
      </c>
      <c r="W78" s="43" t="s">
        <v>597</v>
      </c>
      <c r="X78" s="99">
        <v>260.0</v>
      </c>
      <c r="Y78" s="45">
        <v>6.0</v>
      </c>
      <c r="Z78" s="45">
        <v>1.5</v>
      </c>
      <c r="AA78" s="99" t="s">
        <v>598</v>
      </c>
      <c r="AB78" s="43" t="s">
        <v>97</v>
      </c>
      <c r="AC78" s="46" t="s">
        <v>781</v>
      </c>
      <c r="AD78" s="43" t="s">
        <v>99</v>
      </c>
      <c r="AE78" s="47" t="s">
        <v>705</v>
      </c>
      <c r="AF78" s="78" t="s">
        <v>706</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782</v>
      </c>
      <c r="CF78" s="68" t="s">
        <v>781</v>
      </c>
      <c r="CG78" s="72"/>
      <c r="CH78" s="68"/>
      <c r="CI78" s="68"/>
      <c r="CJ78" s="68"/>
      <c r="CK78" s="68"/>
    </row>
    <row r="79" ht="30.0" customHeight="1">
      <c r="A79" s="81"/>
      <c r="B79" s="76" t="s">
        <v>783</v>
      </c>
      <c r="C79" s="77" t="str">
        <f>IF('Стоп-лист'!C$37 = "стоп", "стоп" , "")</f>
        <v/>
      </c>
      <c r="D79" s="34">
        <f t="shared" si="22"/>
        <v>50</v>
      </c>
      <c r="E79" s="35" t="s">
        <v>784</v>
      </c>
      <c r="F79" s="36" t="s">
        <v>785</v>
      </c>
      <c r="G79" s="37" t="s">
        <v>786</v>
      </c>
      <c r="H79" s="38">
        <v>16100.0</v>
      </c>
      <c r="I79" s="39">
        <v>0.49</v>
      </c>
      <c r="J79" s="40">
        <f t="shared" si="2"/>
        <v>8050</v>
      </c>
      <c r="K79" s="26" t="s">
        <v>787</v>
      </c>
      <c r="L79" s="41" t="s">
        <v>87</v>
      </c>
      <c r="M79" s="41" t="s">
        <v>88</v>
      </c>
      <c r="N79" s="42" t="s">
        <v>89</v>
      </c>
      <c r="O79" s="80">
        <v>3325.0</v>
      </c>
      <c r="P79" s="80">
        <v>400.0</v>
      </c>
      <c r="Q79" s="80">
        <v>400.0</v>
      </c>
      <c r="R79" s="80">
        <v>600.0</v>
      </c>
      <c r="S79" s="78" t="s">
        <v>788</v>
      </c>
      <c r="T79" s="78" t="s">
        <v>701</v>
      </c>
      <c r="U79" s="43" t="s">
        <v>702</v>
      </c>
      <c r="V79" s="43" t="s">
        <v>703</v>
      </c>
      <c r="W79" s="43" t="s">
        <v>597</v>
      </c>
      <c r="X79" s="99">
        <v>260.0</v>
      </c>
      <c r="Y79" s="45">
        <v>7.0</v>
      </c>
      <c r="Z79" s="45">
        <v>1.5</v>
      </c>
      <c r="AA79" s="99" t="s">
        <v>598</v>
      </c>
      <c r="AB79" s="43" t="s">
        <v>97</v>
      </c>
      <c r="AC79" s="46" t="s">
        <v>789</v>
      </c>
      <c r="AD79" s="43" t="s">
        <v>99</v>
      </c>
      <c r="AE79" s="47" t="s">
        <v>705</v>
      </c>
      <c r="AF79" s="78" t="s">
        <v>706</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790</v>
      </c>
      <c r="CF79" s="68" t="s">
        <v>789</v>
      </c>
      <c r="CG79" s="72"/>
      <c r="CH79" s="68"/>
      <c r="CI79" s="68"/>
      <c r="CJ79" s="68"/>
      <c r="CK79" s="68"/>
    </row>
    <row r="80" ht="30.0" customHeight="1">
      <c r="A80" s="101"/>
      <c r="B80" s="102" t="s">
        <v>791</v>
      </c>
      <c r="C80" s="77" t="str">
        <f>IF('Стоп-лист'!C$37 = "стоп", "стоп" , "")</f>
        <v/>
      </c>
      <c r="D80" s="34">
        <f t="shared" si="22"/>
        <v>50</v>
      </c>
      <c r="E80" s="105" t="s">
        <v>792</v>
      </c>
      <c r="F80" s="36" t="s">
        <v>793</v>
      </c>
      <c r="G80" s="100" t="s">
        <v>794</v>
      </c>
      <c r="H80" s="38">
        <v>17500.0</v>
      </c>
      <c r="I80" s="39">
        <v>0.38</v>
      </c>
      <c r="J80" s="40">
        <f t="shared" si="2"/>
        <v>11156</v>
      </c>
      <c r="K80" s="26" t="s">
        <v>795</v>
      </c>
      <c r="L80" s="41" t="s">
        <v>87</v>
      </c>
      <c r="M80" s="41" t="s">
        <v>88</v>
      </c>
      <c r="N80" s="42" t="s">
        <v>89</v>
      </c>
      <c r="O80" s="80">
        <v>4750.0</v>
      </c>
      <c r="P80" s="80">
        <v>400.0</v>
      </c>
      <c r="Q80" s="80">
        <v>400.0</v>
      </c>
      <c r="R80" s="80">
        <v>600.0</v>
      </c>
      <c r="S80" s="78" t="s">
        <v>796</v>
      </c>
      <c r="T80" s="78" t="s">
        <v>701</v>
      </c>
      <c r="U80" s="43" t="s">
        <v>702</v>
      </c>
      <c r="V80" s="43" t="s">
        <v>703</v>
      </c>
      <c r="W80" s="43" t="s">
        <v>597</v>
      </c>
      <c r="X80" s="99">
        <v>260.0</v>
      </c>
      <c r="Y80" s="45">
        <v>10.0</v>
      </c>
      <c r="Z80" s="45">
        <v>1.5</v>
      </c>
      <c r="AA80" s="99" t="s">
        <v>598</v>
      </c>
      <c r="AB80" s="43" t="s">
        <v>97</v>
      </c>
      <c r="AC80" s="46" t="s">
        <v>797</v>
      </c>
      <c r="AD80" s="43" t="s">
        <v>99</v>
      </c>
      <c r="AE80" s="47" t="s">
        <v>705</v>
      </c>
      <c r="AF80" s="78" t="s">
        <v>706</v>
      </c>
      <c r="AG80" s="43" t="s">
        <v>102</v>
      </c>
      <c r="AH80" s="43" t="s">
        <v>103</v>
      </c>
      <c r="AI80" s="49" t="s">
        <v>104</v>
      </c>
      <c r="AJ80" s="49">
        <v>0.0</v>
      </c>
      <c r="AK80" s="73" t="str">
        <f t="shared" si="20"/>
        <v>https://getfile.dokpub.com/yandex/get/https://disk.yandex.ru/d/u27F2VcKRDSxsA/v1.mp4</v>
      </c>
      <c r="AL80" s="51" t="s">
        <v>798</v>
      </c>
      <c r="AM80" s="51" t="s">
        <v>107</v>
      </c>
      <c r="AN80" s="51" t="s">
        <v>108</v>
      </c>
      <c r="AO80" s="51" t="s">
        <v>109</v>
      </c>
      <c r="AP80" s="51" t="s">
        <v>110</v>
      </c>
      <c r="AQ80" s="51">
        <f t="shared" si="3"/>
        <v>12250</v>
      </c>
      <c r="AR80" s="52">
        <f t="shared" si="4"/>
        <v>0.3</v>
      </c>
      <c r="AS80" s="51" t="s">
        <v>111</v>
      </c>
      <c r="AT80" s="51" t="s">
        <v>112</v>
      </c>
      <c r="AU80" s="51" t="s">
        <v>113</v>
      </c>
      <c r="AV80" s="51" t="s">
        <v>798</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694</v>
      </c>
      <c r="BZ80" s="74"/>
      <c r="CA80" s="68"/>
      <c r="CB80" s="90"/>
      <c r="CC80" s="70" t="s">
        <v>179</v>
      </c>
      <c r="CD80" s="71"/>
      <c r="CE80" s="75"/>
      <c r="CF80" s="68" t="s">
        <v>797</v>
      </c>
      <c r="CG80" s="72"/>
      <c r="CH80" s="68"/>
      <c r="CI80" s="68"/>
      <c r="CJ80" s="68"/>
      <c r="CK80" s="68"/>
    </row>
    <row r="81" ht="30.0" customHeight="1">
      <c r="A81" s="109"/>
      <c r="B81" s="32" t="s">
        <v>799</v>
      </c>
      <c r="C81" s="33" t="str">
        <f>IF(C83 = "стоп", "стоп" , "")</f>
        <v>стоп</v>
      </c>
      <c r="D81" s="34">
        <f t="shared" si="22"/>
        <v>0</v>
      </c>
      <c r="E81" s="35" t="s">
        <v>800</v>
      </c>
      <c r="F81" s="110" t="s">
        <v>801</v>
      </c>
      <c r="G81" s="111" t="s">
        <v>802</v>
      </c>
      <c r="H81" s="38">
        <v>600.0</v>
      </c>
      <c r="I81" s="39">
        <v>0.55</v>
      </c>
      <c r="J81" s="40">
        <f t="shared" si="2"/>
        <v>324</v>
      </c>
      <c r="K81" s="26" t="s">
        <v>803</v>
      </c>
      <c r="L81" s="41" t="s">
        <v>88</v>
      </c>
      <c r="M81" s="41" t="s">
        <v>88</v>
      </c>
      <c r="N81" s="42" t="s">
        <v>89</v>
      </c>
      <c r="O81" s="43">
        <v>100.0</v>
      </c>
      <c r="P81" s="43">
        <v>100.0</v>
      </c>
      <c r="Q81" s="43">
        <v>55.0</v>
      </c>
      <c r="R81" s="43">
        <v>265.0</v>
      </c>
      <c r="S81" s="78" t="s">
        <v>804</v>
      </c>
      <c r="T81" s="78" t="s">
        <v>805</v>
      </c>
      <c r="U81" s="43" t="s">
        <v>806</v>
      </c>
      <c r="V81" s="43" t="s">
        <v>807</v>
      </c>
      <c r="W81" s="43" t="s">
        <v>597</v>
      </c>
      <c r="X81" s="99">
        <v>260.0</v>
      </c>
      <c r="Y81" s="45" t="s">
        <v>95</v>
      </c>
      <c r="Z81" s="45" t="s">
        <v>95</v>
      </c>
      <c r="AA81" s="99" t="s">
        <v>598</v>
      </c>
      <c r="AB81" s="43" t="s">
        <v>97</v>
      </c>
      <c r="AC81" s="46" t="s">
        <v>808</v>
      </c>
      <c r="AD81" s="43" t="s">
        <v>99</v>
      </c>
      <c r="AE81" s="92" t="s">
        <v>809</v>
      </c>
      <c r="AF81" s="78" t="s">
        <v>805</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798</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810</v>
      </c>
      <c r="BZ81" s="96"/>
      <c r="CA81" s="68" t="s">
        <v>601</v>
      </c>
      <c r="CB81" s="90" t="s">
        <v>811</v>
      </c>
      <c r="CC81" s="70" t="s">
        <v>708</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812</v>
      </c>
      <c r="CF81" s="68" t="s">
        <v>808</v>
      </c>
      <c r="CG81" s="72"/>
      <c r="CH81" s="68"/>
      <c r="CI81" s="68"/>
      <c r="CJ81" s="68"/>
      <c r="CK81" s="68"/>
    </row>
    <row r="82" ht="30.0" customHeight="1">
      <c r="A82" s="109"/>
      <c r="B82" s="32" t="s">
        <v>813</v>
      </c>
      <c r="C82" s="33" t="str">
        <f>IF(C83 = "стоп", "Только FBO/стоп" , "Только FBO")</f>
        <v>Только FBO/стоп</v>
      </c>
      <c r="D82" s="34">
        <f t="shared" si="22"/>
        <v>0</v>
      </c>
      <c r="E82" s="35" t="s">
        <v>814</v>
      </c>
      <c r="F82" s="110" t="s">
        <v>815</v>
      </c>
      <c r="G82" s="111" t="s">
        <v>816</v>
      </c>
      <c r="H82" s="38">
        <v>900.0</v>
      </c>
      <c r="I82" s="39">
        <v>0.49</v>
      </c>
      <c r="J82" s="40">
        <f t="shared" si="2"/>
        <v>489</v>
      </c>
      <c r="K82" s="26" t="s">
        <v>817</v>
      </c>
      <c r="L82" s="41" t="s">
        <v>88</v>
      </c>
      <c r="M82" s="41" t="s">
        <v>88</v>
      </c>
      <c r="N82" s="42" t="s">
        <v>89</v>
      </c>
      <c r="O82" s="43">
        <v>165.0</v>
      </c>
      <c r="P82" s="43">
        <v>140.0</v>
      </c>
      <c r="Q82" s="43">
        <v>90.0</v>
      </c>
      <c r="R82" s="43">
        <v>210.0</v>
      </c>
      <c r="S82" s="78" t="s">
        <v>818</v>
      </c>
      <c r="T82" s="78" t="s">
        <v>805</v>
      </c>
      <c r="U82" s="43" t="s">
        <v>806</v>
      </c>
      <c r="V82" s="43" t="s">
        <v>807</v>
      </c>
      <c r="W82" s="43" t="s">
        <v>597</v>
      </c>
      <c r="X82" s="99">
        <v>260.0</v>
      </c>
      <c r="Y82" s="45" t="s">
        <v>95</v>
      </c>
      <c r="Z82" s="43" t="s">
        <v>819</v>
      </c>
      <c r="AA82" s="99" t="s">
        <v>598</v>
      </c>
      <c r="AB82" s="43" t="s">
        <v>97</v>
      </c>
      <c r="AC82" s="46" t="s">
        <v>820</v>
      </c>
      <c r="AD82" s="43" t="s">
        <v>99</v>
      </c>
      <c r="AE82" s="92" t="s">
        <v>809</v>
      </c>
      <c r="AF82" s="78" t="s">
        <v>805</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821</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822</v>
      </c>
      <c r="CF82" s="68" t="s">
        <v>820</v>
      </c>
      <c r="CG82" s="72"/>
      <c r="CH82" s="68"/>
      <c r="CI82" s="68"/>
      <c r="CJ82" s="68"/>
      <c r="CK82" s="68"/>
    </row>
    <row r="83" ht="30.0" customHeight="1">
      <c r="A83" s="109"/>
      <c r="B83" s="76" t="s">
        <v>823</v>
      </c>
      <c r="C83" s="77" t="str">
        <f>IF('Стоп-лист'!D$27 = "стоп", "стоп" , "")</f>
        <v>стоп</v>
      </c>
      <c r="D83" s="34">
        <f t="shared" si="22"/>
        <v>0</v>
      </c>
      <c r="E83" s="35" t="s">
        <v>824</v>
      </c>
      <c r="F83" s="110" t="s">
        <v>825</v>
      </c>
      <c r="G83" s="111" t="s">
        <v>826</v>
      </c>
      <c r="H83" s="38">
        <v>1300.0</v>
      </c>
      <c r="I83" s="39">
        <v>0.52</v>
      </c>
      <c r="J83" s="40">
        <f t="shared" si="2"/>
        <v>668</v>
      </c>
      <c r="K83" s="26" t="s">
        <v>827</v>
      </c>
      <c r="L83" s="41" t="s">
        <v>88</v>
      </c>
      <c r="M83" s="41" t="s">
        <v>88</v>
      </c>
      <c r="N83" s="42" t="s">
        <v>89</v>
      </c>
      <c r="O83" s="43">
        <v>235.0</v>
      </c>
      <c r="P83" s="43">
        <v>200.0</v>
      </c>
      <c r="Q83" s="43">
        <v>100.0</v>
      </c>
      <c r="R83" s="43">
        <v>150.0</v>
      </c>
      <c r="S83" s="78" t="s">
        <v>828</v>
      </c>
      <c r="T83" s="78" t="s">
        <v>805</v>
      </c>
      <c r="U83" s="43" t="s">
        <v>806</v>
      </c>
      <c r="V83" s="43" t="s">
        <v>807</v>
      </c>
      <c r="W83" s="43" t="s">
        <v>597</v>
      </c>
      <c r="X83" s="99">
        <v>260.0</v>
      </c>
      <c r="Y83" s="45" t="s">
        <v>95</v>
      </c>
      <c r="Z83" s="43">
        <v>150.0</v>
      </c>
      <c r="AA83" s="99" t="s">
        <v>598</v>
      </c>
      <c r="AB83" s="43" t="s">
        <v>97</v>
      </c>
      <c r="AC83" s="46" t="s">
        <v>829</v>
      </c>
      <c r="AD83" s="43" t="s">
        <v>99</v>
      </c>
      <c r="AE83" s="92" t="s">
        <v>809</v>
      </c>
      <c r="AF83" s="78" t="s">
        <v>805</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830</v>
      </c>
      <c r="BZ83" s="74"/>
      <c r="CA83" s="68" t="s">
        <v>831</v>
      </c>
      <c r="CB83" s="90" t="s">
        <v>832</v>
      </c>
      <c r="CC83" s="70" t="s">
        <v>833</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834</v>
      </c>
      <c r="CF83" s="68" t="s">
        <v>829</v>
      </c>
      <c r="CG83" s="72"/>
      <c r="CH83" s="68"/>
      <c r="CI83" s="68"/>
      <c r="CJ83" s="68"/>
      <c r="CK83" s="68"/>
    </row>
    <row r="84" ht="30.0" customHeight="1">
      <c r="A84" s="109"/>
      <c r="B84" s="76" t="s">
        <v>835</v>
      </c>
      <c r="C84" s="77" t="str">
        <f>IF('Стоп-лист'!C$27 = "стоп", "стоп" , "")</f>
        <v>стоп</v>
      </c>
      <c r="D84" s="34">
        <f t="shared" si="22"/>
        <v>0</v>
      </c>
      <c r="E84" s="35" t="s">
        <v>836</v>
      </c>
      <c r="F84" s="110" t="s">
        <v>837</v>
      </c>
      <c r="G84" s="111" t="s">
        <v>838</v>
      </c>
      <c r="H84" s="38">
        <v>2300.0</v>
      </c>
      <c r="I84" s="39">
        <v>0.5</v>
      </c>
      <c r="J84" s="40">
        <f t="shared" si="2"/>
        <v>1189</v>
      </c>
      <c r="K84" s="26" t="s">
        <v>839</v>
      </c>
      <c r="L84" s="41" t="s">
        <v>88</v>
      </c>
      <c r="M84" s="41" t="s">
        <v>88</v>
      </c>
      <c r="N84" s="42" t="s">
        <v>89</v>
      </c>
      <c r="O84" s="43">
        <v>470.0</v>
      </c>
      <c r="P84" s="43">
        <v>160.0</v>
      </c>
      <c r="Q84" s="43">
        <v>150.0</v>
      </c>
      <c r="R84" s="43">
        <v>240.0</v>
      </c>
      <c r="S84" s="78" t="s">
        <v>840</v>
      </c>
      <c r="T84" s="78" t="s">
        <v>805</v>
      </c>
      <c r="U84" s="43" t="s">
        <v>806</v>
      </c>
      <c r="V84" s="43" t="s">
        <v>807</v>
      </c>
      <c r="W84" s="43" t="s">
        <v>597</v>
      </c>
      <c r="X84" s="99">
        <v>260.0</v>
      </c>
      <c r="Y84" s="45">
        <v>1.0</v>
      </c>
      <c r="Z84" s="43">
        <v>150.0</v>
      </c>
      <c r="AA84" s="99" t="s">
        <v>598</v>
      </c>
      <c r="AB84" s="43" t="s">
        <v>97</v>
      </c>
      <c r="AC84" s="46" t="s">
        <v>841</v>
      </c>
      <c r="AD84" s="43" t="s">
        <v>99</v>
      </c>
      <c r="AE84" s="92" t="s">
        <v>809</v>
      </c>
      <c r="AF84" s="78" t="s">
        <v>805</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842</v>
      </c>
      <c r="BZ84" s="74"/>
      <c r="CA84" s="68" t="s">
        <v>843</v>
      </c>
      <c r="CB84" s="90" t="s">
        <v>844</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845</v>
      </c>
      <c r="CF84" s="68" t="s">
        <v>841</v>
      </c>
      <c r="CG84" s="72"/>
      <c r="CH84" s="68"/>
      <c r="CI84" s="68"/>
      <c r="CJ84" s="68"/>
      <c r="CK84" s="68"/>
    </row>
    <row r="85" ht="30.0" customHeight="1">
      <c r="A85" s="109"/>
      <c r="B85" s="76" t="s">
        <v>846</v>
      </c>
      <c r="C85" s="77" t="str">
        <f>IF('Стоп-лист'!C$27 = "стоп", "стоп" , "")</f>
        <v>стоп</v>
      </c>
      <c r="D85" s="34">
        <f t="shared" si="22"/>
        <v>0</v>
      </c>
      <c r="E85" s="35" t="s">
        <v>847</v>
      </c>
      <c r="F85" s="110" t="s">
        <v>848</v>
      </c>
      <c r="G85" s="111" t="s">
        <v>849</v>
      </c>
      <c r="H85" s="38">
        <v>3400.0</v>
      </c>
      <c r="I85" s="39">
        <v>0.5</v>
      </c>
      <c r="J85" s="40">
        <f t="shared" si="2"/>
        <v>1766</v>
      </c>
      <c r="K85" s="26" t="s">
        <v>850</v>
      </c>
      <c r="L85" s="41" t="s">
        <v>88</v>
      </c>
      <c r="M85" s="41" t="s">
        <v>88</v>
      </c>
      <c r="N85" s="42" t="s">
        <v>89</v>
      </c>
      <c r="O85" s="43">
        <v>640.0</v>
      </c>
      <c r="P85" s="43">
        <v>210.0</v>
      </c>
      <c r="Q85" s="43">
        <v>170.0</v>
      </c>
      <c r="R85" s="43">
        <v>220.0</v>
      </c>
      <c r="S85" s="78" t="s">
        <v>851</v>
      </c>
      <c r="T85" s="78" t="s">
        <v>805</v>
      </c>
      <c r="U85" s="43" t="s">
        <v>806</v>
      </c>
      <c r="V85" s="43" t="s">
        <v>807</v>
      </c>
      <c r="W85" s="43" t="s">
        <v>597</v>
      </c>
      <c r="X85" s="99">
        <v>260.0</v>
      </c>
      <c r="Y85" s="45">
        <v>1.5</v>
      </c>
      <c r="Z85" s="43">
        <v>150.0</v>
      </c>
      <c r="AA85" s="99" t="s">
        <v>598</v>
      </c>
      <c r="AB85" s="43" t="s">
        <v>97</v>
      </c>
      <c r="AC85" s="46" t="s">
        <v>852</v>
      </c>
      <c r="AD85" s="43" t="s">
        <v>99</v>
      </c>
      <c r="AE85" s="92" t="s">
        <v>809</v>
      </c>
      <c r="AF85" s="78" t="s">
        <v>805</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853</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854</v>
      </c>
      <c r="CF85" s="68" t="s">
        <v>852</v>
      </c>
      <c r="CG85" s="72"/>
      <c r="CH85" s="68"/>
      <c r="CI85" s="68"/>
      <c r="CJ85" s="68"/>
      <c r="CK85" s="68"/>
    </row>
    <row r="86" ht="30.0" customHeight="1">
      <c r="A86" s="109"/>
      <c r="B86" s="76" t="s">
        <v>855</v>
      </c>
      <c r="C86" s="77" t="str">
        <f>IF('Стоп-лист'!C$27 = "стоп", "стоп" , "")</f>
        <v>стоп</v>
      </c>
      <c r="D86" s="34">
        <f t="shared" si="22"/>
        <v>0</v>
      </c>
      <c r="E86" s="35" t="s">
        <v>856</v>
      </c>
      <c r="F86" s="110" t="s">
        <v>857</v>
      </c>
      <c r="G86" s="111" t="s">
        <v>858</v>
      </c>
      <c r="H86" s="38">
        <v>4600.0</v>
      </c>
      <c r="I86" s="39">
        <v>0.42</v>
      </c>
      <c r="J86" s="40">
        <f t="shared" si="2"/>
        <v>2601</v>
      </c>
      <c r="K86" s="26" t="s">
        <v>859</v>
      </c>
      <c r="L86" s="41" t="s">
        <v>87</v>
      </c>
      <c r="M86" s="41" t="s">
        <v>88</v>
      </c>
      <c r="N86" s="42" t="s">
        <v>89</v>
      </c>
      <c r="O86" s="43">
        <v>950.0</v>
      </c>
      <c r="P86" s="43">
        <v>300.0</v>
      </c>
      <c r="Q86" s="43">
        <v>200.0</v>
      </c>
      <c r="R86" s="43">
        <v>500.0</v>
      </c>
      <c r="S86" s="44" t="s">
        <v>860</v>
      </c>
      <c r="T86" s="78" t="s">
        <v>805</v>
      </c>
      <c r="U86" s="43" t="s">
        <v>806</v>
      </c>
      <c r="V86" s="43" t="s">
        <v>807</v>
      </c>
      <c r="W86" s="43" t="s">
        <v>597</v>
      </c>
      <c r="X86" s="99">
        <v>260.0</v>
      </c>
      <c r="Y86" s="45">
        <v>2.0</v>
      </c>
      <c r="Z86" s="43">
        <v>150.0</v>
      </c>
      <c r="AA86" s="99" t="s">
        <v>598</v>
      </c>
      <c r="AB86" s="43" t="s">
        <v>97</v>
      </c>
      <c r="AC86" s="46" t="s">
        <v>861</v>
      </c>
      <c r="AD86" s="43" t="s">
        <v>99</v>
      </c>
      <c r="AE86" s="92" t="s">
        <v>809</v>
      </c>
      <c r="AF86" s="78" t="s">
        <v>805</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862</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863</v>
      </c>
      <c r="CF86" s="68" t="s">
        <v>861</v>
      </c>
      <c r="CG86" s="72"/>
      <c r="CH86" s="68"/>
      <c r="CI86" s="68"/>
      <c r="CJ86" s="68"/>
      <c r="CK86" s="68"/>
    </row>
    <row r="87" ht="30.0" customHeight="1">
      <c r="A87" s="109"/>
      <c r="B87" s="76" t="s">
        <v>864</v>
      </c>
      <c r="C87" s="77" t="str">
        <f>IF('Стоп-лист'!C$27 = "стоп", "стоп" , "")</f>
        <v>стоп</v>
      </c>
      <c r="D87" s="34">
        <f t="shared" si="22"/>
        <v>0</v>
      </c>
      <c r="E87" s="35" t="s">
        <v>865</v>
      </c>
      <c r="F87" s="110" t="s">
        <v>866</v>
      </c>
      <c r="G87" s="111" t="s">
        <v>867</v>
      </c>
      <c r="H87" s="38">
        <v>6900.0</v>
      </c>
      <c r="I87" s="39">
        <v>0.45</v>
      </c>
      <c r="J87" s="40">
        <f t="shared" si="2"/>
        <v>3756</v>
      </c>
      <c r="K87" s="26" t="s">
        <v>868</v>
      </c>
      <c r="L87" s="41" t="s">
        <v>87</v>
      </c>
      <c r="M87" s="41" t="s">
        <v>88</v>
      </c>
      <c r="N87" s="42" t="s">
        <v>89</v>
      </c>
      <c r="O87" s="43">
        <v>1450.0</v>
      </c>
      <c r="P87" s="43">
        <v>300.0</v>
      </c>
      <c r="Q87" s="43">
        <v>250.0</v>
      </c>
      <c r="R87" s="43">
        <v>550.0</v>
      </c>
      <c r="S87" s="44" t="s">
        <v>869</v>
      </c>
      <c r="T87" s="78" t="s">
        <v>805</v>
      </c>
      <c r="U87" s="43" t="s">
        <v>806</v>
      </c>
      <c r="V87" s="43" t="s">
        <v>807</v>
      </c>
      <c r="W87" s="43" t="s">
        <v>597</v>
      </c>
      <c r="X87" s="99">
        <v>260.0</v>
      </c>
      <c r="Y87" s="45">
        <v>3.0</v>
      </c>
      <c r="Z87" s="43">
        <v>150.0</v>
      </c>
      <c r="AA87" s="99" t="s">
        <v>598</v>
      </c>
      <c r="AB87" s="43" t="s">
        <v>97</v>
      </c>
      <c r="AC87" s="46" t="s">
        <v>870</v>
      </c>
      <c r="AD87" s="43" t="s">
        <v>99</v>
      </c>
      <c r="AE87" s="92" t="s">
        <v>809</v>
      </c>
      <c r="AF87" s="78" t="s">
        <v>805</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871</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872</v>
      </c>
      <c r="CF87" s="68" t="s">
        <v>870</v>
      </c>
      <c r="CG87" s="72"/>
      <c r="CH87" s="68"/>
      <c r="CI87" s="68"/>
      <c r="CJ87" s="68"/>
      <c r="CK87" s="68"/>
    </row>
    <row r="88" ht="30.0" customHeight="1">
      <c r="A88" s="109"/>
      <c r="B88" s="76" t="s">
        <v>873</v>
      </c>
      <c r="C88" s="77" t="str">
        <f>IF('Стоп-лист'!C$27 = "стоп", "стоп" , "")</f>
        <v>стоп</v>
      </c>
      <c r="D88" s="34">
        <f t="shared" si="22"/>
        <v>0</v>
      </c>
      <c r="E88" s="35" t="s">
        <v>874</v>
      </c>
      <c r="F88" s="110" t="s">
        <v>875</v>
      </c>
      <c r="G88" s="111" t="s">
        <v>876</v>
      </c>
      <c r="H88" s="38">
        <v>10200.0</v>
      </c>
      <c r="I88" s="39">
        <v>0.53</v>
      </c>
      <c r="J88" s="40">
        <f t="shared" si="2"/>
        <v>4998</v>
      </c>
      <c r="K88" s="26" t="s">
        <v>877</v>
      </c>
      <c r="L88" s="41" t="s">
        <v>87</v>
      </c>
      <c r="M88" s="41" t="s">
        <v>88</v>
      </c>
      <c r="N88" s="42" t="s">
        <v>89</v>
      </c>
      <c r="O88" s="43">
        <v>1900.0</v>
      </c>
      <c r="P88" s="43">
        <v>350.0</v>
      </c>
      <c r="Q88" s="43">
        <v>250.0</v>
      </c>
      <c r="R88" s="43">
        <v>550.0</v>
      </c>
      <c r="S88" s="44" t="s">
        <v>878</v>
      </c>
      <c r="T88" s="78" t="s">
        <v>805</v>
      </c>
      <c r="U88" s="43" t="s">
        <v>806</v>
      </c>
      <c r="V88" s="43" t="s">
        <v>807</v>
      </c>
      <c r="W88" s="43" t="s">
        <v>597</v>
      </c>
      <c r="X88" s="99">
        <v>260.0</v>
      </c>
      <c r="Y88" s="45">
        <v>4.0</v>
      </c>
      <c r="Z88" s="43">
        <v>150.0</v>
      </c>
      <c r="AA88" s="99" t="s">
        <v>598</v>
      </c>
      <c r="AB88" s="43" t="s">
        <v>97</v>
      </c>
      <c r="AC88" s="46" t="s">
        <v>879</v>
      </c>
      <c r="AD88" s="43" t="s">
        <v>99</v>
      </c>
      <c r="AE88" s="92" t="s">
        <v>809</v>
      </c>
      <c r="AF88" s="78" t="s">
        <v>805</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880</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881</v>
      </c>
      <c r="CF88" s="68" t="s">
        <v>879</v>
      </c>
      <c r="CG88" s="72"/>
      <c r="CH88" s="68"/>
      <c r="CI88" s="68"/>
      <c r="CJ88" s="68"/>
      <c r="CK88" s="68"/>
    </row>
    <row r="89" ht="30.0" customHeight="1">
      <c r="A89" s="109"/>
      <c r="B89" s="76" t="s">
        <v>882</v>
      </c>
      <c r="C89" s="77" t="str">
        <f>IF('Стоп-лист'!C$27 = "стоп", "стоп" , "")</f>
        <v>стоп</v>
      </c>
      <c r="D89" s="34">
        <f t="shared" si="22"/>
        <v>0</v>
      </c>
      <c r="E89" s="35" t="s">
        <v>883</v>
      </c>
      <c r="F89" s="110" t="s">
        <v>884</v>
      </c>
      <c r="G89" s="112" t="s">
        <v>885</v>
      </c>
      <c r="H89" s="38">
        <v>12500.0</v>
      </c>
      <c r="I89" s="39">
        <v>0.51</v>
      </c>
      <c r="J89" s="40">
        <f t="shared" si="2"/>
        <v>6250</v>
      </c>
      <c r="K89" s="26" t="s">
        <v>886</v>
      </c>
      <c r="L89" s="41" t="s">
        <v>87</v>
      </c>
      <c r="M89" s="41" t="s">
        <v>88</v>
      </c>
      <c r="N89" s="42" t="s">
        <v>89</v>
      </c>
      <c r="O89" s="43">
        <v>2350.0</v>
      </c>
      <c r="P89" s="43">
        <v>400.0</v>
      </c>
      <c r="Q89" s="43">
        <v>300.0</v>
      </c>
      <c r="R89" s="43">
        <v>550.0</v>
      </c>
      <c r="S89" s="44" t="s">
        <v>887</v>
      </c>
      <c r="T89" s="78" t="s">
        <v>805</v>
      </c>
      <c r="U89" s="43" t="s">
        <v>806</v>
      </c>
      <c r="V89" s="43" t="s">
        <v>807</v>
      </c>
      <c r="W89" s="43" t="s">
        <v>597</v>
      </c>
      <c r="X89" s="99">
        <v>260.0</v>
      </c>
      <c r="Y89" s="45">
        <v>5.0</v>
      </c>
      <c r="Z89" s="43">
        <v>150.0</v>
      </c>
      <c r="AA89" s="99" t="s">
        <v>598</v>
      </c>
      <c r="AB89" s="43" t="s">
        <v>97</v>
      </c>
      <c r="AC89" s="113" t="s">
        <v>888</v>
      </c>
      <c r="AD89" s="43" t="s">
        <v>99</v>
      </c>
      <c r="AE89" s="92" t="s">
        <v>809</v>
      </c>
      <c r="AF89" s="78" t="s">
        <v>805</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889</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890</v>
      </c>
      <c r="CF89" s="68" t="s">
        <v>891</v>
      </c>
      <c r="CG89" s="72"/>
      <c r="CH89" s="68"/>
      <c r="CI89" s="68"/>
      <c r="CJ89" s="68"/>
      <c r="CK89" s="68"/>
    </row>
    <row r="90" ht="30.0" customHeight="1">
      <c r="A90" s="109"/>
      <c r="B90" s="76" t="s">
        <v>892</v>
      </c>
      <c r="C90" s="77" t="str">
        <f>IF('Стоп-лист'!C$27 = "стоп", "стоп" , "")</f>
        <v>стоп</v>
      </c>
      <c r="D90" s="34">
        <f t="shared" si="22"/>
        <v>0</v>
      </c>
      <c r="E90" s="35" t="s">
        <v>893</v>
      </c>
      <c r="F90" s="110" t="s">
        <v>894</v>
      </c>
      <c r="G90" s="111" t="s">
        <v>895</v>
      </c>
      <c r="H90" s="38">
        <v>13800.0</v>
      </c>
      <c r="I90" s="39">
        <v>0.45</v>
      </c>
      <c r="J90" s="40">
        <f t="shared" si="2"/>
        <v>7167</v>
      </c>
      <c r="K90" s="26" t="s">
        <v>896</v>
      </c>
      <c r="L90" s="41" t="s">
        <v>87</v>
      </c>
      <c r="M90" s="41" t="s">
        <v>88</v>
      </c>
      <c r="N90" s="42" t="s">
        <v>89</v>
      </c>
      <c r="O90" s="80">
        <v>2850.0</v>
      </c>
      <c r="P90" s="80">
        <v>400.0</v>
      </c>
      <c r="Q90" s="80">
        <v>400.0</v>
      </c>
      <c r="R90" s="80">
        <v>600.0</v>
      </c>
      <c r="S90" s="44" t="s">
        <v>897</v>
      </c>
      <c r="T90" s="78" t="s">
        <v>805</v>
      </c>
      <c r="U90" s="43" t="s">
        <v>806</v>
      </c>
      <c r="V90" s="43" t="s">
        <v>807</v>
      </c>
      <c r="W90" s="43" t="s">
        <v>597</v>
      </c>
      <c r="X90" s="99">
        <v>260.0</v>
      </c>
      <c r="Y90" s="45">
        <v>6.0</v>
      </c>
      <c r="Z90" s="43">
        <v>150.0</v>
      </c>
      <c r="AA90" s="99" t="s">
        <v>598</v>
      </c>
      <c r="AB90" s="43" t="s">
        <v>97</v>
      </c>
      <c r="AC90" s="113" t="s">
        <v>898</v>
      </c>
      <c r="AD90" s="43" t="s">
        <v>99</v>
      </c>
      <c r="AE90" s="92" t="s">
        <v>809</v>
      </c>
      <c r="AF90" s="78" t="s">
        <v>805</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899</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900</v>
      </c>
      <c r="CF90" s="68" t="s">
        <v>901</v>
      </c>
      <c r="CG90" s="72"/>
      <c r="CH90" s="68"/>
      <c r="CI90" s="68"/>
      <c r="CJ90" s="68"/>
      <c r="CK90" s="68"/>
    </row>
    <row r="91" ht="30.0" customHeight="1">
      <c r="A91" s="109"/>
      <c r="B91" s="76" t="s">
        <v>902</v>
      </c>
      <c r="C91" s="77" t="str">
        <f>IF('Стоп-лист'!C$27 = "стоп", "стоп" , "")</f>
        <v>стоп</v>
      </c>
      <c r="D91" s="34">
        <f t="shared" si="22"/>
        <v>0</v>
      </c>
      <c r="E91" s="35" t="s">
        <v>903</v>
      </c>
      <c r="F91" s="110" t="s">
        <v>904</v>
      </c>
      <c r="G91" s="111" t="s">
        <v>905</v>
      </c>
      <c r="H91" s="38">
        <v>16100.0</v>
      </c>
      <c r="I91" s="39">
        <v>0.48</v>
      </c>
      <c r="J91" s="40">
        <f t="shared" si="2"/>
        <v>8211</v>
      </c>
      <c r="K91" s="26" t="s">
        <v>906</v>
      </c>
      <c r="L91" s="41" t="s">
        <v>87</v>
      </c>
      <c r="M91" s="41" t="s">
        <v>88</v>
      </c>
      <c r="N91" s="42" t="s">
        <v>89</v>
      </c>
      <c r="O91" s="80">
        <v>3325.0</v>
      </c>
      <c r="P91" s="80">
        <v>400.0</v>
      </c>
      <c r="Q91" s="80">
        <v>400.0</v>
      </c>
      <c r="R91" s="80">
        <v>600.0</v>
      </c>
      <c r="S91" s="44" t="s">
        <v>907</v>
      </c>
      <c r="T91" s="78" t="s">
        <v>805</v>
      </c>
      <c r="U91" s="43" t="s">
        <v>806</v>
      </c>
      <c r="V91" s="43" t="s">
        <v>807</v>
      </c>
      <c r="W91" s="43" t="s">
        <v>597</v>
      </c>
      <c r="X91" s="99">
        <v>260.0</v>
      </c>
      <c r="Y91" s="45">
        <v>7.0</v>
      </c>
      <c r="Z91" s="43">
        <v>150.0</v>
      </c>
      <c r="AA91" s="99" t="s">
        <v>598</v>
      </c>
      <c r="AB91" s="43" t="s">
        <v>97</v>
      </c>
      <c r="AC91" s="46" t="s">
        <v>908</v>
      </c>
      <c r="AD91" s="43" t="s">
        <v>99</v>
      </c>
      <c r="AE91" s="92" t="s">
        <v>809</v>
      </c>
      <c r="AF91" s="78" t="s">
        <v>805</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909</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910</v>
      </c>
      <c r="CF91" s="68" t="s">
        <v>908</v>
      </c>
      <c r="CG91" s="72"/>
      <c r="CH91" s="68"/>
      <c r="CI91" s="68"/>
      <c r="CJ91" s="68"/>
      <c r="CK91" s="68"/>
    </row>
    <row r="92" ht="30.0" customHeight="1">
      <c r="A92" s="101"/>
      <c r="B92" s="102" t="s">
        <v>911</v>
      </c>
      <c r="C92" s="103"/>
      <c r="D92" s="104">
        <f>IF(C92="",1,0)</f>
        <v>1</v>
      </c>
      <c r="E92" s="105" t="s">
        <v>912</v>
      </c>
      <c r="F92" s="114" t="s">
        <v>913</v>
      </c>
      <c r="G92" s="112" t="s">
        <v>914</v>
      </c>
      <c r="H92" s="38">
        <v>18300.0</v>
      </c>
      <c r="I92" s="39">
        <v>0.38</v>
      </c>
      <c r="J92" s="40">
        <f t="shared" si="2"/>
        <v>11471</v>
      </c>
      <c r="K92" s="26" t="s">
        <v>915</v>
      </c>
      <c r="L92" s="41" t="s">
        <v>87</v>
      </c>
      <c r="M92" s="41" t="s">
        <v>88</v>
      </c>
      <c r="N92" s="42" t="s">
        <v>89</v>
      </c>
      <c r="O92" s="80">
        <v>4750.0</v>
      </c>
      <c r="P92" s="80">
        <v>400.0</v>
      </c>
      <c r="Q92" s="80">
        <v>400.0</v>
      </c>
      <c r="R92" s="80">
        <v>600.0</v>
      </c>
      <c r="S92" s="78" t="s">
        <v>916</v>
      </c>
      <c r="T92" s="78" t="s">
        <v>805</v>
      </c>
      <c r="U92" s="43" t="s">
        <v>806</v>
      </c>
      <c r="V92" s="43" t="s">
        <v>807</v>
      </c>
      <c r="W92" s="43" t="s">
        <v>597</v>
      </c>
      <c r="X92" s="99">
        <v>260.0</v>
      </c>
      <c r="Y92" s="45">
        <v>10.0</v>
      </c>
      <c r="Z92" s="43">
        <v>150.0</v>
      </c>
      <c r="AA92" s="99" t="s">
        <v>598</v>
      </c>
      <c r="AB92" s="43" t="s">
        <v>97</v>
      </c>
      <c r="AC92" s="113" t="s">
        <v>917</v>
      </c>
      <c r="AD92" s="43" t="s">
        <v>99</v>
      </c>
      <c r="AE92" s="92" t="s">
        <v>809</v>
      </c>
      <c r="AF92" s="78" t="s">
        <v>805</v>
      </c>
      <c r="AG92" s="43" t="s">
        <v>102</v>
      </c>
      <c r="AH92" s="43" t="s">
        <v>103</v>
      </c>
      <c r="AI92" s="49" t="s">
        <v>104</v>
      </c>
      <c r="AJ92" s="49">
        <v>0.0</v>
      </c>
      <c r="AK92" s="73" t="str">
        <f t="shared" si="20"/>
        <v>https://getfile.dokpub.com/yandex/get/https://disk.yandex.ru/d/wkFLLrmA5n-uWA/v1.mp4</v>
      </c>
      <c r="AL92" s="51" t="s">
        <v>798</v>
      </c>
      <c r="AM92" s="51" t="s">
        <v>107</v>
      </c>
      <c r="AN92" s="51" t="s">
        <v>108</v>
      </c>
      <c r="AO92" s="51" t="s">
        <v>109</v>
      </c>
      <c r="AP92" s="51" t="s">
        <v>110</v>
      </c>
      <c r="AQ92" s="51">
        <f t="shared" si="3"/>
        <v>12627</v>
      </c>
      <c r="AR92" s="52">
        <f t="shared" si="4"/>
        <v>0.31</v>
      </c>
      <c r="AS92" s="51" t="s">
        <v>111</v>
      </c>
      <c r="AT92" s="51" t="s">
        <v>112</v>
      </c>
      <c r="AU92" s="51" t="s">
        <v>113</v>
      </c>
      <c r="AV92" s="51" t="s">
        <v>798</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694</v>
      </c>
      <c r="BZ92" s="74"/>
      <c r="CA92" s="68"/>
      <c r="CB92" s="90"/>
      <c r="CC92" s="70" t="s">
        <v>179</v>
      </c>
      <c r="CD92" s="71"/>
      <c r="CE92" s="75"/>
      <c r="CF92" s="68" t="s">
        <v>918</v>
      </c>
      <c r="CG92" s="72"/>
      <c r="CH92" s="68"/>
      <c r="CI92" s="68"/>
      <c r="CJ92" s="68"/>
      <c r="CK92" s="68"/>
    </row>
    <row r="93" ht="30.0" customHeight="1">
      <c r="A93" s="109"/>
      <c r="B93" s="32" t="s">
        <v>919</v>
      </c>
      <c r="C93" s="33" t="str">
        <f>IF(C95 = "стоп", "стоп" , "")</f>
        <v>стоп</v>
      </c>
      <c r="D93" s="34">
        <f t="shared" ref="D93:D104" si="25">IF(C93="",50,0)</f>
        <v>0</v>
      </c>
      <c r="E93" s="115" t="s">
        <v>920</v>
      </c>
      <c r="F93" s="110" t="s">
        <v>921</v>
      </c>
      <c r="G93" s="111" t="s">
        <v>922</v>
      </c>
      <c r="H93" s="38">
        <v>600.0</v>
      </c>
      <c r="I93" s="39">
        <v>0.59</v>
      </c>
      <c r="J93" s="40">
        <f t="shared" si="2"/>
        <v>300</v>
      </c>
      <c r="K93" s="26" t="s">
        <v>923</v>
      </c>
      <c r="L93" s="41" t="s">
        <v>87</v>
      </c>
      <c r="M93" s="41" t="s">
        <v>88</v>
      </c>
      <c r="N93" s="42" t="s">
        <v>89</v>
      </c>
      <c r="O93" s="43">
        <v>100.0</v>
      </c>
      <c r="P93" s="43">
        <v>100.0</v>
      </c>
      <c r="Q93" s="43">
        <v>55.0</v>
      </c>
      <c r="R93" s="43">
        <v>265.0</v>
      </c>
      <c r="S93" s="78" t="s">
        <v>924</v>
      </c>
      <c r="T93" s="44" t="s">
        <v>925</v>
      </c>
      <c r="U93" s="43" t="s">
        <v>926</v>
      </c>
      <c r="V93" s="43" t="s">
        <v>927</v>
      </c>
      <c r="W93" s="43" t="s">
        <v>597</v>
      </c>
      <c r="X93" s="99">
        <v>260.0</v>
      </c>
      <c r="Y93" s="45" t="s">
        <v>95</v>
      </c>
      <c r="Z93" s="45" t="s">
        <v>95</v>
      </c>
      <c r="AA93" s="99" t="s">
        <v>598</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928</v>
      </c>
      <c r="AF93" s="44" t="s">
        <v>929</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930</v>
      </c>
      <c r="CB93" s="90" t="s">
        <v>931</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932</v>
      </c>
      <c r="CF93" s="68" t="s">
        <v>933</v>
      </c>
      <c r="CG93" s="72"/>
      <c r="CH93" s="68"/>
      <c r="CI93" s="68"/>
      <c r="CJ93" s="68"/>
      <c r="CK93" s="68"/>
    </row>
    <row r="94" ht="30.0" customHeight="1">
      <c r="A94" s="109"/>
      <c r="B94" s="32" t="s">
        <v>934</v>
      </c>
      <c r="C94" s="33" t="str">
        <f>IF(C95 = "стоп", "Только FBO/стоп" , "Только FBO")</f>
        <v>Только FBO/стоп</v>
      </c>
      <c r="D94" s="34">
        <f t="shared" si="25"/>
        <v>0</v>
      </c>
      <c r="E94" s="115" t="s">
        <v>935</v>
      </c>
      <c r="F94" s="110" t="s">
        <v>936</v>
      </c>
      <c r="G94" s="111" t="s">
        <v>937</v>
      </c>
      <c r="H94" s="38">
        <v>900.0</v>
      </c>
      <c r="I94" s="39">
        <v>0.54</v>
      </c>
      <c r="J94" s="40">
        <f t="shared" si="2"/>
        <v>450</v>
      </c>
      <c r="K94" s="26" t="s">
        <v>938</v>
      </c>
      <c r="L94" s="41" t="s">
        <v>87</v>
      </c>
      <c r="M94" s="41" t="s">
        <v>88</v>
      </c>
      <c r="N94" s="42" t="s">
        <v>89</v>
      </c>
      <c r="O94" s="43">
        <v>165.0</v>
      </c>
      <c r="P94" s="43">
        <v>140.0</v>
      </c>
      <c r="Q94" s="43">
        <v>90.0</v>
      </c>
      <c r="R94" s="43">
        <v>210.0</v>
      </c>
      <c r="S94" s="48" t="s">
        <v>939</v>
      </c>
      <c r="T94" s="44" t="s">
        <v>925</v>
      </c>
      <c r="U94" s="43" t="s">
        <v>926</v>
      </c>
      <c r="V94" s="43" t="s">
        <v>927</v>
      </c>
      <c r="W94" s="43" t="s">
        <v>597</v>
      </c>
      <c r="X94" s="99">
        <v>260.0</v>
      </c>
      <c r="Y94" s="45" t="s">
        <v>95</v>
      </c>
      <c r="Z94" s="43">
        <v>1.0</v>
      </c>
      <c r="AA94" s="99" t="s">
        <v>598</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928</v>
      </c>
      <c r="AF94" s="44" t="s">
        <v>929</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940</v>
      </c>
      <c r="CF94" s="68" t="s">
        <v>941</v>
      </c>
      <c r="CG94" s="72"/>
      <c r="CH94" s="68"/>
      <c r="CI94" s="68"/>
      <c r="CJ94" s="68"/>
      <c r="CK94" s="68"/>
    </row>
    <row r="95" ht="30.0" customHeight="1">
      <c r="A95" s="109"/>
      <c r="B95" s="76" t="s">
        <v>942</v>
      </c>
      <c r="C95" s="77" t="str">
        <f>IF('Стоп-лист'!D$24 = "стоп", "стоп" , "")</f>
        <v>стоп</v>
      </c>
      <c r="D95" s="34">
        <f t="shared" si="25"/>
        <v>0</v>
      </c>
      <c r="E95" s="115" t="s">
        <v>943</v>
      </c>
      <c r="F95" s="110" t="s">
        <v>944</v>
      </c>
      <c r="G95" s="111" t="s">
        <v>945</v>
      </c>
      <c r="H95" s="38">
        <v>1714.0</v>
      </c>
      <c r="I95" s="39">
        <v>0.53</v>
      </c>
      <c r="J95" s="40">
        <f t="shared" si="2"/>
        <v>805.58</v>
      </c>
      <c r="K95" s="26" t="s">
        <v>946</v>
      </c>
      <c r="L95" s="41" t="s">
        <v>87</v>
      </c>
      <c r="M95" s="41" t="s">
        <v>88</v>
      </c>
      <c r="N95" s="42" t="s">
        <v>89</v>
      </c>
      <c r="O95" s="43">
        <v>470.0</v>
      </c>
      <c r="P95" s="43">
        <v>300.0</v>
      </c>
      <c r="Q95" s="43">
        <v>80.0</v>
      </c>
      <c r="R95" s="43">
        <v>400.0</v>
      </c>
      <c r="S95" s="78" t="s">
        <v>947</v>
      </c>
      <c r="T95" s="44" t="s">
        <v>925</v>
      </c>
      <c r="U95" s="43" t="s">
        <v>926</v>
      </c>
      <c r="V95" s="43" t="s">
        <v>927</v>
      </c>
      <c r="W95" s="43" t="s">
        <v>597</v>
      </c>
      <c r="X95" s="99">
        <v>260.0</v>
      </c>
      <c r="Y95" s="45">
        <v>1.0</v>
      </c>
      <c r="Z95" s="45">
        <v>1.5</v>
      </c>
      <c r="AA95" s="99" t="s">
        <v>598</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928</v>
      </c>
      <c r="AF95" s="44" t="s">
        <v>929</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948</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949</v>
      </c>
      <c r="CF95" s="68" t="s">
        <v>950</v>
      </c>
      <c r="CG95" s="72"/>
      <c r="CH95" s="68"/>
      <c r="CI95" s="68"/>
      <c r="CJ95" s="68"/>
      <c r="CK95" s="68"/>
    </row>
    <row r="96" ht="30.0" customHeight="1">
      <c r="A96" s="109"/>
      <c r="B96" s="76" t="s">
        <v>951</v>
      </c>
      <c r="C96" s="77" t="str">
        <f>IF('Стоп-лист'!C$24 = "стоп", "стоп" , "")</f>
        <v>стоп</v>
      </c>
      <c r="D96" s="34">
        <f t="shared" si="25"/>
        <v>0</v>
      </c>
      <c r="E96" s="115" t="s">
        <v>952</v>
      </c>
      <c r="F96" s="110" t="s">
        <v>953</v>
      </c>
      <c r="G96" s="111" t="s">
        <v>954</v>
      </c>
      <c r="H96" s="38">
        <v>1300.0</v>
      </c>
      <c r="I96" s="39">
        <v>0.57</v>
      </c>
      <c r="J96" s="40">
        <f t="shared" si="2"/>
        <v>611</v>
      </c>
      <c r="K96" s="26" t="s">
        <v>955</v>
      </c>
      <c r="L96" s="41" t="s">
        <v>87</v>
      </c>
      <c r="M96" s="41" t="s">
        <v>88</v>
      </c>
      <c r="N96" s="42" t="s">
        <v>89</v>
      </c>
      <c r="O96" s="43">
        <v>230.0</v>
      </c>
      <c r="P96" s="43">
        <v>140.0</v>
      </c>
      <c r="Q96" s="43">
        <v>110.0</v>
      </c>
      <c r="R96" s="43">
        <v>200.0</v>
      </c>
      <c r="S96" s="44" t="s">
        <v>956</v>
      </c>
      <c r="T96" s="44" t="s">
        <v>925</v>
      </c>
      <c r="U96" s="43" t="s">
        <v>926</v>
      </c>
      <c r="V96" s="43" t="s">
        <v>927</v>
      </c>
      <c r="W96" s="43" t="s">
        <v>597</v>
      </c>
      <c r="X96" s="99">
        <v>260.0</v>
      </c>
      <c r="Y96" s="45" t="s">
        <v>95</v>
      </c>
      <c r="Z96" s="45">
        <v>1.5</v>
      </c>
      <c r="AA96" s="99" t="s">
        <v>598</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928</v>
      </c>
      <c r="AF96" s="44" t="s">
        <v>929</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957</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958</v>
      </c>
      <c r="CF96" s="68" t="s">
        <v>959</v>
      </c>
      <c r="CG96" s="72"/>
      <c r="CH96" s="68"/>
      <c r="CI96" s="68"/>
      <c r="CJ96" s="68"/>
      <c r="CK96" s="68"/>
    </row>
    <row r="97" ht="30.0" customHeight="1">
      <c r="A97" s="109"/>
      <c r="B97" s="76" t="s">
        <v>960</v>
      </c>
      <c r="C97" s="77" t="str">
        <f>IF('Стоп-лист'!C$24 = "стоп", "стоп" , "")</f>
        <v>стоп</v>
      </c>
      <c r="D97" s="34">
        <f t="shared" si="25"/>
        <v>0</v>
      </c>
      <c r="E97" s="115" t="s">
        <v>961</v>
      </c>
      <c r="F97" s="110" t="s">
        <v>962</v>
      </c>
      <c r="G97" s="111" t="s">
        <v>963</v>
      </c>
      <c r="H97" s="38">
        <v>2300.0</v>
      </c>
      <c r="I97" s="39">
        <v>0.52</v>
      </c>
      <c r="J97" s="40">
        <f t="shared" si="2"/>
        <v>1127</v>
      </c>
      <c r="K97" s="26" t="s">
        <v>964</v>
      </c>
      <c r="L97" s="41" t="s">
        <v>87</v>
      </c>
      <c r="M97" s="41" t="s">
        <v>88</v>
      </c>
      <c r="N97" s="42" t="s">
        <v>89</v>
      </c>
      <c r="O97" s="43">
        <v>470.0</v>
      </c>
      <c r="P97" s="43">
        <v>300.0</v>
      </c>
      <c r="Q97" s="43">
        <v>80.0</v>
      </c>
      <c r="R97" s="43">
        <v>400.0</v>
      </c>
      <c r="S97" s="78" t="s">
        <v>965</v>
      </c>
      <c r="T97" s="44" t="s">
        <v>925</v>
      </c>
      <c r="U97" s="43" t="s">
        <v>926</v>
      </c>
      <c r="V97" s="43" t="s">
        <v>927</v>
      </c>
      <c r="W97" s="43" t="s">
        <v>597</v>
      </c>
      <c r="X97" s="99">
        <v>260.0</v>
      </c>
      <c r="Y97" s="45">
        <v>1.0</v>
      </c>
      <c r="Z97" s="45">
        <v>1.5</v>
      </c>
      <c r="AA97" s="99" t="s">
        <v>598</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928</v>
      </c>
      <c r="AF97" s="44" t="s">
        <v>929</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966</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967</v>
      </c>
      <c r="CF97" s="68" t="s">
        <v>968</v>
      </c>
      <c r="CG97" s="72"/>
      <c r="CH97" s="68"/>
      <c r="CI97" s="68"/>
      <c r="CJ97" s="68"/>
      <c r="CK97" s="68"/>
    </row>
    <row r="98" ht="30.0" customHeight="1">
      <c r="A98" s="109"/>
      <c r="B98" s="76" t="s">
        <v>969</v>
      </c>
      <c r="C98" s="77" t="str">
        <f>IF('Стоп-лист'!C$24 = "стоп", "стоп" , "")</f>
        <v>стоп</v>
      </c>
      <c r="D98" s="34">
        <f t="shared" si="25"/>
        <v>0</v>
      </c>
      <c r="E98" s="115" t="s">
        <v>970</v>
      </c>
      <c r="F98" s="110" t="s">
        <v>971</v>
      </c>
      <c r="G98" s="111" t="s">
        <v>972</v>
      </c>
      <c r="H98" s="38">
        <v>3400.0</v>
      </c>
      <c r="I98" s="39">
        <v>0.54</v>
      </c>
      <c r="J98" s="40">
        <f t="shared" si="2"/>
        <v>1632</v>
      </c>
      <c r="K98" s="26" t="s">
        <v>973</v>
      </c>
      <c r="L98" s="41" t="s">
        <v>87</v>
      </c>
      <c r="M98" s="41" t="s">
        <v>88</v>
      </c>
      <c r="N98" s="42" t="s">
        <v>89</v>
      </c>
      <c r="O98" s="43">
        <v>705.0</v>
      </c>
      <c r="P98" s="43">
        <v>300.0</v>
      </c>
      <c r="Q98" s="43">
        <v>100.0</v>
      </c>
      <c r="R98" s="43">
        <v>400.0</v>
      </c>
      <c r="S98" s="78" t="s">
        <v>974</v>
      </c>
      <c r="T98" s="44" t="s">
        <v>925</v>
      </c>
      <c r="U98" s="43" t="s">
        <v>926</v>
      </c>
      <c r="V98" s="43" t="s">
        <v>927</v>
      </c>
      <c r="W98" s="43" t="s">
        <v>597</v>
      </c>
      <c r="X98" s="99">
        <v>260.0</v>
      </c>
      <c r="Y98" s="45">
        <v>1.5</v>
      </c>
      <c r="Z98" s="45">
        <v>1.5</v>
      </c>
      <c r="AA98" s="99" t="s">
        <v>598</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928</v>
      </c>
      <c r="AF98" s="44" t="s">
        <v>929</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843</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975</v>
      </c>
      <c r="CF98" s="68" t="s">
        <v>976</v>
      </c>
      <c r="CG98" s="72"/>
      <c r="CH98" s="68"/>
      <c r="CI98" s="68"/>
      <c r="CJ98" s="68"/>
      <c r="CK98" s="68"/>
    </row>
    <row r="99" ht="30.0" customHeight="1">
      <c r="A99" s="117"/>
      <c r="B99" s="76" t="s">
        <v>977</v>
      </c>
      <c r="C99" s="77" t="str">
        <f>IF('Стоп-лист'!C$24 = "стоп", "стоп" , "")</f>
        <v>стоп</v>
      </c>
      <c r="D99" s="34">
        <f t="shared" si="25"/>
        <v>0</v>
      </c>
      <c r="E99" s="115" t="s">
        <v>978</v>
      </c>
      <c r="F99" s="110" t="s">
        <v>979</v>
      </c>
      <c r="G99" s="111" t="s">
        <v>980</v>
      </c>
      <c r="H99" s="38">
        <v>4600.0</v>
      </c>
      <c r="I99" s="39">
        <v>0.48</v>
      </c>
      <c r="J99" s="40">
        <f t="shared" si="2"/>
        <v>2392</v>
      </c>
      <c r="K99" s="26" t="s">
        <v>981</v>
      </c>
      <c r="L99" s="41" t="s">
        <v>87</v>
      </c>
      <c r="M99" s="41" t="s">
        <v>88</v>
      </c>
      <c r="N99" s="42" t="s">
        <v>89</v>
      </c>
      <c r="O99" s="43">
        <v>950.0</v>
      </c>
      <c r="P99" s="43">
        <v>300.0</v>
      </c>
      <c r="Q99" s="43">
        <v>200.0</v>
      </c>
      <c r="R99" s="43">
        <v>500.0</v>
      </c>
      <c r="S99" s="78" t="s">
        <v>982</v>
      </c>
      <c r="T99" s="44" t="s">
        <v>925</v>
      </c>
      <c r="U99" s="43" t="s">
        <v>926</v>
      </c>
      <c r="V99" s="43" t="s">
        <v>927</v>
      </c>
      <c r="W99" s="43" t="s">
        <v>597</v>
      </c>
      <c r="X99" s="99">
        <v>260.0</v>
      </c>
      <c r="Y99" s="45">
        <v>2.0</v>
      </c>
      <c r="Z99" s="45">
        <v>1.5</v>
      </c>
      <c r="AA99" s="99" t="s">
        <v>598</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928</v>
      </c>
      <c r="AF99" s="44" t="s">
        <v>929</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983</v>
      </c>
      <c r="CF99" s="68" t="s">
        <v>984</v>
      </c>
      <c r="CG99" s="72"/>
      <c r="CH99" s="68"/>
      <c r="CI99" s="68"/>
      <c r="CJ99" s="68"/>
      <c r="CK99" s="68"/>
    </row>
    <row r="100" ht="30.0" customHeight="1">
      <c r="A100" s="117"/>
      <c r="B100" s="76" t="s">
        <v>985</v>
      </c>
      <c r="C100" s="77" t="str">
        <f>IF('Стоп-лист'!C$24 = "стоп", "стоп" , "")</f>
        <v>стоп</v>
      </c>
      <c r="D100" s="34">
        <f t="shared" si="25"/>
        <v>0</v>
      </c>
      <c r="E100" s="115" t="s">
        <v>986</v>
      </c>
      <c r="F100" s="110" t="s">
        <v>987</v>
      </c>
      <c r="G100" s="111" t="s">
        <v>988</v>
      </c>
      <c r="H100" s="38">
        <v>6900.0</v>
      </c>
      <c r="I100" s="39">
        <v>0.51</v>
      </c>
      <c r="J100" s="40">
        <f t="shared" si="2"/>
        <v>3381</v>
      </c>
      <c r="K100" s="26" t="s">
        <v>989</v>
      </c>
      <c r="L100" s="41" t="s">
        <v>87</v>
      </c>
      <c r="M100" s="41" t="s">
        <v>88</v>
      </c>
      <c r="N100" s="42" t="s">
        <v>89</v>
      </c>
      <c r="O100" s="43">
        <v>1450.0</v>
      </c>
      <c r="P100" s="43">
        <v>300.0</v>
      </c>
      <c r="Q100" s="43">
        <v>250.0</v>
      </c>
      <c r="R100" s="43">
        <v>550.0</v>
      </c>
      <c r="S100" s="78" t="s">
        <v>990</v>
      </c>
      <c r="T100" s="44" t="s">
        <v>925</v>
      </c>
      <c r="U100" s="43" t="s">
        <v>926</v>
      </c>
      <c r="V100" s="43" t="s">
        <v>927</v>
      </c>
      <c r="W100" s="43" t="s">
        <v>597</v>
      </c>
      <c r="X100" s="99">
        <v>260.0</v>
      </c>
      <c r="Y100" s="45">
        <v>3.0</v>
      </c>
      <c r="Z100" s="45">
        <v>1.5</v>
      </c>
      <c r="AA100" s="99" t="s">
        <v>598</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928</v>
      </c>
      <c r="AF100" s="44" t="s">
        <v>929</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991</v>
      </c>
      <c r="CF100" s="68" t="s">
        <v>992</v>
      </c>
      <c r="CG100" s="72"/>
      <c r="CH100" s="68"/>
      <c r="CI100" s="68"/>
      <c r="CJ100" s="68"/>
      <c r="CK100" s="68"/>
    </row>
    <row r="101" ht="30.0" customHeight="1">
      <c r="A101" s="117"/>
      <c r="B101" s="76" t="s">
        <v>993</v>
      </c>
      <c r="C101" s="77" t="str">
        <f>IF('Стоп-лист'!C$24 = "стоп", "стоп" , "")</f>
        <v>стоп</v>
      </c>
      <c r="D101" s="34">
        <f t="shared" si="25"/>
        <v>0</v>
      </c>
      <c r="E101" s="115" t="s">
        <v>994</v>
      </c>
      <c r="F101" s="110" t="s">
        <v>995</v>
      </c>
      <c r="G101" s="111" t="s">
        <v>996</v>
      </c>
      <c r="H101" s="38">
        <v>10200.0</v>
      </c>
      <c r="I101" s="39">
        <v>0.58</v>
      </c>
      <c r="J101" s="40">
        <f t="shared" si="2"/>
        <v>4488</v>
      </c>
      <c r="K101" s="26" t="s">
        <v>997</v>
      </c>
      <c r="L101" s="41" t="s">
        <v>87</v>
      </c>
      <c r="M101" s="41" t="s">
        <v>88</v>
      </c>
      <c r="N101" s="42" t="s">
        <v>89</v>
      </c>
      <c r="O101" s="43">
        <v>1900.0</v>
      </c>
      <c r="P101" s="43">
        <v>350.0</v>
      </c>
      <c r="Q101" s="43">
        <v>250.0</v>
      </c>
      <c r="R101" s="43">
        <v>550.0</v>
      </c>
      <c r="S101" s="78" t="s">
        <v>998</v>
      </c>
      <c r="T101" s="44" t="s">
        <v>925</v>
      </c>
      <c r="U101" s="43" t="s">
        <v>926</v>
      </c>
      <c r="V101" s="43" t="s">
        <v>927</v>
      </c>
      <c r="W101" s="43" t="s">
        <v>597</v>
      </c>
      <c r="X101" s="99">
        <v>260.0</v>
      </c>
      <c r="Y101" s="45">
        <v>4.0</v>
      </c>
      <c r="Z101" s="45">
        <v>1.5</v>
      </c>
      <c r="AA101" s="99" t="s">
        <v>598</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928</v>
      </c>
      <c r="AF101" s="44" t="s">
        <v>929</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999</v>
      </c>
      <c r="CF101" s="68" t="s">
        <v>1000</v>
      </c>
      <c r="CG101" s="72"/>
      <c r="CH101" s="68"/>
      <c r="CI101" s="68"/>
      <c r="CJ101" s="68"/>
      <c r="CK101" s="68"/>
    </row>
    <row r="102" ht="30.0" customHeight="1">
      <c r="A102" s="117"/>
      <c r="B102" s="76" t="s">
        <v>1001</v>
      </c>
      <c r="C102" s="77" t="str">
        <f>IF('Стоп-лист'!C$24 = "стоп", "стоп" , "")</f>
        <v>стоп</v>
      </c>
      <c r="D102" s="34">
        <f t="shared" si="25"/>
        <v>0</v>
      </c>
      <c r="E102" s="115" t="s">
        <v>1002</v>
      </c>
      <c r="F102" s="110" t="s">
        <v>1003</v>
      </c>
      <c r="G102" s="111" t="s">
        <v>1004</v>
      </c>
      <c r="H102" s="38">
        <v>12500.0</v>
      </c>
      <c r="I102" s="39">
        <v>0.57</v>
      </c>
      <c r="J102" s="40">
        <f t="shared" si="2"/>
        <v>5500</v>
      </c>
      <c r="K102" s="26" t="s">
        <v>1005</v>
      </c>
      <c r="L102" s="41" t="s">
        <v>87</v>
      </c>
      <c r="M102" s="41" t="s">
        <v>88</v>
      </c>
      <c r="N102" s="42" t="s">
        <v>89</v>
      </c>
      <c r="O102" s="43">
        <v>2350.0</v>
      </c>
      <c r="P102" s="43">
        <v>400.0</v>
      </c>
      <c r="Q102" s="43">
        <v>300.0</v>
      </c>
      <c r="R102" s="43">
        <v>550.0</v>
      </c>
      <c r="S102" s="78" t="s">
        <v>1006</v>
      </c>
      <c r="T102" s="44" t="s">
        <v>925</v>
      </c>
      <c r="U102" s="43" t="s">
        <v>926</v>
      </c>
      <c r="V102" s="43" t="s">
        <v>927</v>
      </c>
      <c r="W102" s="43" t="s">
        <v>597</v>
      </c>
      <c r="X102" s="99">
        <v>260.0</v>
      </c>
      <c r="Y102" s="45">
        <v>5.0</v>
      </c>
      <c r="Z102" s="45">
        <v>1.5</v>
      </c>
      <c r="AA102" s="99" t="s">
        <v>598</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928</v>
      </c>
      <c r="AF102" s="44" t="s">
        <v>929</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1007</v>
      </c>
      <c r="CF102" s="68" t="s">
        <v>1008</v>
      </c>
      <c r="CG102" s="72"/>
      <c r="CH102" s="68"/>
      <c r="CI102" s="68"/>
      <c r="CJ102" s="68"/>
      <c r="CK102" s="68"/>
    </row>
    <row r="103" ht="30.0" customHeight="1">
      <c r="A103" s="117"/>
      <c r="B103" s="76" t="s">
        <v>1009</v>
      </c>
      <c r="C103" s="77" t="str">
        <f>IF('Стоп-лист'!C$24 = "стоп", "стоп" , "")</f>
        <v>стоп</v>
      </c>
      <c r="D103" s="34">
        <f t="shared" si="25"/>
        <v>0</v>
      </c>
      <c r="E103" s="115" t="s">
        <v>1010</v>
      </c>
      <c r="F103" s="110" t="s">
        <v>1011</v>
      </c>
      <c r="G103" s="111" t="s">
        <v>1012</v>
      </c>
      <c r="H103" s="38">
        <v>13800.0</v>
      </c>
      <c r="I103" s="39">
        <v>0.51</v>
      </c>
      <c r="J103" s="40">
        <f t="shared" si="2"/>
        <v>6486</v>
      </c>
      <c r="K103" s="26" t="s">
        <v>1013</v>
      </c>
      <c r="L103" s="41" t="s">
        <v>87</v>
      </c>
      <c r="M103" s="41" t="s">
        <v>88</v>
      </c>
      <c r="N103" s="42" t="s">
        <v>89</v>
      </c>
      <c r="O103" s="80">
        <v>2850.0</v>
      </c>
      <c r="P103" s="80">
        <v>400.0</v>
      </c>
      <c r="Q103" s="80">
        <v>400.0</v>
      </c>
      <c r="R103" s="80">
        <v>600.0</v>
      </c>
      <c r="S103" s="78" t="s">
        <v>1014</v>
      </c>
      <c r="T103" s="44" t="s">
        <v>925</v>
      </c>
      <c r="U103" s="43" t="s">
        <v>926</v>
      </c>
      <c r="V103" s="43" t="s">
        <v>927</v>
      </c>
      <c r="W103" s="43" t="s">
        <v>597</v>
      </c>
      <c r="X103" s="99">
        <v>260.0</v>
      </c>
      <c r="Y103" s="45">
        <v>6.0</v>
      </c>
      <c r="Z103" s="45">
        <v>1.5</v>
      </c>
      <c r="AA103" s="99" t="s">
        <v>598</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928</v>
      </c>
      <c r="AF103" s="44" t="s">
        <v>929</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1015</v>
      </c>
      <c r="CF103" s="68" t="s">
        <v>1016</v>
      </c>
      <c r="CG103" s="72"/>
      <c r="CH103" s="68"/>
      <c r="CI103" s="68"/>
      <c r="CJ103" s="68"/>
      <c r="CK103" s="68"/>
    </row>
    <row r="104" ht="30.0" customHeight="1">
      <c r="A104" s="117"/>
      <c r="B104" s="76" t="s">
        <v>1017</v>
      </c>
      <c r="C104" s="77" t="str">
        <f>IF('Стоп-лист'!C$24 = "стоп", "стоп" , "")</f>
        <v>стоп</v>
      </c>
      <c r="D104" s="34">
        <f t="shared" si="25"/>
        <v>0</v>
      </c>
      <c r="E104" s="115" t="s">
        <v>1018</v>
      </c>
      <c r="F104" s="110" t="s">
        <v>1019</v>
      </c>
      <c r="G104" s="111" t="s">
        <v>1020</v>
      </c>
      <c r="H104" s="38">
        <v>16100.0</v>
      </c>
      <c r="I104" s="39">
        <v>0.53</v>
      </c>
      <c r="J104" s="40">
        <f t="shared" si="2"/>
        <v>7406</v>
      </c>
      <c r="K104" s="26" t="s">
        <v>1021</v>
      </c>
      <c r="L104" s="41" t="s">
        <v>87</v>
      </c>
      <c r="M104" s="41" t="s">
        <v>88</v>
      </c>
      <c r="N104" s="42" t="s">
        <v>89</v>
      </c>
      <c r="O104" s="80">
        <v>3325.0</v>
      </c>
      <c r="P104" s="80">
        <v>400.0</v>
      </c>
      <c r="Q104" s="80">
        <v>400.0</v>
      </c>
      <c r="R104" s="80">
        <v>600.0</v>
      </c>
      <c r="S104" s="78" t="s">
        <v>1022</v>
      </c>
      <c r="T104" s="44" t="s">
        <v>925</v>
      </c>
      <c r="U104" s="43" t="s">
        <v>926</v>
      </c>
      <c r="V104" s="43" t="s">
        <v>927</v>
      </c>
      <c r="W104" s="43" t="s">
        <v>597</v>
      </c>
      <c r="X104" s="99">
        <v>260.0</v>
      </c>
      <c r="Y104" s="45">
        <v>7.0</v>
      </c>
      <c r="Z104" s="45">
        <v>1.5</v>
      </c>
      <c r="AA104" s="99" t="s">
        <v>598</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928</v>
      </c>
      <c r="AF104" s="44" t="s">
        <v>929</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1023</v>
      </c>
      <c r="CF104" s="68" t="s">
        <v>1024</v>
      </c>
      <c r="CG104" s="72"/>
      <c r="CH104" s="68"/>
      <c r="CI104" s="68"/>
      <c r="CJ104" s="68"/>
      <c r="CK104" s="68"/>
    </row>
    <row r="105" ht="30.0" customHeight="1">
      <c r="A105" s="109"/>
      <c r="B105" s="102" t="s">
        <v>1025</v>
      </c>
      <c r="C105" s="77" t="str">
        <f>IF('Стоп-лист'!C$24 = "стоп", "стоп" , "")</f>
        <v>стоп</v>
      </c>
      <c r="D105" s="34">
        <v>1.0</v>
      </c>
      <c r="E105" s="105" t="s">
        <v>1026</v>
      </c>
      <c r="F105" s="110" t="s">
        <v>1027</v>
      </c>
      <c r="G105" s="118" t="s">
        <v>1028</v>
      </c>
      <c r="H105" s="106">
        <v>17000.0</v>
      </c>
      <c r="I105" s="39">
        <v>0.43</v>
      </c>
      <c r="J105" s="40">
        <f t="shared" si="2"/>
        <v>9385</v>
      </c>
      <c r="K105" s="26" t="s">
        <v>1029</v>
      </c>
      <c r="L105" s="41" t="s">
        <v>87</v>
      </c>
      <c r="M105" s="41" t="s">
        <v>88</v>
      </c>
      <c r="N105" s="42" t="s">
        <v>89</v>
      </c>
      <c r="O105" s="80">
        <v>4750.0</v>
      </c>
      <c r="P105" s="80">
        <v>400.0</v>
      </c>
      <c r="Q105" s="80">
        <v>400.0</v>
      </c>
      <c r="R105" s="80">
        <v>600.0</v>
      </c>
      <c r="S105" s="78" t="s">
        <v>1030</v>
      </c>
      <c r="T105" s="44" t="s">
        <v>925</v>
      </c>
      <c r="U105" s="43" t="s">
        <v>926</v>
      </c>
      <c r="V105" s="43" t="s">
        <v>927</v>
      </c>
      <c r="W105" s="43" t="s">
        <v>597</v>
      </c>
      <c r="X105" s="99">
        <v>260.0</v>
      </c>
      <c r="Y105" s="45">
        <v>10.0</v>
      </c>
      <c r="Z105" s="45">
        <v>1.5</v>
      </c>
      <c r="AA105" s="99" t="s">
        <v>598</v>
      </c>
      <c r="AB105" s="43" t="s">
        <v>97</v>
      </c>
      <c r="AC105" s="113" t="s">
        <v>1031</v>
      </c>
      <c r="AD105" s="43" t="s">
        <v>99</v>
      </c>
      <c r="AE105" s="82" t="s">
        <v>928</v>
      </c>
      <c r="AF105" s="44" t="s">
        <v>929</v>
      </c>
      <c r="AG105" s="43" t="s">
        <v>102</v>
      </c>
      <c r="AH105" s="43" t="s">
        <v>103</v>
      </c>
      <c r="AI105" s="49" t="s">
        <v>104</v>
      </c>
      <c r="AJ105" s="49">
        <v>0.0</v>
      </c>
      <c r="AK105" s="73" t="str">
        <f t="shared" si="20"/>
        <v>https://getfile.dokpub.com/yandex/get/https://disk.yandex.ru/d/zu0akE_to87ang/v1.mp4</v>
      </c>
      <c r="AL105" s="51" t="s">
        <v>798</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1032</v>
      </c>
      <c r="BZ105" s="74"/>
      <c r="CA105" s="68"/>
      <c r="CB105" s="90"/>
      <c r="CC105" s="70" t="s">
        <v>179</v>
      </c>
      <c r="CD105" s="71"/>
      <c r="CE105" s="75"/>
      <c r="CF105" s="68"/>
      <c r="CG105" s="72"/>
      <c r="CH105" s="68"/>
      <c r="CI105" s="68"/>
      <c r="CJ105" s="68"/>
      <c r="CK105" s="68"/>
    </row>
    <row r="106" ht="30.0" customHeight="1">
      <c r="A106" s="31"/>
      <c r="B106" s="32" t="s">
        <v>1033</v>
      </c>
      <c r="C106" s="33" t="str">
        <f>IF(C108 = "стоп", "стоп" , "")</f>
        <v/>
      </c>
      <c r="D106" s="34">
        <f t="shared" ref="D106:D139" si="29">IF(C106="",50,0)</f>
        <v>50</v>
      </c>
      <c r="E106" s="35" t="s">
        <v>1034</v>
      </c>
      <c r="F106" s="110" t="s">
        <v>1035</v>
      </c>
      <c r="G106" s="111" t="s">
        <v>1036</v>
      </c>
      <c r="H106" s="38">
        <v>600.0</v>
      </c>
      <c r="I106" s="39">
        <v>0.6</v>
      </c>
      <c r="J106" s="40">
        <f t="shared" si="2"/>
        <v>294</v>
      </c>
      <c r="K106" s="26" t="s">
        <v>1037</v>
      </c>
      <c r="L106" s="41" t="s">
        <v>88</v>
      </c>
      <c r="M106" s="41" t="s">
        <v>88</v>
      </c>
      <c r="N106" s="42" t="s">
        <v>89</v>
      </c>
      <c r="O106" s="43">
        <v>100.0</v>
      </c>
      <c r="P106" s="43">
        <v>100.0</v>
      </c>
      <c r="Q106" s="43">
        <v>55.0</v>
      </c>
      <c r="R106" s="43">
        <v>265.0</v>
      </c>
      <c r="S106" s="78" t="s">
        <v>1038</v>
      </c>
      <c r="T106" s="78" t="s">
        <v>1039</v>
      </c>
      <c r="U106" s="43" t="s">
        <v>1040</v>
      </c>
      <c r="V106" s="43" t="s">
        <v>1040</v>
      </c>
      <c r="W106" s="43" t="s">
        <v>597</v>
      </c>
      <c r="X106" s="99">
        <v>260.0</v>
      </c>
      <c r="Y106" s="45" t="s">
        <v>95</v>
      </c>
      <c r="Z106" s="45" t="s">
        <v>95</v>
      </c>
      <c r="AA106" s="43" t="s">
        <v>598</v>
      </c>
      <c r="AB106" s="43" t="s">
        <v>97</v>
      </c>
      <c r="AC106" s="46" t="s">
        <v>1041</v>
      </c>
      <c r="AD106" s="43" t="s">
        <v>99</v>
      </c>
      <c r="AE106" s="92" t="s">
        <v>1042</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601</v>
      </c>
      <c r="CB106" s="90" t="s">
        <v>707</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1043</v>
      </c>
      <c r="CF106" s="68" t="s">
        <v>1041</v>
      </c>
      <c r="CG106" s="72"/>
      <c r="CH106" s="68"/>
      <c r="CI106" s="68"/>
      <c r="CJ106" s="68"/>
      <c r="CK106" s="68"/>
    </row>
    <row r="107" ht="30.0" customHeight="1">
      <c r="A107" s="31"/>
      <c r="B107" s="32" t="s">
        <v>1044</v>
      </c>
      <c r="C107" s="33" t="str">
        <f>IF(C108 = "стоп", "Только FBO/стоп" , "Только FBO")</f>
        <v>Только FBO</v>
      </c>
      <c r="D107" s="34">
        <f t="shared" si="29"/>
        <v>0</v>
      </c>
      <c r="E107" s="35" t="s">
        <v>1045</v>
      </c>
      <c r="F107" s="110" t="s">
        <v>1046</v>
      </c>
      <c r="G107" s="111" t="s">
        <v>1047</v>
      </c>
      <c r="H107" s="38">
        <v>800.0</v>
      </c>
      <c r="I107" s="39">
        <v>0.51</v>
      </c>
      <c r="J107" s="40">
        <f t="shared" si="2"/>
        <v>424</v>
      </c>
      <c r="K107" s="26" t="s">
        <v>1048</v>
      </c>
      <c r="L107" s="41" t="s">
        <v>88</v>
      </c>
      <c r="M107" s="41" t="s">
        <v>88</v>
      </c>
      <c r="N107" s="42" t="s">
        <v>89</v>
      </c>
      <c r="O107" s="43">
        <v>165.0</v>
      </c>
      <c r="P107" s="43">
        <v>140.0</v>
      </c>
      <c r="Q107" s="43">
        <v>90.0</v>
      </c>
      <c r="R107" s="43">
        <v>210.0</v>
      </c>
      <c r="S107" s="78" t="s">
        <v>1049</v>
      </c>
      <c r="T107" s="78" t="s">
        <v>1039</v>
      </c>
      <c r="U107" s="43" t="s">
        <v>1040</v>
      </c>
      <c r="V107" s="43" t="s">
        <v>1040</v>
      </c>
      <c r="W107" s="43" t="s">
        <v>597</v>
      </c>
      <c r="X107" s="99">
        <v>260.0</v>
      </c>
      <c r="Y107" s="45" t="s">
        <v>95</v>
      </c>
      <c r="Z107" s="43">
        <v>1.0</v>
      </c>
      <c r="AA107" s="43" t="s">
        <v>598</v>
      </c>
      <c r="AB107" s="43" t="s">
        <v>97</v>
      </c>
      <c r="AC107" s="46" t="s">
        <v>1050</v>
      </c>
      <c r="AD107" s="43" t="s">
        <v>99</v>
      </c>
      <c r="AE107" s="92" t="s">
        <v>1042</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1051</v>
      </c>
      <c r="CF107" s="68" t="s">
        <v>1050</v>
      </c>
      <c r="CG107" s="72"/>
      <c r="CH107" s="68"/>
      <c r="CI107" s="68"/>
      <c r="CJ107" s="68"/>
      <c r="CK107" s="68"/>
    </row>
    <row r="108" ht="30.0" customHeight="1">
      <c r="A108" s="31"/>
      <c r="B108" s="76" t="s">
        <v>1052</v>
      </c>
      <c r="C108" s="77" t="str">
        <f>IF('Стоп-лист'!D$35 = "стоп", "стоп" , "")</f>
        <v/>
      </c>
      <c r="D108" s="34">
        <f t="shared" si="29"/>
        <v>50</v>
      </c>
      <c r="E108" s="35" t="s">
        <v>1053</v>
      </c>
      <c r="F108" s="110" t="s">
        <v>1054</v>
      </c>
      <c r="G108" s="111" t="s">
        <v>1055</v>
      </c>
      <c r="H108" s="38">
        <v>1100.0</v>
      </c>
      <c r="I108" s="39">
        <v>0.51</v>
      </c>
      <c r="J108" s="40">
        <f t="shared" si="2"/>
        <v>572</v>
      </c>
      <c r="K108" s="26" t="s">
        <v>1056</v>
      </c>
      <c r="L108" s="41" t="s">
        <v>88</v>
      </c>
      <c r="M108" s="41" t="s">
        <v>88</v>
      </c>
      <c r="N108" s="42" t="s">
        <v>89</v>
      </c>
      <c r="O108" s="43">
        <v>235.0</v>
      </c>
      <c r="P108" s="43">
        <v>150.0</v>
      </c>
      <c r="Q108" s="43">
        <v>100.0</v>
      </c>
      <c r="R108" s="43">
        <v>190.0</v>
      </c>
      <c r="S108" s="78" t="s">
        <v>1057</v>
      </c>
      <c r="T108" s="78" t="s">
        <v>1039</v>
      </c>
      <c r="U108" s="43" t="s">
        <v>1040</v>
      </c>
      <c r="V108" s="43" t="s">
        <v>1040</v>
      </c>
      <c r="W108" s="43" t="s">
        <v>597</v>
      </c>
      <c r="X108" s="99">
        <v>260.0</v>
      </c>
      <c r="Y108" s="45" t="s">
        <v>95</v>
      </c>
      <c r="Z108" s="45">
        <v>1.5</v>
      </c>
      <c r="AA108" s="43" t="s">
        <v>598</v>
      </c>
      <c r="AB108" s="43" t="s">
        <v>97</v>
      </c>
      <c r="AC108" s="46" t="s">
        <v>1058</v>
      </c>
      <c r="AD108" s="43" t="s">
        <v>99</v>
      </c>
      <c r="AE108" s="92" t="s">
        <v>1042</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1059</v>
      </c>
      <c r="CF108" s="68" t="s">
        <v>1058</v>
      </c>
      <c r="CG108" s="72"/>
      <c r="CH108" s="68"/>
      <c r="CI108" s="68"/>
      <c r="CJ108" s="68"/>
      <c r="CK108" s="68"/>
    </row>
    <row r="109" ht="30.0" customHeight="1">
      <c r="A109" s="31"/>
      <c r="B109" s="76" t="s">
        <v>1060</v>
      </c>
      <c r="C109" s="77" t="str">
        <f>IF('Стоп-лист'!C$35 = "стоп", "стоп" , "")</f>
        <v>стоп</v>
      </c>
      <c r="D109" s="34">
        <f t="shared" si="29"/>
        <v>0</v>
      </c>
      <c r="E109" s="35" t="s">
        <v>1061</v>
      </c>
      <c r="F109" s="110" t="s">
        <v>1062</v>
      </c>
      <c r="G109" s="111" t="s">
        <v>1063</v>
      </c>
      <c r="H109" s="38">
        <v>1700.0</v>
      </c>
      <c r="I109" s="39">
        <v>0.43</v>
      </c>
      <c r="J109" s="40">
        <f t="shared" si="2"/>
        <v>969</v>
      </c>
      <c r="K109" s="26" t="s">
        <v>1064</v>
      </c>
      <c r="L109" s="41" t="s">
        <v>88</v>
      </c>
      <c r="M109" s="41" t="s">
        <v>88</v>
      </c>
      <c r="N109" s="42" t="s">
        <v>89</v>
      </c>
      <c r="O109" s="43">
        <v>470.0</v>
      </c>
      <c r="P109" s="43">
        <v>160.0</v>
      </c>
      <c r="Q109" s="43">
        <v>150.0</v>
      </c>
      <c r="R109" s="43">
        <v>240.0</v>
      </c>
      <c r="S109" s="78" t="s">
        <v>1065</v>
      </c>
      <c r="T109" s="78" t="s">
        <v>1039</v>
      </c>
      <c r="U109" s="43" t="s">
        <v>1040</v>
      </c>
      <c r="V109" s="43" t="s">
        <v>1040</v>
      </c>
      <c r="W109" s="43" t="s">
        <v>597</v>
      </c>
      <c r="X109" s="99">
        <v>260.0</v>
      </c>
      <c r="Y109" s="45">
        <v>1.0</v>
      </c>
      <c r="Z109" s="45">
        <v>1.5</v>
      </c>
      <c r="AA109" s="43" t="s">
        <v>598</v>
      </c>
      <c r="AB109" s="43" t="s">
        <v>97</v>
      </c>
      <c r="AC109" s="46" t="s">
        <v>1066</v>
      </c>
      <c r="AD109" s="43" t="s">
        <v>99</v>
      </c>
      <c r="AE109" s="92" t="s">
        <v>1042</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1067</v>
      </c>
      <c r="CF109" s="68" t="s">
        <v>1066</v>
      </c>
      <c r="CG109" s="72"/>
      <c r="CH109" s="68"/>
      <c r="CI109" s="68"/>
      <c r="CJ109" s="68"/>
      <c r="CK109" s="68"/>
    </row>
    <row r="110" ht="30.0" customHeight="1">
      <c r="A110" s="31"/>
      <c r="B110" s="76" t="s">
        <v>1068</v>
      </c>
      <c r="C110" s="77" t="str">
        <f>IF('Стоп-лист'!C$35 = "стоп", "стоп" , "")</f>
        <v>стоп</v>
      </c>
      <c r="D110" s="34">
        <f t="shared" si="29"/>
        <v>0</v>
      </c>
      <c r="E110" s="35" t="s">
        <v>1069</v>
      </c>
      <c r="F110" s="110" t="s">
        <v>1070</v>
      </c>
      <c r="G110" s="111" t="s">
        <v>1071</v>
      </c>
      <c r="H110" s="38">
        <v>2300.0</v>
      </c>
      <c r="I110" s="39">
        <v>0.38</v>
      </c>
      <c r="J110" s="40">
        <f t="shared" si="2"/>
        <v>1403</v>
      </c>
      <c r="K110" s="26" t="s">
        <v>1072</v>
      </c>
      <c r="L110" s="41" t="s">
        <v>88</v>
      </c>
      <c r="M110" s="41" t="s">
        <v>88</v>
      </c>
      <c r="N110" s="42" t="s">
        <v>89</v>
      </c>
      <c r="O110" s="43">
        <v>640.0</v>
      </c>
      <c r="P110" s="43">
        <v>210.0</v>
      </c>
      <c r="Q110" s="43">
        <v>170.0</v>
      </c>
      <c r="R110" s="43">
        <v>220.0</v>
      </c>
      <c r="S110" s="78" t="s">
        <v>1073</v>
      </c>
      <c r="T110" s="78" t="s">
        <v>1039</v>
      </c>
      <c r="U110" s="43" t="s">
        <v>1040</v>
      </c>
      <c r="V110" s="43" t="s">
        <v>1040</v>
      </c>
      <c r="W110" s="43" t="s">
        <v>597</v>
      </c>
      <c r="X110" s="99">
        <v>260.0</v>
      </c>
      <c r="Y110" s="45">
        <v>1.5</v>
      </c>
      <c r="Z110" s="45">
        <v>1.5</v>
      </c>
      <c r="AA110" s="43" t="s">
        <v>598</v>
      </c>
      <c r="AB110" s="43" t="s">
        <v>97</v>
      </c>
      <c r="AC110" s="46" t="s">
        <v>1074</v>
      </c>
      <c r="AD110" s="43" t="s">
        <v>99</v>
      </c>
      <c r="AE110" s="92" t="s">
        <v>1042</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1075</v>
      </c>
      <c r="CF110" s="68" t="s">
        <v>1074</v>
      </c>
      <c r="CG110" s="72"/>
      <c r="CH110" s="68"/>
      <c r="CI110" s="68"/>
      <c r="CJ110" s="68"/>
      <c r="CK110" s="68"/>
    </row>
    <row r="111" ht="30.0" customHeight="1">
      <c r="A111" s="81"/>
      <c r="B111" s="76" t="s">
        <v>1076</v>
      </c>
      <c r="C111" s="77" t="str">
        <f>IF('Стоп-лист'!C$35 = "стоп", "стоп" , "")</f>
        <v>стоп</v>
      </c>
      <c r="D111" s="34">
        <f t="shared" si="29"/>
        <v>0</v>
      </c>
      <c r="E111" s="35" t="s">
        <v>1077</v>
      </c>
      <c r="F111" s="110" t="s">
        <v>1078</v>
      </c>
      <c r="G111" s="111" t="s">
        <v>1079</v>
      </c>
      <c r="H111" s="38">
        <v>4000.0</v>
      </c>
      <c r="I111" s="39">
        <v>0.43</v>
      </c>
      <c r="J111" s="40">
        <f t="shared" si="2"/>
        <v>2160</v>
      </c>
      <c r="K111" s="26" t="s">
        <v>1080</v>
      </c>
      <c r="L111" s="41" t="s">
        <v>88</v>
      </c>
      <c r="M111" s="41" t="s">
        <v>88</v>
      </c>
      <c r="N111" s="42" t="s">
        <v>89</v>
      </c>
      <c r="O111" s="43">
        <v>950.0</v>
      </c>
      <c r="P111" s="43">
        <v>300.0</v>
      </c>
      <c r="Q111" s="43">
        <v>200.0</v>
      </c>
      <c r="R111" s="43">
        <v>500.0</v>
      </c>
      <c r="S111" s="78" t="s">
        <v>1081</v>
      </c>
      <c r="T111" s="78" t="s">
        <v>1039</v>
      </c>
      <c r="U111" s="43" t="s">
        <v>1040</v>
      </c>
      <c r="V111" s="43" t="s">
        <v>1040</v>
      </c>
      <c r="W111" s="43" t="s">
        <v>597</v>
      </c>
      <c r="X111" s="99">
        <v>260.0</v>
      </c>
      <c r="Y111" s="45">
        <v>2.0</v>
      </c>
      <c r="Z111" s="45">
        <v>1.5</v>
      </c>
      <c r="AA111" s="43" t="s">
        <v>598</v>
      </c>
      <c r="AB111" s="43" t="s">
        <v>97</v>
      </c>
      <c r="AC111" s="46" t="s">
        <v>1082</v>
      </c>
      <c r="AD111" s="43" t="s">
        <v>99</v>
      </c>
      <c r="AE111" s="92" t="s">
        <v>1042</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1083</v>
      </c>
      <c r="CF111" s="68" t="s">
        <v>1082</v>
      </c>
      <c r="CG111" s="72"/>
      <c r="CH111" s="68"/>
      <c r="CI111" s="68"/>
      <c r="CJ111" s="68"/>
      <c r="CK111" s="68"/>
    </row>
    <row r="112" ht="30.0" customHeight="1">
      <c r="A112" s="81"/>
      <c r="B112" s="76" t="s">
        <v>1084</v>
      </c>
      <c r="C112" s="77" t="str">
        <f>IF('Стоп-лист'!C$35 = "стоп", "стоп" , "")</f>
        <v>стоп</v>
      </c>
      <c r="D112" s="34">
        <f t="shared" si="29"/>
        <v>0</v>
      </c>
      <c r="E112" s="35" t="s">
        <v>1085</v>
      </c>
      <c r="F112" s="110" t="s">
        <v>1086</v>
      </c>
      <c r="G112" s="120" t="s">
        <v>1087</v>
      </c>
      <c r="H112" s="38">
        <v>5800.0</v>
      </c>
      <c r="I112" s="39">
        <v>0.44</v>
      </c>
      <c r="J112" s="40">
        <f t="shared" si="2"/>
        <v>3132</v>
      </c>
      <c r="K112" s="26" t="s">
        <v>1088</v>
      </c>
      <c r="L112" s="41" t="s">
        <v>88</v>
      </c>
      <c r="M112" s="41" t="s">
        <v>88</v>
      </c>
      <c r="N112" s="42" t="s">
        <v>89</v>
      </c>
      <c r="O112" s="43">
        <v>1450.0</v>
      </c>
      <c r="P112" s="43">
        <v>300.0</v>
      </c>
      <c r="Q112" s="43">
        <v>250.0</v>
      </c>
      <c r="R112" s="43">
        <v>550.0</v>
      </c>
      <c r="S112" s="78" t="s">
        <v>1089</v>
      </c>
      <c r="T112" s="78" t="s">
        <v>1039</v>
      </c>
      <c r="U112" s="43" t="s">
        <v>1040</v>
      </c>
      <c r="V112" s="43" t="s">
        <v>1040</v>
      </c>
      <c r="W112" s="43" t="s">
        <v>597</v>
      </c>
      <c r="X112" s="99">
        <v>260.0</v>
      </c>
      <c r="Y112" s="45">
        <v>3.0</v>
      </c>
      <c r="Z112" s="45">
        <v>1.5</v>
      </c>
      <c r="AA112" s="43" t="s">
        <v>598</v>
      </c>
      <c r="AB112" s="43" t="s">
        <v>97</v>
      </c>
      <c r="AC112" s="46" t="s">
        <v>1090</v>
      </c>
      <c r="AD112" s="43" t="s">
        <v>99</v>
      </c>
      <c r="AE112" s="92" t="s">
        <v>1042</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1091</v>
      </c>
      <c r="CF112" s="68" t="s">
        <v>1090</v>
      </c>
      <c r="CG112" s="72"/>
      <c r="CH112" s="68"/>
      <c r="CI112" s="68"/>
      <c r="CJ112" s="68"/>
      <c r="CK112" s="68"/>
    </row>
    <row r="113" ht="30.0" customHeight="1">
      <c r="A113" s="81"/>
      <c r="B113" s="76" t="s">
        <v>1092</v>
      </c>
      <c r="C113" s="77" t="str">
        <f>IF('Стоп-лист'!C$35 = "стоп", "стоп" , "")</f>
        <v>стоп</v>
      </c>
      <c r="D113" s="34">
        <f t="shared" si="29"/>
        <v>0</v>
      </c>
      <c r="E113" s="35" t="s">
        <v>1093</v>
      </c>
      <c r="F113" s="110" t="s">
        <v>1094</v>
      </c>
      <c r="G113" s="111" t="s">
        <v>1095</v>
      </c>
      <c r="H113" s="38">
        <v>7500.0</v>
      </c>
      <c r="I113" s="39">
        <v>0.46</v>
      </c>
      <c r="J113" s="40">
        <f t="shared" si="2"/>
        <v>3900</v>
      </c>
      <c r="K113" s="26" t="s">
        <v>1096</v>
      </c>
      <c r="L113" s="41" t="s">
        <v>88</v>
      </c>
      <c r="M113" s="41" t="s">
        <v>88</v>
      </c>
      <c r="N113" s="42" t="s">
        <v>89</v>
      </c>
      <c r="O113" s="43">
        <v>1900.0</v>
      </c>
      <c r="P113" s="43">
        <v>350.0</v>
      </c>
      <c r="Q113" s="43">
        <v>250.0</v>
      </c>
      <c r="R113" s="43">
        <v>550.0</v>
      </c>
      <c r="S113" s="78" t="s">
        <v>1097</v>
      </c>
      <c r="T113" s="78" t="s">
        <v>1039</v>
      </c>
      <c r="U113" s="43" t="s">
        <v>1040</v>
      </c>
      <c r="V113" s="43" t="s">
        <v>1040</v>
      </c>
      <c r="W113" s="43" t="s">
        <v>597</v>
      </c>
      <c r="X113" s="99">
        <v>260.0</v>
      </c>
      <c r="Y113" s="45">
        <v>4.0</v>
      </c>
      <c r="Z113" s="45">
        <v>1.5</v>
      </c>
      <c r="AA113" s="43" t="s">
        <v>598</v>
      </c>
      <c r="AB113" s="43" t="s">
        <v>97</v>
      </c>
      <c r="AC113" s="46" t="s">
        <v>1098</v>
      </c>
      <c r="AD113" s="43" t="s">
        <v>99</v>
      </c>
      <c r="AE113" s="92" t="s">
        <v>1042</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1099</v>
      </c>
      <c r="CF113" s="68" t="s">
        <v>1098</v>
      </c>
      <c r="CG113" s="72"/>
      <c r="CH113" s="68"/>
      <c r="CI113" s="68"/>
      <c r="CJ113" s="68"/>
      <c r="CK113" s="68"/>
    </row>
    <row r="114" ht="30.0" customHeight="1">
      <c r="A114" s="81"/>
      <c r="B114" s="76" t="s">
        <v>1100</v>
      </c>
      <c r="C114" s="77" t="str">
        <f>IF('Стоп-лист'!C$35 = "стоп", "стоп" , "")</f>
        <v>стоп</v>
      </c>
      <c r="D114" s="34">
        <f t="shared" si="29"/>
        <v>0</v>
      </c>
      <c r="E114" s="35" t="s">
        <v>1101</v>
      </c>
      <c r="F114" s="110" t="s">
        <v>1102</v>
      </c>
      <c r="G114" s="111" t="s">
        <v>1103</v>
      </c>
      <c r="H114" s="38">
        <v>9500.0</v>
      </c>
      <c r="I114" s="39">
        <v>0.46</v>
      </c>
      <c r="J114" s="40">
        <f t="shared" si="2"/>
        <v>4940</v>
      </c>
      <c r="K114" s="26" t="s">
        <v>1104</v>
      </c>
      <c r="L114" s="41" t="s">
        <v>88</v>
      </c>
      <c r="M114" s="41" t="s">
        <v>88</v>
      </c>
      <c r="N114" s="42" t="s">
        <v>89</v>
      </c>
      <c r="O114" s="43">
        <v>2350.0</v>
      </c>
      <c r="P114" s="43">
        <v>400.0</v>
      </c>
      <c r="Q114" s="43">
        <v>300.0</v>
      </c>
      <c r="R114" s="43">
        <v>550.0</v>
      </c>
      <c r="S114" s="78" t="s">
        <v>1105</v>
      </c>
      <c r="T114" s="78" t="s">
        <v>1039</v>
      </c>
      <c r="U114" s="43" t="s">
        <v>1040</v>
      </c>
      <c r="V114" s="43" t="s">
        <v>1040</v>
      </c>
      <c r="W114" s="43" t="s">
        <v>597</v>
      </c>
      <c r="X114" s="99">
        <v>260.0</v>
      </c>
      <c r="Y114" s="45">
        <v>5.0</v>
      </c>
      <c r="Z114" s="45">
        <v>1.5</v>
      </c>
      <c r="AA114" s="43" t="s">
        <v>598</v>
      </c>
      <c r="AB114" s="43" t="s">
        <v>97</v>
      </c>
      <c r="AC114" s="46" t="s">
        <v>1106</v>
      </c>
      <c r="AD114" s="43" t="s">
        <v>99</v>
      </c>
      <c r="AE114" s="92" t="s">
        <v>1042</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1107</v>
      </c>
      <c r="CF114" s="68" t="s">
        <v>1106</v>
      </c>
      <c r="CG114" s="72"/>
      <c r="CH114" s="68"/>
      <c r="CI114" s="68"/>
      <c r="CJ114" s="68"/>
      <c r="CK114" s="68"/>
    </row>
    <row r="115" ht="30.0" customHeight="1">
      <c r="A115" s="81"/>
      <c r="B115" s="76" t="s">
        <v>1108</v>
      </c>
      <c r="C115" s="77" t="str">
        <f>IF('Стоп-лист'!C$35 = "стоп", "стоп" , "")</f>
        <v>стоп</v>
      </c>
      <c r="D115" s="34">
        <f t="shared" si="29"/>
        <v>0</v>
      </c>
      <c r="E115" s="35" t="s">
        <v>1109</v>
      </c>
      <c r="F115" s="110" t="s">
        <v>1110</v>
      </c>
      <c r="G115" s="111" t="s">
        <v>1111</v>
      </c>
      <c r="H115" s="38">
        <v>10600.0</v>
      </c>
      <c r="I115" s="39">
        <v>0.39</v>
      </c>
      <c r="J115" s="40">
        <f t="shared" si="2"/>
        <v>5936</v>
      </c>
      <c r="K115" s="26" t="s">
        <v>1112</v>
      </c>
      <c r="L115" s="41" t="s">
        <v>88</v>
      </c>
      <c r="M115" s="41" t="s">
        <v>88</v>
      </c>
      <c r="N115" s="42" t="s">
        <v>89</v>
      </c>
      <c r="O115" s="80">
        <v>2850.0</v>
      </c>
      <c r="P115" s="80">
        <v>400.0</v>
      </c>
      <c r="Q115" s="80">
        <v>400.0</v>
      </c>
      <c r="R115" s="80">
        <v>600.0</v>
      </c>
      <c r="S115" s="78" t="s">
        <v>1113</v>
      </c>
      <c r="T115" s="78" t="s">
        <v>1039</v>
      </c>
      <c r="U115" s="43" t="s">
        <v>1040</v>
      </c>
      <c r="V115" s="43" t="s">
        <v>1040</v>
      </c>
      <c r="W115" s="43" t="s">
        <v>597</v>
      </c>
      <c r="X115" s="99">
        <v>260.0</v>
      </c>
      <c r="Y115" s="45">
        <v>6.0</v>
      </c>
      <c r="Z115" s="45">
        <v>1.5</v>
      </c>
      <c r="AA115" s="43" t="s">
        <v>598</v>
      </c>
      <c r="AB115" s="43" t="s">
        <v>97</v>
      </c>
      <c r="AC115" s="46" t="s">
        <v>1114</v>
      </c>
      <c r="AD115" s="43" t="s">
        <v>99</v>
      </c>
      <c r="AE115" s="92" t="s">
        <v>1042</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1115</v>
      </c>
      <c r="CF115" s="68" t="s">
        <v>1114</v>
      </c>
      <c r="CG115" s="72"/>
      <c r="CH115" s="68"/>
      <c r="CI115" s="68"/>
      <c r="CJ115" s="68"/>
      <c r="CK115" s="68"/>
    </row>
    <row r="116" ht="30.0" customHeight="1">
      <c r="A116" s="81"/>
      <c r="B116" s="76" t="s">
        <v>1116</v>
      </c>
      <c r="C116" s="77" t="str">
        <f>IF('Стоп-лист'!C$35 = "стоп", "стоп" , "")</f>
        <v>стоп</v>
      </c>
      <c r="D116" s="34">
        <f t="shared" si="29"/>
        <v>0</v>
      </c>
      <c r="E116" s="35" t="s">
        <v>1117</v>
      </c>
      <c r="F116" s="110" t="s">
        <v>1118</v>
      </c>
      <c r="G116" s="111" t="s">
        <v>1119</v>
      </c>
      <c r="H116" s="38">
        <v>12500.0</v>
      </c>
      <c r="I116" s="39">
        <v>0.43</v>
      </c>
      <c r="J116" s="40">
        <f t="shared" si="2"/>
        <v>6750</v>
      </c>
      <c r="K116" s="26" t="s">
        <v>1120</v>
      </c>
      <c r="L116" s="121" t="s">
        <v>88</v>
      </c>
      <c r="M116" s="41" t="s">
        <v>88</v>
      </c>
      <c r="N116" s="42" t="s">
        <v>89</v>
      </c>
      <c r="O116" s="80">
        <v>3325.0</v>
      </c>
      <c r="P116" s="80">
        <v>400.0</v>
      </c>
      <c r="Q116" s="80">
        <v>400.0</v>
      </c>
      <c r="R116" s="80">
        <v>600.0</v>
      </c>
      <c r="S116" s="78" t="s">
        <v>1121</v>
      </c>
      <c r="T116" s="78" t="s">
        <v>1039</v>
      </c>
      <c r="U116" s="43" t="s">
        <v>1040</v>
      </c>
      <c r="V116" s="43" t="s">
        <v>1040</v>
      </c>
      <c r="W116" s="43" t="s">
        <v>597</v>
      </c>
      <c r="X116" s="99">
        <v>260.0</v>
      </c>
      <c r="Y116" s="45">
        <v>7.0</v>
      </c>
      <c r="Z116" s="45">
        <v>1.5</v>
      </c>
      <c r="AA116" s="43" t="s">
        <v>598</v>
      </c>
      <c r="AB116" s="43" t="s">
        <v>97</v>
      </c>
      <c r="AC116" s="46" t="s">
        <v>1122</v>
      </c>
      <c r="AD116" s="43" t="s">
        <v>99</v>
      </c>
      <c r="AE116" s="92" t="s">
        <v>1042</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1123</v>
      </c>
      <c r="CF116" s="68" t="s">
        <v>1122</v>
      </c>
      <c r="CG116" s="72"/>
      <c r="CH116" s="68"/>
      <c r="CI116" s="68"/>
      <c r="CJ116" s="68"/>
      <c r="CK116" s="68"/>
    </row>
    <row r="117" ht="30.0" customHeight="1">
      <c r="A117" s="101"/>
      <c r="B117" s="102" t="s">
        <v>1124</v>
      </c>
      <c r="C117" s="103" t="s">
        <v>110</v>
      </c>
      <c r="D117" s="104">
        <f t="shared" si="29"/>
        <v>0</v>
      </c>
      <c r="E117" s="105" t="s">
        <v>1125</v>
      </c>
      <c r="F117" s="110" t="s">
        <v>1126</v>
      </c>
      <c r="G117" s="112" t="s">
        <v>1127</v>
      </c>
      <c r="H117" s="38">
        <v>18300.0</v>
      </c>
      <c r="I117" s="39">
        <v>0.38</v>
      </c>
      <c r="J117" s="40">
        <f t="shared" si="2"/>
        <v>9699</v>
      </c>
      <c r="K117" s="26" t="s">
        <v>1128</v>
      </c>
      <c r="L117" s="121" t="s">
        <v>88</v>
      </c>
      <c r="M117" s="41" t="s">
        <v>88</v>
      </c>
      <c r="N117" s="42" t="s">
        <v>89</v>
      </c>
      <c r="O117" s="80">
        <v>4750.0</v>
      </c>
      <c r="P117" s="80">
        <v>400.0</v>
      </c>
      <c r="Q117" s="80">
        <v>400.0</v>
      </c>
      <c r="R117" s="80">
        <v>600.0</v>
      </c>
      <c r="S117" s="78" t="s">
        <v>1129</v>
      </c>
      <c r="T117" s="78" t="s">
        <v>1039</v>
      </c>
      <c r="U117" s="43" t="s">
        <v>1040</v>
      </c>
      <c r="V117" s="43" t="s">
        <v>1040</v>
      </c>
      <c r="W117" s="43" t="s">
        <v>597</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1042</v>
      </c>
      <c r="AF117" s="119"/>
      <c r="AG117" s="43" t="s">
        <v>102</v>
      </c>
      <c r="AH117" s="43" t="s">
        <v>103</v>
      </c>
      <c r="AI117" s="49" t="s">
        <v>104</v>
      </c>
      <c r="AJ117" s="49">
        <v>0.0</v>
      </c>
      <c r="AK117" s="73" t="str">
        <f t="shared" si="20"/>
        <v>https://getfile.dokpub.com/yandex/get/https://disk.yandex.ru/d/PmeBTmVYIy48vQ/v1.mp4</v>
      </c>
      <c r="AL117" s="51" t="s">
        <v>693</v>
      </c>
      <c r="AM117" s="51" t="s">
        <v>107</v>
      </c>
      <c r="AN117" s="51" t="s">
        <v>1130</v>
      </c>
      <c r="AO117" s="51" t="s">
        <v>109</v>
      </c>
      <c r="AP117" s="51" t="s">
        <v>110</v>
      </c>
      <c r="AQ117" s="51">
        <f t="shared" si="3"/>
        <v>10980</v>
      </c>
      <c r="AR117" s="52">
        <f t="shared" si="4"/>
        <v>0.4</v>
      </c>
      <c r="AS117" s="51" t="s">
        <v>111</v>
      </c>
      <c r="AT117" s="51" t="s">
        <v>112</v>
      </c>
      <c r="AU117" s="51" t="s">
        <v>113</v>
      </c>
      <c r="AV117" s="51" t="s">
        <v>798</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694</v>
      </c>
      <c r="BZ117" s="128"/>
      <c r="CA117" s="123"/>
      <c r="CB117" s="90"/>
      <c r="CC117" s="70" t="s">
        <v>179</v>
      </c>
      <c r="CD117" s="71"/>
      <c r="CE117" s="75"/>
      <c r="CF117" s="123"/>
      <c r="CG117" s="72"/>
      <c r="CH117" s="68"/>
      <c r="CI117" s="68"/>
      <c r="CJ117" s="68"/>
      <c r="CK117" s="68"/>
    </row>
    <row r="118" ht="30.0" customHeight="1">
      <c r="A118" s="81"/>
      <c r="B118" s="32" t="s">
        <v>1131</v>
      </c>
      <c r="C118" s="33" t="str">
        <f>IF(C120 = "стоп", "стоп" , "")</f>
        <v/>
      </c>
      <c r="D118" s="34">
        <f t="shared" si="29"/>
        <v>50</v>
      </c>
      <c r="E118" s="35" t="s">
        <v>1132</v>
      </c>
      <c r="F118" s="110" t="s">
        <v>1133</v>
      </c>
      <c r="G118" s="111" t="s">
        <v>1134</v>
      </c>
      <c r="H118" s="38">
        <v>700.0</v>
      </c>
      <c r="I118" s="39">
        <v>0.45</v>
      </c>
      <c r="J118" s="40">
        <f t="shared" si="2"/>
        <v>434</v>
      </c>
      <c r="K118" s="26" t="s">
        <v>1135</v>
      </c>
      <c r="L118" s="41" t="s">
        <v>88</v>
      </c>
      <c r="M118" s="41" t="s">
        <v>88</v>
      </c>
      <c r="N118" s="42" t="s">
        <v>89</v>
      </c>
      <c r="O118" s="43">
        <v>115.0</v>
      </c>
      <c r="P118" s="43">
        <v>150.0</v>
      </c>
      <c r="Q118" s="43">
        <v>80.0</v>
      </c>
      <c r="R118" s="43">
        <v>120.0</v>
      </c>
      <c r="S118" s="78" t="s">
        <v>1136</v>
      </c>
      <c r="T118" s="78" t="s">
        <v>1137</v>
      </c>
      <c r="U118" s="43" t="s">
        <v>1138</v>
      </c>
      <c r="V118" s="43" t="s">
        <v>807</v>
      </c>
      <c r="W118" s="43" t="s">
        <v>498</v>
      </c>
      <c r="X118" s="129">
        <v>405.0</v>
      </c>
      <c r="Y118" s="45" t="s">
        <v>95</v>
      </c>
      <c r="Z118" s="45" t="s">
        <v>95</v>
      </c>
      <c r="AA118" s="43" t="s">
        <v>96</v>
      </c>
      <c r="AB118" s="43" t="s">
        <v>97</v>
      </c>
      <c r="AC118" s="46" t="s">
        <v>1122</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9"/>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1137</v>
      </c>
      <c r="U119" s="43" t="s">
        <v>1138</v>
      </c>
      <c r="V119" s="43" t="s">
        <v>807</v>
      </c>
      <c r="W119" s="43" t="s">
        <v>498</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9"/>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1137</v>
      </c>
      <c r="U120" s="43" t="s">
        <v>1138</v>
      </c>
      <c r="V120" s="43" t="s">
        <v>807</v>
      </c>
      <c r="W120" s="43" t="s">
        <v>498</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1159</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9"/>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1137</v>
      </c>
      <c r="U121" s="43" t="s">
        <v>1138</v>
      </c>
      <c r="V121" s="43" t="s">
        <v>807</v>
      </c>
      <c r="W121" s="43" t="s">
        <v>498</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1168</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9"/>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1137</v>
      </c>
      <c r="U122" s="43" t="s">
        <v>1138</v>
      </c>
      <c r="V122" s="43" t="s">
        <v>807</v>
      </c>
      <c r="W122" s="43" t="s">
        <v>498</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9"/>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1137</v>
      </c>
      <c r="U123" s="43" t="s">
        <v>1138</v>
      </c>
      <c r="V123" s="43" t="s">
        <v>807</v>
      </c>
      <c r="W123" s="43" t="s">
        <v>498</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9"/>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1137</v>
      </c>
      <c r="U124" s="43" t="s">
        <v>1138</v>
      </c>
      <c r="V124" s="43" t="s">
        <v>807</v>
      </c>
      <c r="W124" s="43" t="s">
        <v>498</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9"/>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1137</v>
      </c>
      <c r="U125" s="43" t="s">
        <v>1138</v>
      </c>
      <c r="V125" s="43" t="s">
        <v>807</v>
      </c>
      <c r="W125" s="43" t="s">
        <v>498</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9"/>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1137</v>
      </c>
      <c r="U126" s="43" t="s">
        <v>1138</v>
      </c>
      <c r="V126" s="43" t="s">
        <v>807</v>
      </c>
      <c r="W126" s="43" t="s">
        <v>498</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9"/>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1137</v>
      </c>
      <c r="U127" s="43" t="s">
        <v>1138</v>
      </c>
      <c r="V127" s="43" t="s">
        <v>807</v>
      </c>
      <c r="W127" s="43" t="s">
        <v>498</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9"/>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1137</v>
      </c>
      <c r="U128" s="43" t="s">
        <v>1138</v>
      </c>
      <c r="V128" s="43" t="s">
        <v>807</v>
      </c>
      <c r="W128" s="43" t="s">
        <v>498</v>
      </c>
      <c r="X128" s="129">
        <v>405.0</v>
      </c>
      <c r="Y128" s="45">
        <v>7.0</v>
      </c>
      <c r="Z128" s="45">
        <v>1.5</v>
      </c>
      <c r="AA128" s="43" t="s">
        <v>96</v>
      </c>
      <c r="AB128" s="43" t="s">
        <v>97</v>
      </c>
      <c r="AC128" s="46"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1224</v>
      </c>
      <c r="CG128" s="72"/>
      <c r="CH128" s="68"/>
      <c r="CI128" s="68"/>
      <c r="CJ128" s="68"/>
      <c r="CK128" s="68"/>
    </row>
    <row r="129" ht="30.0" customHeight="1">
      <c r="A129" s="31"/>
      <c r="B129" s="32" t="s">
        <v>1226</v>
      </c>
      <c r="C129" s="33" t="str">
        <f>IF(C131 = "стоп", "стоп" , "")</f>
        <v>стоп</v>
      </c>
      <c r="D129" s="34">
        <f t="shared" si="29"/>
        <v>0</v>
      </c>
      <c r="E129" s="35" t="s">
        <v>1227</v>
      </c>
      <c r="F129" s="110" t="s">
        <v>1228</v>
      </c>
      <c r="G129" s="111" t="s">
        <v>1229</v>
      </c>
      <c r="H129" s="38">
        <v>600.0</v>
      </c>
      <c r="I129" s="39">
        <v>0.55</v>
      </c>
      <c r="J129" s="40">
        <f t="shared" si="2"/>
        <v>312</v>
      </c>
      <c r="K129" s="26" t="s">
        <v>1230</v>
      </c>
      <c r="L129" s="41" t="s">
        <v>87</v>
      </c>
      <c r="M129" s="41" t="s">
        <v>88</v>
      </c>
      <c r="N129" s="42" t="s">
        <v>89</v>
      </c>
      <c r="O129" s="43">
        <v>100.0</v>
      </c>
      <c r="P129" s="43">
        <v>100.0</v>
      </c>
      <c r="Q129" s="43">
        <v>55.0</v>
      </c>
      <c r="R129" s="43">
        <v>265.0</v>
      </c>
      <c r="S129" s="78" t="s">
        <v>1231</v>
      </c>
      <c r="T129" s="78" t="s">
        <v>1232</v>
      </c>
      <c r="U129" s="43" t="s">
        <v>1233</v>
      </c>
      <c r="V129" s="43" t="s">
        <v>1234</v>
      </c>
      <c r="W129" s="43" t="s">
        <v>597</v>
      </c>
      <c r="X129" s="129">
        <v>260.0</v>
      </c>
      <c r="Y129" s="45" t="s">
        <v>95</v>
      </c>
      <c r="Z129" s="45" t="s">
        <v>95</v>
      </c>
      <c r="AA129" s="129" t="s">
        <v>598</v>
      </c>
      <c r="AB129" s="43" t="s">
        <v>97</v>
      </c>
      <c r="AC129" s="46" t="s">
        <v>1235</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601</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1236</v>
      </c>
      <c r="CF129" s="68" t="s">
        <v>1235</v>
      </c>
      <c r="CG129" s="72"/>
      <c r="CH129" s="68"/>
      <c r="CI129" s="68"/>
      <c r="CJ129" s="68"/>
      <c r="CK129" s="68"/>
    </row>
    <row r="130" ht="30.0" customHeight="1">
      <c r="A130" s="31"/>
      <c r="B130" s="32" t="s">
        <v>1237</v>
      </c>
      <c r="C130" s="33" t="str">
        <f>IF(C131 = "стоп", "Только FBO/стоп" , "Только FBO")</f>
        <v>Только FBO/стоп</v>
      </c>
      <c r="D130" s="34">
        <f t="shared" si="29"/>
        <v>0</v>
      </c>
      <c r="E130" s="35" t="s">
        <v>1238</v>
      </c>
      <c r="F130" s="110" t="s">
        <v>1239</v>
      </c>
      <c r="G130" s="111" t="s">
        <v>1240</v>
      </c>
      <c r="H130" s="38">
        <v>900.0</v>
      </c>
      <c r="I130" s="39">
        <v>0.49</v>
      </c>
      <c r="J130" s="40">
        <f t="shared" si="2"/>
        <v>468</v>
      </c>
      <c r="K130" s="26" t="s">
        <v>1241</v>
      </c>
      <c r="L130" s="41" t="s">
        <v>88</v>
      </c>
      <c r="M130" s="41" t="s">
        <v>88</v>
      </c>
      <c r="N130" s="42" t="s">
        <v>89</v>
      </c>
      <c r="O130" s="43">
        <v>165.0</v>
      </c>
      <c r="P130" s="43">
        <v>140.0</v>
      </c>
      <c r="Q130" s="43">
        <v>90.0</v>
      </c>
      <c r="R130" s="43">
        <v>210.0</v>
      </c>
      <c r="S130" s="78" t="s">
        <v>1242</v>
      </c>
      <c r="T130" s="78" t="s">
        <v>1232</v>
      </c>
      <c r="U130" s="43" t="s">
        <v>1233</v>
      </c>
      <c r="V130" s="43" t="s">
        <v>1234</v>
      </c>
      <c r="W130" s="43" t="s">
        <v>597</v>
      </c>
      <c r="X130" s="129">
        <v>260.0</v>
      </c>
      <c r="Y130" s="45" t="s">
        <v>95</v>
      </c>
      <c r="Z130" s="43">
        <v>1.0</v>
      </c>
      <c r="AA130" s="129" t="s">
        <v>598</v>
      </c>
      <c r="AB130" s="43" t="s">
        <v>97</v>
      </c>
      <c r="AC130" s="46" t="s">
        <v>1243</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1244</v>
      </c>
      <c r="CF130" s="68" t="s">
        <v>1243</v>
      </c>
      <c r="CG130" s="72"/>
      <c r="CH130" s="68"/>
      <c r="CI130" s="68"/>
      <c r="CJ130" s="68"/>
      <c r="CK130" s="68"/>
    </row>
    <row r="131" ht="30.0" customHeight="1">
      <c r="A131" s="31"/>
      <c r="B131" s="76" t="s">
        <v>1245</v>
      </c>
      <c r="C131" s="77" t="str">
        <f>IF('Стоп-лист'!D$34 = "стоп", "стоп" , "")</f>
        <v>стоп</v>
      </c>
      <c r="D131" s="34">
        <f t="shared" si="29"/>
        <v>0</v>
      </c>
      <c r="E131" s="35" t="s">
        <v>1246</v>
      </c>
      <c r="F131" s="110" t="s">
        <v>1247</v>
      </c>
      <c r="G131" s="111" t="s">
        <v>1248</v>
      </c>
      <c r="H131" s="38">
        <v>1300.0</v>
      </c>
      <c r="I131" s="39">
        <v>0.47</v>
      </c>
      <c r="J131" s="40">
        <f t="shared" si="2"/>
        <v>680</v>
      </c>
      <c r="K131" s="26" t="s">
        <v>1249</v>
      </c>
      <c r="L131" s="41" t="s">
        <v>88</v>
      </c>
      <c r="M131" s="41" t="s">
        <v>88</v>
      </c>
      <c r="N131" s="42" t="s">
        <v>89</v>
      </c>
      <c r="O131" s="43">
        <v>235.0</v>
      </c>
      <c r="P131" s="43">
        <v>230.0</v>
      </c>
      <c r="Q131" s="43">
        <v>110.0</v>
      </c>
      <c r="R131" s="43">
        <v>220.0</v>
      </c>
      <c r="S131" s="78" t="s">
        <v>1250</v>
      </c>
      <c r="T131" s="78" t="s">
        <v>1232</v>
      </c>
      <c r="U131" s="43" t="s">
        <v>1233</v>
      </c>
      <c r="V131" s="43" t="s">
        <v>1234</v>
      </c>
      <c r="W131" s="43" t="s">
        <v>597</v>
      </c>
      <c r="X131" s="129">
        <v>260.0</v>
      </c>
      <c r="Y131" s="45" t="s">
        <v>95</v>
      </c>
      <c r="Z131" s="45">
        <v>1.5</v>
      </c>
      <c r="AA131" s="129" t="s">
        <v>598</v>
      </c>
      <c r="AB131" s="43" t="s">
        <v>97</v>
      </c>
      <c r="AC131" s="46" t="s">
        <v>1251</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833</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1252</v>
      </c>
      <c r="CF131" s="68" t="s">
        <v>1251</v>
      </c>
      <c r="CG131" s="72"/>
      <c r="CH131" s="68"/>
      <c r="CI131" s="68"/>
      <c r="CJ131" s="68"/>
      <c r="CK131" s="68"/>
    </row>
    <row r="132" ht="30.0" customHeight="1">
      <c r="A132" s="31"/>
      <c r="B132" s="76" t="s">
        <v>1253</v>
      </c>
      <c r="C132" s="77" t="str">
        <f>IF('Стоп-лист'!C$34 = "стоп", "стоп" , "")</f>
        <v>стоп</v>
      </c>
      <c r="D132" s="34">
        <f t="shared" si="29"/>
        <v>0</v>
      </c>
      <c r="E132" s="35" t="s">
        <v>1254</v>
      </c>
      <c r="F132" s="110" t="s">
        <v>1255</v>
      </c>
      <c r="G132" s="111" t="s">
        <v>1256</v>
      </c>
      <c r="H132" s="38">
        <v>2300.0</v>
      </c>
      <c r="I132" s="39">
        <v>0.5</v>
      </c>
      <c r="J132" s="40">
        <f t="shared" si="2"/>
        <v>1173</v>
      </c>
      <c r="K132" s="26" t="s">
        <v>1257</v>
      </c>
      <c r="L132" s="41" t="s">
        <v>88</v>
      </c>
      <c r="M132" s="41" t="s">
        <v>88</v>
      </c>
      <c r="N132" s="42" t="s">
        <v>89</v>
      </c>
      <c r="O132" s="43">
        <v>470.0</v>
      </c>
      <c r="P132" s="43">
        <v>160.0</v>
      </c>
      <c r="Q132" s="43">
        <v>150.0</v>
      </c>
      <c r="R132" s="43">
        <v>240.0</v>
      </c>
      <c r="S132" s="78" t="s">
        <v>1258</v>
      </c>
      <c r="T132" s="78" t="s">
        <v>1232</v>
      </c>
      <c r="U132" s="43" t="s">
        <v>1233</v>
      </c>
      <c r="V132" s="43" t="s">
        <v>1234</v>
      </c>
      <c r="W132" s="43" t="s">
        <v>597</v>
      </c>
      <c r="X132" s="129">
        <v>260.0</v>
      </c>
      <c r="Y132" s="45">
        <v>1.0</v>
      </c>
      <c r="Z132" s="45">
        <v>1.5</v>
      </c>
      <c r="AA132" s="129" t="s">
        <v>598</v>
      </c>
      <c r="AB132" s="43" t="s">
        <v>97</v>
      </c>
      <c r="AC132" s="46" t="s">
        <v>1259</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1260</v>
      </c>
      <c r="CF132" s="68" t="s">
        <v>1259</v>
      </c>
      <c r="CG132" s="72"/>
      <c r="CH132" s="68"/>
      <c r="CI132" s="68"/>
      <c r="CJ132" s="68"/>
      <c r="CK132" s="68"/>
    </row>
    <row r="133" ht="30.0" customHeight="1">
      <c r="A133" s="31"/>
      <c r="B133" s="76" t="s">
        <v>1261</v>
      </c>
      <c r="C133" s="77" t="str">
        <f>IF('Стоп-лист'!C$34 = "стоп", "стоп" , "")</f>
        <v>стоп</v>
      </c>
      <c r="D133" s="34">
        <f t="shared" si="29"/>
        <v>0</v>
      </c>
      <c r="E133" s="35" t="s">
        <v>1262</v>
      </c>
      <c r="F133" s="110" t="s">
        <v>1263</v>
      </c>
      <c r="G133" s="111" t="s">
        <v>1264</v>
      </c>
      <c r="H133" s="38">
        <v>3400.0</v>
      </c>
      <c r="I133" s="39">
        <v>0.5</v>
      </c>
      <c r="J133" s="40">
        <f t="shared" si="2"/>
        <v>1700</v>
      </c>
      <c r="K133" s="26" t="s">
        <v>1265</v>
      </c>
      <c r="L133" s="41" t="s">
        <v>87</v>
      </c>
      <c r="M133" s="41" t="s">
        <v>88</v>
      </c>
      <c r="N133" s="42" t="s">
        <v>89</v>
      </c>
      <c r="O133" s="43">
        <v>640.0</v>
      </c>
      <c r="P133" s="43">
        <v>210.0</v>
      </c>
      <c r="Q133" s="43">
        <v>170.0</v>
      </c>
      <c r="R133" s="43">
        <v>220.0</v>
      </c>
      <c r="S133" s="78" t="s">
        <v>1266</v>
      </c>
      <c r="T133" s="78" t="s">
        <v>1232</v>
      </c>
      <c r="U133" s="43" t="s">
        <v>1233</v>
      </c>
      <c r="V133" s="43" t="s">
        <v>305</v>
      </c>
      <c r="W133" s="43" t="s">
        <v>597</v>
      </c>
      <c r="X133" s="129">
        <v>260.0</v>
      </c>
      <c r="Y133" s="45">
        <v>1.5</v>
      </c>
      <c r="Z133" s="45">
        <v>1.5</v>
      </c>
      <c r="AA133" s="129" t="s">
        <v>598</v>
      </c>
      <c r="AB133" s="43" t="s">
        <v>97</v>
      </c>
      <c r="AC133" s="46" t="s">
        <v>1267</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1268</v>
      </c>
      <c r="CF133" s="68" t="s">
        <v>1267</v>
      </c>
      <c r="CG133" s="72"/>
      <c r="CH133" s="68"/>
      <c r="CI133" s="68"/>
      <c r="CJ133" s="68"/>
      <c r="CK133" s="68"/>
    </row>
    <row r="134" ht="30.0" customHeight="1">
      <c r="A134" s="31"/>
      <c r="B134" s="76" t="s">
        <v>1269</v>
      </c>
      <c r="C134" s="77" t="str">
        <f>IF('Стоп-лист'!C$34 = "стоп", "стоп" , "")</f>
        <v>стоп</v>
      </c>
      <c r="D134" s="34">
        <f t="shared" si="29"/>
        <v>0</v>
      </c>
      <c r="E134" s="35" t="s">
        <v>1270</v>
      </c>
      <c r="F134" s="110" t="s">
        <v>1271</v>
      </c>
      <c r="G134" s="112" t="s">
        <v>1272</v>
      </c>
      <c r="H134" s="38">
        <v>4600.0</v>
      </c>
      <c r="I134" s="39">
        <v>0.42</v>
      </c>
      <c r="J134" s="40">
        <f t="shared" si="2"/>
        <v>2576</v>
      </c>
      <c r="K134" s="26" t="s">
        <v>1273</v>
      </c>
      <c r="L134" s="41" t="s">
        <v>87</v>
      </c>
      <c r="M134" s="41" t="s">
        <v>88</v>
      </c>
      <c r="N134" s="42" t="s">
        <v>89</v>
      </c>
      <c r="O134" s="43">
        <v>950.0</v>
      </c>
      <c r="P134" s="43">
        <v>300.0</v>
      </c>
      <c r="Q134" s="43">
        <v>200.0</v>
      </c>
      <c r="R134" s="43">
        <v>500.0</v>
      </c>
      <c r="S134" s="78" t="s">
        <v>1274</v>
      </c>
      <c r="T134" s="78" t="s">
        <v>1232</v>
      </c>
      <c r="U134" s="43" t="s">
        <v>1233</v>
      </c>
      <c r="V134" s="43" t="s">
        <v>305</v>
      </c>
      <c r="W134" s="43" t="s">
        <v>597</v>
      </c>
      <c r="X134" s="129">
        <v>260.0</v>
      </c>
      <c r="Y134" s="45">
        <v>2.0</v>
      </c>
      <c r="Z134" s="45">
        <v>1.5</v>
      </c>
      <c r="AA134" s="129" t="s">
        <v>598</v>
      </c>
      <c r="AB134" s="43" t="s">
        <v>97</v>
      </c>
      <c r="AC134" s="46" t="s">
        <v>1275</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1276</v>
      </c>
      <c r="CF134" s="68" t="s">
        <v>1275</v>
      </c>
      <c r="CG134" s="72"/>
      <c r="CH134" s="68"/>
      <c r="CI134" s="68"/>
      <c r="CJ134" s="68"/>
      <c r="CK134" s="68"/>
    </row>
    <row r="135" ht="30.0" customHeight="1">
      <c r="A135" s="31"/>
      <c r="B135" s="76" t="s">
        <v>1277</v>
      </c>
      <c r="C135" s="77" t="str">
        <f>IF('Стоп-лист'!C$34 = "стоп", "стоп" , "")</f>
        <v>стоп</v>
      </c>
      <c r="D135" s="34">
        <f t="shared" si="29"/>
        <v>0</v>
      </c>
      <c r="E135" s="35" t="s">
        <v>1278</v>
      </c>
      <c r="F135" s="110" t="s">
        <v>1279</v>
      </c>
      <c r="G135" s="112" t="s">
        <v>1280</v>
      </c>
      <c r="H135" s="38">
        <v>6900.0</v>
      </c>
      <c r="I135" s="39">
        <v>0.45</v>
      </c>
      <c r="J135" s="40">
        <f t="shared" si="2"/>
        <v>3657</v>
      </c>
      <c r="K135" s="26" t="s">
        <v>1281</v>
      </c>
      <c r="L135" s="41" t="s">
        <v>87</v>
      </c>
      <c r="M135" s="41" t="s">
        <v>88</v>
      </c>
      <c r="N135" s="42" t="s">
        <v>89</v>
      </c>
      <c r="O135" s="43">
        <v>1450.0</v>
      </c>
      <c r="P135" s="43">
        <v>300.0</v>
      </c>
      <c r="Q135" s="43">
        <v>250.0</v>
      </c>
      <c r="R135" s="43">
        <v>550.0</v>
      </c>
      <c r="S135" s="78" t="s">
        <v>1282</v>
      </c>
      <c r="T135" s="78" t="s">
        <v>1232</v>
      </c>
      <c r="U135" s="43" t="s">
        <v>1233</v>
      </c>
      <c r="V135" s="43" t="s">
        <v>305</v>
      </c>
      <c r="W135" s="43" t="s">
        <v>597</v>
      </c>
      <c r="X135" s="129">
        <v>260.0</v>
      </c>
      <c r="Y135" s="45">
        <v>3.0</v>
      </c>
      <c r="Z135" s="45">
        <v>1.5</v>
      </c>
      <c r="AA135" s="129" t="s">
        <v>598</v>
      </c>
      <c r="AB135" s="43" t="s">
        <v>97</v>
      </c>
      <c r="AC135" s="46" t="s">
        <v>1283</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1284</v>
      </c>
      <c r="CF135" s="68" t="s">
        <v>1283</v>
      </c>
      <c r="CG135" s="72"/>
      <c r="CH135" s="68"/>
      <c r="CI135" s="68"/>
      <c r="CJ135" s="68"/>
      <c r="CK135" s="68"/>
    </row>
    <row r="136" ht="30.0" customHeight="1">
      <c r="A136" s="31"/>
      <c r="B136" s="76" t="s">
        <v>1285</v>
      </c>
      <c r="C136" s="77" t="str">
        <f>IF('Стоп-лист'!C$34 = "стоп", "стоп" , "")</f>
        <v>стоп</v>
      </c>
      <c r="D136" s="34">
        <f t="shared" si="29"/>
        <v>0</v>
      </c>
      <c r="E136" s="35" t="s">
        <v>1286</v>
      </c>
      <c r="F136" s="110" t="s">
        <v>1287</v>
      </c>
      <c r="G136" s="112" t="s">
        <v>1288</v>
      </c>
      <c r="H136" s="38">
        <v>10200.0</v>
      </c>
      <c r="I136" s="39">
        <v>0.53</v>
      </c>
      <c r="J136" s="40">
        <f t="shared" si="2"/>
        <v>4794</v>
      </c>
      <c r="K136" s="26" t="s">
        <v>1289</v>
      </c>
      <c r="L136" s="41" t="s">
        <v>87</v>
      </c>
      <c r="M136" s="41" t="s">
        <v>88</v>
      </c>
      <c r="N136" s="42" t="s">
        <v>89</v>
      </c>
      <c r="O136" s="43">
        <v>1900.0</v>
      </c>
      <c r="P136" s="43">
        <v>350.0</v>
      </c>
      <c r="Q136" s="43">
        <v>250.0</v>
      </c>
      <c r="R136" s="43">
        <v>550.0</v>
      </c>
      <c r="S136" s="78" t="s">
        <v>1290</v>
      </c>
      <c r="T136" s="78" t="s">
        <v>1232</v>
      </c>
      <c r="U136" s="43" t="s">
        <v>1233</v>
      </c>
      <c r="V136" s="43" t="s">
        <v>305</v>
      </c>
      <c r="W136" s="43" t="s">
        <v>597</v>
      </c>
      <c r="X136" s="129">
        <v>260.0</v>
      </c>
      <c r="Y136" s="45">
        <v>4.0</v>
      </c>
      <c r="Z136" s="45">
        <v>1.5</v>
      </c>
      <c r="AA136" s="129" t="s">
        <v>598</v>
      </c>
      <c r="AB136" s="43" t="s">
        <v>97</v>
      </c>
      <c r="AC136" s="46" t="s">
        <v>1291</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1292</v>
      </c>
      <c r="CF136" s="68" t="s">
        <v>1291</v>
      </c>
      <c r="CG136" s="72"/>
      <c r="CH136" s="68"/>
      <c r="CI136" s="68"/>
      <c r="CJ136" s="68"/>
      <c r="CK136" s="68"/>
    </row>
    <row r="137" ht="30.0" customHeight="1">
      <c r="A137" s="31"/>
      <c r="B137" s="76" t="s">
        <v>1293</v>
      </c>
      <c r="C137" s="77" t="str">
        <f>IF('Стоп-лист'!C$34 = "стоп", "стоп" , "")</f>
        <v>стоп</v>
      </c>
      <c r="D137" s="34">
        <f t="shared" si="29"/>
        <v>0</v>
      </c>
      <c r="E137" s="35" t="s">
        <v>1294</v>
      </c>
      <c r="F137" s="110" t="s">
        <v>1295</v>
      </c>
      <c r="G137" s="112" t="s">
        <v>1296</v>
      </c>
      <c r="H137" s="38">
        <v>12500.0</v>
      </c>
      <c r="I137" s="39">
        <v>0.51</v>
      </c>
      <c r="J137" s="40">
        <f t="shared" si="2"/>
        <v>6000</v>
      </c>
      <c r="K137" s="26" t="s">
        <v>1297</v>
      </c>
      <c r="L137" s="41" t="s">
        <v>87</v>
      </c>
      <c r="M137" s="41" t="s">
        <v>88</v>
      </c>
      <c r="N137" s="42" t="s">
        <v>89</v>
      </c>
      <c r="O137" s="43">
        <v>2350.0</v>
      </c>
      <c r="P137" s="43">
        <v>400.0</v>
      </c>
      <c r="Q137" s="43">
        <v>300.0</v>
      </c>
      <c r="R137" s="43">
        <v>550.0</v>
      </c>
      <c r="S137" s="78" t="s">
        <v>1298</v>
      </c>
      <c r="T137" s="78" t="s">
        <v>1232</v>
      </c>
      <c r="U137" s="43" t="s">
        <v>1233</v>
      </c>
      <c r="V137" s="43" t="s">
        <v>305</v>
      </c>
      <c r="W137" s="43" t="s">
        <v>597</v>
      </c>
      <c r="X137" s="129">
        <v>260.0</v>
      </c>
      <c r="Y137" s="45">
        <v>5.0</v>
      </c>
      <c r="Z137" s="45">
        <v>1.5</v>
      </c>
      <c r="AA137" s="129" t="s">
        <v>598</v>
      </c>
      <c r="AB137" s="43" t="s">
        <v>97</v>
      </c>
      <c r="AC137" s="46" t="s">
        <v>1299</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1300</v>
      </c>
      <c r="CF137" s="68" t="s">
        <v>1299</v>
      </c>
      <c r="CG137" s="72"/>
      <c r="CH137" s="68"/>
      <c r="CI137" s="68"/>
      <c r="CJ137" s="68"/>
      <c r="CK137" s="68"/>
    </row>
    <row r="138" ht="30.0" customHeight="1">
      <c r="A138" s="31"/>
      <c r="B138" s="76" t="s">
        <v>1301</v>
      </c>
      <c r="C138" s="77" t="str">
        <f>IF('Стоп-лист'!C$34 = "стоп", "стоп" , "")</f>
        <v>стоп</v>
      </c>
      <c r="D138" s="34">
        <f t="shared" si="29"/>
        <v>0</v>
      </c>
      <c r="E138" s="35" t="s">
        <v>1302</v>
      </c>
      <c r="F138" s="110" t="s">
        <v>1303</v>
      </c>
      <c r="G138" s="112" t="s">
        <v>1304</v>
      </c>
      <c r="H138" s="38">
        <v>13800.0</v>
      </c>
      <c r="I138" s="39">
        <v>0.45</v>
      </c>
      <c r="J138" s="40">
        <f t="shared" si="2"/>
        <v>7038</v>
      </c>
      <c r="K138" s="26" t="s">
        <v>1305</v>
      </c>
      <c r="L138" s="41" t="s">
        <v>87</v>
      </c>
      <c r="M138" s="41" t="s">
        <v>88</v>
      </c>
      <c r="N138" s="42" t="s">
        <v>89</v>
      </c>
      <c r="O138" s="80">
        <v>2850.0</v>
      </c>
      <c r="P138" s="80">
        <v>400.0</v>
      </c>
      <c r="Q138" s="80">
        <v>400.0</v>
      </c>
      <c r="R138" s="80">
        <v>600.0</v>
      </c>
      <c r="S138" s="78" t="s">
        <v>1306</v>
      </c>
      <c r="T138" s="78" t="s">
        <v>1232</v>
      </c>
      <c r="U138" s="43" t="s">
        <v>1233</v>
      </c>
      <c r="V138" s="43" t="s">
        <v>305</v>
      </c>
      <c r="W138" s="43" t="s">
        <v>597</v>
      </c>
      <c r="X138" s="129">
        <v>260.0</v>
      </c>
      <c r="Y138" s="45">
        <v>6.0</v>
      </c>
      <c r="Z138" s="45">
        <v>1.5</v>
      </c>
      <c r="AA138" s="129" t="s">
        <v>598</v>
      </c>
      <c r="AB138" s="43" t="s">
        <v>97</v>
      </c>
      <c r="AC138" s="46" t="s">
        <v>1307</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1308</v>
      </c>
      <c r="CF138" s="68" t="s">
        <v>1307</v>
      </c>
      <c r="CG138" s="72"/>
      <c r="CH138" s="68"/>
      <c r="CI138" s="68"/>
      <c r="CJ138" s="68"/>
      <c r="CK138" s="68"/>
    </row>
    <row r="139" ht="30.0" customHeight="1">
      <c r="A139" s="31"/>
      <c r="B139" s="76" t="s">
        <v>1309</v>
      </c>
      <c r="C139" s="77" t="str">
        <f>IF('Стоп-лист'!C$34 = "стоп", "стоп" , "")</f>
        <v>стоп</v>
      </c>
      <c r="D139" s="34">
        <f t="shared" si="29"/>
        <v>0</v>
      </c>
      <c r="E139" s="35" t="s">
        <v>1310</v>
      </c>
      <c r="F139" s="110" t="s">
        <v>1311</v>
      </c>
      <c r="G139" s="112" t="s">
        <v>1312</v>
      </c>
      <c r="H139" s="38">
        <v>16100.0</v>
      </c>
      <c r="I139" s="39">
        <v>0.48</v>
      </c>
      <c r="J139" s="40">
        <f t="shared" si="2"/>
        <v>8050</v>
      </c>
      <c r="K139" s="26" t="s">
        <v>1313</v>
      </c>
      <c r="L139" s="121" t="s">
        <v>87</v>
      </c>
      <c r="M139" s="41" t="s">
        <v>88</v>
      </c>
      <c r="N139" s="42" t="s">
        <v>89</v>
      </c>
      <c r="O139" s="80">
        <v>3325.0</v>
      </c>
      <c r="P139" s="80">
        <v>400.0</v>
      </c>
      <c r="Q139" s="80">
        <v>400.0</v>
      </c>
      <c r="R139" s="80">
        <v>600.0</v>
      </c>
      <c r="S139" s="78" t="s">
        <v>1314</v>
      </c>
      <c r="T139" s="78" t="s">
        <v>1232</v>
      </c>
      <c r="U139" s="43" t="s">
        <v>1233</v>
      </c>
      <c r="V139" s="43" t="s">
        <v>305</v>
      </c>
      <c r="W139" s="43" t="s">
        <v>597</v>
      </c>
      <c r="X139" s="129">
        <v>260.0</v>
      </c>
      <c r="Y139" s="45">
        <v>7.0</v>
      </c>
      <c r="Z139" s="45">
        <v>1.5</v>
      </c>
      <c r="AA139" s="129" t="s">
        <v>598</v>
      </c>
      <c r="AB139" s="43" t="s">
        <v>97</v>
      </c>
      <c r="AC139" s="46" t="s">
        <v>1315</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1316</v>
      </c>
      <c r="CF139" s="68" t="s">
        <v>1315</v>
      </c>
      <c r="CG139" s="72"/>
      <c r="CH139" s="68"/>
      <c r="CI139" s="68"/>
      <c r="CJ139" s="68"/>
      <c r="CK139" s="68"/>
    </row>
    <row r="140" ht="30.0" customHeight="1">
      <c r="A140" s="101"/>
      <c r="B140" s="102" t="s">
        <v>1317</v>
      </c>
      <c r="C140" s="103"/>
      <c r="D140" s="104">
        <f>IF(C140="",1,0)</f>
        <v>1</v>
      </c>
      <c r="E140" s="105" t="s">
        <v>1318</v>
      </c>
      <c r="F140" s="110" t="s">
        <v>1319</v>
      </c>
      <c r="G140" s="112" t="s">
        <v>1320</v>
      </c>
      <c r="H140" s="38">
        <v>18400.0</v>
      </c>
      <c r="I140" s="39">
        <v>0.39</v>
      </c>
      <c r="J140" s="40">
        <f t="shared" si="2"/>
        <v>11408</v>
      </c>
      <c r="K140" s="26" t="s">
        <v>1321</v>
      </c>
      <c r="L140" s="121" t="s">
        <v>87</v>
      </c>
      <c r="M140" s="41" t="s">
        <v>88</v>
      </c>
      <c r="N140" s="42" t="s">
        <v>89</v>
      </c>
      <c r="O140" s="80">
        <v>4750.0</v>
      </c>
      <c r="P140" s="80">
        <v>400.0</v>
      </c>
      <c r="Q140" s="80">
        <v>400.0</v>
      </c>
      <c r="R140" s="80">
        <v>600.0</v>
      </c>
      <c r="S140" s="78" t="s">
        <v>1322</v>
      </c>
      <c r="T140" s="78" t="s">
        <v>1232</v>
      </c>
      <c r="U140" s="43" t="s">
        <v>1233</v>
      </c>
      <c r="V140" s="43" t="s">
        <v>305</v>
      </c>
      <c r="W140" s="43" t="s">
        <v>597</v>
      </c>
      <c r="X140" s="129">
        <v>260.0</v>
      </c>
      <c r="Y140" s="45">
        <v>10.0</v>
      </c>
      <c r="Z140" s="45">
        <v>1.5</v>
      </c>
      <c r="AA140" s="129" t="s">
        <v>598</v>
      </c>
      <c r="AB140" s="43" t="s">
        <v>97</v>
      </c>
      <c r="AC140" s="46" t="s">
        <v>1323</v>
      </c>
      <c r="AD140" s="43" t="s">
        <v>99</v>
      </c>
      <c r="AE140" s="92"/>
      <c r="AF140" s="43"/>
      <c r="AG140" s="43" t="s">
        <v>102</v>
      </c>
      <c r="AH140" s="43" t="s">
        <v>103</v>
      </c>
      <c r="AI140" s="49" t="s">
        <v>104</v>
      </c>
      <c r="AJ140" s="49">
        <v>0.0</v>
      </c>
      <c r="AK140" s="50"/>
      <c r="AL140" s="51" t="s">
        <v>798</v>
      </c>
      <c r="AM140" s="51" t="s">
        <v>107</v>
      </c>
      <c r="AN140" s="51" t="s">
        <v>108</v>
      </c>
      <c r="AO140" s="51" t="s">
        <v>109</v>
      </c>
      <c r="AP140" s="51" t="s">
        <v>110</v>
      </c>
      <c r="AQ140" s="51">
        <f t="shared" si="3"/>
        <v>12328</v>
      </c>
      <c r="AR140" s="52">
        <f t="shared" si="4"/>
        <v>0.33</v>
      </c>
      <c r="AS140" s="51" t="s">
        <v>111</v>
      </c>
      <c r="AT140" s="51" t="s">
        <v>112</v>
      </c>
      <c r="AU140" s="51" t="s">
        <v>113</v>
      </c>
      <c r="AV140" s="51" t="s">
        <v>798</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694</v>
      </c>
      <c r="BZ140" s="74"/>
      <c r="CA140" s="68"/>
      <c r="CB140" s="69"/>
      <c r="CC140" s="70" t="s">
        <v>179</v>
      </c>
      <c r="CD140" s="71"/>
      <c r="CE140" s="75"/>
      <c r="CF140" s="68" t="s">
        <v>1323</v>
      </c>
      <c r="CG140" s="72"/>
      <c r="CH140" s="68"/>
      <c r="CI140" s="68"/>
      <c r="CJ140" s="68"/>
      <c r="CK140" s="68"/>
    </row>
    <row r="141" ht="30.0" customHeight="1">
      <c r="A141" s="31"/>
      <c r="B141" s="32" t="s">
        <v>1324</v>
      </c>
      <c r="C141" s="33" t="str">
        <f>IF(C143 = "стоп", "стоп" , "")</f>
        <v/>
      </c>
      <c r="D141" s="34">
        <f t="shared" ref="D141:D151" si="32">IF(C141="",50,0)</f>
        <v>50</v>
      </c>
      <c r="E141" s="35" t="s">
        <v>1325</v>
      </c>
      <c r="F141" s="110" t="s">
        <v>1326</v>
      </c>
      <c r="G141" s="111" t="s">
        <v>1327</v>
      </c>
      <c r="H141" s="38">
        <v>600.0</v>
      </c>
      <c r="I141" s="39">
        <v>0.55</v>
      </c>
      <c r="J141" s="40">
        <f t="shared" si="2"/>
        <v>324</v>
      </c>
      <c r="K141" s="26" t="s">
        <v>1328</v>
      </c>
      <c r="L141" s="41" t="s">
        <v>88</v>
      </c>
      <c r="M141" s="41" t="s">
        <v>88</v>
      </c>
      <c r="N141" s="42" t="s">
        <v>89</v>
      </c>
      <c r="O141" s="43">
        <v>100.0</v>
      </c>
      <c r="P141" s="43">
        <v>100.0</v>
      </c>
      <c r="Q141" s="43">
        <v>55.0</v>
      </c>
      <c r="R141" s="43">
        <v>265.0</v>
      </c>
      <c r="S141" s="78" t="s">
        <v>1329</v>
      </c>
      <c r="T141" s="78" t="s">
        <v>1330</v>
      </c>
      <c r="U141" s="43" t="s">
        <v>1331</v>
      </c>
      <c r="V141" s="43" t="s">
        <v>212</v>
      </c>
      <c r="W141" s="43" t="s">
        <v>597</v>
      </c>
      <c r="X141" s="129">
        <v>260.0</v>
      </c>
      <c r="Y141" s="45" t="s">
        <v>95</v>
      </c>
      <c r="Z141" s="45" t="s">
        <v>95</v>
      </c>
      <c r="AA141" s="129" t="s">
        <v>598</v>
      </c>
      <c r="AB141" s="43" t="s">
        <v>97</v>
      </c>
      <c r="AC141" s="46" t="s">
        <v>1332</v>
      </c>
      <c r="AD141" s="43" t="s">
        <v>99</v>
      </c>
      <c r="AE141" s="48" t="s">
        <v>1333</v>
      </c>
      <c r="AF141" s="78" t="s">
        <v>1334</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601</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1335</v>
      </c>
      <c r="CF141" s="68" t="s">
        <v>1332</v>
      </c>
      <c r="CG141" s="72"/>
      <c r="CH141" s="68"/>
      <c r="CI141" s="68"/>
      <c r="CJ141" s="68"/>
      <c r="CK141" s="68"/>
    </row>
    <row r="142" ht="30.0" customHeight="1">
      <c r="A142" s="31"/>
      <c r="B142" s="32" t="s">
        <v>1336</v>
      </c>
      <c r="C142" s="33" t="str">
        <f>IF(C143 = "стоп", "Только FBO/стоп" , "Только FBO")</f>
        <v>Только FBO</v>
      </c>
      <c r="D142" s="34">
        <f t="shared" si="32"/>
        <v>0</v>
      </c>
      <c r="E142" s="35" t="s">
        <v>1337</v>
      </c>
      <c r="F142" s="110" t="s">
        <v>1338</v>
      </c>
      <c r="G142" s="111" t="s">
        <v>1339</v>
      </c>
      <c r="H142" s="38">
        <v>900.0</v>
      </c>
      <c r="I142" s="39">
        <v>0.48</v>
      </c>
      <c r="J142" s="40">
        <f t="shared" si="2"/>
        <v>484</v>
      </c>
      <c r="K142" s="26" t="s">
        <v>1340</v>
      </c>
      <c r="L142" s="41" t="s">
        <v>88</v>
      </c>
      <c r="M142" s="41" t="s">
        <v>88</v>
      </c>
      <c r="N142" s="42" t="s">
        <v>89</v>
      </c>
      <c r="O142" s="43">
        <v>165.0</v>
      </c>
      <c r="P142" s="43">
        <v>140.0</v>
      </c>
      <c r="Q142" s="43">
        <v>90.0</v>
      </c>
      <c r="R142" s="43">
        <v>210.0</v>
      </c>
      <c r="S142" s="78" t="s">
        <v>1341</v>
      </c>
      <c r="T142" s="78" t="s">
        <v>1330</v>
      </c>
      <c r="U142" s="43" t="s">
        <v>1331</v>
      </c>
      <c r="V142" s="43" t="s">
        <v>212</v>
      </c>
      <c r="W142" s="43" t="s">
        <v>597</v>
      </c>
      <c r="X142" s="129">
        <v>260.0</v>
      </c>
      <c r="Y142" s="45" t="s">
        <v>95</v>
      </c>
      <c r="Z142" s="43">
        <v>1.0</v>
      </c>
      <c r="AA142" s="129" t="s">
        <v>598</v>
      </c>
      <c r="AB142" s="43" t="s">
        <v>97</v>
      </c>
      <c r="AC142" s="46" t="s">
        <v>1342</v>
      </c>
      <c r="AD142" s="43" t="s">
        <v>99</v>
      </c>
      <c r="AE142" s="48" t="s">
        <v>1333</v>
      </c>
      <c r="AF142" s="78" t="s">
        <v>1334</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1343</v>
      </c>
      <c r="CF142" s="68" t="s">
        <v>1342</v>
      </c>
      <c r="CG142" s="72"/>
      <c r="CH142" s="68"/>
      <c r="CI142" s="68"/>
      <c r="CJ142" s="68"/>
      <c r="CK142" s="68"/>
    </row>
    <row r="143" ht="30.0" customHeight="1">
      <c r="A143" s="31"/>
      <c r="B143" s="76" t="s">
        <v>1344</v>
      </c>
      <c r="C143" s="77" t="str">
        <f>IF('Стоп-лист'!D$25 = "стоп", "стоп" , "")</f>
        <v/>
      </c>
      <c r="D143" s="34">
        <f t="shared" si="32"/>
        <v>50</v>
      </c>
      <c r="E143" s="35" t="s">
        <v>1345</v>
      </c>
      <c r="F143" s="110" t="s">
        <v>1346</v>
      </c>
      <c r="G143" s="111" t="s">
        <v>1347</v>
      </c>
      <c r="H143" s="38">
        <v>1300.0</v>
      </c>
      <c r="I143" s="39">
        <v>0.46</v>
      </c>
      <c r="J143" s="40">
        <f t="shared" si="2"/>
        <v>684</v>
      </c>
      <c r="K143" s="26" t="s">
        <v>1348</v>
      </c>
      <c r="L143" s="41" t="s">
        <v>88</v>
      </c>
      <c r="M143" s="41" t="s">
        <v>88</v>
      </c>
      <c r="N143" s="42" t="s">
        <v>89</v>
      </c>
      <c r="O143" s="43">
        <v>235.0</v>
      </c>
      <c r="P143" s="43">
        <v>230.0</v>
      </c>
      <c r="Q143" s="43">
        <v>110.0</v>
      </c>
      <c r="R143" s="43">
        <v>220.0</v>
      </c>
      <c r="S143" s="78" t="s">
        <v>1349</v>
      </c>
      <c r="T143" s="78" t="s">
        <v>1330</v>
      </c>
      <c r="U143" s="43" t="s">
        <v>1331</v>
      </c>
      <c r="V143" s="43" t="s">
        <v>212</v>
      </c>
      <c r="W143" s="43" t="s">
        <v>597</v>
      </c>
      <c r="X143" s="129">
        <v>260.0</v>
      </c>
      <c r="Y143" s="45" t="s">
        <v>95</v>
      </c>
      <c r="Z143" s="45">
        <v>1.5</v>
      </c>
      <c r="AA143" s="129" t="s">
        <v>598</v>
      </c>
      <c r="AB143" s="43" t="s">
        <v>97</v>
      </c>
      <c r="AC143" s="46" t="s">
        <v>1350</v>
      </c>
      <c r="AD143" s="43" t="s">
        <v>99</v>
      </c>
      <c r="AE143" s="48" t="s">
        <v>1333</v>
      </c>
      <c r="AF143" s="78" t="s">
        <v>1334</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1351</v>
      </c>
      <c r="CF143" s="68" t="s">
        <v>1350</v>
      </c>
      <c r="CG143" s="72"/>
      <c r="CH143" s="68"/>
      <c r="CI143" s="68"/>
      <c r="CJ143" s="68"/>
      <c r="CK143" s="68"/>
    </row>
    <row r="144" ht="30.0" customHeight="1">
      <c r="A144" s="31"/>
      <c r="B144" s="76" t="s">
        <v>1352</v>
      </c>
      <c r="C144" s="77" t="str">
        <f>IF('Стоп-лист'!C$25 = "стоп", "стоп" , "")</f>
        <v/>
      </c>
      <c r="D144" s="34">
        <f t="shared" si="32"/>
        <v>50</v>
      </c>
      <c r="E144" s="35" t="s">
        <v>1353</v>
      </c>
      <c r="F144" s="110" t="s">
        <v>1354</v>
      </c>
      <c r="G144" s="111" t="s">
        <v>1355</v>
      </c>
      <c r="H144" s="38">
        <v>2300.0</v>
      </c>
      <c r="I144" s="39">
        <v>0.49</v>
      </c>
      <c r="J144" s="40">
        <f t="shared" si="2"/>
        <v>1196</v>
      </c>
      <c r="K144" s="26" t="s">
        <v>1356</v>
      </c>
      <c r="L144" s="41" t="s">
        <v>88</v>
      </c>
      <c r="M144" s="41" t="s">
        <v>88</v>
      </c>
      <c r="N144" s="42" t="s">
        <v>89</v>
      </c>
      <c r="O144" s="43">
        <v>470.0</v>
      </c>
      <c r="P144" s="43">
        <v>160.0</v>
      </c>
      <c r="Q144" s="43">
        <v>150.0</v>
      </c>
      <c r="R144" s="43">
        <v>240.0</v>
      </c>
      <c r="S144" s="78" t="s">
        <v>1357</v>
      </c>
      <c r="T144" s="78" t="s">
        <v>1330</v>
      </c>
      <c r="U144" s="43" t="s">
        <v>1331</v>
      </c>
      <c r="V144" s="43" t="s">
        <v>212</v>
      </c>
      <c r="W144" s="43" t="s">
        <v>597</v>
      </c>
      <c r="X144" s="129">
        <v>260.0</v>
      </c>
      <c r="Y144" s="45">
        <v>1.0</v>
      </c>
      <c r="Z144" s="45">
        <v>1.5</v>
      </c>
      <c r="AA144" s="129" t="s">
        <v>598</v>
      </c>
      <c r="AB144" s="43" t="s">
        <v>97</v>
      </c>
      <c r="AC144" s="46" t="s">
        <v>1358</v>
      </c>
      <c r="AD144" s="43" t="s">
        <v>99</v>
      </c>
      <c r="AE144" s="48" t="s">
        <v>1333</v>
      </c>
      <c r="AF144" s="78" t="s">
        <v>1334</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1359</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1360</v>
      </c>
      <c r="CF144" s="68" t="s">
        <v>1358</v>
      </c>
      <c r="CG144" s="72"/>
      <c r="CH144" s="68"/>
      <c r="CI144" s="68"/>
      <c r="CJ144" s="68"/>
      <c r="CK144" s="68"/>
    </row>
    <row r="145" ht="30.0" customHeight="1">
      <c r="A145" s="31"/>
      <c r="B145" s="76" t="s">
        <v>1361</v>
      </c>
      <c r="C145" s="77" t="str">
        <f>IF('Стоп-лист'!C$25 = "стоп", "стоп" , "")</f>
        <v/>
      </c>
      <c r="D145" s="34">
        <f t="shared" si="32"/>
        <v>50</v>
      </c>
      <c r="E145" s="35" t="s">
        <v>1362</v>
      </c>
      <c r="F145" s="110" t="s">
        <v>1363</v>
      </c>
      <c r="G145" s="111" t="s">
        <v>1364</v>
      </c>
      <c r="H145" s="38">
        <v>3400.0</v>
      </c>
      <c r="I145" s="39">
        <v>0.49</v>
      </c>
      <c r="J145" s="40">
        <f t="shared" si="2"/>
        <v>1734</v>
      </c>
      <c r="K145" s="26" t="s">
        <v>1365</v>
      </c>
      <c r="L145" s="41" t="s">
        <v>88</v>
      </c>
      <c r="M145" s="41" t="s">
        <v>88</v>
      </c>
      <c r="N145" s="42" t="s">
        <v>89</v>
      </c>
      <c r="O145" s="43">
        <v>640.0</v>
      </c>
      <c r="P145" s="43">
        <v>210.0</v>
      </c>
      <c r="Q145" s="43">
        <v>170.0</v>
      </c>
      <c r="R145" s="43">
        <v>220.0</v>
      </c>
      <c r="S145" s="78" t="s">
        <v>1366</v>
      </c>
      <c r="T145" s="78" t="s">
        <v>1330</v>
      </c>
      <c r="U145" s="43" t="s">
        <v>1331</v>
      </c>
      <c r="V145" s="43" t="s">
        <v>212</v>
      </c>
      <c r="W145" s="43" t="s">
        <v>597</v>
      </c>
      <c r="X145" s="129">
        <v>260.0</v>
      </c>
      <c r="Y145" s="45">
        <v>1.5</v>
      </c>
      <c r="Z145" s="45">
        <v>1.5</v>
      </c>
      <c r="AA145" s="129" t="s">
        <v>598</v>
      </c>
      <c r="AB145" s="43" t="s">
        <v>97</v>
      </c>
      <c r="AC145" s="46" t="s">
        <v>1367</v>
      </c>
      <c r="AD145" s="43" t="s">
        <v>99</v>
      </c>
      <c r="AE145" s="48" t="s">
        <v>1333</v>
      </c>
      <c r="AF145" s="78" t="s">
        <v>1334</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1368</v>
      </c>
      <c r="CF145" s="68" t="s">
        <v>1367</v>
      </c>
      <c r="CG145" s="72"/>
      <c r="CH145" s="68"/>
      <c r="CI145" s="68"/>
      <c r="CJ145" s="68"/>
      <c r="CK145" s="68"/>
    </row>
    <row r="146" ht="30.0" customHeight="1">
      <c r="A146" s="85"/>
      <c r="B146" s="76" t="s">
        <v>1369</v>
      </c>
      <c r="C146" s="77" t="str">
        <f>IF('Стоп-лист'!C$25 = "стоп", "стоп" , "")</f>
        <v/>
      </c>
      <c r="D146" s="34">
        <f t="shared" si="32"/>
        <v>50</v>
      </c>
      <c r="E146" s="35" t="s">
        <v>1370</v>
      </c>
      <c r="F146" s="110" t="s">
        <v>1371</v>
      </c>
      <c r="G146" s="111" t="s">
        <v>1372</v>
      </c>
      <c r="H146" s="38">
        <v>4600.0</v>
      </c>
      <c r="I146" s="39">
        <v>0.41</v>
      </c>
      <c r="J146" s="40">
        <f t="shared" si="2"/>
        <v>2612</v>
      </c>
      <c r="K146" s="26" t="s">
        <v>1373</v>
      </c>
      <c r="L146" s="41" t="s">
        <v>88</v>
      </c>
      <c r="M146" s="41" t="s">
        <v>88</v>
      </c>
      <c r="N146" s="42" t="s">
        <v>89</v>
      </c>
      <c r="O146" s="43">
        <v>950.0</v>
      </c>
      <c r="P146" s="43">
        <v>300.0</v>
      </c>
      <c r="Q146" s="43">
        <v>200.0</v>
      </c>
      <c r="R146" s="43">
        <v>500.0</v>
      </c>
      <c r="S146" s="78" t="s">
        <v>1374</v>
      </c>
      <c r="T146" s="78" t="s">
        <v>1330</v>
      </c>
      <c r="U146" s="43" t="s">
        <v>1331</v>
      </c>
      <c r="V146" s="43" t="s">
        <v>212</v>
      </c>
      <c r="W146" s="43" t="s">
        <v>597</v>
      </c>
      <c r="X146" s="129">
        <v>260.0</v>
      </c>
      <c r="Y146" s="45">
        <v>2.0</v>
      </c>
      <c r="Z146" s="45">
        <v>1.5</v>
      </c>
      <c r="AA146" s="129" t="s">
        <v>598</v>
      </c>
      <c r="AB146" s="43" t="s">
        <v>97</v>
      </c>
      <c r="AC146" s="46" t="s">
        <v>1375</v>
      </c>
      <c r="AD146" s="43" t="s">
        <v>99</v>
      </c>
      <c r="AE146" s="48" t="s">
        <v>1333</v>
      </c>
      <c r="AF146" s="78" t="s">
        <v>1334</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1376</v>
      </c>
      <c r="CF146" s="68" t="s">
        <v>1375</v>
      </c>
      <c r="CG146" s="72"/>
      <c r="CH146" s="68"/>
      <c r="CI146" s="68"/>
      <c r="CJ146" s="68"/>
      <c r="CK146" s="68"/>
    </row>
    <row r="147" ht="30.0" customHeight="1">
      <c r="A147" s="85"/>
      <c r="B147" s="76" t="s">
        <v>1377</v>
      </c>
      <c r="C147" s="77" t="str">
        <f>IF('Стоп-лист'!C$25 = "стоп", "стоп" , "")</f>
        <v/>
      </c>
      <c r="D147" s="34">
        <f t="shared" si="32"/>
        <v>50</v>
      </c>
      <c r="E147" s="35" t="s">
        <v>1378</v>
      </c>
      <c r="F147" s="110" t="s">
        <v>1379</v>
      </c>
      <c r="G147" s="111" t="s">
        <v>1380</v>
      </c>
      <c r="H147" s="38">
        <v>6900.0</v>
      </c>
      <c r="I147" s="39">
        <v>0.44</v>
      </c>
      <c r="J147" s="40">
        <f t="shared" si="2"/>
        <v>3779</v>
      </c>
      <c r="K147" s="26" t="s">
        <v>1381</v>
      </c>
      <c r="L147" s="41" t="s">
        <v>88</v>
      </c>
      <c r="M147" s="41" t="s">
        <v>88</v>
      </c>
      <c r="N147" s="42" t="s">
        <v>89</v>
      </c>
      <c r="O147" s="43">
        <v>1450.0</v>
      </c>
      <c r="P147" s="43">
        <v>300.0</v>
      </c>
      <c r="Q147" s="43">
        <v>250.0</v>
      </c>
      <c r="R147" s="43">
        <v>550.0</v>
      </c>
      <c r="S147" s="78" t="s">
        <v>1382</v>
      </c>
      <c r="T147" s="78" t="s">
        <v>1330</v>
      </c>
      <c r="U147" s="43" t="s">
        <v>1331</v>
      </c>
      <c r="V147" s="43" t="s">
        <v>212</v>
      </c>
      <c r="W147" s="43" t="s">
        <v>597</v>
      </c>
      <c r="X147" s="129">
        <v>260.0</v>
      </c>
      <c r="Y147" s="45">
        <v>3.0</v>
      </c>
      <c r="Z147" s="45">
        <v>1.5</v>
      </c>
      <c r="AA147" s="129" t="s">
        <v>598</v>
      </c>
      <c r="AB147" s="43" t="s">
        <v>97</v>
      </c>
      <c r="AC147" s="46" t="s">
        <v>1383</v>
      </c>
      <c r="AD147" s="43" t="s">
        <v>99</v>
      </c>
      <c r="AE147" s="48" t="s">
        <v>1333</v>
      </c>
      <c r="AF147" s="78" t="s">
        <v>1334</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1384</v>
      </c>
      <c r="CF147" s="68" t="s">
        <v>1383</v>
      </c>
      <c r="CG147" s="72"/>
      <c r="CH147" s="68"/>
      <c r="CI147" s="68"/>
      <c r="CJ147" s="68"/>
      <c r="CK147" s="68"/>
    </row>
    <row r="148" ht="30.0" customHeight="1">
      <c r="A148" s="85"/>
      <c r="B148" s="76" t="s">
        <v>1385</v>
      </c>
      <c r="C148" s="77" t="str">
        <f>IF('Стоп-лист'!C$25 = "стоп", "стоп" , "")</f>
        <v/>
      </c>
      <c r="D148" s="34">
        <f t="shared" si="32"/>
        <v>50</v>
      </c>
      <c r="E148" s="35" t="s">
        <v>1386</v>
      </c>
      <c r="F148" s="110" t="s">
        <v>1387</v>
      </c>
      <c r="G148" s="111" t="s">
        <v>1388</v>
      </c>
      <c r="H148" s="38">
        <v>9200.0</v>
      </c>
      <c r="I148" s="39">
        <v>0.47</v>
      </c>
      <c r="J148" s="40">
        <f t="shared" si="2"/>
        <v>4851</v>
      </c>
      <c r="K148" s="26" t="s">
        <v>1389</v>
      </c>
      <c r="L148" s="41" t="s">
        <v>88</v>
      </c>
      <c r="M148" s="41" t="s">
        <v>88</v>
      </c>
      <c r="N148" s="42" t="s">
        <v>89</v>
      </c>
      <c r="O148" s="43">
        <v>1900.0</v>
      </c>
      <c r="P148" s="43">
        <v>350.0</v>
      </c>
      <c r="Q148" s="43">
        <v>250.0</v>
      </c>
      <c r="R148" s="43">
        <v>550.0</v>
      </c>
      <c r="S148" s="78" t="s">
        <v>1390</v>
      </c>
      <c r="T148" s="78" t="s">
        <v>1330</v>
      </c>
      <c r="U148" s="43" t="s">
        <v>1331</v>
      </c>
      <c r="V148" s="43" t="s">
        <v>212</v>
      </c>
      <c r="W148" s="43" t="s">
        <v>597</v>
      </c>
      <c r="X148" s="129">
        <v>260.0</v>
      </c>
      <c r="Y148" s="45">
        <v>4.0</v>
      </c>
      <c r="Z148" s="45">
        <v>1.5</v>
      </c>
      <c r="AA148" s="129" t="s">
        <v>598</v>
      </c>
      <c r="AB148" s="43" t="s">
        <v>97</v>
      </c>
      <c r="AC148" s="46" t="s">
        <v>1391</v>
      </c>
      <c r="AD148" s="43" t="s">
        <v>99</v>
      </c>
      <c r="AE148" s="48" t="s">
        <v>1333</v>
      </c>
      <c r="AF148" s="78" t="s">
        <v>1334</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1392</v>
      </c>
      <c r="CF148" s="68" t="s">
        <v>1391</v>
      </c>
      <c r="CG148" s="72"/>
      <c r="CH148" s="68"/>
      <c r="CI148" s="68"/>
      <c r="CJ148" s="68"/>
      <c r="CK148" s="68"/>
    </row>
    <row r="149" ht="30.0" customHeight="1">
      <c r="A149" s="85"/>
      <c r="B149" s="76" t="s">
        <v>1393</v>
      </c>
      <c r="C149" s="77" t="str">
        <f>IF('Стоп-лист'!C$25 = "стоп", "стоп" , "")</f>
        <v/>
      </c>
      <c r="D149" s="34">
        <f t="shared" si="32"/>
        <v>50</v>
      </c>
      <c r="E149" s="35" t="s">
        <v>1394</v>
      </c>
      <c r="F149" s="110" t="s">
        <v>1395</v>
      </c>
      <c r="G149" s="111" t="s">
        <v>1396</v>
      </c>
      <c r="H149" s="38">
        <v>11500.0</v>
      </c>
      <c r="I149" s="39">
        <v>0.44</v>
      </c>
      <c r="J149" s="40">
        <f t="shared" si="2"/>
        <v>6207</v>
      </c>
      <c r="K149" s="26" t="s">
        <v>1397</v>
      </c>
      <c r="L149" s="41" t="s">
        <v>88</v>
      </c>
      <c r="M149" s="41" t="s">
        <v>88</v>
      </c>
      <c r="N149" s="42" t="s">
        <v>89</v>
      </c>
      <c r="O149" s="43">
        <v>2350.0</v>
      </c>
      <c r="P149" s="43">
        <v>400.0</v>
      </c>
      <c r="Q149" s="43">
        <v>350.0</v>
      </c>
      <c r="R149" s="43">
        <v>550.0</v>
      </c>
      <c r="S149" s="78" t="s">
        <v>1398</v>
      </c>
      <c r="T149" s="78" t="s">
        <v>1330</v>
      </c>
      <c r="U149" s="43" t="s">
        <v>1331</v>
      </c>
      <c r="V149" s="43" t="s">
        <v>212</v>
      </c>
      <c r="W149" s="43" t="s">
        <v>597</v>
      </c>
      <c r="X149" s="129">
        <v>260.0</v>
      </c>
      <c r="Y149" s="45">
        <v>5.0</v>
      </c>
      <c r="Z149" s="45">
        <v>1.5</v>
      </c>
      <c r="AA149" s="129" t="s">
        <v>598</v>
      </c>
      <c r="AB149" s="43" t="s">
        <v>97</v>
      </c>
      <c r="AC149" s="46" t="s">
        <v>1399</v>
      </c>
      <c r="AD149" s="43" t="s">
        <v>99</v>
      </c>
      <c r="AE149" s="48" t="s">
        <v>1333</v>
      </c>
      <c r="AF149" s="78" t="s">
        <v>1334</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1400</v>
      </c>
      <c r="CF149" s="68" t="s">
        <v>1399</v>
      </c>
      <c r="CG149" s="72"/>
      <c r="CH149" s="68"/>
      <c r="CI149" s="68"/>
      <c r="CJ149" s="68"/>
      <c r="CK149" s="68"/>
    </row>
    <row r="150" ht="30.0" customHeight="1">
      <c r="A150" s="85"/>
      <c r="B150" s="76" t="s">
        <v>1401</v>
      </c>
      <c r="C150" s="77" t="str">
        <f>IF('Стоп-лист'!C$25 = "стоп", "стоп" , "")</f>
        <v/>
      </c>
      <c r="D150" s="34">
        <f t="shared" si="32"/>
        <v>50</v>
      </c>
      <c r="E150" s="35" t="s">
        <v>1402</v>
      </c>
      <c r="F150" s="110" t="s">
        <v>1403</v>
      </c>
      <c r="G150" s="111" t="s">
        <v>1404</v>
      </c>
      <c r="H150" s="38">
        <v>13800.0</v>
      </c>
      <c r="I150" s="39">
        <v>0.44</v>
      </c>
      <c r="J150" s="40">
        <f t="shared" si="2"/>
        <v>7381</v>
      </c>
      <c r="K150" s="26" t="s">
        <v>1405</v>
      </c>
      <c r="L150" s="41" t="s">
        <v>88</v>
      </c>
      <c r="M150" s="41" t="s">
        <v>88</v>
      </c>
      <c r="N150" s="42" t="s">
        <v>89</v>
      </c>
      <c r="O150" s="80">
        <v>2850.0</v>
      </c>
      <c r="P150" s="80">
        <v>400.0</v>
      </c>
      <c r="Q150" s="80">
        <v>400.0</v>
      </c>
      <c r="R150" s="80">
        <v>600.0</v>
      </c>
      <c r="S150" s="78" t="s">
        <v>1406</v>
      </c>
      <c r="T150" s="78" t="s">
        <v>1330</v>
      </c>
      <c r="U150" s="43" t="s">
        <v>1331</v>
      </c>
      <c r="V150" s="43" t="s">
        <v>212</v>
      </c>
      <c r="W150" s="43" t="s">
        <v>597</v>
      </c>
      <c r="X150" s="129">
        <v>260.0</v>
      </c>
      <c r="Y150" s="45">
        <v>6.0</v>
      </c>
      <c r="Z150" s="45">
        <v>1.5</v>
      </c>
      <c r="AA150" s="129" t="s">
        <v>598</v>
      </c>
      <c r="AB150" s="43" t="s">
        <v>97</v>
      </c>
      <c r="AC150" s="46" t="s">
        <v>1407</v>
      </c>
      <c r="AD150" s="43" t="s">
        <v>99</v>
      </c>
      <c r="AE150" s="48" t="s">
        <v>1333</v>
      </c>
      <c r="AF150" s="78" t="s">
        <v>1334</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1408</v>
      </c>
      <c r="CF150" s="68" t="s">
        <v>1407</v>
      </c>
      <c r="CG150" s="72"/>
      <c r="CH150" s="68"/>
      <c r="CI150" s="68"/>
      <c r="CJ150" s="68"/>
      <c r="CK150" s="68"/>
    </row>
    <row r="151" ht="30.0" customHeight="1">
      <c r="A151" s="85"/>
      <c r="B151" s="76" t="s">
        <v>1409</v>
      </c>
      <c r="C151" s="77" t="str">
        <f>IF('Стоп-лист'!C$25 = "стоп", "стоп" , "")</f>
        <v/>
      </c>
      <c r="D151" s="34">
        <f t="shared" si="32"/>
        <v>50</v>
      </c>
      <c r="E151" s="35" t="s">
        <v>1410</v>
      </c>
      <c r="F151" s="110" t="s">
        <v>1411</v>
      </c>
      <c r="G151" s="111" t="s">
        <v>1412</v>
      </c>
      <c r="H151" s="38">
        <v>16100.0</v>
      </c>
      <c r="I151" s="39">
        <v>0.47</v>
      </c>
      <c r="J151" s="40">
        <f t="shared" si="2"/>
        <v>8452</v>
      </c>
      <c r="K151" s="26" t="s">
        <v>1413</v>
      </c>
      <c r="L151" s="41" t="s">
        <v>88</v>
      </c>
      <c r="M151" s="41" t="s">
        <v>88</v>
      </c>
      <c r="N151" s="42" t="s">
        <v>89</v>
      </c>
      <c r="O151" s="80">
        <v>3325.0</v>
      </c>
      <c r="P151" s="80">
        <v>400.0</v>
      </c>
      <c r="Q151" s="80">
        <v>400.0</v>
      </c>
      <c r="R151" s="80">
        <v>600.0</v>
      </c>
      <c r="S151" s="78" t="s">
        <v>1414</v>
      </c>
      <c r="T151" s="78" t="s">
        <v>1330</v>
      </c>
      <c r="U151" s="43" t="s">
        <v>1331</v>
      </c>
      <c r="V151" s="43" t="s">
        <v>212</v>
      </c>
      <c r="W151" s="43" t="s">
        <v>597</v>
      </c>
      <c r="X151" s="129">
        <v>260.0</v>
      </c>
      <c r="Y151" s="45">
        <v>7.0</v>
      </c>
      <c r="Z151" s="45">
        <v>1.5</v>
      </c>
      <c r="AA151" s="129" t="s">
        <v>598</v>
      </c>
      <c r="AB151" s="43" t="s">
        <v>97</v>
      </c>
      <c r="AC151" s="46" t="s">
        <v>1415</v>
      </c>
      <c r="AD151" s="43" t="s">
        <v>99</v>
      </c>
      <c r="AE151" s="48" t="s">
        <v>1333</v>
      </c>
      <c r="AF151" s="78" t="s">
        <v>1334</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1416</v>
      </c>
      <c r="CF151" s="68" t="s">
        <v>1415</v>
      </c>
      <c r="CG151" s="72"/>
      <c r="CH151" s="68"/>
      <c r="CI151" s="68"/>
      <c r="CJ151" s="68"/>
      <c r="CK151" s="68"/>
    </row>
    <row r="152" ht="30.0" customHeight="1">
      <c r="A152" s="101"/>
      <c r="B152" s="76" t="s">
        <v>1417</v>
      </c>
      <c r="C152" s="103" t="s">
        <v>1418</v>
      </c>
      <c r="D152" s="104">
        <f>IF(C152="",1,0)</f>
        <v>0</v>
      </c>
      <c r="E152" s="105" t="s">
        <v>1419</v>
      </c>
      <c r="F152" s="114" t="s">
        <v>1420</v>
      </c>
      <c r="G152" s="135" t="s">
        <v>1421</v>
      </c>
      <c r="H152" s="38">
        <v>18300.0</v>
      </c>
      <c r="I152" s="39">
        <v>0.37</v>
      </c>
      <c r="J152" s="40"/>
      <c r="K152" s="26" t="s">
        <v>1422</v>
      </c>
      <c r="L152" s="41" t="s">
        <v>88</v>
      </c>
      <c r="M152" s="41" t="s">
        <v>88</v>
      </c>
      <c r="N152" s="42" t="s">
        <v>89</v>
      </c>
      <c r="O152" s="80">
        <v>4750.0</v>
      </c>
      <c r="P152" s="80">
        <v>400.0</v>
      </c>
      <c r="Q152" s="80">
        <v>400.0</v>
      </c>
      <c r="R152" s="80">
        <v>600.0</v>
      </c>
      <c r="S152" s="136" t="s">
        <v>1423</v>
      </c>
      <c r="T152" s="78" t="s">
        <v>1330</v>
      </c>
      <c r="U152" s="43" t="s">
        <v>1331</v>
      </c>
      <c r="V152" s="43" t="s">
        <v>212</v>
      </c>
      <c r="W152" s="43" t="s">
        <v>597</v>
      </c>
      <c r="X152" s="129">
        <v>260.0</v>
      </c>
      <c r="Y152" s="45">
        <v>10.0</v>
      </c>
      <c r="Z152" s="45">
        <v>1.5</v>
      </c>
      <c r="AA152" s="129" t="s">
        <v>598</v>
      </c>
      <c r="AB152" s="43" t="s">
        <v>97</v>
      </c>
      <c r="AC152" s="137"/>
      <c r="AD152" s="43" t="s">
        <v>99</v>
      </c>
      <c r="AE152" s="48" t="s">
        <v>1333</v>
      </c>
      <c r="AF152" s="43"/>
      <c r="AG152" s="43" t="s">
        <v>102</v>
      </c>
      <c r="AH152" s="43" t="s">
        <v>103</v>
      </c>
      <c r="AI152" s="49" t="s">
        <v>104</v>
      </c>
      <c r="AJ152" s="49">
        <v>0.0</v>
      </c>
      <c r="AK152" s="73" t="str">
        <f t="shared" si="33"/>
        <v>https://getfile.dokpub.com/yandex/get/https://disk.yandex.ru/i/qwUPOXAWUVF2hQ/v1.mp4</v>
      </c>
      <c r="AL152" s="51" t="s">
        <v>798</v>
      </c>
      <c r="AM152" s="51" t="s">
        <v>107</v>
      </c>
      <c r="AN152" s="51" t="s">
        <v>108</v>
      </c>
      <c r="AO152" s="51" t="s">
        <v>109</v>
      </c>
      <c r="AP152" s="51" t="s">
        <v>110</v>
      </c>
      <c r="AQ152" s="51">
        <f t="shared" si="3"/>
        <v>0</v>
      </c>
      <c r="AR152" s="52">
        <f t="shared" si="4"/>
        <v>1</v>
      </c>
      <c r="AS152" s="51" t="s">
        <v>111</v>
      </c>
      <c r="AT152" s="51" t="s">
        <v>112</v>
      </c>
      <c r="AU152" s="51" t="s">
        <v>113</v>
      </c>
      <c r="AV152" s="51" t="s">
        <v>798</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1424</v>
      </c>
      <c r="BM152" s="54" t="s">
        <v>1424</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694</v>
      </c>
      <c r="BZ152" s="128"/>
      <c r="CA152" s="123"/>
      <c r="CB152" s="69"/>
      <c r="CC152" s="70" t="s">
        <v>179</v>
      </c>
      <c r="CD152" s="71"/>
      <c r="CE152" s="75"/>
      <c r="CF152" s="123"/>
      <c r="CG152" s="72"/>
      <c r="CH152" s="68"/>
      <c r="CI152" s="68"/>
      <c r="CJ152" s="68"/>
      <c r="CK152" s="68"/>
    </row>
    <row r="153" ht="30.0" customHeight="1">
      <c r="A153" s="138" t="s">
        <v>1425</v>
      </c>
      <c r="B153" s="32" t="s">
        <v>1426</v>
      </c>
      <c r="C153" s="33" t="str">
        <f>IF(C155 = "стоп", "стоп" , "")</f>
        <v/>
      </c>
      <c r="D153" s="34">
        <f t="shared" ref="D153:D180" si="35">IF(C153="",50,0)</f>
        <v>50</v>
      </c>
      <c r="E153" s="35" t="s">
        <v>1427</v>
      </c>
      <c r="F153" s="110" t="s">
        <v>1428</v>
      </c>
      <c r="G153" s="111" t="s">
        <v>1429</v>
      </c>
      <c r="H153" s="38">
        <v>700.0</v>
      </c>
      <c r="I153" s="39">
        <v>0.52</v>
      </c>
      <c r="J153" s="40">
        <f t="shared" ref="J153:J808" si="36">H153*(1-BK153)</f>
        <v>367</v>
      </c>
      <c r="K153" s="26" t="s">
        <v>1430</v>
      </c>
      <c r="L153" s="41" t="s">
        <v>88</v>
      </c>
      <c r="M153" s="41" t="s">
        <v>88</v>
      </c>
      <c r="N153" s="42" t="s">
        <v>89</v>
      </c>
      <c r="O153" s="43">
        <v>120.0</v>
      </c>
      <c r="P153" s="43">
        <v>130.0</v>
      </c>
      <c r="Q153" s="43">
        <v>90.0</v>
      </c>
      <c r="R153" s="43">
        <v>150.0</v>
      </c>
      <c r="S153" s="78" t="s">
        <v>1431</v>
      </c>
      <c r="T153" s="78" t="s">
        <v>1432</v>
      </c>
      <c r="U153" s="43" t="s">
        <v>1433</v>
      </c>
      <c r="V153" s="43" t="s">
        <v>399</v>
      </c>
      <c r="W153" s="43" t="s">
        <v>94</v>
      </c>
      <c r="X153" s="43">
        <v>395.0</v>
      </c>
      <c r="Y153" s="45" t="s">
        <v>95</v>
      </c>
      <c r="Z153" s="45" t="s">
        <v>95</v>
      </c>
      <c r="AA153" s="43" t="s">
        <v>96</v>
      </c>
      <c r="AB153" s="43" t="s">
        <v>97</v>
      </c>
      <c r="AC153" s="46" t="s">
        <v>1434</v>
      </c>
      <c r="AD153" s="43" t="s">
        <v>99</v>
      </c>
      <c r="AE153" s="92" t="s">
        <v>1435</v>
      </c>
      <c r="AF153" s="78" t="s">
        <v>1432</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1436</v>
      </c>
      <c r="CF153" s="68" t="s">
        <v>1434</v>
      </c>
      <c r="CG153" s="72"/>
      <c r="CH153" s="68"/>
      <c r="CI153" s="68"/>
      <c r="CJ153" s="68"/>
      <c r="CK153" s="68"/>
    </row>
    <row r="154" ht="30.0" customHeight="1">
      <c r="A154" s="138" t="s">
        <v>1425</v>
      </c>
      <c r="B154" s="32" t="s">
        <v>1437</v>
      </c>
      <c r="C154" s="33" t="str">
        <f>IF(C155 = "стоп", "Только FBO/стоп" , "Только FBO")</f>
        <v>Только FBO</v>
      </c>
      <c r="D154" s="34">
        <f t="shared" si="35"/>
        <v>0</v>
      </c>
      <c r="E154" s="35" t="s">
        <v>1438</v>
      </c>
      <c r="F154" s="110" t="s">
        <v>1439</v>
      </c>
      <c r="G154" s="111" t="s">
        <v>1440</v>
      </c>
      <c r="H154" s="38">
        <v>1100.0</v>
      </c>
      <c r="I154" s="39">
        <v>0.5</v>
      </c>
      <c r="J154" s="40">
        <f t="shared" si="36"/>
        <v>582</v>
      </c>
      <c r="K154" s="26" t="s">
        <v>1441</v>
      </c>
      <c r="L154" s="41" t="s">
        <v>88</v>
      </c>
      <c r="M154" s="41" t="s">
        <v>88</v>
      </c>
      <c r="N154" s="42" t="s">
        <v>89</v>
      </c>
      <c r="O154" s="43">
        <v>240.0</v>
      </c>
      <c r="P154" s="43">
        <v>160.0</v>
      </c>
      <c r="Q154" s="43">
        <v>120.0</v>
      </c>
      <c r="R154" s="43">
        <v>180.0</v>
      </c>
      <c r="S154" s="78" t="s">
        <v>1442</v>
      </c>
      <c r="T154" s="78" t="s">
        <v>1432</v>
      </c>
      <c r="U154" s="43" t="s">
        <v>1433</v>
      </c>
      <c r="V154" s="43" t="s">
        <v>399</v>
      </c>
      <c r="W154" s="43" t="s">
        <v>94</v>
      </c>
      <c r="X154" s="43">
        <v>395.0</v>
      </c>
      <c r="Y154" s="45" t="s">
        <v>95</v>
      </c>
      <c r="Z154" s="43">
        <v>1.0</v>
      </c>
      <c r="AA154" s="43" t="s">
        <v>96</v>
      </c>
      <c r="AB154" s="43" t="s">
        <v>97</v>
      </c>
      <c r="AC154" s="46" t="s">
        <v>1443</v>
      </c>
      <c r="AD154" s="43" t="s">
        <v>99</v>
      </c>
      <c r="AE154" s="92" t="s">
        <v>1435</v>
      </c>
      <c r="AF154" s="78" t="s">
        <v>1432</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1444</v>
      </c>
      <c r="CF154" s="68" t="s">
        <v>1443</v>
      </c>
      <c r="CG154" s="72"/>
      <c r="CH154" s="68"/>
      <c r="CI154" s="68"/>
      <c r="CJ154" s="68"/>
      <c r="CK154" s="68"/>
    </row>
    <row r="155" ht="30.0" customHeight="1">
      <c r="A155" s="138" t="s">
        <v>1425</v>
      </c>
      <c r="B155" s="76" t="s">
        <v>1445</v>
      </c>
      <c r="C155" s="77" t="str">
        <f>IF('Стоп-лист'!D$4 = "стоп", "стоп" , "")</f>
        <v/>
      </c>
      <c r="D155" s="34">
        <f t="shared" si="35"/>
        <v>50</v>
      </c>
      <c r="E155" s="35" t="s">
        <v>1446</v>
      </c>
      <c r="F155" s="110" t="s">
        <v>1447</v>
      </c>
      <c r="G155" s="111" t="s">
        <v>1448</v>
      </c>
      <c r="H155" s="38">
        <v>1500.0</v>
      </c>
      <c r="I155" s="39">
        <v>0.48</v>
      </c>
      <c r="J155" s="40">
        <f t="shared" si="36"/>
        <v>804</v>
      </c>
      <c r="K155" s="26" t="s">
        <v>1449</v>
      </c>
      <c r="L155" s="41" t="s">
        <v>88</v>
      </c>
      <c r="M155" s="41" t="s">
        <v>88</v>
      </c>
      <c r="N155" s="42" t="s">
        <v>89</v>
      </c>
      <c r="O155" s="43">
        <v>330.0</v>
      </c>
      <c r="P155" s="43">
        <v>170.0</v>
      </c>
      <c r="Q155" s="43">
        <v>120.0</v>
      </c>
      <c r="R155" s="43">
        <v>220.0</v>
      </c>
      <c r="S155" s="78" t="s">
        <v>1450</v>
      </c>
      <c r="T155" s="78" t="s">
        <v>1432</v>
      </c>
      <c r="U155" s="43" t="s">
        <v>1433</v>
      </c>
      <c r="V155" s="43" t="s">
        <v>399</v>
      </c>
      <c r="W155" s="43" t="s">
        <v>94</v>
      </c>
      <c r="X155" s="43">
        <v>395.0</v>
      </c>
      <c r="Y155" s="45" t="s">
        <v>95</v>
      </c>
      <c r="Z155" s="45">
        <v>1.5</v>
      </c>
      <c r="AA155" s="43" t="s">
        <v>96</v>
      </c>
      <c r="AB155" s="43" t="s">
        <v>97</v>
      </c>
      <c r="AC155" s="46" t="s">
        <v>1451</v>
      </c>
      <c r="AD155" s="43" t="s">
        <v>99</v>
      </c>
      <c r="AE155" s="92" t="s">
        <v>1435</v>
      </c>
      <c r="AF155" s="78" t="s">
        <v>1432</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1452</v>
      </c>
      <c r="CF155" s="68" t="s">
        <v>1451</v>
      </c>
      <c r="CG155" s="72"/>
      <c r="CH155" s="68"/>
      <c r="CI155" s="68"/>
      <c r="CJ155" s="68"/>
      <c r="CK155" s="68"/>
    </row>
    <row r="156" ht="30.0" customHeight="1">
      <c r="A156" s="138" t="s">
        <v>1425</v>
      </c>
      <c r="B156" s="76" t="s">
        <v>1453</v>
      </c>
      <c r="C156" s="77" t="str">
        <f>IF('Стоп-лист'!C$4 = "стоп", "стоп" , "")</f>
        <v/>
      </c>
      <c r="D156" s="34">
        <f t="shared" si="35"/>
        <v>50</v>
      </c>
      <c r="E156" s="35" t="s">
        <v>1454</v>
      </c>
      <c r="F156" s="110" t="s">
        <v>1455</v>
      </c>
      <c r="G156" s="111" t="s">
        <v>1456</v>
      </c>
      <c r="H156" s="38">
        <v>2900.0</v>
      </c>
      <c r="I156" s="39">
        <v>0.48</v>
      </c>
      <c r="J156" s="40">
        <f t="shared" si="36"/>
        <v>1523</v>
      </c>
      <c r="K156" s="26" t="s">
        <v>1457</v>
      </c>
      <c r="L156" s="41" t="s">
        <v>88</v>
      </c>
      <c r="M156" s="41" t="s">
        <v>88</v>
      </c>
      <c r="N156" s="42" t="s">
        <v>89</v>
      </c>
      <c r="O156" s="43">
        <v>640.0</v>
      </c>
      <c r="P156" s="43">
        <v>210.0</v>
      </c>
      <c r="Q156" s="43">
        <v>170.0</v>
      </c>
      <c r="R156" s="43">
        <v>240.0</v>
      </c>
      <c r="S156" s="78" t="s">
        <v>1458</v>
      </c>
      <c r="T156" s="78" t="s">
        <v>1432</v>
      </c>
      <c r="U156" s="43" t="s">
        <v>1433</v>
      </c>
      <c r="V156" s="43" t="s">
        <v>399</v>
      </c>
      <c r="W156" s="43" t="s">
        <v>94</v>
      </c>
      <c r="X156" s="43">
        <v>395.0</v>
      </c>
      <c r="Y156" s="45">
        <v>1.0</v>
      </c>
      <c r="Z156" s="45">
        <v>1.5</v>
      </c>
      <c r="AA156" s="43" t="s">
        <v>96</v>
      </c>
      <c r="AB156" s="43" t="s">
        <v>97</v>
      </c>
      <c r="AC156" s="46" t="s">
        <v>1459</v>
      </c>
      <c r="AD156" s="43" t="s">
        <v>99</v>
      </c>
      <c r="AE156" s="92" t="s">
        <v>1435</v>
      </c>
      <c r="AF156" s="78" t="s">
        <v>1432</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1460</v>
      </c>
      <c r="CF156" s="68" t="s">
        <v>1459</v>
      </c>
      <c r="CG156" s="72"/>
      <c r="CH156" s="68"/>
      <c r="CI156" s="68"/>
      <c r="CJ156" s="68"/>
      <c r="CK156" s="68"/>
    </row>
    <row r="157" ht="30.0" customHeight="1">
      <c r="A157" s="138" t="s">
        <v>1425</v>
      </c>
      <c r="B157" s="76" t="s">
        <v>1461</v>
      </c>
      <c r="C157" s="77" t="str">
        <f>IF('Стоп-лист'!C$4 = "стоп", "стоп" , "")</f>
        <v/>
      </c>
      <c r="D157" s="34">
        <f t="shared" si="35"/>
        <v>50</v>
      </c>
      <c r="E157" s="35" t="s">
        <v>1462</v>
      </c>
      <c r="F157" s="110" t="s">
        <v>1463</v>
      </c>
      <c r="G157" s="111" t="s">
        <v>1464</v>
      </c>
      <c r="H157" s="38">
        <v>4400.0</v>
      </c>
      <c r="I157" s="39">
        <v>0.49</v>
      </c>
      <c r="J157" s="40">
        <f t="shared" si="36"/>
        <v>2265</v>
      </c>
      <c r="K157" s="26" t="s">
        <v>1465</v>
      </c>
      <c r="L157" s="41" t="s">
        <v>88</v>
      </c>
      <c r="M157" s="41" t="s">
        <v>88</v>
      </c>
      <c r="N157" s="42" t="s">
        <v>89</v>
      </c>
      <c r="O157" s="43">
        <v>965.0</v>
      </c>
      <c r="P157" s="43">
        <v>240.0</v>
      </c>
      <c r="Q157" s="43">
        <v>200.0</v>
      </c>
      <c r="R157" s="43">
        <v>320.0</v>
      </c>
      <c r="S157" s="78" t="s">
        <v>1466</v>
      </c>
      <c r="T157" s="78" t="s">
        <v>1432</v>
      </c>
      <c r="U157" s="43" t="s">
        <v>1433</v>
      </c>
      <c r="V157" s="43" t="s">
        <v>399</v>
      </c>
      <c r="W157" s="43" t="s">
        <v>94</v>
      </c>
      <c r="X157" s="43">
        <v>395.0</v>
      </c>
      <c r="Y157" s="45">
        <v>1.5</v>
      </c>
      <c r="Z157" s="45">
        <v>1.5</v>
      </c>
      <c r="AA157" s="43" t="s">
        <v>96</v>
      </c>
      <c r="AB157" s="43" t="s">
        <v>97</v>
      </c>
      <c r="AC157" s="46" t="s">
        <v>1467</v>
      </c>
      <c r="AD157" s="43" t="s">
        <v>99</v>
      </c>
      <c r="AE157" s="92" t="s">
        <v>1435</v>
      </c>
      <c r="AF157" s="78" t="s">
        <v>1432</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1468</v>
      </c>
      <c r="CF157" s="68" t="s">
        <v>1467</v>
      </c>
      <c r="CG157" s="72"/>
      <c r="CH157" s="68"/>
      <c r="CI157" s="68"/>
      <c r="CJ157" s="68"/>
      <c r="CK157" s="68"/>
    </row>
    <row r="158" ht="30.0" customHeight="1">
      <c r="A158" s="81"/>
      <c r="B158" s="32" t="s">
        <v>1469</v>
      </c>
      <c r="C158" s="33" t="str">
        <f>IF(C160 = "стоп", "стоп" , "")</f>
        <v/>
      </c>
      <c r="D158" s="34">
        <f t="shared" si="35"/>
        <v>50</v>
      </c>
      <c r="E158" s="35" t="s">
        <v>1470</v>
      </c>
      <c r="F158" s="110" t="s">
        <v>1471</v>
      </c>
      <c r="G158" s="111" t="s">
        <v>1472</v>
      </c>
      <c r="H158" s="38">
        <v>600.0</v>
      </c>
      <c r="I158" s="39">
        <v>0.58</v>
      </c>
      <c r="J158" s="40">
        <f t="shared" si="36"/>
        <v>312</v>
      </c>
      <c r="K158" s="26" t="s">
        <v>1473</v>
      </c>
      <c r="L158" s="41" t="s">
        <v>88</v>
      </c>
      <c r="M158" s="41" t="s">
        <v>88</v>
      </c>
      <c r="N158" s="42" t="s">
        <v>89</v>
      </c>
      <c r="O158" s="43">
        <v>100.0</v>
      </c>
      <c r="P158" s="43">
        <v>100.0</v>
      </c>
      <c r="Q158" s="43">
        <v>55.0</v>
      </c>
      <c r="R158" s="43">
        <v>265.0</v>
      </c>
      <c r="S158" s="78" t="s">
        <v>1474</v>
      </c>
      <c r="T158" s="78" t="s">
        <v>1475</v>
      </c>
      <c r="U158" s="43" t="s">
        <v>1476</v>
      </c>
      <c r="V158" s="43" t="s">
        <v>1477</v>
      </c>
      <c r="W158" s="43" t="s">
        <v>597</v>
      </c>
      <c r="X158" s="129">
        <v>260.0</v>
      </c>
      <c r="Y158" s="45" t="s">
        <v>95</v>
      </c>
      <c r="Z158" s="45" t="s">
        <v>95</v>
      </c>
      <c r="AA158" s="99" t="s">
        <v>598</v>
      </c>
      <c r="AB158" s="43" t="s">
        <v>97</v>
      </c>
      <c r="AC158" s="46" t="s">
        <v>1478</v>
      </c>
      <c r="AD158" s="43" t="s">
        <v>99</v>
      </c>
      <c r="AE158" s="92" t="s">
        <v>1479</v>
      </c>
      <c r="AF158" s="78" t="s">
        <v>1480</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1481</v>
      </c>
      <c r="CB158" s="90" t="s">
        <v>1482</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1483</v>
      </c>
      <c r="CF158" s="68" t="s">
        <v>1478</v>
      </c>
      <c r="CG158" s="72"/>
      <c r="CH158" s="68"/>
      <c r="CI158" s="68"/>
      <c r="CJ158" s="68"/>
      <c r="CK158" s="68"/>
    </row>
    <row r="159" ht="30.0" customHeight="1">
      <c r="A159" s="81"/>
      <c r="B159" s="32" t="s">
        <v>1484</v>
      </c>
      <c r="C159" s="33" t="str">
        <f>IF(C160 = "стоп", "Только FBO/стоп" , "Только FBO")</f>
        <v>Только FBO</v>
      </c>
      <c r="D159" s="34">
        <f t="shared" si="35"/>
        <v>0</v>
      </c>
      <c r="E159" s="35" t="s">
        <v>1485</v>
      </c>
      <c r="F159" s="110" t="s">
        <v>1486</v>
      </c>
      <c r="G159" s="111" t="s">
        <v>1487</v>
      </c>
      <c r="H159" s="38">
        <v>900.0</v>
      </c>
      <c r="I159" s="39">
        <v>0.52</v>
      </c>
      <c r="J159" s="40">
        <f t="shared" si="36"/>
        <v>459</v>
      </c>
      <c r="K159" s="26" t="s">
        <v>1488</v>
      </c>
      <c r="L159" s="41" t="s">
        <v>88</v>
      </c>
      <c r="M159" s="41" t="s">
        <v>88</v>
      </c>
      <c r="N159" s="42" t="s">
        <v>89</v>
      </c>
      <c r="O159" s="43">
        <v>165.0</v>
      </c>
      <c r="P159" s="43">
        <v>140.0</v>
      </c>
      <c r="Q159" s="43">
        <v>90.0</v>
      </c>
      <c r="R159" s="43">
        <v>210.0</v>
      </c>
      <c r="S159" s="78" t="s">
        <v>1489</v>
      </c>
      <c r="T159" s="78" t="s">
        <v>1475</v>
      </c>
      <c r="U159" s="43" t="s">
        <v>1476</v>
      </c>
      <c r="V159" s="43" t="s">
        <v>1477</v>
      </c>
      <c r="W159" s="43" t="s">
        <v>597</v>
      </c>
      <c r="X159" s="129">
        <v>260.0</v>
      </c>
      <c r="Y159" s="45" t="s">
        <v>95</v>
      </c>
      <c r="Z159" s="43">
        <v>1.0</v>
      </c>
      <c r="AA159" s="99" t="s">
        <v>598</v>
      </c>
      <c r="AB159" s="43" t="s">
        <v>97</v>
      </c>
      <c r="AC159" s="46" t="s">
        <v>1490</v>
      </c>
      <c r="AD159" s="43" t="s">
        <v>99</v>
      </c>
      <c r="AE159" s="92" t="s">
        <v>1479</v>
      </c>
      <c r="AF159" s="78" t="s">
        <v>1480</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1491</v>
      </c>
      <c r="CF159" s="68" t="s">
        <v>1490</v>
      </c>
      <c r="CG159" s="72"/>
      <c r="CH159" s="68"/>
      <c r="CI159" s="68"/>
      <c r="CJ159" s="68"/>
      <c r="CK159" s="68"/>
    </row>
    <row r="160" ht="30.0" customHeight="1">
      <c r="A160" s="81"/>
      <c r="B160" s="76" t="s">
        <v>1492</v>
      </c>
      <c r="C160" s="77" t="str">
        <f>IF('Стоп-лист'!D$36 = "стоп", "стоп" , "")</f>
        <v/>
      </c>
      <c r="D160" s="34">
        <f t="shared" si="35"/>
        <v>50</v>
      </c>
      <c r="E160" s="35" t="s">
        <v>1493</v>
      </c>
      <c r="F160" s="110" t="s">
        <v>1494</v>
      </c>
      <c r="G160" s="111" t="s">
        <v>1495</v>
      </c>
      <c r="H160" s="38">
        <v>1300.0</v>
      </c>
      <c r="I160" s="39">
        <v>0.55</v>
      </c>
      <c r="J160" s="40">
        <f t="shared" si="36"/>
        <v>637</v>
      </c>
      <c r="K160" s="26" t="s">
        <v>1496</v>
      </c>
      <c r="L160" s="41" t="s">
        <v>88</v>
      </c>
      <c r="M160" s="41" t="s">
        <v>88</v>
      </c>
      <c r="N160" s="42" t="s">
        <v>89</v>
      </c>
      <c r="O160" s="43">
        <v>235.0</v>
      </c>
      <c r="P160" s="43">
        <v>140.0</v>
      </c>
      <c r="Q160" s="43">
        <v>110.0</v>
      </c>
      <c r="R160" s="43">
        <v>200.0</v>
      </c>
      <c r="S160" s="78" t="s">
        <v>1497</v>
      </c>
      <c r="T160" s="78" t="s">
        <v>1475</v>
      </c>
      <c r="U160" s="43" t="s">
        <v>1476</v>
      </c>
      <c r="V160" s="43" t="s">
        <v>1477</v>
      </c>
      <c r="W160" s="43" t="s">
        <v>597</v>
      </c>
      <c r="X160" s="129">
        <v>260.0</v>
      </c>
      <c r="Y160" s="45" t="s">
        <v>95</v>
      </c>
      <c r="Z160" s="45">
        <v>1.5</v>
      </c>
      <c r="AA160" s="99" t="s">
        <v>598</v>
      </c>
      <c r="AB160" s="43" t="s">
        <v>97</v>
      </c>
      <c r="AC160" s="46" t="s">
        <v>1498</v>
      </c>
      <c r="AD160" s="43" t="s">
        <v>99</v>
      </c>
      <c r="AE160" s="92" t="s">
        <v>1479</v>
      </c>
      <c r="AF160" s="78" t="s">
        <v>1480</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1499</v>
      </c>
      <c r="CF160" s="68" t="s">
        <v>1498</v>
      </c>
      <c r="CG160" s="72"/>
      <c r="CH160" s="68"/>
      <c r="CI160" s="68"/>
      <c r="CJ160" s="68"/>
      <c r="CK160" s="68"/>
    </row>
    <row r="161" ht="30.0" customHeight="1">
      <c r="A161" s="81"/>
      <c r="B161" s="76" t="s">
        <v>1500</v>
      </c>
      <c r="C161" s="77" t="str">
        <f>IF('Стоп-лист'!C$36 = "стоп", "стоп" , "")</f>
        <v>стоп</v>
      </c>
      <c r="D161" s="34">
        <f t="shared" si="35"/>
        <v>0</v>
      </c>
      <c r="E161" s="35" t="s">
        <v>1501</v>
      </c>
      <c r="F161" s="110" t="s">
        <v>1502</v>
      </c>
      <c r="G161" s="111" t="s">
        <v>1503</v>
      </c>
      <c r="H161" s="38">
        <v>2301.0</v>
      </c>
      <c r="I161" s="39">
        <v>0.55</v>
      </c>
      <c r="J161" s="40">
        <f t="shared" si="36"/>
        <v>1104.48</v>
      </c>
      <c r="K161" s="26" t="s">
        <v>1504</v>
      </c>
      <c r="L161" s="41" t="s">
        <v>88</v>
      </c>
      <c r="M161" s="41" t="s">
        <v>88</v>
      </c>
      <c r="N161" s="42" t="s">
        <v>89</v>
      </c>
      <c r="O161" s="43">
        <v>470.0</v>
      </c>
      <c r="P161" s="43">
        <v>160.0</v>
      </c>
      <c r="Q161" s="43">
        <v>130.0</v>
      </c>
      <c r="R161" s="43">
        <v>190.0</v>
      </c>
      <c r="S161" s="78" t="s">
        <v>1505</v>
      </c>
      <c r="T161" s="78" t="s">
        <v>1475</v>
      </c>
      <c r="U161" s="43" t="s">
        <v>1476</v>
      </c>
      <c r="V161" s="43" t="s">
        <v>1477</v>
      </c>
      <c r="W161" s="43" t="s">
        <v>597</v>
      </c>
      <c r="X161" s="129">
        <v>260.0</v>
      </c>
      <c r="Y161" s="45">
        <v>1.0</v>
      </c>
      <c r="Z161" s="45">
        <v>1.5</v>
      </c>
      <c r="AA161" s="99" t="s">
        <v>598</v>
      </c>
      <c r="AB161" s="43" t="s">
        <v>97</v>
      </c>
      <c r="AC161" s="46" t="s">
        <v>1506</v>
      </c>
      <c r="AD161" s="43" t="s">
        <v>99</v>
      </c>
      <c r="AE161" s="92" t="s">
        <v>1479</v>
      </c>
      <c r="AF161" s="78" t="s">
        <v>1480</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1507</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1508</v>
      </c>
      <c r="CF161" s="68" t="s">
        <v>1506</v>
      </c>
      <c r="CG161" s="72"/>
      <c r="CH161" s="68"/>
      <c r="CI161" s="68"/>
      <c r="CJ161" s="68"/>
      <c r="CK161" s="68"/>
    </row>
    <row r="162" ht="30.0" customHeight="1">
      <c r="A162" s="81"/>
      <c r="B162" s="76" t="s">
        <v>1509</v>
      </c>
      <c r="C162" s="77" t="str">
        <f>IF('Стоп-лист'!C$36 = "стоп", "стоп" , "")</f>
        <v>стоп</v>
      </c>
      <c r="D162" s="34">
        <f t="shared" si="35"/>
        <v>0</v>
      </c>
      <c r="E162" s="35" t="s">
        <v>1510</v>
      </c>
      <c r="F162" s="110" t="s">
        <v>1511</v>
      </c>
      <c r="G162" s="111" t="s">
        <v>1512</v>
      </c>
      <c r="H162" s="38">
        <v>3401.0</v>
      </c>
      <c r="I162" s="39">
        <v>0.54</v>
      </c>
      <c r="J162" s="40">
        <f t="shared" si="36"/>
        <v>1666.49</v>
      </c>
      <c r="K162" s="26" t="s">
        <v>1513</v>
      </c>
      <c r="L162" s="41" t="s">
        <v>88</v>
      </c>
      <c r="M162" s="41" t="s">
        <v>88</v>
      </c>
      <c r="N162" s="42" t="s">
        <v>89</v>
      </c>
      <c r="O162" s="43">
        <v>640.0</v>
      </c>
      <c r="P162" s="43">
        <v>210.0</v>
      </c>
      <c r="Q162" s="43">
        <v>170.0</v>
      </c>
      <c r="R162" s="43">
        <v>220.0</v>
      </c>
      <c r="S162" s="78" t="s">
        <v>1514</v>
      </c>
      <c r="T162" s="78" t="s">
        <v>1475</v>
      </c>
      <c r="U162" s="43" t="s">
        <v>1476</v>
      </c>
      <c r="V162" s="43" t="s">
        <v>1477</v>
      </c>
      <c r="W162" s="43" t="s">
        <v>597</v>
      </c>
      <c r="X162" s="129">
        <v>260.0</v>
      </c>
      <c r="Y162" s="45">
        <v>1.5</v>
      </c>
      <c r="Z162" s="45">
        <v>1.5</v>
      </c>
      <c r="AA162" s="99" t="s">
        <v>598</v>
      </c>
      <c r="AB162" s="43" t="s">
        <v>97</v>
      </c>
      <c r="AC162" s="46" t="s">
        <v>1515</v>
      </c>
      <c r="AD162" s="43" t="s">
        <v>99</v>
      </c>
      <c r="AE162" s="92" t="s">
        <v>1479</v>
      </c>
      <c r="AF162" s="78" t="s">
        <v>1480</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1516</v>
      </c>
      <c r="CF162" s="68" t="s">
        <v>1515</v>
      </c>
      <c r="CG162" s="72"/>
      <c r="CH162" s="68"/>
      <c r="CI162" s="68"/>
      <c r="CJ162" s="68"/>
      <c r="CK162" s="68"/>
    </row>
    <row r="163" ht="30.0" customHeight="1">
      <c r="A163" s="81"/>
      <c r="B163" s="76" t="s">
        <v>1517</v>
      </c>
      <c r="C163" s="77" t="str">
        <f>IF('Стоп-лист'!C$36 = "стоп", "стоп" , "")</f>
        <v>стоп</v>
      </c>
      <c r="D163" s="34">
        <f t="shared" si="35"/>
        <v>0</v>
      </c>
      <c r="E163" s="35" t="s">
        <v>1518</v>
      </c>
      <c r="F163" s="110" t="s">
        <v>1519</v>
      </c>
      <c r="G163" s="111" t="s">
        <v>1520</v>
      </c>
      <c r="H163" s="38">
        <v>4601.0</v>
      </c>
      <c r="I163" s="39">
        <v>0.46</v>
      </c>
      <c r="J163" s="40">
        <f t="shared" si="36"/>
        <v>2388</v>
      </c>
      <c r="K163" s="26" t="s">
        <v>1521</v>
      </c>
      <c r="L163" s="41" t="s">
        <v>88</v>
      </c>
      <c r="M163" s="41" t="s">
        <v>88</v>
      </c>
      <c r="N163" s="42" t="s">
        <v>89</v>
      </c>
      <c r="O163" s="43">
        <v>950.0</v>
      </c>
      <c r="P163" s="43">
        <v>300.0</v>
      </c>
      <c r="Q163" s="43">
        <v>200.0</v>
      </c>
      <c r="R163" s="43">
        <v>500.0</v>
      </c>
      <c r="S163" s="78" t="s">
        <v>1522</v>
      </c>
      <c r="T163" s="78" t="s">
        <v>1475</v>
      </c>
      <c r="U163" s="43" t="s">
        <v>1476</v>
      </c>
      <c r="V163" s="43" t="s">
        <v>1477</v>
      </c>
      <c r="W163" s="43" t="s">
        <v>597</v>
      </c>
      <c r="X163" s="129">
        <v>260.0</v>
      </c>
      <c r="Y163" s="45">
        <v>2.0</v>
      </c>
      <c r="Z163" s="45">
        <v>1.5</v>
      </c>
      <c r="AA163" s="99" t="s">
        <v>598</v>
      </c>
      <c r="AB163" s="43" t="s">
        <v>97</v>
      </c>
      <c r="AC163" s="46" t="s">
        <v>1523</v>
      </c>
      <c r="AD163" s="43" t="s">
        <v>99</v>
      </c>
      <c r="AE163" s="92" t="s">
        <v>1479</v>
      </c>
      <c r="AF163" s="78" t="s">
        <v>1480</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1524</v>
      </c>
      <c r="CF163" s="68" t="s">
        <v>1523</v>
      </c>
      <c r="CG163" s="72"/>
      <c r="CH163" s="68"/>
      <c r="CI163" s="68"/>
      <c r="CJ163" s="68"/>
      <c r="CK163" s="68"/>
    </row>
    <row r="164" ht="30.0" customHeight="1">
      <c r="A164" s="81"/>
      <c r="B164" s="76" t="s">
        <v>1525</v>
      </c>
      <c r="C164" s="77" t="str">
        <f>IF('Стоп-лист'!C$36 = "стоп", "стоп" , "")</f>
        <v>стоп</v>
      </c>
      <c r="D164" s="34">
        <f t="shared" si="35"/>
        <v>0</v>
      </c>
      <c r="E164" s="35" t="s">
        <v>1526</v>
      </c>
      <c r="F164" s="110" t="s">
        <v>1527</v>
      </c>
      <c r="G164" s="111" t="s">
        <v>1528</v>
      </c>
      <c r="H164" s="38">
        <v>6901.0</v>
      </c>
      <c r="I164" s="39">
        <v>0.49</v>
      </c>
      <c r="J164" s="40">
        <f t="shared" si="36"/>
        <v>3519.51</v>
      </c>
      <c r="K164" s="26" t="s">
        <v>1529</v>
      </c>
      <c r="L164" s="41" t="s">
        <v>88</v>
      </c>
      <c r="M164" s="41" t="s">
        <v>88</v>
      </c>
      <c r="N164" s="42" t="s">
        <v>89</v>
      </c>
      <c r="O164" s="43">
        <v>1450.0</v>
      </c>
      <c r="P164" s="43">
        <v>300.0</v>
      </c>
      <c r="Q164" s="43">
        <v>250.0</v>
      </c>
      <c r="R164" s="43">
        <v>550.0</v>
      </c>
      <c r="S164" s="78" t="s">
        <v>1530</v>
      </c>
      <c r="T164" s="78" t="s">
        <v>1475</v>
      </c>
      <c r="U164" s="43" t="s">
        <v>1476</v>
      </c>
      <c r="V164" s="43" t="s">
        <v>1477</v>
      </c>
      <c r="W164" s="43" t="s">
        <v>597</v>
      </c>
      <c r="X164" s="129">
        <v>260.0</v>
      </c>
      <c r="Y164" s="45">
        <v>3.0</v>
      </c>
      <c r="Z164" s="45">
        <v>1.5</v>
      </c>
      <c r="AA164" s="99" t="s">
        <v>598</v>
      </c>
      <c r="AB164" s="43" t="s">
        <v>97</v>
      </c>
      <c r="AC164" s="46" t="s">
        <v>1531</v>
      </c>
      <c r="AD164" s="43" t="s">
        <v>99</v>
      </c>
      <c r="AE164" s="92" t="s">
        <v>1479</v>
      </c>
      <c r="AF164" s="78" t="s">
        <v>1480</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1532</v>
      </c>
      <c r="CF164" s="68" t="s">
        <v>1531</v>
      </c>
      <c r="CG164" s="72"/>
      <c r="CH164" s="68"/>
      <c r="CI164" s="68"/>
      <c r="CJ164" s="68"/>
      <c r="CK164" s="68"/>
    </row>
    <row r="165" ht="30.0" customHeight="1">
      <c r="A165" s="81"/>
      <c r="B165" s="76" t="s">
        <v>1533</v>
      </c>
      <c r="C165" s="77" t="str">
        <f>IF('Стоп-лист'!C$36 = "стоп", "стоп" , "")</f>
        <v>стоп</v>
      </c>
      <c r="D165" s="34">
        <f t="shared" si="35"/>
        <v>0</v>
      </c>
      <c r="E165" s="35" t="s">
        <v>1534</v>
      </c>
      <c r="F165" s="110" t="s">
        <v>1535</v>
      </c>
      <c r="G165" s="111" t="s">
        <v>1536</v>
      </c>
      <c r="H165" s="38">
        <v>9201.0</v>
      </c>
      <c r="I165" s="39">
        <v>0.51</v>
      </c>
      <c r="J165" s="40">
        <f t="shared" si="36"/>
        <v>4508.49</v>
      </c>
      <c r="K165" s="26" t="s">
        <v>1537</v>
      </c>
      <c r="L165" s="41" t="s">
        <v>88</v>
      </c>
      <c r="M165" s="41" t="s">
        <v>88</v>
      </c>
      <c r="N165" s="42" t="s">
        <v>89</v>
      </c>
      <c r="O165" s="43">
        <v>1900.0</v>
      </c>
      <c r="P165" s="43">
        <v>350.0</v>
      </c>
      <c r="Q165" s="43">
        <v>250.0</v>
      </c>
      <c r="R165" s="43">
        <v>550.0</v>
      </c>
      <c r="S165" s="78" t="s">
        <v>1538</v>
      </c>
      <c r="T165" s="78" t="s">
        <v>1475</v>
      </c>
      <c r="U165" s="43" t="s">
        <v>1476</v>
      </c>
      <c r="V165" s="43" t="s">
        <v>1477</v>
      </c>
      <c r="W165" s="43" t="s">
        <v>597</v>
      </c>
      <c r="X165" s="129">
        <v>260.0</v>
      </c>
      <c r="Y165" s="45">
        <v>4.0</v>
      </c>
      <c r="Z165" s="45">
        <v>1.5</v>
      </c>
      <c r="AA165" s="99" t="s">
        <v>598</v>
      </c>
      <c r="AB165" s="43" t="s">
        <v>97</v>
      </c>
      <c r="AC165" s="46" t="s">
        <v>1539</v>
      </c>
      <c r="AD165" s="43" t="s">
        <v>99</v>
      </c>
      <c r="AE165" s="92" t="s">
        <v>1479</v>
      </c>
      <c r="AF165" s="78" t="s">
        <v>1480</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1540</v>
      </c>
      <c r="CF165" s="68" t="s">
        <v>1539</v>
      </c>
      <c r="CG165" s="72"/>
      <c r="CH165" s="68"/>
      <c r="CI165" s="68"/>
      <c r="CJ165" s="68"/>
      <c r="CK165" s="68"/>
    </row>
    <row r="166" ht="30.0" customHeight="1">
      <c r="A166" s="81"/>
      <c r="B166" s="76" t="s">
        <v>1541</v>
      </c>
      <c r="C166" s="77" t="str">
        <f>IF('Стоп-лист'!C$36 = "стоп", "стоп" , "")</f>
        <v>стоп</v>
      </c>
      <c r="D166" s="34">
        <f t="shared" si="35"/>
        <v>0</v>
      </c>
      <c r="E166" s="35" t="s">
        <v>1542</v>
      </c>
      <c r="F166" s="110" t="s">
        <v>1543</v>
      </c>
      <c r="G166" s="111" t="s">
        <v>1544</v>
      </c>
      <c r="H166" s="38">
        <v>11501.0</v>
      </c>
      <c r="I166" s="39">
        <v>0.51</v>
      </c>
      <c r="J166" s="40">
        <f t="shared" si="36"/>
        <v>5635.49</v>
      </c>
      <c r="K166" s="26" t="s">
        <v>1545</v>
      </c>
      <c r="L166" s="41" t="s">
        <v>88</v>
      </c>
      <c r="M166" s="41" t="s">
        <v>88</v>
      </c>
      <c r="N166" s="42" t="s">
        <v>89</v>
      </c>
      <c r="O166" s="43">
        <v>2350.0</v>
      </c>
      <c r="P166" s="43">
        <v>400.0</v>
      </c>
      <c r="Q166" s="43">
        <v>300.0</v>
      </c>
      <c r="R166" s="43">
        <v>550.0</v>
      </c>
      <c r="S166" s="78" t="s">
        <v>1546</v>
      </c>
      <c r="T166" s="78" t="s">
        <v>1475</v>
      </c>
      <c r="U166" s="43" t="s">
        <v>1476</v>
      </c>
      <c r="V166" s="43" t="s">
        <v>1477</v>
      </c>
      <c r="W166" s="43" t="s">
        <v>597</v>
      </c>
      <c r="X166" s="129">
        <v>260.0</v>
      </c>
      <c r="Y166" s="45">
        <v>5.0</v>
      </c>
      <c r="Z166" s="45">
        <v>1.5</v>
      </c>
      <c r="AA166" s="99" t="s">
        <v>598</v>
      </c>
      <c r="AB166" s="43" t="s">
        <v>97</v>
      </c>
      <c r="AC166" s="46" t="s">
        <v>1547</v>
      </c>
      <c r="AD166" s="43" t="s">
        <v>99</v>
      </c>
      <c r="AE166" s="92" t="s">
        <v>1479</v>
      </c>
      <c r="AF166" s="78" t="s">
        <v>1480</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1548</v>
      </c>
      <c r="CF166" s="68" t="s">
        <v>1547</v>
      </c>
      <c r="CG166" s="72"/>
      <c r="CH166" s="68"/>
      <c r="CI166" s="68"/>
      <c r="CJ166" s="68"/>
      <c r="CK166" s="68"/>
    </row>
    <row r="167" ht="30.0" customHeight="1">
      <c r="A167" s="81"/>
      <c r="B167" s="76" t="s">
        <v>1549</v>
      </c>
      <c r="C167" s="77" t="str">
        <f>IF('Стоп-лист'!C$36 = "стоп", "стоп" , "")</f>
        <v>стоп</v>
      </c>
      <c r="D167" s="34">
        <f t="shared" si="35"/>
        <v>0</v>
      </c>
      <c r="E167" s="35" t="s">
        <v>1550</v>
      </c>
      <c r="F167" s="110" t="s">
        <v>1551</v>
      </c>
      <c r="G167" s="111" t="s">
        <v>1552</v>
      </c>
      <c r="H167" s="38">
        <v>13801.0</v>
      </c>
      <c r="I167" s="39">
        <v>0.49</v>
      </c>
      <c r="J167" s="40">
        <f t="shared" si="36"/>
        <v>6762.49</v>
      </c>
      <c r="K167" s="26" t="s">
        <v>1553</v>
      </c>
      <c r="L167" s="41" t="s">
        <v>88</v>
      </c>
      <c r="M167" s="41" t="s">
        <v>88</v>
      </c>
      <c r="N167" s="42" t="s">
        <v>89</v>
      </c>
      <c r="O167" s="80">
        <v>2850.0</v>
      </c>
      <c r="P167" s="80">
        <v>400.0</v>
      </c>
      <c r="Q167" s="80">
        <v>400.0</v>
      </c>
      <c r="R167" s="80">
        <v>600.0</v>
      </c>
      <c r="S167" s="78" t="s">
        <v>1554</v>
      </c>
      <c r="T167" s="78" t="s">
        <v>1475</v>
      </c>
      <c r="U167" s="43" t="s">
        <v>1476</v>
      </c>
      <c r="V167" s="43" t="s">
        <v>1477</v>
      </c>
      <c r="W167" s="43" t="s">
        <v>597</v>
      </c>
      <c r="X167" s="129">
        <v>260.0</v>
      </c>
      <c r="Y167" s="45">
        <v>6.0</v>
      </c>
      <c r="Z167" s="45">
        <v>1.5</v>
      </c>
      <c r="AA167" s="99" t="s">
        <v>598</v>
      </c>
      <c r="AB167" s="43" t="s">
        <v>97</v>
      </c>
      <c r="AC167" s="46" t="s">
        <v>1555</v>
      </c>
      <c r="AD167" s="43" t="s">
        <v>99</v>
      </c>
      <c r="AE167" s="92" t="s">
        <v>1479</v>
      </c>
      <c r="AF167" s="78" t="s">
        <v>1480</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1556</v>
      </c>
      <c r="CF167" s="68" t="s">
        <v>1555</v>
      </c>
      <c r="CG167" s="72"/>
      <c r="CH167" s="68"/>
      <c r="CI167" s="68"/>
      <c r="CJ167" s="68"/>
      <c r="CK167" s="68"/>
    </row>
    <row r="168" ht="30.0" customHeight="1">
      <c r="A168" s="81"/>
      <c r="B168" s="76" t="s">
        <v>1557</v>
      </c>
      <c r="C168" s="77" t="str">
        <f>IF('Стоп-лист'!C$36 = "стоп", "стоп" , "")</f>
        <v>стоп</v>
      </c>
      <c r="D168" s="34">
        <f t="shared" si="35"/>
        <v>0</v>
      </c>
      <c r="E168" s="35" t="s">
        <v>1558</v>
      </c>
      <c r="F168" s="110" t="s">
        <v>1559</v>
      </c>
      <c r="G168" s="111" t="s">
        <v>1560</v>
      </c>
      <c r="H168" s="38">
        <v>16101.0</v>
      </c>
      <c r="I168" s="39">
        <v>0.51</v>
      </c>
      <c r="J168" s="40">
        <f t="shared" si="36"/>
        <v>7728.48</v>
      </c>
      <c r="K168" s="26" t="s">
        <v>1561</v>
      </c>
      <c r="L168" s="41" t="s">
        <v>88</v>
      </c>
      <c r="M168" s="41" t="s">
        <v>88</v>
      </c>
      <c r="N168" s="42" t="s">
        <v>89</v>
      </c>
      <c r="O168" s="80">
        <v>3325.0</v>
      </c>
      <c r="P168" s="80">
        <v>400.0</v>
      </c>
      <c r="Q168" s="80">
        <v>400.0</v>
      </c>
      <c r="R168" s="80">
        <v>600.0</v>
      </c>
      <c r="S168" s="78" t="s">
        <v>1562</v>
      </c>
      <c r="T168" s="78" t="s">
        <v>1475</v>
      </c>
      <c r="U168" s="43" t="s">
        <v>1476</v>
      </c>
      <c r="V168" s="43" t="s">
        <v>1477</v>
      </c>
      <c r="W168" s="43" t="s">
        <v>597</v>
      </c>
      <c r="X168" s="129">
        <v>260.0</v>
      </c>
      <c r="Y168" s="45">
        <v>7.0</v>
      </c>
      <c r="Z168" s="45">
        <v>1.5</v>
      </c>
      <c r="AA168" s="99" t="s">
        <v>598</v>
      </c>
      <c r="AB168" s="43" t="s">
        <v>97</v>
      </c>
      <c r="AC168" s="46" t="s">
        <v>1563</v>
      </c>
      <c r="AD168" s="43" t="s">
        <v>99</v>
      </c>
      <c r="AE168" s="92" t="s">
        <v>1479</v>
      </c>
      <c r="AF168" s="78" t="s">
        <v>1480</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1564</v>
      </c>
      <c r="CF168" s="68" t="s">
        <v>1563</v>
      </c>
      <c r="CG168" s="72"/>
      <c r="CH168" s="68"/>
      <c r="CI168" s="68"/>
      <c r="CJ168" s="68"/>
      <c r="CK168" s="68"/>
    </row>
    <row r="169" ht="30.0" customHeight="1">
      <c r="A169" s="101"/>
      <c r="B169" s="102" t="s">
        <v>1565</v>
      </c>
      <c r="C169" s="103">
        <v>1.0</v>
      </c>
      <c r="D169" s="104">
        <f t="shared" si="35"/>
        <v>0</v>
      </c>
      <c r="E169" s="105" t="s">
        <v>1566</v>
      </c>
      <c r="F169" s="139" t="s">
        <v>1567</v>
      </c>
      <c r="G169" s="112" t="s">
        <v>1568</v>
      </c>
      <c r="H169" s="38">
        <v>17000.0</v>
      </c>
      <c r="I169" s="39">
        <v>0.39</v>
      </c>
      <c r="J169" s="40">
        <f t="shared" si="36"/>
        <v>10668</v>
      </c>
      <c r="K169" s="26" t="s">
        <v>1569</v>
      </c>
      <c r="L169" s="41" t="s">
        <v>88</v>
      </c>
      <c r="M169" s="41" t="s">
        <v>88</v>
      </c>
      <c r="N169" s="42" t="s">
        <v>89</v>
      </c>
      <c r="O169" s="80">
        <v>4750.0</v>
      </c>
      <c r="P169" s="80">
        <v>400.0</v>
      </c>
      <c r="Q169" s="80">
        <v>400.0</v>
      </c>
      <c r="R169" s="80">
        <v>600.0</v>
      </c>
      <c r="S169" s="140" t="s">
        <v>1570</v>
      </c>
      <c r="T169" s="78" t="s">
        <v>1475</v>
      </c>
      <c r="U169" s="43" t="s">
        <v>1476</v>
      </c>
      <c r="V169" s="43" t="s">
        <v>1477</v>
      </c>
      <c r="W169" s="43" t="s">
        <v>597</v>
      </c>
      <c r="X169" s="129">
        <v>260.0</v>
      </c>
      <c r="Y169" s="45">
        <v>10.0</v>
      </c>
      <c r="Z169" s="45">
        <v>1.5</v>
      </c>
      <c r="AA169" s="99" t="s">
        <v>598</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1479</v>
      </c>
      <c r="AF169" s="78" t="s">
        <v>1480</v>
      </c>
      <c r="AG169" s="43" t="s">
        <v>102</v>
      </c>
      <c r="AH169" s="43" t="s">
        <v>103</v>
      </c>
      <c r="AI169" s="49" t="s">
        <v>104</v>
      </c>
      <c r="AJ169" s="49">
        <v>0.0</v>
      </c>
      <c r="AK169" s="73" t="str">
        <f t="shared" si="33"/>
        <v>https://getfile.dokpub.com/yandex/get/https://disk.yandex.ru/d/AB43tTXSz9ybgA/v1.mp4</v>
      </c>
      <c r="AL169" s="51" t="s">
        <v>798</v>
      </c>
      <c r="AM169" s="51" t="s">
        <v>107</v>
      </c>
      <c r="AN169" s="51" t="s">
        <v>108</v>
      </c>
      <c r="AO169" s="51" t="s">
        <v>109</v>
      </c>
      <c r="AP169" s="51" t="s">
        <v>110</v>
      </c>
      <c r="AQ169" s="51">
        <f t="shared" si="3"/>
        <v>11730</v>
      </c>
      <c r="AR169" s="52">
        <f t="shared" si="4"/>
        <v>0.31</v>
      </c>
      <c r="AS169" s="51" t="s">
        <v>111</v>
      </c>
      <c r="AT169" s="51" t="s">
        <v>112</v>
      </c>
      <c r="AU169" s="51" t="s">
        <v>113</v>
      </c>
      <c r="AV169" s="51" t="s">
        <v>798</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1571</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1572</v>
      </c>
      <c r="C170" s="33" t="str">
        <f>IF(C172 = "стоп", "стоп" , "")</f>
        <v/>
      </c>
      <c r="D170" s="34">
        <f t="shared" si="35"/>
        <v>50</v>
      </c>
      <c r="E170" s="35" t="s">
        <v>1573</v>
      </c>
      <c r="F170" s="110" t="s">
        <v>1574</v>
      </c>
      <c r="G170" s="111" t="s">
        <v>1575</v>
      </c>
      <c r="H170" s="38">
        <v>600.0</v>
      </c>
      <c r="I170" s="39">
        <v>0.57</v>
      </c>
      <c r="J170" s="40">
        <f t="shared" si="36"/>
        <v>312</v>
      </c>
      <c r="K170" s="26" t="s">
        <v>1576</v>
      </c>
      <c r="L170" s="41" t="s">
        <v>88</v>
      </c>
      <c r="M170" s="41" t="s">
        <v>88</v>
      </c>
      <c r="N170" s="42" t="s">
        <v>89</v>
      </c>
      <c r="O170" s="43">
        <v>100.0</v>
      </c>
      <c r="P170" s="43">
        <v>100.0</v>
      </c>
      <c r="Q170" s="43">
        <v>55.0</v>
      </c>
      <c r="R170" s="43">
        <v>265.0</v>
      </c>
      <c r="S170" s="78" t="s">
        <v>1577</v>
      </c>
      <c r="T170" s="78" t="s">
        <v>1578</v>
      </c>
      <c r="U170" s="43" t="s">
        <v>1579</v>
      </c>
      <c r="V170" s="43" t="s">
        <v>1580</v>
      </c>
      <c r="W170" s="43" t="s">
        <v>597</v>
      </c>
      <c r="X170" s="129">
        <v>260.0</v>
      </c>
      <c r="Y170" s="45" t="s">
        <v>95</v>
      </c>
      <c r="Z170" s="45" t="s">
        <v>95</v>
      </c>
      <c r="AA170" s="129" t="s">
        <v>598</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1581</v>
      </c>
      <c r="AF170" s="78" t="s">
        <v>1582</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1583</v>
      </c>
      <c r="CB170" s="69"/>
      <c r="CC170" s="70" t="s">
        <v>708</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1584</v>
      </c>
      <c r="CF170" s="68" t="s">
        <v>1585</v>
      </c>
      <c r="CG170" s="72"/>
      <c r="CH170" s="68"/>
      <c r="CI170" s="68"/>
      <c r="CJ170" s="68"/>
      <c r="CK170" s="68"/>
    </row>
    <row r="171" ht="30.0" customHeight="1">
      <c r="A171" s="31"/>
      <c r="B171" s="32" t="s">
        <v>1586</v>
      </c>
      <c r="C171" s="33" t="str">
        <f>IF(C172 = "стоп", "Только FBO/стоп" , "Только FBO")</f>
        <v>Только FBO</v>
      </c>
      <c r="D171" s="34">
        <f t="shared" si="35"/>
        <v>0</v>
      </c>
      <c r="E171" s="35" t="s">
        <v>1587</v>
      </c>
      <c r="F171" s="110" t="s">
        <v>1588</v>
      </c>
      <c r="G171" s="111" t="s">
        <v>1589</v>
      </c>
      <c r="H171" s="38">
        <v>900.0</v>
      </c>
      <c r="I171" s="39">
        <v>0.52</v>
      </c>
      <c r="J171" s="40">
        <f t="shared" si="36"/>
        <v>468</v>
      </c>
      <c r="K171" s="26" t="s">
        <v>1340</v>
      </c>
      <c r="L171" s="41" t="s">
        <v>88</v>
      </c>
      <c r="M171" s="41" t="s">
        <v>88</v>
      </c>
      <c r="N171" s="42" t="s">
        <v>89</v>
      </c>
      <c r="O171" s="43">
        <v>165.0</v>
      </c>
      <c r="P171" s="43">
        <v>140.0</v>
      </c>
      <c r="Q171" s="43">
        <v>90.0</v>
      </c>
      <c r="R171" s="43">
        <v>210.0</v>
      </c>
      <c r="S171" s="78" t="s">
        <v>1590</v>
      </c>
      <c r="T171" s="78" t="s">
        <v>1578</v>
      </c>
      <c r="U171" s="43" t="s">
        <v>1579</v>
      </c>
      <c r="V171" s="43" t="s">
        <v>1580</v>
      </c>
      <c r="W171" s="43" t="s">
        <v>597</v>
      </c>
      <c r="X171" s="129">
        <v>260.0</v>
      </c>
      <c r="Y171" s="45" t="s">
        <v>95</v>
      </c>
      <c r="Z171" s="43">
        <v>1.0</v>
      </c>
      <c r="AA171" s="129" t="s">
        <v>598</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1581</v>
      </c>
      <c r="AF171" s="78" t="s">
        <v>1582</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1591</v>
      </c>
      <c r="CF171" s="68" t="s">
        <v>1592</v>
      </c>
      <c r="CG171" s="72"/>
      <c r="CH171" s="68"/>
      <c r="CI171" s="68"/>
      <c r="CJ171" s="68"/>
      <c r="CK171" s="68"/>
    </row>
    <row r="172" ht="30.0" customHeight="1">
      <c r="A172" s="31"/>
      <c r="B172" s="142" t="s">
        <v>1593</v>
      </c>
      <c r="C172" s="77" t="str">
        <f>IF('Стоп-лист'!D$26 = "стоп", "стоп" , "")</f>
        <v/>
      </c>
      <c r="D172" s="34">
        <f t="shared" si="35"/>
        <v>50</v>
      </c>
      <c r="E172" s="35" t="s">
        <v>1594</v>
      </c>
      <c r="F172" s="110" t="s">
        <v>1595</v>
      </c>
      <c r="G172" s="111" t="s">
        <v>1596</v>
      </c>
      <c r="H172" s="38">
        <v>1300.0</v>
      </c>
      <c r="I172" s="39">
        <v>0.5</v>
      </c>
      <c r="J172" s="40">
        <f t="shared" si="36"/>
        <v>650</v>
      </c>
      <c r="K172" s="26" t="s">
        <v>1348</v>
      </c>
      <c r="L172" s="41" t="s">
        <v>87</v>
      </c>
      <c r="M172" s="41" t="s">
        <v>88</v>
      </c>
      <c r="N172" s="42" t="s">
        <v>89</v>
      </c>
      <c r="O172" s="43">
        <v>235.0</v>
      </c>
      <c r="P172" s="43">
        <v>230.0</v>
      </c>
      <c r="Q172" s="43">
        <v>110.0</v>
      </c>
      <c r="R172" s="43">
        <v>220.0</v>
      </c>
      <c r="S172" s="78" t="s">
        <v>1597</v>
      </c>
      <c r="T172" s="78" t="s">
        <v>1578</v>
      </c>
      <c r="U172" s="43" t="s">
        <v>1579</v>
      </c>
      <c r="V172" s="43" t="s">
        <v>1580</v>
      </c>
      <c r="W172" s="43" t="s">
        <v>597</v>
      </c>
      <c r="X172" s="129">
        <v>260.0</v>
      </c>
      <c r="Y172" s="45" t="s">
        <v>95</v>
      </c>
      <c r="Z172" s="45">
        <v>1.5</v>
      </c>
      <c r="AA172" s="129" t="s">
        <v>598</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1581</v>
      </c>
      <c r="AF172" s="78" t="s">
        <v>1582</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1598</v>
      </c>
      <c r="CF172" s="68" t="s">
        <v>1599</v>
      </c>
      <c r="CG172" s="72"/>
      <c r="CH172" s="68"/>
      <c r="CI172" s="68"/>
      <c r="CJ172" s="68"/>
      <c r="CK172" s="68"/>
    </row>
    <row r="173" ht="30.0" customHeight="1">
      <c r="A173" s="31"/>
      <c r="B173" s="142" t="s">
        <v>1600</v>
      </c>
      <c r="C173" s="77" t="str">
        <f>IF('Стоп-лист'!C$26 = "стоп", "стоп" , "")</f>
        <v/>
      </c>
      <c r="D173" s="34">
        <f t="shared" si="35"/>
        <v>50</v>
      </c>
      <c r="E173" s="35" t="s">
        <v>1601</v>
      </c>
      <c r="F173" s="110" t="s">
        <v>1602</v>
      </c>
      <c r="G173" s="111" t="s">
        <v>1603</v>
      </c>
      <c r="H173" s="38">
        <v>2300.0</v>
      </c>
      <c r="I173" s="39">
        <v>0.53</v>
      </c>
      <c r="J173" s="40">
        <f t="shared" si="36"/>
        <v>1127</v>
      </c>
      <c r="K173" s="26" t="s">
        <v>1356</v>
      </c>
      <c r="L173" s="41" t="s">
        <v>87</v>
      </c>
      <c r="M173" s="41" t="s">
        <v>88</v>
      </c>
      <c r="N173" s="42" t="s">
        <v>89</v>
      </c>
      <c r="O173" s="43">
        <v>470.0</v>
      </c>
      <c r="P173" s="43">
        <v>160.0</v>
      </c>
      <c r="Q173" s="43">
        <v>150.0</v>
      </c>
      <c r="R173" s="43">
        <v>240.0</v>
      </c>
      <c r="S173" s="78" t="s">
        <v>1604</v>
      </c>
      <c r="T173" s="44" t="s">
        <v>1578</v>
      </c>
      <c r="U173" s="43" t="s">
        <v>1579</v>
      </c>
      <c r="V173" s="43" t="s">
        <v>1580</v>
      </c>
      <c r="W173" s="43" t="s">
        <v>597</v>
      </c>
      <c r="X173" s="129">
        <v>260.0</v>
      </c>
      <c r="Y173" s="45">
        <v>1.0</v>
      </c>
      <c r="Z173" s="45">
        <v>1.5</v>
      </c>
      <c r="AA173" s="129" t="s">
        <v>598</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1581</v>
      </c>
      <c r="AF173" s="78" t="s">
        <v>1582</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1605</v>
      </c>
      <c r="CF173" s="68" t="s">
        <v>1606</v>
      </c>
      <c r="CG173" s="72"/>
      <c r="CH173" s="68"/>
      <c r="CI173" s="68"/>
      <c r="CJ173" s="68"/>
      <c r="CK173" s="68"/>
    </row>
    <row r="174" ht="30.0" customHeight="1">
      <c r="A174" s="31"/>
      <c r="B174" s="142" t="s">
        <v>1607</v>
      </c>
      <c r="C174" s="77" t="str">
        <f>IF('Стоп-лист'!C$26 = "стоп", "стоп" , "")</f>
        <v/>
      </c>
      <c r="D174" s="34">
        <f t="shared" si="35"/>
        <v>50</v>
      </c>
      <c r="E174" s="35" t="s">
        <v>1608</v>
      </c>
      <c r="F174" s="110" t="s">
        <v>1609</v>
      </c>
      <c r="G174" s="111" t="s">
        <v>1610</v>
      </c>
      <c r="H174" s="38">
        <v>3400.0</v>
      </c>
      <c r="I174" s="39">
        <v>0.54</v>
      </c>
      <c r="J174" s="40">
        <f t="shared" si="36"/>
        <v>1598</v>
      </c>
      <c r="K174" s="26" t="s">
        <v>1365</v>
      </c>
      <c r="L174" s="41" t="s">
        <v>1611</v>
      </c>
      <c r="M174" s="41" t="s">
        <v>88</v>
      </c>
      <c r="N174" s="42" t="s">
        <v>89</v>
      </c>
      <c r="O174" s="43">
        <v>640.0</v>
      </c>
      <c r="P174" s="43">
        <v>210.0</v>
      </c>
      <c r="Q174" s="43">
        <v>170.0</v>
      </c>
      <c r="R174" s="43">
        <v>220.0</v>
      </c>
      <c r="S174" s="44" t="s">
        <v>1612</v>
      </c>
      <c r="T174" s="78" t="s">
        <v>1578</v>
      </c>
      <c r="U174" s="43" t="s">
        <v>1579</v>
      </c>
      <c r="V174" s="43" t="s">
        <v>1580</v>
      </c>
      <c r="W174" s="43" t="s">
        <v>597</v>
      </c>
      <c r="X174" s="129">
        <v>260.0</v>
      </c>
      <c r="Y174" s="45">
        <v>1.5</v>
      </c>
      <c r="Z174" s="45">
        <v>1.5</v>
      </c>
      <c r="AA174" s="129" t="s">
        <v>598</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1581</v>
      </c>
      <c r="AF174" s="78" t="s">
        <v>1582</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1613</v>
      </c>
      <c r="CF174" s="68" t="s">
        <v>1614</v>
      </c>
      <c r="CG174" s="72"/>
      <c r="CH174" s="68"/>
      <c r="CI174" s="68"/>
      <c r="CJ174" s="68"/>
      <c r="CK174" s="68"/>
    </row>
    <row r="175" ht="30.0" customHeight="1">
      <c r="A175" s="31"/>
      <c r="B175" s="142" t="s">
        <v>1615</v>
      </c>
      <c r="C175" s="77" t="str">
        <f>IF('Стоп-лист'!C$26 = "стоп", "стоп" , "")</f>
        <v/>
      </c>
      <c r="D175" s="34">
        <f t="shared" si="35"/>
        <v>50</v>
      </c>
      <c r="E175" s="35" t="s">
        <v>1616</v>
      </c>
      <c r="F175" s="143" t="s">
        <v>1617</v>
      </c>
      <c r="G175" s="144" t="s">
        <v>1618</v>
      </c>
      <c r="H175" s="38">
        <v>4600.0</v>
      </c>
      <c r="I175" s="39">
        <v>0.46</v>
      </c>
      <c r="J175" s="40">
        <f t="shared" si="36"/>
        <v>2429</v>
      </c>
      <c r="K175" s="26" t="s">
        <v>1373</v>
      </c>
      <c r="L175" s="41" t="s">
        <v>1611</v>
      </c>
      <c r="M175" s="41" t="s">
        <v>88</v>
      </c>
      <c r="N175" s="42" t="s">
        <v>89</v>
      </c>
      <c r="O175" s="43">
        <v>950.0</v>
      </c>
      <c r="P175" s="43">
        <v>300.0</v>
      </c>
      <c r="Q175" s="43">
        <v>200.0</v>
      </c>
      <c r="R175" s="43">
        <v>500.0</v>
      </c>
      <c r="S175" s="78" t="s">
        <v>1619</v>
      </c>
      <c r="T175" s="78" t="s">
        <v>1578</v>
      </c>
      <c r="U175" s="43" t="s">
        <v>1579</v>
      </c>
      <c r="V175" s="43" t="s">
        <v>1580</v>
      </c>
      <c r="W175" s="43" t="s">
        <v>597</v>
      </c>
      <c r="X175" s="129">
        <v>260.0</v>
      </c>
      <c r="Y175" s="45">
        <v>2.0</v>
      </c>
      <c r="Z175" s="45">
        <v>1.5</v>
      </c>
      <c r="AA175" s="129" t="s">
        <v>598</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1581</v>
      </c>
      <c r="AF175" s="78" t="s">
        <v>1582</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1620</v>
      </c>
      <c r="C176" s="77" t="str">
        <f>IF('Стоп-лист'!C$26 = "стоп", "стоп" , "")</f>
        <v/>
      </c>
      <c r="D176" s="34">
        <f t="shared" si="35"/>
        <v>50</v>
      </c>
      <c r="E176" s="35" t="s">
        <v>1621</v>
      </c>
      <c r="F176" s="143" t="s">
        <v>1622</v>
      </c>
      <c r="G176" s="144" t="s">
        <v>1623</v>
      </c>
      <c r="H176" s="38">
        <v>6900.0</v>
      </c>
      <c r="I176" s="39">
        <v>0.48</v>
      </c>
      <c r="J176" s="40">
        <f t="shared" si="36"/>
        <v>3588</v>
      </c>
      <c r="K176" s="26" t="s">
        <v>1381</v>
      </c>
      <c r="L176" s="41" t="s">
        <v>1611</v>
      </c>
      <c r="M176" s="41" t="s">
        <v>88</v>
      </c>
      <c r="N176" s="42" t="s">
        <v>89</v>
      </c>
      <c r="O176" s="43">
        <v>1450.0</v>
      </c>
      <c r="P176" s="43">
        <v>300.0</v>
      </c>
      <c r="Q176" s="43">
        <v>250.0</v>
      </c>
      <c r="R176" s="43">
        <v>550.0</v>
      </c>
      <c r="S176" s="78" t="s">
        <v>1624</v>
      </c>
      <c r="T176" s="78" t="s">
        <v>1578</v>
      </c>
      <c r="U176" s="43" t="s">
        <v>1579</v>
      </c>
      <c r="V176" s="43" t="s">
        <v>1580</v>
      </c>
      <c r="W176" s="43" t="s">
        <v>597</v>
      </c>
      <c r="X176" s="129">
        <v>260.0</v>
      </c>
      <c r="Y176" s="45">
        <v>3.0</v>
      </c>
      <c r="Z176" s="45">
        <v>1.5</v>
      </c>
      <c r="AA176" s="129" t="s">
        <v>598</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1581</v>
      </c>
      <c r="AF176" s="78" t="s">
        <v>1582</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1625</v>
      </c>
      <c r="C177" s="77" t="str">
        <f>IF('Стоп-лист'!C$26 = "стоп", "стоп" , "")</f>
        <v/>
      </c>
      <c r="D177" s="34">
        <f t="shared" si="35"/>
        <v>50</v>
      </c>
      <c r="E177" s="35" t="s">
        <v>1626</v>
      </c>
      <c r="F177" s="143" t="s">
        <v>1627</v>
      </c>
      <c r="G177" s="144" t="s">
        <v>1628</v>
      </c>
      <c r="H177" s="38">
        <v>9000.0</v>
      </c>
      <c r="I177" s="39">
        <v>0.5</v>
      </c>
      <c r="J177" s="40">
        <f t="shared" si="36"/>
        <v>4590</v>
      </c>
      <c r="K177" s="26" t="s">
        <v>1389</v>
      </c>
      <c r="L177" s="41" t="s">
        <v>1611</v>
      </c>
      <c r="M177" s="41" t="s">
        <v>88</v>
      </c>
      <c r="N177" s="42" t="s">
        <v>89</v>
      </c>
      <c r="O177" s="43">
        <v>1900.0</v>
      </c>
      <c r="P177" s="43">
        <v>350.0</v>
      </c>
      <c r="Q177" s="43">
        <v>250.0</v>
      </c>
      <c r="R177" s="43">
        <v>550.0</v>
      </c>
      <c r="S177" s="78" t="s">
        <v>1629</v>
      </c>
      <c r="T177" s="78" t="s">
        <v>1578</v>
      </c>
      <c r="U177" s="43" t="s">
        <v>1579</v>
      </c>
      <c r="V177" s="43" t="s">
        <v>1580</v>
      </c>
      <c r="W177" s="43" t="s">
        <v>597</v>
      </c>
      <c r="X177" s="129">
        <v>260.0</v>
      </c>
      <c r="Y177" s="45">
        <v>4.0</v>
      </c>
      <c r="Z177" s="45">
        <v>1.5</v>
      </c>
      <c r="AA177" s="129" t="s">
        <v>598</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1581</v>
      </c>
      <c r="AF177" s="78" t="s">
        <v>1582</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1630</v>
      </c>
      <c r="C178" s="77" t="str">
        <f>IF('Стоп-лист'!C$26 = "стоп", "стоп" , "")</f>
        <v/>
      </c>
      <c r="D178" s="34">
        <f t="shared" si="35"/>
        <v>50</v>
      </c>
      <c r="E178" s="35" t="s">
        <v>1631</v>
      </c>
      <c r="F178" s="143" t="s">
        <v>1632</v>
      </c>
      <c r="G178" s="144" t="s">
        <v>1633</v>
      </c>
      <c r="H178" s="38">
        <v>11300.0</v>
      </c>
      <c r="I178" s="39">
        <v>0.48</v>
      </c>
      <c r="J178" s="40">
        <f t="shared" si="36"/>
        <v>5731</v>
      </c>
      <c r="K178" s="26" t="s">
        <v>1397</v>
      </c>
      <c r="L178" s="41" t="s">
        <v>1611</v>
      </c>
      <c r="M178" s="41" t="s">
        <v>88</v>
      </c>
      <c r="N178" s="42" t="s">
        <v>89</v>
      </c>
      <c r="O178" s="43">
        <v>2350.0</v>
      </c>
      <c r="P178" s="43">
        <v>400.0</v>
      </c>
      <c r="Q178" s="43">
        <v>350.0</v>
      </c>
      <c r="R178" s="43">
        <v>550.0</v>
      </c>
      <c r="S178" s="78" t="s">
        <v>1634</v>
      </c>
      <c r="T178" s="78" t="s">
        <v>1578</v>
      </c>
      <c r="U178" s="43" t="s">
        <v>1579</v>
      </c>
      <c r="V178" s="43" t="s">
        <v>1580</v>
      </c>
      <c r="W178" s="43" t="s">
        <v>597</v>
      </c>
      <c r="X178" s="129">
        <v>260.0</v>
      </c>
      <c r="Y178" s="45">
        <v>5.0</v>
      </c>
      <c r="Z178" s="45">
        <v>1.5</v>
      </c>
      <c r="AA178" s="129" t="s">
        <v>598</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1581</v>
      </c>
      <c r="AF178" s="78" t="s">
        <v>1582</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1635</v>
      </c>
      <c r="C179" s="77" t="str">
        <f>IF('Стоп-лист'!C$26 = "стоп", "стоп" , "")</f>
        <v/>
      </c>
      <c r="D179" s="34">
        <f t="shared" si="35"/>
        <v>50</v>
      </c>
      <c r="E179" s="35" t="s">
        <v>1636</v>
      </c>
      <c r="F179" s="143" t="s">
        <v>1637</v>
      </c>
      <c r="G179" s="144" t="s">
        <v>1638</v>
      </c>
      <c r="H179" s="38">
        <v>13000.0</v>
      </c>
      <c r="I179" s="39">
        <v>0.45</v>
      </c>
      <c r="J179" s="40">
        <f t="shared" si="36"/>
        <v>6773</v>
      </c>
      <c r="K179" s="26" t="s">
        <v>1405</v>
      </c>
      <c r="L179" s="41" t="s">
        <v>1611</v>
      </c>
      <c r="M179" s="41" t="s">
        <v>88</v>
      </c>
      <c r="N179" s="42" t="s">
        <v>89</v>
      </c>
      <c r="O179" s="80">
        <v>2850.0</v>
      </c>
      <c r="P179" s="80">
        <v>400.0</v>
      </c>
      <c r="Q179" s="80">
        <v>400.0</v>
      </c>
      <c r="R179" s="80">
        <v>600.0</v>
      </c>
      <c r="S179" s="145" t="s">
        <v>1639</v>
      </c>
      <c r="T179" s="78" t="s">
        <v>1578</v>
      </c>
      <c r="U179" s="43" t="s">
        <v>1579</v>
      </c>
      <c r="V179" s="43" t="s">
        <v>1580</v>
      </c>
      <c r="W179" s="43" t="s">
        <v>597</v>
      </c>
      <c r="X179" s="129">
        <v>260.0</v>
      </c>
      <c r="Y179" s="45">
        <v>6.0</v>
      </c>
      <c r="Z179" s="45">
        <v>1.5</v>
      </c>
      <c r="AA179" s="129" t="s">
        <v>598</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1581</v>
      </c>
      <c r="AF179" s="78" t="s">
        <v>1582</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1640</v>
      </c>
      <c r="C180" s="77" t="str">
        <f>IF('Стоп-лист'!C$26 = "стоп", "стоп" , "")</f>
        <v/>
      </c>
      <c r="D180" s="34">
        <f t="shared" si="35"/>
        <v>50</v>
      </c>
      <c r="E180" s="35" t="s">
        <v>1641</v>
      </c>
      <c r="F180" s="143" t="s">
        <v>1642</v>
      </c>
      <c r="G180" s="144" t="s">
        <v>1643</v>
      </c>
      <c r="H180" s="38">
        <v>15200.0</v>
      </c>
      <c r="I180" s="39">
        <v>0.48</v>
      </c>
      <c r="J180" s="40">
        <f t="shared" si="36"/>
        <v>7815</v>
      </c>
      <c r="K180" s="26" t="s">
        <v>1413</v>
      </c>
      <c r="L180" s="41" t="s">
        <v>1611</v>
      </c>
      <c r="M180" s="41" t="s">
        <v>88</v>
      </c>
      <c r="N180" s="42" t="s">
        <v>89</v>
      </c>
      <c r="O180" s="80">
        <v>3325.0</v>
      </c>
      <c r="P180" s="80">
        <v>400.0</v>
      </c>
      <c r="Q180" s="80">
        <v>400.0</v>
      </c>
      <c r="R180" s="80">
        <v>600.0</v>
      </c>
      <c r="S180" s="78" t="s">
        <v>1644</v>
      </c>
      <c r="T180" s="78" t="s">
        <v>1578</v>
      </c>
      <c r="U180" s="43" t="s">
        <v>1579</v>
      </c>
      <c r="V180" s="43" t="s">
        <v>1580</v>
      </c>
      <c r="W180" s="43" t="s">
        <v>597</v>
      </c>
      <c r="X180" s="129">
        <v>260.0</v>
      </c>
      <c r="Y180" s="45">
        <v>7.0</v>
      </c>
      <c r="Z180" s="45">
        <v>1.5</v>
      </c>
      <c r="AA180" s="129" t="s">
        <v>598</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1581</v>
      </c>
      <c r="AF180" s="78" t="s">
        <v>1582</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1645</v>
      </c>
      <c r="C181" s="103"/>
      <c r="D181" s="104">
        <f>IF(C181="",1,0)</f>
        <v>1</v>
      </c>
      <c r="E181" s="105" t="s">
        <v>1646</v>
      </c>
      <c r="F181" s="143" t="s">
        <v>1647</v>
      </c>
      <c r="G181" s="144" t="s">
        <v>1648</v>
      </c>
      <c r="H181" s="38">
        <v>17400.0</v>
      </c>
      <c r="I181" s="39">
        <v>0.39</v>
      </c>
      <c r="J181" s="40">
        <f t="shared" si="36"/>
        <v>10831</v>
      </c>
      <c r="K181" s="26" t="s">
        <v>1422</v>
      </c>
      <c r="L181" s="41" t="s">
        <v>1611</v>
      </c>
      <c r="M181" s="41" t="s">
        <v>88</v>
      </c>
      <c r="N181" s="42" t="s">
        <v>89</v>
      </c>
      <c r="O181" s="80">
        <v>4750.0</v>
      </c>
      <c r="P181" s="80">
        <v>400.0</v>
      </c>
      <c r="Q181" s="80">
        <v>400.0</v>
      </c>
      <c r="R181" s="80">
        <v>600.0</v>
      </c>
      <c r="S181" s="78" t="s">
        <v>1649</v>
      </c>
      <c r="T181" s="78" t="s">
        <v>1578</v>
      </c>
      <c r="U181" s="43" t="s">
        <v>1579</v>
      </c>
      <c r="V181" s="43" t="s">
        <v>1580</v>
      </c>
      <c r="W181" s="43" t="s">
        <v>597</v>
      </c>
      <c r="X181" s="129">
        <v>260.0</v>
      </c>
      <c r="Y181" s="45">
        <v>10.0</v>
      </c>
      <c r="Z181" s="45">
        <v>1.5</v>
      </c>
      <c r="AA181" s="129" t="s">
        <v>598</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1581</v>
      </c>
      <c r="AF181" s="78" t="s">
        <v>1582</v>
      </c>
      <c r="AG181" s="43" t="s">
        <v>102</v>
      </c>
      <c r="AH181" s="43" t="s">
        <v>103</v>
      </c>
      <c r="AI181" s="49" t="s">
        <v>104</v>
      </c>
      <c r="AJ181" s="49">
        <v>0.0</v>
      </c>
      <c r="AK181" s="73" t="str">
        <f t="shared" si="33"/>
        <v>https://getfile.dokpub.com/yandex/get/https://disk.yandex.ru/d/WkbFXWWI39Yi6Q/v1.mp4</v>
      </c>
      <c r="AL181" s="51" t="s">
        <v>798</v>
      </c>
      <c r="AM181" s="51" t="s">
        <v>107</v>
      </c>
      <c r="AN181" s="51" t="s">
        <v>108</v>
      </c>
      <c r="AO181" s="51" t="s">
        <v>109</v>
      </c>
      <c r="AP181" s="51" t="s">
        <v>110</v>
      </c>
      <c r="AQ181" s="51">
        <f t="shared" si="3"/>
        <v>12006</v>
      </c>
      <c r="AR181" s="52">
        <f t="shared" si="4"/>
        <v>0.31</v>
      </c>
      <c r="AS181" s="51" t="s">
        <v>111</v>
      </c>
      <c r="AT181" s="51" t="s">
        <v>112</v>
      </c>
      <c r="AU181" s="51" t="s">
        <v>113</v>
      </c>
      <c r="AV181" s="51" t="s">
        <v>798</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1650</v>
      </c>
      <c r="C182" s="33" t="str">
        <f>IF(C184 = "стоп", "стоп" , "")</f>
        <v/>
      </c>
      <c r="D182" s="34">
        <f t="shared" ref="D182:D221" si="39">IF(C182="",50,0)</f>
        <v>50</v>
      </c>
      <c r="E182" s="35" t="s">
        <v>1651</v>
      </c>
      <c r="F182" s="143" t="s">
        <v>1652</v>
      </c>
      <c r="G182" s="111" t="s">
        <v>1653</v>
      </c>
      <c r="H182" s="38">
        <v>700.0</v>
      </c>
      <c r="I182" s="39">
        <v>0.44</v>
      </c>
      <c r="J182" s="40">
        <f t="shared" si="36"/>
        <v>434</v>
      </c>
      <c r="K182" s="26" t="s">
        <v>1654</v>
      </c>
      <c r="L182" s="41" t="s">
        <v>88</v>
      </c>
      <c r="M182" s="41" t="s">
        <v>88</v>
      </c>
      <c r="N182" s="42" t="s">
        <v>89</v>
      </c>
      <c r="O182" s="43">
        <v>115.0</v>
      </c>
      <c r="P182" s="43">
        <v>140.0</v>
      </c>
      <c r="Q182" s="43">
        <v>80.0</v>
      </c>
      <c r="R182" s="43">
        <v>140.0</v>
      </c>
      <c r="S182" s="78" t="s">
        <v>1655</v>
      </c>
      <c r="T182" s="78" t="s">
        <v>1656</v>
      </c>
      <c r="U182" s="43" t="s">
        <v>1657</v>
      </c>
      <c r="V182" s="43" t="s">
        <v>807</v>
      </c>
      <c r="W182" s="43" t="s">
        <v>498</v>
      </c>
      <c r="X182" s="43">
        <v>405.0</v>
      </c>
      <c r="Y182" s="45" t="s">
        <v>95</v>
      </c>
      <c r="Z182" s="45" t="s">
        <v>95</v>
      </c>
      <c r="AA182" s="43" t="s">
        <v>96</v>
      </c>
      <c r="AB182" s="43" t="s">
        <v>97</v>
      </c>
      <c r="AC182" s="46" t="s">
        <v>1658</v>
      </c>
      <c r="AD182" s="43" t="s">
        <v>99</v>
      </c>
      <c r="AE182" s="83" t="s">
        <v>1659</v>
      </c>
      <c r="AF182" s="78" t="s">
        <v>1660</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1661</v>
      </c>
      <c r="CB182" s="90" t="s">
        <v>1662</v>
      </c>
      <c r="CC182" s="70" t="s">
        <v>833</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1663</v>
      </c>
      <c r="CF182" s="68" t="s">
        <v>1658</v>
      </c>
      <c r="CG182" s="72"/>
      <c r="CH182" s="68"/>
      <c r="CI182" s="68"/>
      <c r="CJ182" s="68"/>
      <c r="CK182" s="68"/>
    </row>
    <row r="183" ht="30.0" customHeight="1">
      <c r="A183" s="31"/>
      <c r="B183" s="32" t="s">
        <v>1664</v>
      </c>
      <c r="C183" s="33" t="str">
        <f>IF(C184 = "стоп", "Только FBO/стоп" , "Только FBO")</f>
        <v>Только FBO</v>
      </c>
      <c r="D183" s="34">
        <f t="shared" si="39"/>
        <v>0</v>
      </c>
      <c r="E183" s="35" t="s">
        <v>1665</v>
      </c>
      <c r="F183" s="143" t="s">
        <v>1666</v>
      </c>
      <c r="G183" s="111" t="s">
        <v>1667</v>
      </c>
      <c r="H183" s="38">
        <v>1100.0</v>
      </c>
      <c r="I183" s="39">
        <v>0.37</v>
      </c>
      <c r="J183" s="40">
        <f t="shared" si="36"/>
        <v>700</v>
      </c>
      <c r="K183" s="26" t="s">
        <v>1668</v>
      </c>
      <c r="L183" s="41" t="s">
        <v>88</v>
      </c>
      <c r="M183" s="41" t="s">
        <v>88</v>
      </c>
      <c r="N183" s="42" t="s">
        <v>89</v>
      </c>
      <c r="O183" s="43">
        <v>220.0</v>
      </c>
      <c r="P183" s="43">
        <v>150.0</v>
      </c>
      <c r="Q183" s="43">
        <v>100.0</v>
      </c>
      <c r="R183" s="43">
        <v>255.0</v>
      </c>
      <c r="S183" s="78" t="s">
        <v>1669</v>
      </c>
      <c r="T183" s="78" t="s">
        <v>1656</v>
      </c>
      <c r="U183" s="43" t="s">
        <v>1657</v>
      </c>
      <c r="V183" s="43" t="s">
        <v>807</v>
      </c>
      <c r="W183" s="43" t="s">
        <v>498</v>
      </c>
      <c r="X183" s="43">
        <v>405.0</v>
      </c>
      <c r="Y183" s="45" t="s">
        <v>95</v>
      </c>
      <c r="Z183" s="43">
        <v>1.0</v>
      </c>
      <c r="AA183" s="43" t="s">
        <v>96</v>
      </c>
      <c r="AB183" s="43" t="s">
        <v>97</v>
      </c>
      <c r="AC183" s="46" t="s">
        <v>1670</v>
      </c>
      <c r="AD183" s="43" t="s">
        <v>99</v>
      </c>
      <c r="AE183" s="83" t="s">
        <v>1659</v>
      </c>
      <c r="AF183" s="78" t="s">
        <v>1660</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620</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1671</v>
      </c>
      <c r="CF183" s="68" t="s">
        <v>1670</v>
      </c>
      <c r="CG183" s="72"/>
      <c r="CH183" s="68"/>
      <c r="CI183" s="68"/>
      <c r="CJ183" s="68"/>
      <c r="CK183" s="68"/>
    </row>
    <row r="184" ht="30.0" customHeight="1">
      <c r="A184" s="31"/>
      <c r="B184" s="142" t="s">
        <v>1672</v>
      </c>
      <c r="C184" s="77" t="str">
        <f>IF('Стоп-лист'!D$16 = "стоп", "стоп" , "")</f>
        <v/>
      </c>
      <c r="D184" s="34">
        <f t="shared" si="39"/>
        <v>50</v>
      </c>
      <c r="E184" s="35" t="s">
        <v>1673</v>
      </c>
      <c r="F184" s="143" t="s">
        <v>1674</v>
      </c>
      <c r="G184" s="111" t="s">
        <v>1675</v>
      </c>
      <c r="H184" s="38">
        <v>1600.0</v>
      </c>
      <c r="I184" s="39">
        <v>0.38</v>
      </c>
      <c r="J184" s="40">
        <f t="shared" si="36"/>
        <v>992</v>
      </c>
      <c r="K184" s="26" t="s">
        <v>1676</v>
      </c>
      <c r="L184" s="41" t="s">
        <v>87</v>
      </c>
      <c r="M184" s="41" t="s">
        <v>88</v>
      </c>
      <c r="N184" s="42" t="s">
        <v>89</v>
      </c>
      <c r="O184" s="43">
        <v>330.0</v>
      </c>
      <c r="P184" s="43">
        <v>160.0</v>
      </c>
      <c r="Q184" s="43">
        <v>130.0</v>
      </c>
      <c r="R184" s="43">
        <v>240.0</v>
      </c>
      <c r="S184" s="78" t="s">
        <v>1677</v>
      </c>
      <c r="T184" s="78" t="s">
        <v>1656</v>
      </c>
      <c r="U184" s="43" t="s">
        <v>1657</v>
      </c>
      <c r="V184" s="43" t="s">
        <v>807</v>
      </c>
      <c r="W184" s="43" t="s">
        <v>498</v>
      </c>
      <c r="X184" s="43">
        <v>405.0</v>
      </c>
      <c r="Y184" s="45" t="s">
        <v>95</v>
      </c>
      <c r="Z184" s="45">
        <v>1.5</v>
      </c>
      <c r="AA184" s="43" t="s">
        <v>96</v>
      </c>
      <c r="AB184" s="43" t="s">
        <v>97</v>
      </c>
      <c r="AC184" s="46" t="s">
        <v>1678</v>
      </c>
      <c r="AD184" s="43" t="s">
        <v>99</v>
      </c>
      <c r="AE184" s="83" t="s">
        <v>1659</v>
      </c>
      <c r="AF184" s="78" t="s">
        <v>1660</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620</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1679</v>
      </c>
      <c r="CF184" s="68" t="s">
        <v>1678</v>
      </c>
      <c r="CG184" s="72"/>
      <c r="CH184" s="68"/>
      <c r="CI184" s="68"/>
      <c r="CJ184" s="68"/>
      <c r="CK184" s="68"/>
    </row>
    <row r="185" ht="30.0" customHeight="1">
      <c r="A185" s="31"/>
      <c r="B185" s="142" t="s">
        <v>1680</v>
      </c>
      <c r="C185" s="77" t="str">
        <f>IF('Стоп-лист'!C$16 = "стоп", "стоп" , "")</f>
        <v/>
      </c>
      <c r="D185" s="34">
        <f t="shared" si="39"/>
        <v>50</v>
      </c>
      <c r="E185" s="35" t="s">
        <v>1681</v>
      </c>
      <c r="F185" s="143" t="s">
        <v>1682</v>
      </c>
      <c r="G185" s="111" t="s">
        <v>1683</v>
      </c>
      <c r="H185" s="38">
        <v>2900.0</v>
      </c>
      <c r="I185" s="39">
        <v>0.35</v>
      </c>
      <c r="J185" s="40">
        <f t="shared" si="36"/>
        <v>1914</v>
      </c>
      <c r="K185" s="26" t="s">
        <v>1684</v>
      </c>
      <c r="L185" s="41" t="s">
        <v>88</v>
      </c>
      <c r="M185" s="41" t="s">
        <v>88</v>
      </c>
      <c r="N185" s="42" t="s">
        <v>89</v>
      </c>
      <c r="O185" s="43">
        <v>645.0</v>
      </c>
      <c r="P185" s="43">
        <v>220.0</v>
      </c>
      <c r="Q185" s="43">
        <v>155.0</v>
      </c>
      <c r="R185" s="43">
        <v>320.0</v>
      </c>
      <c r="S185" s="78" t="s">
        <v>1685</v>
      </c>
      <c r="T185" s="78" t="s">
        <v>1656</v>
      </c>
      <c r="U185" s="43" t="s">
        <v>1657</v>
      </c>
      <c r="V185" s="43" t="s">
        <v>807</v>
      </c>
      <c r="W185" s="43" t="s">
        <v>498</v>
      </c>
      <c r="X185" s="43">
        <v>405.0</v>
      </c>
      <c r="Y185" s="45">
        <v>1.0</v>
      </c>
      <c r="Z185" s="45">
        <v>1.5</v>
      </c>
      <c r="AA185" s="43" t="s">
        <v>96</v>
      </c>
      <c r="AB185" s="43" t="s">
        <v>97</v>
      </c>
      <c r="AC185" s="46" t="s">
        <v>1686</v>
      </c>
      <c r="AD185" s="43" t="s">
        <v>99</v>
      </c>
      <c r="AE185" s="83" t="s">
        <v>1659</v>
      </c>
      <c r="AF185" s="78" t="s">
        <v>1660</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1687</v>
      </c>
      <c r="CF185" s="68" t="s">
        <v>1686</v>
      </c>
      <c r="CG185" s="72"/>
      <c r="CH185" s="68"/>
      <c r="CI185" s="68"/>
      <c r="CJ185" s="68"/>
      <c r="CK185" s="68"/>
    </row>
    <row r="186" ht="30.0" customHeight="1">
      <c r="A186" s="31"/>
      <c r="B186" s="142" t="s">
        <v>1688</v>
      </c>
      <c r="C186" s="77" t="str">
        <f>IF('Стоп-лист'!C$16 = "стоп", "стоп" , "")</f>
        <v/>
      </c>
      <c r="D186" s="34">
        <f t="shared" si="39"/>
        <v>50</v>
      </c>
      <c r="E186" s="35" t="s">
        <v>1689</v>
      </c>
      <c r="F186" s="143" t="s">
        <v>1690</v>
      </c>
      <c r="G186" s="111" t="s">
        <v>1691</v>
      </c>
      <c r="H186" s="38">
        <v>4300.0</v>
      </c>
      <c r="I186" s="39">
        <v>0.35</v>
      </c>
      <c r="J186" s="40">
        <f t="shared" si="36"/>
        <v>2838</v>
      </c>
      <c r="K186" s="26" t="s">
        <v>1692</v>
      </c>
      <c r="L186" s="41" t="s">
        <v>88</v>
      </c>
      <c r="M186" s="41" t="s">
        <v>88</v>
      </c>
      <c r="N186" s="42" t="s">
        <v>89</v>
      </c>
      <c r="O186" s="43">
        <v>940.0</v>
      </c>
      <c r="P186" s="43">
        <v>280.0</v>
      </c>
      <c r="Q186" s="43">
        <v>180.0</v>
      </c>
      <c r="R186" s="43">
        <v>300.0</v>
      </c>
      <c r="S186" s="78" t="s">
        <v>1693</v>
      </c>
      <c r="T186" s="78" t="s">
        <v>1656</v>
      </c>
      <c r="U186" s="43" t="s">
        <v>1657</v>
      </c>
      <c r="V186" s="43" t="s">
        <v>807</v>
      </c>
      <c r="W186" s="43" t="s">
        <v>498</v>
      </c>
      <c r="X186" s="43">
        <v>405.0</v>
      </c>
      <c r="Y186" s="45">
        <v>1.5</v>
      </c>
      <c r="Z186" s="45">
        <v>1.5</v>
      </c>
      <c r="AA186" s="43" t="s">
        <v>96</v>
      </c>
      <c r="AB186" s="43" t="s">
        <v>97</v>
      </c>
      <c r="AC186" s="46" t="s">
        <v>1694</v>
      </c>
      <c r="AD186" s="43" t="s">
        <v>99</v>
      </c>
      <c r="AE186" s="83" t="s">
        <v>1659</v>
      </c>
      <c r="AF186" s="78" t="s">
        <v>1660</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1695</v>
      </c>
      <c r="CF186" s="68" t="s">
        <v>1694</v>
      </c>
      <c r="CG186" s="72"/>
      <c r="CH186" s="68"/>
      <c r="CI186" s="68"/>
      <c r="CJ186" s="68"/>
      <c r="CK186" s="68"/>
    </row>
    <row r="187" ht="30.0" customHeight="1">
      <c r="A187" s="31"/>
      <c r="B187" s="142" t="s">
        <v>1696</v>
      </c>
      <c r="C187" s="77" t="str">
        <f>IF('Стоп-лист'!C$16 = "стоп", "стоп" , "")</f>
        <v/>
      </c>
      <c r="D187" s="34">
        <f t="shared" si="39"/>
        <v>50</v>
      </c>
      <c r="E187" s="35" t="s">
        <v>1697</v>
      </c>
      <c r="F187" s="110" t="s">
        <v>1698</v>
      </c>
      <c r="G187" s="111" t="s">
        <v>1699</v>
      </c>
      <c r="H187" s="38">
        <v>5800.0</v>
      </c>
      <c r="I187" s="39">
        <v>0.32</v>
      </c>
      <c r="J187" s="40">
        <f t="shared" si="36"/>
        <v>3891</v>
      </c>
      <c r="K187" s="26" t="s">
        <v>1700</v>
      </c>
      <c r="L187" s="41" t="s">
        <v>88</v>
      </c>
      <c r="M187" s="41" t="s">
        <v>88</v>
      </c>
      <c r="N187" s="42" t="s">
        <v>89</v>
      </c>
      <c r="O187" s="43">
        <v>1600.0</v>
      </c>
      <c r="P187" s="43">
        <v>300.0</v>
      </c>
      <c r="Q187" s="43">
        <v>200.0</v>
      </c>
      <c r="R187" s="43">
        <v>500.0</v>
      </c>
      <c r="S187" s="78" t="s">
        <v>1701</v>
      </c>
      <c r="T187" s="78" t="s">
        <v>1656</v>
      </c>
      <c r="U187" s="43" t="s">
        <v>1657</v>
      </c>
      <c r="V187" s="43" t="s">
        <v>807</v>
      </c>
      <c r="W187" s="43" t="s">
        <v>498</v>
      </c>
      <c r="X187" s="43">
        <v>405.0</v>
      </c>
      <c r="Y187" s="45">
        <v>2.0</v>
      </c>
      <c r="Z187" s="45">
        <v>1.5</v>
      </c>
      <c r="AA187" s="43" t="s">
        <v>96</v>
      </c>
      <c r="AB187" s="43" t="s">
        <v>97</v>
      </c>
      <c r="AC187" s="46" t="s">
        <v>1702</v>
      </c>
      <c r="AD187" s="43" t="s">
        <v>99</v>
      </c>
      <c r="AE187" s="83" t="s">
        <v>1659</v>
      </c>
      <c r="AF187" s="78" t="s">
        <v>1660</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1703</v>
      </c>
      <c r="CF187" s="68" t="s">
        <v>1702</v>
      </c>
      <c r="CG187" s="72"/>
      <c r="CH187" s="68"/>
      <c r="CI187" s="68"/>
      <c r="CJ187" s="68"/>
      <c r="CK187" s="68"/>
    </row>
    <row r="188" ht="30.0" customHeight="1">
      <c r="A188" s="31"/>
      <c r="B188" s="142" t="s">
        <v>1704</v>
      </c>
      <c r="C188" s="77" t="str">
        <f>IF('Стоп-лист'!C$16 = "стоп", "стоп" , "")</f>
        <v/>
      </c>
      <c r="D188" s="34">
        <f t="shared" si="39"/>
        <v>50</v>
      </c>
      <c r="E188" s="35" t="s">
        <v>1705</v>
      </c>
      <c r="F188" s="110" t="s">
        <v>1706</v>
      </c>
      <c r="G188" s="111" t="s">
        <v>1707</v>
      </c>
      <c r="H188" s="38">
        <v>8700.0</v>
      </c>
      <c r="I188" s="39">
        <v>0.33</v>
      </c>
      <c r="J188" s="40">
        <f t="shared" si="36"/>
        <v>5829</v>
      </c>
      <c r="K188" s="26" t="s">
        <v>1708</v>
      </c>
      <c r="L188" s="41" t="s">
        <v>88</v>
      </c>
      <c r="M188" s="41" t="s">
        <v>88</v>
      </c>
      <c r="N188" s="42" t="s">
        <v>89</v>
      </c>
      <c r="O188" s="43">
        <v>2300.0</v>
      </c>
      <c r="P188" s="43">
        <v>350.0</v>
      </c>
      <c r="Q188" s="43">
        <v>250.0</v>
      </c>
      <c r="R188" s="43">
        <v>550.0</v>
      </c>
      <c r="S188" s="78" t="s">
        <v>1709</v>
      </c>
      <c r="T188" s="78" t="s">
        <v>1656</v>
      </c>
      <c r="U188" s="43" t="s">
        <v>1657</v>
      </c>
      <c r="V188" s="43" t="s">
        <v>807</v>
      </c>
      <c r="W188" s="43" t="s">
        <v>498</v>
      </c>
      <c r="X188" s="43">
        <v>405.0</v>
      </c>
      <c r="Y188" s="45">
        <v>3.0</v>
      </c>
      <c r="Z188" s="45">
        <v>1.5</v>
      </c>
      <c r="AA188" s="43" t="s">
        <v>96</v>
      </c>
      <c r="AB188" s="43" t="s">
        <v>97</v>
      </c>
      <c r="AC188" s="46" t="s">
        <v>1710</v>
      </c>
      <c r="AD188" s="43" t="s">
        <v>99</v>
      </c>
      <c r="AE188" s="83" t="s">
        <v>1659</v>
      </c>
      <c r="AF188" s="78" t="s">
        <v>1660</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1711</v>
      </c>
      <c r="CF188" s="68" t="s">
        <v>1710</v>
      </c>
      <c r="CG188" s="72"/>
      <c r="CH188" s="68"/>
      <c r="CI188" s="68"/>
      <c r="CJ188" s="68"/>
      <c r="CK188" s="68"/>
    </row>
    <row r="189" ht="30.0" customHeight="1">
      <c r="A189" s="81"/>
      <c r="B189" s="142" t="s">
        <v>1712</v>
      </c>
      <c r="C189" s="77" t="str">
        <f>IF('Стоп-лист'!C$16 = "стоп", "стоп" , "")</f>
        <v/>
      </c>
      <c r="D189" s="34">
        <f t="shared" si="39"/>
        <v>50</v>
      </c>
      <c r="E189" s="35" t="s">
        <v>1713</v>
      </c>
      <c r="F189" s="110" t="s">
        <v>1714</v>
      </c>
      <c r="G189" s="111" t="s">
        <v>1715</v>
      </c>
      <c r="H189" s="38">
        <v>11600.0</v>
      </c>
      <c r="I189" s="39">
        <v>0.32</v>
      </c>
      <c r="J189" s="40">
        <f t="shared" si="36"/>
        <v>7772</v>
      </c>
      <c r="K189" s="26" t="s">
        <v>1716</v>
      </c>
      <c r="L189" s="41" t="s">
        <v>88</v>
      </c>
      <c r="M189" s="41" t="s">
        <v>88</v>
      </c>
      <c r="N189" s="42" t="s">
        <v>89</v>
      </c>
      <c r="O189" s="43">
        <v>3000.0</v>
      </c>
      <c r="P189" s="43">
        <v>450.0</v>
      </c>
      <c r="Q189" s="43">
        <v>300.0</v>
      </c>
      <c r="R189" s="43">
        <v>550.0</v>
      </c>
      <c r="S189" s="44" t="s">
        <v>1717</v>
      </c>
      <c r="T189" s="78" t="s">
        <v>1656</v>
      </c>
      <c r="U189" s="43" t="s">
        <v>1657</v>
      </c>
      <c r="V189" s="43" t="s">
        <v>807</v>
      </c>
      <c r="W189" s="43" t="s">
        <v>498</v>
      </c>
      <c r="X189" s="43">
        <v>405.0</v>
      </c>
      <c r="Y189" s="45">
        <v>4.0</v>
      </c>
      <c r="Z189" s="45">
        <v>1.5</v>
      </c>
      <c r="AA189" s="43" t="s">
        <v>96</v>
      </c>
      <c r="AB189" s="43" t="s">
        <v>97</v>
      </c>
      <c r="AC189" s="46" t="s">
        <v>1718</v>
      </c>
      <c r="AD189" s="43" t="s">
        <v>99</v>
      </c>
      <c r="AE189" s="83" t="s">
        <v>1659</v>
      </c>
      <c r="AF189" s="78" t="s">
        <v>1660</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1719</v>
      </c>
      <c r="CF189" s="68" t="s">
        <v>1718</v>
      </c>
      <c r="CG189" s="72"/>
      <c r="CH189" s="68"/>
      <c r="CI189" s="68"/>
      <c r="CJ189" s="68"/>
      <c r="CK189" s="68"/>
    </row>
    <row r="190" ht="30.0" customHeight="1">
      <c r="A190" s="81"/>
      <c r="B190" s="142" t="s">
        <v>1720</v>
      </c>
      <c r="C190" s="77" t="str">
        <f>IF('Стоп-лист'!C$16 = "стоп", "стоп" , "")</f>
        <v/>
      </c>
      <c r="D190" s="34">
        <f t="shared" si="39"/>
        <v>50</v>
      </c>
      <c r="E190" s="35" t="s">
        <v>1721</v>
      </c>
      <c r="F190" s="110" t="s">
        <v>1722</v>
      </c>
      <c r="G190" s="111" t="s">
        <v>1723</v>
      </c>
      <c r="H190" s="38">
        <v>17400.0</v>
      </c>
      <c r="I190" s="39">
        <v>0.43</v>
      </c>
      <c r="J190" s="40">
        <f t="shared" si="36"/>
        <v>9570</v>
      </c>
      <c r="K190" s="26" t="s">
        <v>1724</v>
      </c>
      <c r="L190" s="41" t="s">
        <v>88</v>
      </c>
      <c r="M190" s="41" t="s">
        <v>88</v>
      </c>
      <c r="N190" s="42" t="s">
        <v>89</v>
      </c>
      <c r="O190" s="80">
        <v>3500.0</v>
      </c>
      <c r="P190" s="80">
        <v>400.0</v>
      </c>
      <c r="Q190" s="80">
        <v>400.0</v>
      </c>
      <c r="R190" s="80">
        <v>600.0</v>
      </c>
      <c r="S190" s="78" t="s">
        <v>1725</v>
      </c>
      <c r="T190" s="78" t="s">
        <v>1656</v>
      </c>
      <c r="U190" s="43" t="s">
        <v>1657</v>
      </c>
      <c r="V190" s="43" t="s">
        <v>807</v>
      </c>
      <c r="W190" s="43" t="s">
        <v>498</v>
      </c>
      <c r="X190" s="43">
        <v>405.0</v>
      </c>
      <c r="Y190" s="45">
        <v>5.0</v>
      </c>
      <c r="Z190" s="45">
        <v>1.5</v>
      </c>
      <c r="AA190" s="43" t="s">
        <v>96</v>
      </c>
      <c r="AB190" s="43" t="s">
        <v>97</v>
      </c>
      <c r="AC190" s="46" t="s">
        <v>1726</v>
      </c>
      <c r="AD190" s="43" t="s">
        <v>99</v>
      </c>
      <c r="AE190" s="83" t="s">
        <v>1659</v>
      </c>
      <c r="AF190" s="78" t="s">
        <v>1660</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1727</v>
      </c>
      <c r="CF190" s="68" t="s">
        <v>1726</v>
      </c>
      <c r="CG190" s="72"/>
      <c r="CH190" s="68"/>
      <c r="CI190" s="68"/>
      <c r="CJ190" s="68"/>
      <c r="CK190" s="68"/>
    </row>
    <row r="191" ht="30.0" customHeight="1">
      <c r="A191" s="81"/>
      <c r="B191" s="142" t="s">
        <v>1728</v>
      </c>
      <c r="C191" s="77" t="str">
        <f>IF('Стоп-лист'!C$16 = "стоп", "стоп" , "")</f>
        <v/>
      </c>
      <c r="D191" s="34">
        <f t="shared" si="39"/>
        <v>50</v>
      </c>
      <c r="E191" s="35" t="s">
        <v>1729</v>
      </c>
      <c r="F191" s="110" t="s">
        <v>1730</v>
      </c>
      <c r="G191" s="111" t="s">
        <v>1731</v>
      </c>
      <c r="H191" s="38">
        <v>23200.0</v>
      </c>
      <c r="I191" s="39">
        <v>0.51</v>
      </c>
      <c r="J191" s="40">
        <f t="shared" si="36"/>
        <v>11368</v>
      </c>
      <c r="K191" s="26" t="s">
        <v>1732</v>
      </c>
      <c r="L191" s="41" t="s">
        <v>88</v>
      </c>
      <c r="M191" s="41" t="s">
        <v>88</v>
      </c>
      <c r="N191" s="42" t="s">
        <v>89</v>
      </c>
      <c r="O191" s="80">
        <v>4200.0</v>
      </c>
      <c r="P191" s="80">
        <v>400.0</v>
      </c>
      <c r="Q191" s="80">
        <v>400.0</v>
      </c>
      <c r="R191" s="80">
        <v>600.0</v>
      </c>
      <c r="S191" s="78" t="s">
        <v>1733</v>
      </c>
      <c r="T191" s="78" t="s">
        <v>1656</v>
      </c>
      <c r="U191" s="43" t="s">
        <v>1657</v>
      </c>
      <c r="V191" s="43" t="s">
        <v>807</v>
      </c>
      <c r="W191" s="43" t="s">
        <v>498</v>
      </c>
      <c r="X191" s="43">
        <v>405.0</v>
      </c>
      <c r="Y191" s="45">
        <v>6.0</v>
      </c>
      <c r="Z191" s="45">
        <v>1.5</v>
      </c>
      <c r="AA191" s="43" t="s">
        <v>96</v>
      </c>
      <c r="AB191" s="43" t="s">
        <v>97</v>
      </c>
      <c r="AC191" s="46" t="s">
        <v>1734</v>
      </c>
      <c r="AD191" s="43" t="s">
        <v>99</v>
      </c>
      <c r="AE191" s="83" t="s">
        <v>1659</v>
      </c>
      <c r="AF191" s="78" t="s">
        <v>1660</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1735</v>
      </c>
      <c r="CF191" s="68" t="s">
        <v>1734</v>
      </c>
      <c r="CG191" s="72"/>
      <c r="CH191" s="68"/>
      <c r="CI191" s="68"/>
      <c r="CJ191" s="68"/>
      <c r="CK191" s="68"/>
    </row>
    <row r="192" ht="30.0" customHeight="1">
      <c r="A192" s="81"/>
      <c r="B192" s="142" t="s">
        <v>1736</v>
      </c>
      <c r="C192" s="77" t="str">
        <f>IF('Стоп-лист'!C$16 = "стоп", "стоп" , "")</f>
        <v/>
      </c>
      <c r="D192" s="34">
        <f t="shared" si="39"/>
        <v>50</v>
      </c>
      <c r="E192" s="35" t="s">
        <v>1737</v>
      </c>
      <c r="F192" s="110" t="s">
        <v>1738</v>
      </c>
      <c r="G192" s="111" t="s">
        <v>1739</v>
      </c>
      <c r="H192" s="38">
        <v>34800.0</v>
      </c>
      <c r="I192" s="39">
        <v>0.62</v>
      </c>
      <c r="J192" s="40">
        <f t="shared" si="36"/>
        <v>13224</v>
      </c>
      <c r="K192" s="26" t="s">
        <v>1740</v>
      </c>
      <c r="L192" s="41" t="s">
        <v>88</v>
      </c>
      <c r="M192" s="41" t="s">
        <v>88</v>
      </c>
      <c r="N192" s="42" t="s">
        <v>89</v>
      </c>
      <c r="O192" s="80">
        <v>4900.0</v>
      </c>
      <c r="P192" s="80">
        <v>400.0</v>
      </c>
      <c r="Q192" s="80">
        <v>400.0</v>
      </c>
      <c r="R192" s="80">
        <v>600.0</v>
      </c>
      <c r="S192" s="78" t="s">
        <v>1741</v>
      </c>
      <c r="T192" s="78" t="s">
        <v>1656</v>
      </c>
      <c r="U192" s="43" t="s">
        <v>1657</v>
      </c>
      <c r="V192" s="43" t="s">
        <v>807</v>
      </c>
      <c r="W192" s="43" t="s">
        <v>498</v>
      </c>
      <c r="X192" s="43">
        <v>405.0</v>
      </c>
      <c r="Y192" s="45">
        <v>7.0</v>
      </c>
      <c r="Z192" s="45">
        <v>1.5</v>
      </c>
      <c r="AA192" s="43" t="s">
        <v>96</v>
      </c>
      <c r="AB192" s="43" t="s">
        <v>97</v>
      </c>
      <c r="AC192" s="46" t="s">
        <v>1742</v>
      </c>
      <c r="AD192" s="43" t="s">
        <v>99</v>
      </c>
      <c r="AE192" s="83" t="s">
        <v>1659</v>
      </c>
      <c r="AF192" s="78" t="s">
        <v>1660</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1743</v>
      </c>
      <c r="CF192" s="68" t="s">
        <v>1742</v>
      </c>
      <c r="CG192" s="72"/>
      <c r="CH192" s="68"/>
      <c r="CI192" s="68"/>
      <c r="CJ192" s="68"/>
      <c r="CK192" s="68"/>
    </row>
    <row r="193" ht="30.0" customHeight="1">
      <c r="A193" s="85"/>
      <c r="B193" s="32" t="s">
        <v>1744</v>
      </c>
      <c r="C193" s="33" t="str">
        <f>IF(C195 = "стоп", "стоп" , "")</f>
        <v/>
      </c>
      <c r="D193" s="34">
        <f t="shared" si="39"/>
        <v>50</v>
      </c>
      <c r="E193" s="35" t="s">
        <v>1745</v>
      </c>
      <c r="F193" s="110" t="s">
        <v>1746</v>
      </c>
      <c r="G193" s="111" t="s">
        <v>1747</v>
      </c>
      <c r="H193" s="38">
        <v>700.0</v>
      </c>
      <c r="I193" s="39">
        <v>0.52</v>
      </c>
      <c r="J193" s="40">
        <f t="shared" si="36"/>
        <v>370</v>
      </c>
      <c r="K193" s="26" t="s">
        <v>1748</v>
      </c>
      <c r="L193" s="41" t="s">
        <v>88</v>
      </c>
      <c r="M193" s="41" t="s">
        <v>88</v>
      </c>
      <c r="N193" s="42" t="s">
        <v>89</v>
      </c>
      <c r="O193" s="43">
        <v>130.0</v>
      </c>
      <c r="P193" s="43">
        <v>130.0</v>
      </c>
      <c r="Q193" s="43">
        <v>90.0</v>
      </c>
      <c r="R193" s="43">
        <v>170.0</v>
      </c>
      <c r="S193" s="48" t="s">
        <v>1749</v>
      </c>
      <c r="T193" s="78" t="s">
        <v>1750</v>
      </c>
      <c r="U193" s="43" t="s">
        <v>1751</v>
      </c>
      <c r="V193" s="43" t="s">
        <v>807</v>
      </c>
      <c r="W193" s="43" t="s">
        <v>94</v>
      </c>
      <c r="X193" s="43">
        <v>395.0</v>
      </c>
      <c r="Y193" s="45" t="s">
        <v>95</v>
      </c>
      <c r="Z193" s="43" t="s">
        <v>95</v>
      </c>
      <c r="AA193" s="43" t="s">
        <v>96</v>
      </c>
      <c r="AB193" s="43" t="s">
        <v>97</v>
      </c>
      <c r="AC193" s="46" t="s">
        <v>1752</v>
      </c>
      <c r="AD193" s="43" t="s">
        <v>99</v>
      </c>
      <c r="AE193" s="92" t="s">
        <v>1753</v>
      </c>
      <c r="AF193" s="78" t="s">
        <v>1754</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1755</v>
      </c>
      <c r="CB193" s="90" t="s">
        <v>1756</v>
      </c>
      <c r="CC193" s="70" t="s">
        <v>833</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1757</v>
      </c>
      <c r="CF193" s="68" t="s">
        <v>1752</v>
      </c>
      <c r="CG193" s="72"/>
      <c r="CH193" s="68"/>
      <c r="CI193" s="68"/>
      <c r="CJ193" s="68"/>
      <c r="CK193" s="68"/>
    </row>
    <row r="194" ht="30.0" customHeight="1">
      <c r="A194" s="85"/>
      <c r="B194" s="32" t="s">
        <v>1758</v>
      </c>
      <c r="C194" s="33" t="str">
        <f>IF(C195 = "стоп", "Только FBO/стоп" , "Только FBO")</f>
        <v>Только FBO</v>
      </c>
      <c r="D194" s="34">
        <f t="shared" si="39"/>
        <v>0</v>
      </c>
      <c r="E194" s="35" t="s">
        <v>1759</v>
      </c>
      <c r="F194" s="110" t="s">
        <v>1760</v>
      </c>
      <c r="G194" s="111" t="s">
        <v>1761</v>
      </c>
      <c r="H194" s="38">
        <v>1100.0</v>
      </c>
      <c r="I194" s="39">
        <v>0.48</v>
      </c>
      <c r="J194" s="40">
        <f t="shared" si="36"/>
        <v>561</v>
      </c>
      <c r="K194" s="26" t="s">
        <v>1762</v>
      </c>
      <c r="L194" s="41" t="s">
        <v>88</v>
      </c>
      <c r="M194" s="41" t="s">
        <v>88</v>
      </c>
      <c r="N194" s="42" t="s">
        <v>89</v>
      </c>
      <c r="O194" s="43">
        <v>240.0</v>
      </c>
      <c r="P194" s="43">
        <v>140.0</v>
      </c>
      <c r="Q194" s="43">
        <v>120.0</v>
      </c>
      <c r="R194" s="43">
        <v>220.0</v>
      </c>
      <c r="S194" s="48" t="s">
        <v>1763</v>
      </c>
      <c r="T194" s="78" t="s">
        <v>1750</v>
      </c>
      <c r="U194" s="43" t="s">
        <v>1751</v>
      </c>
      <c r="V194" s="43" t="s">
        <v>807</v>
      </c>
      <c r="W194" s="43" t="s">
        <v>94</v>
      </c>
      <c r="X194" s="43">
        <v>395.0</v>
      </c>
      <c r="Y194" s="45" t="s">
        <v>95</v>
      </c>
      <c r="Z194" s="43">
        <v>1.0</v>
      </c>
      <c r="AA194" s="43" t="s">
        <v>96</v>
      </c>
      <c r="AB194" s="43" t="s">
        <v>97</v>
      </c>
      <c r="AC194" s="46" t="s">
        <v>1764</v>
      </c>
      <c r="AD194" s="43" t="s">
        <v>99</v>
      </c>
      <c r="AE194" s="92" t="s">
        <v>1753</v>
      </c>
      <c r="AF194" s="78" t="s">
        <v>1754</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833</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1765</v>
      </c>
      <c r="CF194" s="68" t="s">
        <v>1764</v>
      </c>
      <c r="CG194" s="72"/>
      <c r="CH194" s="68"/>
      <c r="CI194" s="68"/>
      <c r="CJ194" s="68"/>
      <c r="CK194" s="68"/>
    </row>
    <row r="195" ht="30.0" customHeight="1">
      <c r="A195" s="85"/>
      <c r="B195" s="142" t="s">
        <v>1766</v>
      </c>
      <c r="C195" s="77" t="str">
        <f>IF('Стоп-лист'!D$5 = "стоп", "стоп" , "")</f>
        <v/>
      </c>
      <c r="D195" s="34">
        <f t="shared" si="39"/>
        <v>50</v>
      </c>
      <c r="E195" s="35" t="s">
        <v>1767</v>
      </c>
      <c r="F195" s="110" t="s">
        <v>1768</v>
      </c>
      <c r="G195" s="111" t="s">
        <v>1769</v>
      </c>
      <c r="H195" s="38">
        <v>1500.0</v>
      </c>
      <c r="I195" s="39">
        <v>0.47</v>
      </c>
      <c r="J195" s="40">
        <f t="shared" si="36"/>
        <v>795</v>
      </c>
      <c r="K195" s="26" t="s">
        <v>1770</v>
      </c>
      <c r="L195" s="41" t="s">
        <v>88</v>
      </c>
      <c r="M195" s="41" t="s">
        <v>88</v>
      </c>
      <c r="N195" s="42" t="s">
        <v>89</v>
      </c>
      <c r="O195" s="43">
        <v>340.0</v>
      </c>
      <c r="P195" s="43">
        <v>150.0</v>
      </c>
      <c r="Q195" s="43">
        <v>120.0</v>
      </c>
      <c r="R195" s="43">
        <v>230.0</v>
      </c>
      <c r="S195" s="48" t="s">
        <v>1771</v>
      </c>
      <c r="T195" s="78" t="s">
        <v>1750</v>
      </c>
      <c r="U195" s="43" t="s">
        <v>1751</v>
      </c>
      <c r="V195" s="43" t="s">
        <v>807</v>
      </c>
      <c r="W195" s="43" t="s">
        <v>94</v>
      </c>
      <c r="X195" s="43">
        <v>395.0</v>
      </c>
      <c r="Y195" s="45" t="s">
        <v>95</v>
      </c>
      <c r="Z195" s="43">
        <v>1.5</v>
      </c>
      <c r="AA195" s="43" t="s">
        <v>96</v>
      </c>
      <c r="AB195" s="43" t="s">
        <v>97</v>
      </c>
      <c r="AC195" s="46" t="s">
        <v>1772</v>
      </c>
      <c r="AD195" s="43" t="s">
        <v>99</v>
      </c>
      <c r="AE195" s="92" t="s">
        <v>1753</v>
      </c>
      <c r="AF195" s="78" t="s">
        <v>1754</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1773</v>
      </c>
      <c r="CF195" s="68" t="s">
        <v>1772</v>
      </c>
      <c r="CG195" s="72"/>
      <c r="CH195" s="68"/>
      <c r="CI195" s="68"/>
      <c r="CJ195" s="68"/>
      <c r="CK195" s="68"/>
    </row>
    <row r="196" ht="30.0" customHeight="1">
      <c r="A196" s="85"/>
      <c r="B196" s="142" t="s">
        <v>1774</v>
      </c>
      <c r="C196" s="77" t="str">
        <f>IF('Стоп-лист'!C$5 = "стоп", "стоп" , "")</f>
        <v/>
      </c>
      <c r="D196" s="34">
        <f t="shared" si="39"/>
        <v>50</v>
      </c>
      <c r="E196" s="35" t="s">
        <v>1775</v>
      </c>
      <c r="F196" s="110" t="s">
        <v>1776</v>
      </c>
      <c r="G196" s="111" t="s">
        <v>1777</v>
      </c>
      <c r="H196" s="38">
        <v>2900.0</v>
      </c>
      <c r="I196" s="39">
        <v>0.49</v>
      </c>
      <c r="J196" s="40">
        <f t="shared" si="36"/>
        <v>1537</v>
      </c>
      <c r="K196" s="26" t="s">
        <v>1778</v>
      </c>
      <c r="L196" s="41" t="s">
        <v>88</v>
      </c>
      <c r="M196" s="41" t="s">
        <v>88</v>
      </c>
      <c r="N196" s="42" t="s">
        <v>89</v>
      </c>
      <c r="O196" s="43">
        <v>675.0</v>
      </c>
      <c r="P196" s="43">
        <v>200.0</v>
      </c>
      <c r="Q196" s="43">
        <v>150.0</v>
      </c>
      <c r="R196" s="43">
        <v>300.0</v>
      </c>
      <c r="S196" s="48" t="s">
        <v>1779</v>
      </c>
      <c r="T196" s="78" t="s">
        <v>1750</v>
      </c>
      <c r="U196" s="43" t="s">
        <v>1751</v>
      </c>
      <c r="V196" s="43" t="s">
        <v>807</v>
      </c>
      <c r="W196" s="43" t="s">
        <v>94</v>
      </c>
      <c r="X196" s="43">
        <v>395.0</v>
      </c>
      <c r="Y196" s="45">
        <v>1.0</v>
      </c>
      <c r="Z196" s="43">
        <v>1.5</v>
      </c>
      <c r="AA196" s="43" t="s">
        <v>96</v>
      </c>
      <c r="AB196" s="43" t="s">
        <v>97</v>
      </c>
      <c r="AC196" s="46" t="s">
        <v>1780</v>
      </c>
      <c r="AD196" s="43" t="s">
        <v>99</v>
      </c>
      <c r="AE196" s="92" t="s">
        <v>1753</v>
      </c>
      <c r="AF196" s="78" t="s">
        <v>1754</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1781</v>
      </c>
      <c r="CF196" s="68" t="s">
        <v>1780</v>
      </c>
      <c r="CG196" s="72"/>
      <c r="CH196" s="68"/>
      <c r="CI196" s="68"/>
      <c r="CJ196" s="68"/>
      <c r="CK196" s="68"/>
    </row>
    <row r="197" ht="30.0" customHeight="1">
      <c r="A197" s="85"/>
      <c r="B197" s="142" t="s">
        <v>1782</v>
      </c>
      <c r="C197" s="77" t="str">
        <f>IF('Стоп-лист'!C$5 = "стоп", "стоп" , "")</f>
        <v/>
      </c>
      <c r="D197" s="34">
        <f t="shared" si="39"/>
        <v>50</v>
      </c>
      <c r="E197" s="35" t="s">
        <v>1783</v>
      </c>
      <c r="F197" s="110" t="s">
        <v>1784</v>
      </c>
      <c r="G197" s="111" t="s">
        <v>1785</v>
      </c>
      <c r="H197" s="38">
        <v>4400.0</v>
      </c>
      <c r="I197" s="39">
        <v>0.5</v>
      </c>
      <c r="J197" s="40">
        <f t="shared" si="36"/>
        <v>2200</v>
      </c>
      <c r="K197" s="26" t="s">
        <v>1786</v>
      </c>
      <c r="L197" s="41" t="s">
        <v>88</v>
      </c>
      <c r="M197" s="41" t="s">
        <v>88</v>
      </c>
      <c r="N197" s="42" t="s">
        <v>89</v>
      </c>
      <c r="O197" s="43">
        <v>970.0</v>
      </c>
      <c r="P197" s="43">
        <v>270.0</v>
      </c>
      <c r="Q197" s="43">
        <v>180.0</v>
      </c>
      <c r="R197" s="43">
        <v>270.0</v>
      </c>
      <c r="S197" s="48" t="s">
        <v>1787</v>
      </c>
      <c r="T197" s="78" t="s">
        <v>1750</v>
      </c>
      <c r="U197" s="43" t="s">
        <v>1751</v>
      </c>
      <c r="V197" s="43" t="s">
        <v>807</v>
      </c>
      <c r="W197" s="43" t="s">
        <v>94</v>
      </c>
      <c r="X197" s="43">
        <v>395.0</v>
      </c>
      <c r="Y197" s="45">
        <v>1.5</v>
      </c>
      <c r="Z197" s="43">
        <v>1.5</v>
      </c>
      <c r="AA197" s="43" t="s">
        <v>96</v>
      </c>
      <c r="AB197" s="43" t="s">
        <v>97</v>
      </c>
      <c r="AC197" s="46" t="s">
        <v>1788</v>
      </c>
      <c r="AD197" s="43" t="s">
        <v>99</v>
      </c>
      <c r="AE197" s="92" t="s">
        <v>1753</v>
      </c>
      <c r="AF197" s="78" t="s">
        <v>1754</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1789</v>
      </c>
      <c r="CF197" s="68" t="s">
        <v>1788</v>
      </c>
      <c r="CG197" s="72"/>
      <c r="CH197" s="68"/>
      <c r="CI197" s="68"/>
      <c r="CJ197" s="68"/>
      <c r="CK197" s="68"/>
    </row>
    <row r="198" ht="30.0" customHeight="1">
      <c r="A198" s="85"/>
      <c r="B198" s="142" t="s">
        <v>1790</v>
      </c>
      <c r="C198" s="77" t="str">
        <f>IF('Стоп-лист'!C$5 = "стоп", "стоп" , "")</f>
        <v/>
      </c>
      <c r="D198" s="34">
        <f t="shared" si="39"/>
        <v>50</v>
      </c>
      <c r="E198" s="35" t="s">
        <v>1791</v>
      </c>
      <c r="F198" s="146" t="s">
        <v>1792</v>
      </c>
      <c r="G198" s="111" t="s">
        <v>1793</v>
      </c>
      <c r="H198" s="38">
        <v>5100.0</v>
      </c>
      <c r="I198" s="39">
        <v>0.45</v>
      </c>
      <c r="J198" s="40">
        <f t="shared" si="36"/>
        <v>2805</v>
      </c>
      <c r="K198" s="26" t="s">
        <v>1794</v>
      </c>
      <c r="L198" s="41" t="s">
        <v>88</v>
      </c>
      <c r="M198" s="41" t="s">
        <v>88</v>
      </c>
      <c r="N198" s="42" t="s">
        <v>89</v>
      </c>
      <c r="O198" s="43">
        <v>846.0</v>
      </c>
      <c r="P198" s="43">
        <v>300.0</v>
      </c>
      <c r="Q198" s="43">
        <v>70.0</v>
      </c>
      <c r="R198" s="43">
        <v>400.0</v>
      </c>
      <c r="S198" s="48" t="s">
        <v>1795</v>
      </c>
      <c r="T198" s="78" t="s">
        <v>1750</v>
      </c>
      <c r="U198" s="43" t="s">
        <v>1751</v>
      </c>
      <c r="V198" s="43" t="s">
        <v>807</v>
      </c>
      <c r="W198" s="43" t="s">
        <v>94</v>
      </c>
      <c r="X198" s="43">
        <v>395.0</v>
      </c>
      <c r="Y198" s="45">
        <v>2.0</v>
      </c>
      <c r="Z198" s="43">
        <v>1.5</v>
      </c>
      <c r="AA198" s="43" t="s">
        <v>96</v>
      </c>
      <c r="AB198" s="43" t="s">
        <v>97</v>
      </c>
      <c r="AC198" s="46" t="s">
        <v>1796</v>
      </c>
      <c r="AD198" s="43" t="s">
        <v>99</v>
      </c>
      <c r="AE198" s="92" t="s">
        <v>1753</v>
      </c>
      <c r="AF198" s="78" t="s">
        <v>1754</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1797</v>
      </c>
      <c r="CF198" s="68" t="s">
        <v>1796</v>
      </c>
      <c r="CG198" s="72"/>
      <c r="CH198" s="68"/>
      <c r="CI198" s="68"/>
      <c r="CJ198" s="68"/>
      <c r="CK198" s="68"/>
    </row>
    <row r="199" ht="30.0" customHeight="1">
      <c r="A199" s="85"/>
      <c r="B199" s="142" t="s">
        <v>1798</v>
      </c>
      <c r="C199" s="77" t="str">
        <f>IF('Стоп-лист'!C$5 = "стоп", "стоп" , "")</f>
        <v/>
      </c>
      <c r="D199" s="34">
        <f t="shared" si="39"/>
        <v>50</v>
      </c>
      <c r="E199" s="35" t="s">
        <v>1799</v>
      </c>
      <c r="F199" s="147" t="s">
        <v>1800</v>
      </c>
      <c r="G199" s="111" t="s">
        <v>1801</v>
      </c>
      <c r="H199" s="38">
        <v>6100.0</v>
      </c>
      <c r="I199" s="39">
        <v>0.43</v>
      </c>
      <c r="J199" s="40">
        <f t="shared" si="36"/>
        <v>3477</v>
      </c>
      <c r="K199" s="26" t="s">
        <v>1802</v>
      </c>
      <c r="L199" s="41" t="s">
        <v>88</v>
      </c>
      <c r="M199" s="41" t="s">
        <v>88</v>
      </c>
      <c r="N199" s="42" t="s">
        <v>89</v>
      </c>
      <c r="O199" s="43">
        <v>1057.0</v>
      </c>
      <c r="P199" s="43">
        <v>300.0</v>
      </c>
      <c r="Q199" s="43">
        <v>90.0</v>
      </c>
      <c r="R199" s="43">
        <v>400.0</v>
      </c>
      <c r="S199" s="48" t="s">
        <v>1803</v>
      </c>
      <c r="T199" s="78" t="s">
        <v>1750</v>
      </c>
      <c r="U199" s="43" t="s">
        <v>1751</v>
      </c>
      <c r="V199" s="43" t="s">
        <v>807</v>
      </c>
      <c r="W199" s="43" t="s">
        <v>94</v>
      </c>
      <c r="X199" s="43">
        <v>395.0</v>
      </c>
      <c r="Y199" s="148">
        <v>45048.0</v>
      </c>
      <c r="Z199" s="43">
        <v>1.5</v>
      </c>
      <c r="AA199" s="43" t="s">
        <v>96</v>
      </c>
      <c r="AB199" s="43" t="s">
        <v>97</v>
      </c>
      <c r="AC199" s="46" t="s">
        <v>1804</v>
      </c>
      <c r="AD199" s="43" t="s">
        <v>99</v>
      </c>
      <c r="AE199" s="92" t="s">
        <v>1753</v>
      </c>
      <c r="AF199" s="78" t="s">
        <v>1754</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1805</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1806</v>
      </c>
      <c r="CF199" s="68" t="s">
        <v>1804</v>
      </c>
      <c r="CG199" s="72"/>
      <c r="CH199" s="68"/>
      <c r="CI199" s="68"/>
      <c r="CJ199" s="68"/>
      <c r="CK199" s="68"/>
    </row>
    <row r="200" ht="30.0" customHeight="1">
      <c r="A200" s="85"/>
      <c r="B200" s="142" t="s">
        <v>1807</v>
      </c>
      <c r="C200" s="77" t="str">
        <f>IF('Стоп-лист'!C$5 = "стоп", "стоп" , "")</f>
        <v/>
      </c>
      <c r="D200" s="34">
        <f t="shared" si="39"/>
        <v>50</v>
      </c>
      <c r="E200" s="35" t="s">
        <v>1808</v>
      </c>
      <c r="F200" s="146" t="s">
        <v>1809</v>
      </c>
      <c r="G200" s="111" t="s">
        <v>1810</v>
      </c>
      <c r="H200" s="38">
        <v>7700.0</v>
      </c>
      <c r="I200" s="39">
        <v>0.47</v>
      </c>
      <c r="J200" s="40">
        <f t="shared" si="36"/>
        <v>4081</v>
      </c>
      <c r="K200" s="26" t="s">
        <v>1811</v>
      </c>
      <c r="L200" s="41" t="s">
        <v>88</v>
      </c>
      <c r="M200" s="41" t="s">
        <v>88</v>
      </c>
      <c r="N200" s="42" t="s">
        <v>89</v>
      </c>
      <c r="O200" s="43">
        <v>1268.0</v>
      </c>
      <c r="P200" s="43">
        <v>300.0</v>
      </c>
      <c r="Q200" s="43">
        <v>110.0</v>
      </c>
      <c r="R200" s="43">
        <v>400.0</v>
      </c>
      <c r="S200" s="48" t="s">
        <v>1812</v>
      </c>
      <c r="T200" s="78" t="s">
        <v>1750</v>
      </c>
      <c r="U200" s="43" t="s">
        <v>1751</v>
      </c>
      <c r="V200" s="43" t="s">
        <v>807</v>
      </c>
      <c r="W200" s="43" t="s">
        <v>94</v>
      </c>
      <c r="X200" s="43">
        <v>395.0</v>
      </c>
      <c r="Y200" s="45">
        <v>3.0</v>
      </c>
      <c r="Z200" s="43">
        <v>1.5</v>
      </c>
      <c r="AA200" s="43" t="s">
        <v>96</v>
      </c>
      <c r="AB200" s="43" t="s">
        <v>97</v>
      </c>
      <c r="AC200" s="46" t="s">
        <v>1813</v>
      </c>
      <c r="AD200" s="43" t="s">
        <v>99</v>
      </c>
      <c r="AE200" s="92" t="s">
        <v>1753</v>
      </c>
      <c r="AF200" s="78" t="s">
        <v>1754</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1814</v>
      </c>
      <c r="CF200" s="68" t="s">
        <v>1813</v>
      </c>
      <c r="CG200" s="72"/>
      <c r="CH200" s="68"/>
      <c r="CI200" s="68"/>
      <c r="CJ200" s="68"/>
      <c r="CK200" s="68"/>
    </row>
    <row r="201" ht="30.0" customHeight="1">
      <c r="A201" s="85"/>
      <c r="B201" s="142" t="s">
        <v>1815</v>
      </c>
      <c r="C201" s="77" t="str">
        <f>IF('Стоп-лист'!C$5 = "стоп", "стоп" , "")</f>
        <v/>
      </c>
      <c r="D201" s="34">
        <f t="shared" si="39"/>
        <v>50</v>
      </c>
      <c r="E201" s="35" t="s">
        <v>1816</v>
      </c>
      <c r="F201" s="147" t="s">
        <v>1817</v>
      </c>
      <c r="G201" s="111" t="s">
        <v>1818</v>
      </c>
      <c r="H201" s="38">
        <v>9000.0</v>
      </c>
      <c r="I201" s="39">
        <v>0.47</v>
      </c>
      <c r="J201" s="40">
        <f t="shared" si="36"/>
        <v>4770</v>
      </c>
      <c r="K201" s="26" t="s">
        <v>1819</v>
      </c>
      <c r="L201" s="41" t="s">
        <v>88</v>
      </c>
      <c r="M201" s="41" t="s">
        <v>88</v>
      </c>
      <c r="N201" s="42" t="s">
        <v>89</v>
      </c>
      <c r="O201" s="43">
        <v>1479.0</v>
      </c>
      <c r="P201" s="43">
        <v>300.0</v>
      </c>
      <c r="Q201" s="43">
        <v>130.0</v>
      </c>
      <c r="R201" s="43">
        <v>400.0</v>
      </c>
      <c r="S201" s="48" t="s">
        <v>1820</v>
      </c>
      <c r="T201" s="78" t="s">
        <v>1750</v>
      </c>
      <c r="U201" s="43" t="s">
        <v>1751</v>
      </c>
      <c r="V201" s="43" t="s">
        <v>807</v>
      </c>
      <c r="W201" s="43" t="s">
        <v>94</v>
      </c>
      <c r="X201" s="43">
        <v>395.0</v>
      </c>
      <c r="Y201" s="148">
        <v>45049.0</v>
      </c>
      <c r="Z201" s="43">
        <v>1.5</v>
      </c>
      <c r="AA201" s="43" t="s">
        <v>96</v>
      </c>
      <c r="AB201" s="43" t="s">
        <v>97</v>
      </c>
      <c r="AC201" s="149" t="s">
        <v>1821</v>
      </c>
      <c r="AD201" s="43" t="s">
        <v>99</v>
      </c>
      <c r="AE201" s="92" t="s">
        <v>1753</v>
      </c>
      <c r="AF201" s="78" t="s">
        <v>1754</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1822</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1823</v>
      </c>
      <c r="CF201" s="68" t="s">
        <v>1824</v>
      </c>
      <c r="CG201" s="72"/>
      <c r="CH201" s="68"/>
      <c r="CI201" s="68"/>
      <c r="CJ201" s="68"/>
      <c r="CK201" s="68"/>
    </row>
    <row r="202" ht="30.0" customHeight="1">
      <c r="A202" s="85"/>
      <c r="B202" s="142" t="s">
        <v>1825</v>
      </c>
      <c r="C202" s="77" t="str">
        <f>IF('Стоп-лист'!C$5 = "стоп", "стоп" , "")</f>
        <v/>
      </c>
      <c r="D202" s="34">
        <f t="shared" si="39"/>
        <v>50</v>
      </c>
      <c r="E202" s="35" t="s">
        <v>1826</v>
      </c>
      <c r="F202" s="150" t="s">
        <v>1827</v>
      </c>
      <c r="G202" s="144" t="s">
        <v>1828</v>
      </c>
      <c r="H202" s="38">
        <v>10000.0</v>
      </c>
      <c r="I202" s="39">
        <v>0.32</v>
      </c>
      <c r="J202" s="40">
        <f t="shared" si="36"/>
        <v>6300</v>
      </c>
      <c r="K202" s="26" t="s">
        <v>1829</v>
      </c>
      <c r="L202" s="41" t="s">
        <v>88</v>
      </c>
      <c r="M202" s="41" t="s">
        <v>88</v>
      </c>
      <c r="N202" s="42" t="s">
        <v>89</v>
      </c>
      <c r="O202" s="43">
        <v>2700.0</v>
      </c>
      <c r="P202" s="43">
        <v>450.0</v>
      </c>
      <c r="Q202" s="43">
        <v>350.0</v>
      </c>
      <c r="R202" s="43">
        <v>600.0</v>
      </c>
      <c r="S202" s="78" t="s">
        <v>1830</v>
      </c>
      <c r="T202" s="78" t="s">
        <v>1750</v>
      </c>
      <c r="U202" s="43" t="s">
        <v>1751</v>
      </c>
      <c r="V202" s="43" t="s">
        <v>807</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1753</v>
      </c>
      <c r="AF202" s="78" t="s">
        <v>1754</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1831</v>
      </c>
      <c r="C203" s="77" t="str">
        <f>IF('Стоп-лист'!C$5 = "стоп", "стоп" , "")</f>
        <v/>
      </c>
      <c r="D203" s="34">
        <f t="shared" si="39"/>
        <v>50</v>
      </c>
      <c r="E203" s="35" t="s">
        <v>1832</v>
      </c>
      <c r="F203" s="150" t="s">
        <v>1833</v>
      </c>
      <c r="G203" s="144" t="s">
        <v>1834</v>
      </c>
      <c r="H203" s="38">
        <v>12000.0</v>
      </c>
      <c r="I203" s="39">
        <v>0.33</v>
      </c>
      <c r="J203" s="40">
        <f t="shared" si="36"/>
        <v>7560</v>
      </c>
      <c r="K203" s="26" t="s">
        <v>1835</v>
      </c>
      <c r="L203" s="41" t="s">
        <v>88</v>
      </c>
      <c r="M203" s="41" t="s">
        <v>88</v>
      </c>
      <c r="N203" s="42" t="s">
        <v>89</v>
      </c>
      <c r="O203" s="80">
        <v>3500.0</v>
      </c>
      <c r="P203" s="80">
        <v>400.0</v>
      </c>
      <c r="Q203" s="80">
        <v>400.0</v>
      </c>
      <c r="R203" s="80">
        <v>600.0</v>
      </c>
      <c r="S203" s="78" t="s">
        <v>1836</v>
      </c>
      <c r="T203" s="78" t="s">
        <v>1750</v>
      </c>
      <c r="U203" s="43" t="s">
        <v>1751</v>
      </c>
      <c r="V203" s="43" t="s">
        <v>807</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1753</v>
      </c>
      <c r="AF203" s="78" t="s">
        <v>1754</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1837</v>
      </c>
      <c r="C204" s="77" t="str">
        <f>IF('Стоп-лист'!C$5 = "стоп", "стоп" , "")</f>
        <v/>
      </c>
      <c r="D204" s="34">
        <f t="shared" si="39"/>
        <v>50</v>
      </c>
      <c r="E204" s="35" t="s">
        <v>1838</v>
      </c>
      <c r="F204" s="150" t="s">
        <v>1839</v>
      </c>
      <c r="G204" s="144" t="s">
        <v>1840</v>
      </c>
      <c r="H204" s="38">
        <v>13000.0</v>
      </c>
      <c r="I204" s="39">
        <v>0.29</v>
      </c>
      <c r="J204" s="40">
        <f t="shared" si="36"/>
        <v>8840</v>
      </c>
      <c r="K204" s="26" t="s">
        <v>1841</v>
      </c>
      <c r="L204" s="41" t="s">
        <v>88</v>
      </c>
      <c r="M204" s="41" t="s">
        <v>88</v>
      </c>
      <c r="N204" s="42" t="s">
        <v>89</v>
      </c>
      <c r="O204" s="80">
        <v>4200.0</v>
      </c>
      <c r="P204" s="80">
        <v>400.0</v>
      </c>
      <c r="Q204" s="80">
        <v>400.0</v>
      </c>
      <c r="R204" s="80">
        <v>600.0</v>
      </c>
      <c r="S204" s="44" t="s">
        <v>1842</v>
      </c>
      <c r="T204" s="78" t="s">
        <v>1750</v>
      </c>
      <c r="U204" s="43" t="s">
        <v>1751</v>
      </c>
      <c r="V204" s="43" t="s">
        <v>807</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1753</v>
      </c>
      <c r="AF204" s="78" t="s">
        <v>1754</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1843</v>
      </c>
      <c r="C205" s="77" t="str">
        <f>IF('Стоп-лист'!C$5 = "стоп", "стоп" , "")</f>
        <v/>
      </c>
      <c r="D205" s="34">
        <f t="shared" si="39"/>
        <v>50</v>
      </c>
      <c r="E205" s="35" t="s">
        <v>1844</v>
      </c>
      <c r="F205" s="150" t="s">
        <v>1845</v>
      </c>
      <c r="G205" s="144" t="s">
        <v>1846</v>
      </c>
      <c r="H205" s="38">
        <v>15500.0</v>
      </c>
      <c r="I205" s="39">
        <v>0.33</v>
      </c>
      <c r="J205" s="40">
        <f t="shared" si="36"/>
        <v>10540</v>
      </c>
      <c r="K205" s="26" t="s">
        <v>1847</v>
      </c>
      <c r="L205" s="41" t="s">
        <v>88</v>
      </c>
      <c r="M205" s="41" t="s">
        <v>88</v>
      </c>
      <c r="N205" s="42" t="s">
        <v>89</v>
      </c>
      <c r="O205" s="80">
        <v>4900.0</v>
      </c>
      <c r="P205" s="80">
        <v>400.0</v>
      </c>
      <c r="Q205" s="80">
        <v>400.0</v>
      </c>
      <c r="R205" s="80">
        <v>600.0</v>
      </c>
      <c r="S205" s="78" t="s">
        <v>1848</v>
      </c>
      <c r="T205" s="78" t="s">
        <v>1750</v>
      </c>
      <c r="U205" s="43" t="s">
        <v>1751</v>
      </c>
      <c r="V205" s="43" t="s">
        <v>807</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1753</v>
      </c>
      <c r="AF205" s="78" t="s">
        <v>1754</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1849</v>
      </c>
      <c r="C206" s="33" t="str">
        <f>IF(C208 = "стоп", "стоп" , "")</f>
        <v>стоп</v>
      </c>
      <c r="D206" s="34">
        <f t="shared" si="39"/>
        <v>0</v>
      </c>
      <c r="E206" s="35" t="s">
        <v>1850</v>
      </c>
      <c r="F206" s="150" t="s">
        <v>1851</v>
      </c>
      <c r="G206" s="111" t="s">
        <v>1852</v>
      </c>
      <c r="H206" s="38">
        <v>700.0</v>
      </c>
      <c r="I206" s="39">
        <v>0.54</v>
      </c>
      <c r="J206" s="40">
        <f t="shared" si="36"/>
        <v>364</v>
      </c>
      <c r="K206" s="26" t="s">
        <v>1853</v>
      </c>
      <c r="L206" s="41" t="s">
        <v>88</v>
      </c>
      <c r="M206" s="41" t="s">
        <v>88</v>
      </c>
      <c r="N206" s="42" t="s">
        <v>89</v>
      </c>
      <c r="O206" s="43">
        <v>130.0</v>
      </c>
      <c r="P206" s="43">
        <v>130.0</v>
      </c>
      <c r="Q206" s="43">
        <v>100.0</v>
      </c>
      <c r="R206" s="43">
        <v>170.0</v>
      </c>
      <c r="S206" s="78" t="s">
        <v>1854</v>
      </c>
      <c r="T206" s="78" t="s">
        <v>1855</v>
      </c>
      <c r="U206" s="43" t="s">
        <v>1856</v>
      </c>
      <c r="V206" s="43" t="s">
        <v>1857</v>
      </c>
      <c r="W206" s="43" t="s">
        <v>94</v>
      </c>
      <c r="X206" s="43">
        <v>395.0</v>
      </c>
      <c r="Y206" s="45" t="s">
        <v>95</v>
      </c>
      <c r="Z206" s="45" t="s">
        <v>95</v>
      </c>
      <c r="AA206" s="43" t="s">
        <v>96</v>
      </c>
      <c r="AB206" s="43" t="s">
        <v>97</v>
      </c>
      <c r="AC206" s="46" t="s">
        <v>1858</v>
      </c>
      <c r="AD206" s="43" t="s">
        <v>99</v>
      </c>
      <c r="AE206" s="92" t="s">
        <v>1859</v>
      </c>
      <c r="AF206" s="78" t="s">
        <v>1860</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1861</v>
      </c>
      <c r="CF206" s="68" t="s">
        <v>1858</v>
      </c>
      <c r="CG206" s="72"/>
      <c r="CH206" s="68"/>
      <c r="CI206" s="68"/>
      <c r="CJ206" s="68"/>
      <c r="CK206" s="68"/>
    </row>
    <row r="207" ht="30.0" customHeight="1">
      <c r="A207" s="85"/>
      <c r="B207" s="32" t="s">
        <v>1862</v>
      </c>
      <c r="C207" s="33" t="str">
        <f>IF(C208 = "стоп", "Только FBO/стоп" , "Только FBO")</f>
        <v>Только FBO/стоп</v>
      </c>
      <c r="D207" s="34">
        <f t="shared" si="39"/>
        <v>0</v>
      </c>
      <c r="E207" s="35" t="s">
        <v>1863</v>
      </c>
      <c r="F207" s="150" t="s">
        <v>1864</v>
      </c>
      <c r="G207" s="111" t="s">
        <v>1865</v>
      </c>
      <c r="H207" s="38">
        <v>1100.0</v>
      </c>
      <c r="I207" s="39">
        <v>0.51</v>
      </c>
      <c r="J207" s="40">
        <f t="shared" si="36"/>
        <v>561</v>
      </c>
      <c r="K207" s="26" t="s">
        <v>1866</v>
      </c>
      <c r="L207" s="41" t="s">
        <v>88</v>
      </c>
      <c r="M207" s="41" t="s">
        <v>88</v>
      </c>
      <c r="N207" s="42" t="s">
        <v>89</v>
      </c>
      <c r="O207" s="43">
        <v>240.0</v>
      </c>
      <c r="P207" s="43">
        <v>140.0</v>
      </c>
      <c r="Q207" s="43">
        <v>120.0</v>
      </c>
      <c r="R207" s="43">
        <v>220.0</v>
      </c>
      <c r="S207" s="78" t="s">
        <v>1867</v>
      </c>
      <c r="T207" s="78" t="s">
        <v>1855</v>
      </c>
      <c r="U207" s="43" t="s">
        <v>1856</v>
      </c>
      <c r="V207" s="43" t="s">
        <v>1857</v>
      </c>
      <c r="W207" s="43" t="s">
        <v>94</v>
      </c>
      <c r="X207" s="43">
        <v>395.0</v>
      </c>
      <c r="Y207" s="45" t="s">
        <v>95</v>
      </c>
      <c r="Z207" s="43">
        <v>1.0</v>
      </c>
      <c r="AA207" s="43" t="s">
        <v>96</v>
      </c>
      <c r="AB207" s="43" t="s">
        <v>97</v>
      </c>
      <c r="AC207" s="46" t="s">
        <v>1868</v>
      </c>
      <c r="AD207" s="43" t="s">
        <v>99</v>
      </c>
      <c r="AE207" s="92" t="s">
        <v>1859</v>
      </c>
      <c r="AF207" s="78" t="s">
        <v>1860</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1869</v>
      </c>
      <c r="CF207" s="68" t="s">
        <v>1868</v>
      </c>
      <c r="CG207" s="72"/>
      <c r="CH207" s="68"/>
      <c r="CI207" s="68"/>
      <c r="CJ207" s="68"/>
      <c r="CK207" s="68"/>
    </row>
    <row r="208" ht="30.0" customHeight="1">
      <c r="A208" s="85"/>
      <c r="B208" s="142" t="s">
        <v>1870</v>
      </c>
      <c r="C208" s="77" t="str">
        <f>IF('Стоп-лист'!D$12 = "стоп", "стоп" , "")</f>
        <v>стоп</v>
      </c>
      <c r="D208" s="34">
        <f t="shared" si="39"/>
        <v>0</v>
      </c>
      <c r="E208" s="35" t="s">
        <v>1871</v>
      </c>
      <c r="F208" s="150" t="s">
        <v>1872</v>
      </c>
      <c r="G208" s="111" t="s">
        <v>1873</v>
      </c>
      <c r="H208" s="38">
        <v>1500.0</v>
      </c>
      <c r="I208" s="39">
        <v>0.5</v>
      </c>
      <c r="J208" s="40">
        <f t="shared" si="36"/>
        <v>765</v>
      </c>
      <c r="K208" s="26" t="s">
        <v>1874</v>
      </c>
      <c r="L208" s="41" t="s">
        <v>88</v>
      </c>
      <c r="M208" s="41" t="s">
        <v>88</v>
      </c>
      <c r="N208" s="42" t="s">
        <v>89</v>
      </c>
      <c r="O208" s="43">
        <v>340.0</v>
      </c>
      <c r="P208" s="43">
        <v>150.0</v>
      </c>
      <c r="Q208" s="43">
        <v>120.0</v>
      </c>
      <c r="R208" s="43">
        <v>230.0</v>
      </c>
      <c r="S208" s="78" t="s">
        <v>1875</v>
      </c>
      <c r="T208" s="78" t="s">
        <v>1855</v>
      </c>
      <c r="U208" s="43" t="s">
        <v>1856</v>
      </c>
      <c r="V208" s="43" t="s">
        <v>1857</v>
      </c>
      <c r="W208" s="43" t="s">
        <v>94</v>
      </c>
      <c r="X208" s="43">
        <v>395.0</v>
      </c>
      <c r="Y208" s="45" t="s">
        <v>95</v>
      </c>
      <c r="Z208" s="45">
        <v>1.5</v>
      </c>
      <c r="AA208" s="43" t="s">
        <v>96</v>
      </c>
      <c r="AB208" s="43" t="s">
        <v>97</v>
      </c>
      <c r="AC208" s="46" t="s">
        <v>1876</v>
      </c>
      <c r="AD208" s="43" t="s">
        <v>99</v>
      </c>
      <c r="AE208" s="92" t="s">
        <v>1859</v>
      </c>
      <c r="AF208" s="78" t="s">
        <v>1860</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1877</v>
      </c>
      <c r="CF208" s="68" t="s">
        <v>1876</v>
      </c>
      <c r="CG208" s="72"/>
      <c r="CH208" s="68"/>
      <c r="CI208" s="68"/>
      <c r="CJ208" s="68"/>
      <c r="CK208" s="68"/>
    </row>
    <row r="209" ht="30.0" customHeight="1">
      <c r="A209" s="85"/>
      <c r="B209" s="142" t="s">
        <v>1878</v>
      </c>
      <c r="C209" s="77" t="str">
        <f>IF('Стоп-лист'!C$12 = "стоп", "стоп" , "")</f>
        <v>стоп</v>
      </c>
      <c r="D209" s="34">
        <f t="shared" si="39"/>
        <v>0</v>
      </c>
      <c r="E209" s="35" t="s">
        <v>1879</v>
      </c>
      <c r="F209" s="150" t="s">
        <v>1880</v>
      </c>
      <c r="G209" s="111" t="s">
        <v>1881</v>
      </c>
      <c r="H209" s="38">
        <v>2900.0</v>
      </c>
      <c r="I209" s="39">
        <v>0.52</v>
      </c>
      <c r="J209" s="40">
        <f t="shared" si="36"/>
        <v>1421</v>
      </c>
      <c r="K209" s="26" t="s">
        <v>1882</v>
      </c>
      <c r="L209" s="41" t="s">
        <v>88</v>
      </c>
      <c r="M209" s="41" t="s">
        <v>88</v>
      </c>
      <c r="N209" s="42" t="s">
        <v>89</v>
      </c>
      <c r="O209" s="43">
        <v>675.0</v>
      </c>
      <c r="P209" s="43">
        <v>200.0</v>
      </c>
      <c r="Q209" s="43">
        <v>150.0</v>
      </c>
      <c r="R209" s="43">
        <v>300.0</v>
      </c>
      <c r="S209" s="78" t="s">
        <v>1883</v>
      </c>
      <c r="T209" s="78" t="s">
        <v>1855</v>
      </c>
      <c r="U209" s="43" t="s">
        <v>1856</v>
      </c>
      <c r="V209" s="43" t="s">
        <v>1857</v>
      </c>
      <c r="W209" s="43" t="s">
        <v>94</v>
      </c>
      <c r="X209" s="43">
        <v>395.0</v>
      </c>
      <c r="Y209" s="45">
        <v>1.0</v>
      </c>
      <c r="Z209" s="45">
        <v>1.5</v>
      </c>
      <c r="AA209" s="43" t="s">
        <v>96</v>
      </c>
      <c r="AB209" s="43" t="s">
        <v>97</v>
      </c>
      <c r="AC209" s="46" t="s">
        <v>1884</v>
      </c>
      <c r="AD209" s="43" t="s">
        <v>99</v>
      </c>
      <c r="AE209" s="92" t="s">
        <v>1859</v>
      </c>
      <c r="AF209" s="78" t="s">
        <v>1860</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1885</v>
      </c>
      <c r="CF209" s="68" t="s">
        <v>1884</v>
      </c>
      <c r="CG209" s="72"/>
      <c r="CH209" s="68"/>
      <c r="CI209" s="68"/>
      <c r="CJ209" s="68"/>
      <c r="CK209" s="68"/>
    </row>
    <row r="210" ht="30.0" customHeight="1">
      <c r="A210" s="85"/>
      <c r="B210" s="142" t="s">
        <v>1886</v>
      </c>
      <c r="C210" s="77" t="str">
        <f>IF('Стоп-лист'!C$12 = "стоп", "стоп" , "")</f>
        <v>стоп</v>
      </c>
      <c r="D210" s="34">
        <f t="shared" si="39"/>
        <v>0</v>
      </c>
      <c r="E210" s="35" t="s">
        <v>1887</v>
      </c>
      <c r="F210" s="150" t="s">
        <v>1888</v>
      </c>
      <c r="G210" s="111" t="s">
        <v>1889</v>
      </c>
      <c r="H210" s="38">
        <v>4400.0</v>
      </c>
      <c r="I210" s="39">
        <v>0.53</v>
      </c>
      <c r="J210" s="40">
        <f t="shared" si="36"/>
        <v>2156</v>
      </c>
      <c r="K210" s="26" t="s">
        <v>1890</v>
      </c>
      <c r="L210" s="41" t="s">
        <v>88</v>
      </c>
      <c r="M210" s="41" t="s">
        <v>88</v>
      </c>
      <c r="N210" s="42" t="s">
        <v>89</v>
      </c>
      <c r="O210" s="43">
        <v>970.0</v>
      </c>
      <c r="P210" s="43">
        <v>270.0</v>
      </c>
      <c r="Q210" s="43">
        <v>180.0</v>
      </c>
      <c r="R210" s="43">
        <v>270.0</v>
      </c>
      <c r="S210" s="78" t="s">
        <v>1891</v>
      </c>
      <c r="T210" s="78" t="s">
        <v>1855</v>
      </c>
      <c r="U210" s="43" t="s">
        <v>1856</v>
      </c>
      <c r="V210" s="43" t="s">
        <v>1857</v>
      </c>
      <c r="W210" s="43" t="s">
        <v>94</v>
      </c>
      <c r="X210" s="43">
        <v>395.0</v>
      </c>
      <c r="Y210" s="45">
        <v>1.5</v>
      </c>
      <c r="Z210" s="45">
        <v>1.5</v>
      </c>
      <c r="AA210" s="43" t="s">
        <v>96</v>
      </c>
      <c r="AB210" s="43" t="s">
        <v>97</v>
      </c>
      <c r="AC210" s="46" t="s">
        <v>1892</v>
      </c>
      <c r="AD210" s="43" t="s">
        <v>99</v>
      </c>
      <c r="AE210" s="92" t="s">
        <v>1859</v>
      </c>
      <c r="AF210" s="78" t="s">
        <v>1860</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1893</v>
      </c>
      <c r="CF210" s="68" t="s">
        <v>1892</v>
      </c>
      <c r="CG210" s="72"/>
      <c r="CH210" s="68"/>
      <c r="CI210" s="68"/>
      <c r="CJ210" s="68"/>
      <c r="CK210" s="68"/>
    </row>
    <row r="211" ht="30.0" customHeight="1">
      <c r="A211" s="85"/>
      <c r="B211" s="142" t="s">
        <v>1894</v>
      </c>
      <c r="C211" s="77" t="str">
        <f>IF('Стоп-лист'!C$12 = "стоп", "стоп" , "")</f>
        <v>стоп</v>
      </c>
      <c r="D211" s="34">
        <f t="shared" si="39"/>
        <v>0</v>
      </c>
      <c r="E211" s="35" t="s">
        <v>1895</v>
      </c>
      <c r="F211" s="110" t="s">
        <v>1896</v>
      </c>
      <c r="G211" s="111" t="s">
        <v>1897</v>
      </c>
      <c r="H211" s="38">
        <v>5800.0</v>
      </c>
      <c r="I211" s="39">
        <v>0.45</v>
      </c>
      <c r="J211" s="40">
        <f t="shared" si="36"/>
        <v>3114</v>
      </c>
      <c r="K211" s="26" t="s">
        <v>1898</v>
      </c>
      <c r="L211" s="41" t="s">
        <v>88</v>
      </c>
      <c r="M211" s="41" t="s">
        <v>88</v>
      </c>
      <c r="N211" s="42" t="s">
        <v>89</v>
      </c>
      <c r="O211" s="43">
        <v>1400.0</v>
      </c>
      <c r="P211" s="43">
        <v>350.0</v>
      </c>
      <c r="Q211" s="43">
        <v>250.0</v>
      </c>
      <c r="R211" s="43">
        <v>450.0</v>
      </c>
      <c r="S211" s="78" t="s">
        <v>1899</v>
      </c>
      <c r="T211" s="78" t="s">
        <v>1855</v>
      </c>
      <c r="U211" s="43" t="s">
        <v>1856</v>
      </c>
      <c r="V211" s="43" t="s">
        <v>1857</v>
      </c>
      <c r="W211" s="43" t="s">
        <v>94</v>
      </c>
      <c r="X211" s="43">
        <v>395.0</v>
      </c>
      <c r="Y211" s="45">
        <v>2.0</v>
      </c>
      <c r="Z211" s="45">
        <v>1.5</v>
      </c>
      <c r="AA211" s="43" t="s">
        <v>96</v>
      </c>
      <c r="AB211" s="43" t="s">
        <v>97</v>
      </c>
      <c r="AC211" s="46" t="s">
        <v>1900</v>
      </c>
      <c r="AD211" s="43" t="s">
        <v>99</v>
      </c>
      <c r="AE211" s="92" t="s">
        <v>1859</v>
      </c>
      <c r="AF211" s="78" t="s">
        <v>1860</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1901</v>
      </c>
      <c r="CF211" s="68" t="s">
        <v>1900</v>
      </c>
      <c r="CG211" s="72"/>
      <c r="CH211" s="68"/>
      <c r="CI211" s="68"/>
      <c r="CJ211" s="68"/>
      <c r="CK211" s="68"/>
    </row>
    <row r="212" ht="30.0" customHeight="1">
      <c r="A212" s="81"/>
      <c r="B212" s="142" t="s">
        <v>1902</v>
      </c>
      <c r="C212" s="77" t="str">
        <f>IF('Стоп-лист'!C$12 = "стоп", "стоп" , "")</f>
        <v>стоп</v>
      </c>
      <c r="D212" s="34">
        <f t="shared" si="39"/>
        <v>0</v>
      </c>
      <c r="E212" s="35" t="s">
        <v>1903</v>
      </c>
      <c r="F212" s="110" t="s">
        <v>1904</v>
      </c>
      <c r="G212" s="111" t="s">
        <v>1905</v>
      </c>
      <c r="H212" s="38">
        <v>8700.0</v>
      </c>
      <c r="I212" s="39">
        <v>0.46</v>
      </c>
      <c r="J212" s="40">
        <f t="shared" si="36"/>
        <v>4530</v>
      </c>
      <c r="K212" s="26" t="s">
        <v>1906</v>
      </c>
      <c r="L212" s="41" t="s">
        <v>88</v>
      </c>
      <c r="M212" s="41" t="s">
        <v>88</v>
      </c>
      <c r="N212" s="42" t="s">
        <v>89</v>
      </c>
      <c r="O212" s="43">
        <v>2000.0</v>
      </c>
      <c r="P212" s="43">
        <v>400.0</v>
      </c>
      <c r="Q212" s="43">
        <v>300.0</v>
      </c>
      <c r="R212" s="43">
        <v>500.0</v>
      </c>
      <c r="S212" s="78" t="s">
        <v>1907</v>
      </c>
      <c r="T212" s="78" t="s">
        <v>1855</v>
      </c>
      <c r="U212" s="43" t="s">
        <v>1856</v>
      </c>
      <c r="V212" s="43" t="s">
        <v>1857</v>
      </c>
      <c r="W212" s="43" t="s">
        <v>94</v>
      </c>
      <c r="X212" s="43">
        <v>395.0</v>
      </c>
      <c r="Y212" s="45">
        <v>3.0</v>
      </c>
      <c r="Z212" s="45">
        <v>1.5</v>
      </c>
      <c r="AA212" s="43" t="s">
        <v>96</v>
      </c>
      <c r="AB212" s="43" t="s">
        <v>97</v>
      </c>
      <c r="AC212" s="46" t="s">
        <v>1908</v>
      </c>
      <c r="AD212" s="43" t="s">
        <v>99</v>
      </c>
      <c r="AE212" s="92" t="s">
        <v>1859</v>
      </c>
      <c r="AF212" s="78" t="s">
        <v>1860</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1909</v>
      </c>
      <c r="CF212" s="68" t="s">
        <v>1908</v>
      </c>
      <c r="CG212" s="72"/>
      <c r="CH212" s="68"/>
      <c r="CI212" s="68"/>
      <c r="CJ212" s="68"/>
      <c r="CK212" s="68"/>
    </row>
    <row r="213" ht="30.0" customHeight="1">
      <c r="A213" s="81"/>
      <c r="B213" s="142" t="s">
        <v>1910</v>
      </c>
      <c r="C213" s="77" t="str">
        <f>IF('Стоп-лист'!C$12 = "стоп", "стоп" , "")</f>
        <v>стоп</v>
      </c>
      <c r="D213" s="34">
        <f t="shared" si="39"/>
        <v>0</v>
      </c>
      <c r="E213" s="35" t="s">
        <v>1911</v>
      </c>
      <c r="F213" s="110" t="s">
        <v>1912</v>
      </c>
      <c r="G213" s="111" t="s">
        <v>1913</v>
      </c>
      <c r="H213" s="38">
        <v>11600.0</v>
      </c>
      <c r="I213" s="39">
        <v>0.44</v>
      </c>
      <c r="J213" s="40">
        <f t="shared" si="36"/>
        <v>6153</v>
      </c>
      <c r="K213" s="26" t="s">
        <v>1914</v>
      </c>
      <c r="L213" s="41" t="s">
        <v>88</v>
      </c>
      <c r="M213" s="41" t="s">
        <v>88</v>
      </c>
      <c r="N213" s="42" t="s">
        <v>89</v>
      </c>
      <c r="O213" s="43">
        <v>2700.0</v>
      </c>
      <c r="P213" s="43">
        <v>450.0</v>
      </c>
      <c r="Q213" s="43">
        <v>350.0</v>
      </c>
      <c r="R213" s="43">
        <v>600.0</v>
      </c>
      <c r="S213" s="78" t="s">
        <v>1915</v>
      </c>
      <c r="T213" s="78" t="s">
        <v>1855</v>
      </c>
      <c r="U213" s="43" t="s">
        <v>1856</v>
      </c>
      <c r="V213" s="43" t="s">
        <v>1857</v>
      </c>
      <c r="W213" s="43" t="s">
        <v>94</v>
      </c>
      <c r="X213" s="43">
        <v>395.0</v>
      </c>
      <c r="Y213" s="45">
        <v>4.0</v>
      </c>
      <c r="Z213" s="45">
        <v>1.5</v>
      </c>
      <c r="AA213" s="43" t="s">
        <v>96</v>
      </c>
      <c r="AB213" s="43" t="s">
        <v>97</v>
      </c>
      <c r="AC213" s="46" t="s">
        <v>1916</v>
      </c>
      <c r="AD213" s="43" t="s">
        <v>99</v>
      </c>
      <c r="AE213" s="92" t="s">
        <v>1859</v>
      </c>
      <c r="AF213" s="78" t="s">
        <v>1860</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1917</v>
      </c>
      <c r="CF213" s="68" t="s">
        <v>1916</v>
      </c>
      <c r="CG213" s="72"/>
      <c r="CH213" s="68"/>
      <c r="CI213" s="68"/>
      <c r="CJ213" s="68"/>
      <c r="CK213" s="68"/>
    </row>
    <row r="214" ht="30.0" customHeight="1">
      <c r="A214" s="81"/>
      <c r="B214" s="142" t="s">
        <v>1918</v>
      </c>
      <c r="C214" s="77" t="str">
        <f>IF('Стоп-лист'!C$12 = "стоп", "стоп" , "")</f>
        <v>стоп</v>
      </c>
      <c r="D214" s="34">
        <f t="shared" si="39"/>
        <v>0</v>
      </c>
      <c r="E214" s="35" t="s">
        <v>1919</v>
      </c>
      <c r="F214" s="110" t="s">
        <v>1920</v>
      </c>
      <c r="G214" s="111" t="s">
        <v>1921</v>
      </c>
      <c r="H214" s="38">
        <v>14500.0</v>
      </c>
      <c r="I214" s="39">
        <v>0.48</v>
      </c>
      <c r="J214" s="40">
        <f t="shared" si="36"/>
        <v>7465</v>
      </c>
      <c r="K214" s="26" t="s">
        <v>1922</v>
      </c>
      <c r="L214" s="41" t="s">
        <v>88</v>
      </c>
      <c r="M214" s="41" t="s">
        <v>88</v>
      </c>
      <c r="N214" s="42" t="s">
        <v>89</v>
      </c>
      <c r="O214" s="80">
        <v>3500.0</v>
      </c>
      <c r="P214" s="80">
        <v>400.0</v>
      </c>
      <c r="Q214" s="80">
        <v>400.0</v>
      </c>
      <c r="R214" s="80">
        <v>600.0</v>
      </c>
      <c r="S214" s="78" t="s">
        <v>1923</v>
      </c>
      <c r="T214" s="78" t="s">
        <v>1855</v>
      </c>
      <c r="U214" s="43" t="s">
        <v>1856</v>
      </c>
      <c r="V214" s="43" t="s">
        <v>1857</v>
      </c>
      <c r="W214" s="43" t="s">
        <v>94</v>
      </c>
      <c r="X214" s="43">
        <v>395.0</v>
      </c>
      <c r="Y214" s="45">
        <v>5.0</v>
      </c>
      <c r="Z214" s="45">
        <v>1.5</v>
      </c>
      <c r="AA214" s="43" t="s">
        <v>96</v>
      </c>
      <c r="AB214" s="43" t="s">
        <v>97</v>
      </c>
      <c r="AC214" s="46" t="s">
        <v>1924</v>
      </c>
      <c r="AD214" s="43" t="s">
        <v>99</v>
      </c>
      <c r="AE214" s="92" t="s">
        <v>1859</v>
      </c>
      <c r="AF214" s="78" t="s">
        <v>1860</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1925</v>
      </c>
      <c r="CF214" s="68" t="s">
        <v>1924</v>
      </c>
      <c r="CG214" s="72"/>
      <c r="CH214" s="68"/>
      <c r="CI214" s="68"/>
      <c r="CJ214" s="68"/>
      <c r="CK214" s="68"/>
    </row>
    <row r="215" ht="30.0" customHeight="1">
      <c r="A215" s="81"/>
      <c r="B215" s="142" t="s">
        <v>1926</v>
      </c>
      <c r="C215" s="77" t="str">
        <f>IF('Стоп-лист'!C$12 = "стоп", "стоп" , "")</f>
        <v>стоп</v>
      </c>
      <c r="D215" s="34">
        <f t="shared" si="39"/>
        <v>0</v>
      </c>
      <c r="E215" s="35" t="s">
        <v>1927</v>
      </c>
      <c r="F215" s="110" t="s">
        <v>1928</v>
      </c>
      <c r="G215" s="111" t="s">
        <v>1929</v>
      </c>
      <c r="H215" s="38">
        <v>17400.0</v>
      </c>
      <c r="I215" s="39">
        <v>0.5</v>
      </c>
      <c r="J215" s="40">
        <f t="shared" si="36"/>
        <v>8874</v>
      </c>
      <c r="K215" s="26" t="s">
        <v>1930</v>
      </c>
      <c r="L215" s="41" t="s">
        <v>88</v>
      </c>
      <c r="M215" s="41" t="s">
        <v>88</v>
      </c>
      <c r="N215" s="42" t="s">
        <v>89</v>
      </c>
      <c r="O215" s="80">
        <v>4200.0</v>
      </c>
      <c r="P215" s="80">
        <v>400.0</v>
      </c>
      <c r="Q215" s="80">
        <v>400.0</v>
      </c>
      <c r="R215" s="80">
        <v>600.0</v>
      </c>
      <c r="S215" s="78" t="s">
        <v>1931</v>
      </c>
      <c r="T215" s="78" t="s">
        <v>1855</v>
      </c>
      <c r="U215" s="43" t="s">
        <v>1856</v>
      </c>
      <c r="V215" s="43" t="s">
        <v>1857</v>
      </c>
      <c r="W215" s="43" t="s">
        <v>94</v>
      </c>
      <c r="X215" s="43">
        <v>395.0</v>
      </c>
      <c r="Y215" s="45">
        <v>6.0</v>
      </c>
      <c r="Z215" s="45">
        <v>1.5</v>
      </c>
      <c r="AA215" s="43" t="s">
        <v>96</v>
      </c>
      <c r="AB215" s="43" t="s">
        <v>97</v>
      </c>
      <c r="AC215" s="46" t="s">
        <v>1932</v>
      </c>
      <c r="AD215" s="43" t="s">
        <v>99</v>
      </c>
      <c r="AE215" s="92" t="s">
        <v>1859</v>
      </c>
      <c r="AF215" s="78" t="s">
        <v>1860</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1933</v>
      </c>
      <c r="CF215" s="68" t="s">
        <v>1932</v>
      </c>
      <c r="CG215" s="72"/>
      <c r="CH215" s="68"/>
      <c r="CI215" s="68"/>
      <c r="CJ215" s="68"/>
      <c r="CK215" s="68"/>
    </row>
    <row r="216" ht="30.0" customHeight="1">
      <c r="A216" s="81"/>
      <c r="B216" s="142" t="s">
        <v>1934</v>
      </c>
      <c r="C216" s="77" t="str">
        <f>IF('Стоп-лист'!C$12 = "стоп", "стоп" , "")</f>
        <v>стоп</v>
      </c>
      <c r="D216" s="34">
        <f t="shared" si="39"/>
        <v>0</v>
      </c>
      <c r="E216" s="35" t="s">
        <v>1935</v>
      </c>
      <c r="F216" s="110" t="s">
        <v>1936</v>
      </c>
      <c r="G216" s="111" t="s">
        <v>1937</v>
      </c>
      <c r="H216" s="38">
        <v>20300.0</v>
      </c>
      <c r="I216" s="39">
        <v>0.52</v>
      </c>
      <c r="J216" s="40">
        <f t="shared" si="36"/>
        <v>10556</v>
      </c>
      <c r="K216" s="26" t="s">
        <v>1938</v>
      </c>
      <c r="L216" s="41" t="s">
        <v>88</v>
      </c>
      <c r="M216" s="41" t="s">
        <v>88</v>
      </c>
      <c r="N216" s="42" t="s">
        <v>89</v>
      </c>
      <c r="O216" s="80">
        <v>4900.0</v>
      </c>
      <c r="P216" s="80">
        <v>400.0</v>
      </c>
      <c r="Q216" s="80">
        <v>400.0</v>
      </c>
      <c r="R216" s="80">
        <v>600.0</v>
      </c>
      <c r="S216" s="78" t="s">
        <v>1939</v>
      </c>
      <c r="T216" s="78" t="s">
        <v>1855</v>
      </c>
      <c r="U216" s="43" t="s">
        <v>1856</v>
      </c>
      <c r="V216" s="43" t="s">
        <v>1857</v>
      </c>
      <c r="W216" s="43" t="s">
        <v>94</v>
      </c>
      <c r="X216" s="43">
        <v>395.0</v>
      </c>
      <c r="Y216" s="45">
        <v>7.0</v>
      </c>
      <c r="Z216" s="45">
        <v>1.5</v>
      </c>
      <c r="AA216" s="43" t="s">
        <v>96</v>
      </c>
      <c r="AB216" s="43" t="s">
        <v>97</v>
      </c>
      <c r="AC216" s="46" t="s">
        <v>1940</v>
      </c>
      <c r="AD216" s="43" t="s">
        <v>99</v>
      </c>
      <c r="AE216" s="92" t="s">
        <v>1859</v>
      </c>
      <c r="AF216" s="78" t="s">
        <v>1860</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1941</v>
      </c>
      <c r="CF216" s="68" t="s">
        <v>1940</v>
      </c>
      <c r="CG216" s="72"/>
      <c r="CH216" s="68"/>
      <c r="CI216" s="68"/>
      <c r="CJ216" s="68"/>
      <c r="CK216" s="68"/>
    </row>
    <row r="217" ht="30.0" customHeight="1">
      <c r="A217" s="109"/>
      <c r="B217" s="32" t="s">
        <v>1942</v>
      </c>
      <c r="C217" s="33" t="str">
        <f>IF(C219 = "стоп", "стоп" , "")</f>
        <v/>
      </c>
      <c r="D217" s="34">
        <f t="shared" si="39"/>
        <v>50</v>
      </c>
      <c r="E217" s="35" t="s">
        <v>1943</v>
      </c>
      <c r="F217" s="160" t="s">
        <v>1944</v>
      </c>
      <c r="G217" s="111" t="s">
        <v>1945</v>
      </c>
      <c r="H217" s="38">
        <v>600.0</v>
      </c>
      <c r="I217" s="39">
        <v>0.63</v>
      </c>
      <c r="J217" s="40">
        <f t="shared" si="36"/>
        <v>276</v>
      </c>
      <c r="K217" s="26" t="s">
        <v>1946</v>
      </c>
      <c r="L217" s="161" t="s">
        <v>1947</v>
      </c>
      <c r="M217" s="161" t="s">
        <v>1947</v>
      </c>
      <c r="N217" s="42" t="s">
        <v>1948</v>
      </c>
      <c r="O217" s="43">
        <v>75.0</v>
      </c>
      <c r="P217" s="43">
        <v>90.0</v>
      </c>
      <c r="Q217" s="43">
        <v>50.0</v>
      </c>
      <c r="R217" s="43">
        <v>150.0</v>
      </c>
      <c r="S217" s="44" t="s">
        <v>1949</v>
      </c>
      <c r="T217" s="78" t="s">
        <v>1950</v>
      </c>
      <c r="U217" s="43" t="s">
        <v>1951</v>
      </c>
      <c r="V217" s="43" t="s">
        <v>1952</v>
      </c>
      <c r="W217" s="43" t="s">
        <v>1953</v>
      </c>
      <c r="X217" s="129">
        <v>230.0</v>
      </c>
      <c r="Y217" s="45" t="s">
        <v>95</v>
      </c>
      <c r="Z217" s="45" t="s">
        <v>1954</v>
      </c>
      <c r="AA217" s="43" t="s">
        <v>1955</v>
      </c>
      <c r="AB217" s="43" t="s">
        <v>97</v>
      </c>
      <c r="AC217" s="46" t="s">
        <v>1956</v>
      </c>
      <c r="AD217" s="43" t="s">
        <v>99</v>
      </c>
      <c r="AE217" s="92" t="s">
        <v>1957</v>
      </c>
      <c r="AF217" s="43"/>
      <c r="AG217" s="43" t="s">
        <v>102</v>
      </c>
      <c r="AH217" s="43" t="s">
        <v>1958</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1959</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1960</v>
      </c>
      <c r="CF217" s="68" t="s">
        <v>1956</v>
      </c>
      <c r="CG217" s="72"/>
      <c r="CH217" s="68"/>
      <c r="CI217" s="68"/>
      <c r="CJ217" s="68"/>
      <c r="CK217" s="68"/>
    </row>
    <row r="218" ht="30.0" customHeight="1">
      <c r="A218" s="109"/>
      <c r="B218" s="32" t="s">
        <v>1961</v>
      </c>
      <c r="C218" s="33" t="str">
        <f>IF(C219 = "стоп", "Только FBO/стоп" , "Только FBO")</f>
        <v>Только FBO</v>
      </c>
      <c r="D218" s="34">
        <f t="shared" si="39"/>
        <v>0</v>
      </c>
      <c r="E218" s="35" t="s">
        <v>1962</v>
      </c>
      <c r="F218" s="160" t="s">
        <v>1963</v>
      </c>
      <c r="G218" s="111" t="s">
        <v>1964</v>
      </c>
      <c r="H218" s="38">
        <v>900.0</v>
      </c>
      <c r="I218" s="39">
        <v>0.64</v>
      </c>
      <c r="J218" s="40">
        <f t="shared" si="36"/>
        <v>387</v>
      </c>
      <c r="K218" s="26" t="s">
        <v>1965</v>
      </c>
      <c r="L218" s="161" t="s">
        <v>1947</v>
      </c>
      <c r="M218" s="161" t="s">
        <v>1947</v>
      </c>
      <c r="N218" s="42" t="s">
        <v>1948</v>
      </c>
      <c r="O218" s="43">
        <v>140.0</v>
      </c>
      <c r="P218" s="43">
        <v>100.0</v>
      </c>
      <c r="Q218" s="43">
        <v>70.0</v>
      </c>
      <c r="R218" s="43">
        <v>170.0</v>
      </c>
      <c r="S218" s="78" t="s">
        <v>1966</v>
      </c>
      <c r="T218" s="78" t="s">
        <v>1950</v>
      </c>
      <c r="U218" s="43" t="s">
        <v>1951</v>
      </c>
      <c r="V218" s="43" t="s">
        <v>1952</v>
      </c>
      <c r="W218" s="43" t="s">
        <v>1953</v>
      </c>
      <c r="X218" s="129">
        <v>230.0</v>
      </c>
      <c r="Y218" s="45" t="s">
        <v>95</v>
      </c>
      <c r="Z218" s="43" t="s">
        <v>1967</v>
      </c>
      <c r="AA218" s="43" t="s">
        <v>1955</v>
      </c>
      <c r="AB218" s="43" t="s">
        <v>97</v>
      </c>
      <c r="AC218" s="46" t="s">
        <v>1968</v>
      </c>
      <c r="AD218" s="43" t="s">
        <v>99</v>
      </c>
      <c r="AE218" s="92" t="s">
        <v>1957</v>
      </c>
      <c r="AF218" s="43"/>
      <c r="AG218" s="43" t="s">
        <v>102</v>
      </c>
      <c r="AH218" s="43" t="s">
        <v>1958</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1969</v>
      </c>
      <c r="CF218" s="68" t="s">
        <v>1968</v>
      </c>
      <c r="CG218" s="72"/>
      <c r="CH218" s="68"/>
      <c r="CI218" s="68"/>
      <c r="CJ218" s="68"/>
      <c r="CK218" s="68"/>
    </row>
    <row r="219" ht="30.0" customHeight="1">
      <c r="A219" s="109"/>
      <c r="B219" s="142" t="s">
        <v>1970</v>
      </c>
      <c r="C219" s="77" t="str">
        <f>IF('Стоп-лист'!D$38 = "стоп", "стоп" , "")</f>
        <v/>
      </c>
      <c r="D219" s="34">
        <f t="shared" si="39"/>
        <v>50</v>
      </c>
      <c r="E219" s="35" t="s">
        <v>1971</v>
      </c>
      <c r="F219" s="160" t="s">
        <v>1972</v>
      </c>
      <c r="G219" s="111" t="s">
        <v>1973</v>
      </c>
      <c r="H219" s="38">
        <v>1200.0</v>
      </c>
      <c r="I219" s="39">
        <v>0.62</v>
      </c>
      <c r="J219" s="40">
        <f t="shared" si="36"/>
        <v>516</v>
      </c>
      <c r="K219" s="26" t="s">
        <v>1974</v>
      </c>
      <c r="L219" s="161" t="s">
        <v>1947</v>
      </c>
      <c r="M219" s="161" t="s">
        <v>1947</v>
      </c>
      <c r="N219" s="42" t="s">
        <v>1948</v>
      </c>
      <c r="O219" s="43">
        <v>180.0</v>
      </c>
      <c r="P219" s="43">
        <v>130.0</v>
      </c>
      <c r="Q219" s="43">
        <v>50.0</v>
      </c>
      <c r="R219" s="43">
        <v>100.0</v>
      </c>
      <c r="S219" s="78" t="s">
        <v>1975</v>
      </c>
      <c r="T219" s="78" t="s">
        <v>1950</v>
      </c>
      <c r="U219" s="43" t="s">
        <v>1951</v>
      </c>
      <c r="V219" s="43" t="s">
        <v>1952</v>
      </c>
      <c r="W219" s="43" t="s">
        <v>1953</v>
      </c>
      <c r="X219" s="129">
        <v>230.0</v>
      </c>
      <c r="Y219" s="45" t="s">
        <v>95</v>
      </c>
      <c r="Z219" s="43">
        <v>1.45</v>
      </c>
      <c r="AA219" s="43" t="s">
        <v>1955</v>
      </c>
      <c r="AB219" s="43" t="s">
        <v>97</v>
      </c>
      <c r="AC219" s="46" t="s">
        <v>1976</v>
      </c>
      <c r="AD219" s="43" t="s">
        <v>99</v>
      </c>
      <c r="AE219" s="92" t="s">
        <v>1957</v>
      </c>
      <c r="AF219" s="43"/>
      <c r="AG219" s="43" t="s">
        <v>102</v>
      </c>
      <c r="AH219" s="43" t="s">
        <v>1958</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1977</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1978</v>
      </c>
      <c r="CF219" s="68" t="s">
        <v>1976</v>
      </c>
      <c r="CG219" s="72"/>
      <c r="CH219" s="68"/>
      <c r="CI219" s="68"/>
      <c r="CJ219" s="68"/>
      <c r="CK219" s="68"/>
    </row>
    <row r="220" ht="30.0" customHeight="1">
      <c r="A220" s="109"/>
      <c r="B220" s="142" t="s">
        <v>1979</v>
      </c>
      <c r="C220" s="77" t="str">
        <f>IF('Стоп-лист'!C$38 = "стоп", "стоп" , "")</f>
        <v/>
      </c>
      <c r="D220" s="34">
        <f t="shared" si="39"/>
        <v>50</v>
      </c>
      <c r="E220" s="35" t="s">
        <v>1980</v>
      </c>
      <c r="F220" s="160" t="s">
        <v>1981</v>
      </c>
      <c r="G220" s="111" t="s">
        <v>1982</v>
      </c>
      <c r="H220" s="38">
        <v>2200.0</v>
      </c>
      <c r="I220" s="39">
        <v>0.62</v>
      </c>
      <c r="J220" s="40">
        <f t="shared" si="36"/>
        <v>858</v>
      </c>
      <c r="K220" s="26" t="s">
        <v>1983</v>
      </c>
      <c r="L220" s="161" t="s">
        <v>1947</v>
      </c>
      <c r="M220" s="161" t="s">
        <v>1947</v>
      </c>
      <c r="N220" s="42" t="s">
        <v>1948</v>
      </c>
      <c r="O220" s="43">
        <v>340.0</v>
      </c>
      <c r="P220" s="43">
        <v>140.0</v>
      </c>
      <c r="Q220" s="43">
        <v>110.0</v>
      </c>
      <c r="R220" s="43">
        <v>170.0</v>
      </c>
      <c r="S220" s="78" t="s">
        <v>1984</v>
      </c>
      <c r="T220" s="78" t="s">
        <v>1950</v>
      </c>
      <c r="U220" s="43" t="s">
        <v>1951</v>
      </c>
      <c r="V220" s="43" t="s">
        <v>1952</v>
      </c>
      <c r="W220" s="43" t="s">
        <v>1953</v>
      </c>
      <c r="X220" s="129">
        <v>230.0</v>
      </c>
      <c r="Y220" s="45">
        <v>1.0</v>
      </c>
      <c r="Z220" s="43">
        <v>1.45</v>
      </c>
      <c r="AA220" s="43" t="s">
        <v>1955</v>
      </c>
      <c r="AB220" s="43" t="s">
        <v>97</v>
      </c>
      <c r="AC220" s="46" t="s">
        <v>1985</v>
      </c>
      <c r="AD220" s="43" t="s">
        <v>99</v>
      </c>
      <c r="AE220" s="92" t="s">
        <v>1957</v>
      </c>
      <c r="AF220" s="43"/>
      <c r="AG220" s="43" t="s">
        <v>102</v>
      </c>
      <c r="AH220" s="43" t="s">
        <v>1958</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1986</v>
      </c>
      <c r="CF220" s="68" t="s">
        <v>1985</v>
      </c>
      <c r="CG220" s="72"/>
      <c r="CH220" s="68"/>
      <c r="CI220" s="68"/>
      <c r="CJ220" s="68"/>
      <c r="CK220" s="68"/>
    </row>
    <row r="221" ht="30.0" customHeight="1">
      <c r="A221" s="109"/>
      <c r="B221" s="142" t="s">
        <v>1987</v>
      </c>
      <c r="C221" s="77" t="str">
        <f>IF('Стоп-лист'!C$38 = "стоп", "стоп" , "")</f>
        <v/>
      </c>
      <c r="D221" s="34">
        <f t="shared" si="39"/>
        <v>50</v>
      </c>
      <c r="E221" s="35" t="s">
        <v>1988</v>
      </c>
      <c r="F221" s="160" t="s">
        <v>1989</v>
      </c>
      <c r="G221" s="111" t="s">
        <v>1990</v>
      </c>
      <c r="H221" s="38">
        <v>3300.0</v>
      </c>
      <c r="I221" s="39">
        <v>0.64</v>
      </c>
      <c r="J221" s="40">
        <f t="shared" si="36"/>
        <v>1254</v>
      </c>
      <c r="K221" s="26" t="s">
        <v>1991</v>
      </c>
      <c r="L221" s="161" t="s">
        <v>1947</v>
      </c>
      <c r="M221" s="161" t="s">
        <v>1947</v>
      </c>
      <c r="N221" s="42" t="s">
        <v>1948</v>
      </c>
      <c r="O221" s="43">
        <v>500.0</v>
      </c>
      <c r="P221" s="43">
        <v>140.0</v>
      </c>
      <c r="Q221" s="43">
        <v>110.0</v>
      </c>
      <c r="R221" s="43">
        <v>220.0</v>
      </c>
      <c r="S221" s="78" t="s">
        <v>1992</v>
      </c>
      <c r="T221" s="78" t="s">
        <v>1950</v>
      </c>
      <c r="U221" s="43" t="s">
        <v>1951</v>
      </c>
      <c r="V221" s="43" t="s">
        <v>1952</v>
      </c>
      <c r="W221" s="43" t="s">
        <v>1953</v>
      </c>
      <c r="X221" s="129">
        <v>230.0</v>
      </c>
      <c r="Y221" s="43">
        <v>1.5</v>
      </c>
      <c r="Z221" s="43">
        <v>1.45</v>
      </c>
      <c r="AA221" s="43" t="s">
        <v>1955</v>
      </c>
      <c r="AB221" s="43" t="s">
        <v>97</v>
      </c>
      <c r="AC221" s="46" t="s">
        <v>1993</v>
      </c>
      <c r="AD221" s="43" t="s">
        <v>99</v>
      </c>
      <c r="AE221" s="92" t="s">
        <v>1957</v>
      </c>
      <c r="AF221" s="43"/>
      <c r="AG221" s="43" t="s">
        <v>102</v>
      </c>
      <c r="AH221" s="43" t="s">
        <v>1958</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1994</v>
      </c>
      <c r="CF221" s="68" t="s">
        <v>1993</v>
      </c>
      <c r="CG221" s="72"/>
      <c r="CH221" s="68"/>
      <c r="CI221" s="68"/>
      <c r="CJ221" s="68"/>
      <c r="CK221" s="68"/>
    </row>
    <row r="222" ht="30.0" customHeight="1">
      <c r="A222" s="162"/>
      <c r="B222" s="163" t="s">
        <v>1995</v>
      </c>
      <c r="C222" s="77" t="str">
        <f>IF('Стоп-лист'!C$38 = "стоп", "стоп" , "")</f>
        <v/>
      </c>
      <c r="D222" s="34">
        <v>50.0</v>
      </c>
      <c r="E222" s="35" t="s">
        <v>1996</v>
      </c>
      <c r="F222" s="160" t="s">
        <v>1997</v>
      </c>
      <c r="G222" s="164" t="s">
        <v>1998</v>
      </c>
      <c r="H222" s="38">
        <v>3300.0</v>
      </c>
      <c r="I222" s="39">
        <v>0.5</v>
      </c>
      <c r="J222" s="40">
        <f t="shared" si="36"/>
        <v>2079</v>
      </c>
      <c r="K222" s="26" t="s">
        <v>1999</v>
      </c>
      <c r="L222" s="161" t="s">
        <v>1947</v>
      </c>
      <c r="M222" s="161" t="s">
        <v>1947</v>
      </c>
      <c r="N222" s="42" t="s">
        <v>1948</v>
      </c>
      <c r="O222" s="43">
        <v>800.0</v>
      </c>
      <c r="P222" s="43">
        <v>200.0</v>
      </c>
      <c r="Q222" s="43">
        <v>100.0</v>
      </c>
      <c r="R222" s="43">
        <v>300.0</v>
      </c>
      <c r="S222" s="78" t="s">
        <v>2000</v>
      </c>
      <c r="T222" s="78" t="s">
        <v>1950</v>
      </c>
      <c r="U222" s="43" t="s">
        <v>1951</v>
      </c>
      <c r="V222" s="43" t="s">
        <v>1952</v>
      </c>
      <c r="W222" s="43" t="s">
        <v>1953</v>
      </c>
      <c r="X222" s="129">
        <v>230.0</v>
      </c>
      <c r="Y222" s="45">
        <v>2.0</v>
      </c>
      <c r="Z222" s="43">
        <v>1.45</v>
      </c>
      <c r="AA222" s="43" t="s">
        <v>1955</v>
      </c>
      <c r="AB222" s="43" t="s">
        <v>97</v>
      </c>
      <c r="AC222" s="46" t="s">
        <v>1993</v>
      </c>
      <c r="AD222" s="43" t="s">
        <v>99</v>
      </c>
      <c r="AE222" s="92" t="s">
        <v>1957</v>
      </c>
      <c r="AF222" s="43"/>
      <c r="AG222" s="43" t="s">
        <v>102</v>
      </c>
      <c r="AH222" s="43" t="s">
        <v>1958</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2001</v>
      </c>
      <c r="C223" s="77" t="str">
        <f>IF('Стоп-лист'!C$38 = "стоп", "стоп" , "")</f>
        <v/>
      </c>
      <c r="D223" s="34">
        <v>50.0</v>
      </c>
      <c r="E223" s="35" t="s">
        <v>2002</v>
      </c>
      <c r="F223" s="160" t="s">
        <v>2003</v>
      </c>
      <c r="G223" s="164" t="s">
        <v>2004</v>
      </c>
      <c r="H223" s="38">
        <v>4400.0</v>
      </c>
      <c r="I223" s="39">
        <v>0.45</v>
      </c>
      <c r="J223" s="40">
        <f t="shared" si="36"/>
        <v>3080</v>
      </c>
      <c r="K223" s="26" t="s">
        <v>2005</v>
      </c>
      <c r="L223" s="161" t="s">
        <v>1947</v>
      </c>
      <c r="M223" s="161" t="s">
        <v>1947</v>
      </c>
      <c r="N223" s="42" t="s">
        <v>1948</v>
      </c>
      <c r="O223" s="43">
        <v>1100.0</v>
      </c>
      <c r="P223" s="43">
        <v>250.0</v>
      </c>
      <c r="Q223" s="43">
        <v>100.0</v>
      </c>
      <c r="R223" s="43">
        <v>400.0</v>
      </c>
      <c r="S223" s="78" t="s">
        <v>2006</v>
      </c>
      <c r="T223" s="78" t="s">
        <v>1950</v>
      </c>
      <c r="U223" s="43" t="s">
        <v>1951</v>
      </c>
      <c r="V223" s="43" t="s">
        <v>1952</v>
      </c>
      <c r="W223" s="43" t="s">
        <v>1953</v>
      </c>
      <c r="X223" s="129">
        <v>230.0</v>
      </c>
      <c r="Y223" s="45">
        <v>3.0</v>
      </c>
      <c r="Z223" s="43">
        <v>1.45</v>
      </c>
      <c r="AA223" s="43" t="s">
        <v>1955</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1957</v>
      </c>
      <c r="AF223" s="43"/>
      <c r="AG223" s="43" t="s">
        <v>102</v>
      </c>
      <c r="AH223" s="43" t="s">
        <v>1958</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2007</v>
      </c>
      <c r="C224" s="77" t="str">
        <f>IF('Стоп-лист'!C$38 = "стоп", "стоп" , "")</f>
        <v/>
      </c>
      <c r="D224" s="34">
        <v>50.0</v>
      </c>
      <c r="E224" s="35" t="s">
        <v>2008</v>
      </c>
      <c r="F224" s="160" t="s">
        <v>2009</v>
      </c>
      <c r="G224" s="164" t="s">
        <v>2010</v>
      </c>
      <c r="H224" s="38">
        <v>6600.0</v>
      </c>
      <c r="I224" s="39">
        <v>0.52</v>
      </c>
      <c r="J224" s="40">
        <f t="shared" si="36"/>
        <v>4092</v>
      </c>
      <c r="K224" s="26" t="s">
        <v>2011</v>
      </c>
      <c r="L224" s="161" t="s">
        <v>1947</v>
      </c>
      <c r="M224" s="161" t="s">
        <v>1947</v>
      </c>
      <c r="N224" s="42" t="s">
        <v>1948</v>
      </c>
      <c r="O224" s="43">
        <v>1400.0</v>
      </c>
      <c r="P224" s="43">
        <v>300.0</v>
      </c>
      <c r="Q224" s="43">
        <v>150.0</v>
      </c>
      <c r="R224" s="43">
        <v>350.0</v>
      </c>
      <c r="S224" s="78" t="s">
        <v>2012</v>
      </c>
      <c r="T224" s="78" t="s">
        <v>1950</v>
      </c>
      <c r="U224" s="43" t="s">
        <v>1951</v>
      </c>
      <c r="V224" s="43" t="s">
        <v>1952</v>
      </c>
      <c r="W224" s="43" t="s">
        <v>1953</v>
      </c>
      <c r="X224" s="129">
        <v>230.0</v>
      </c>
      <c r="Y224" s="45">
        <v>4.0</v>
      </c>
      <c r="Z224" s="43">
        <v>1.45</v>
      </c>
      <c r="AA224" s="43" t="s">
        <v>1955</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1957</v>
      </c>
      <c r="AF224" s="43"/>
      <c r="AG224" s="43" t="s">
        <v>102</v>
      </c>
      <c r="AH224" s="43" t="s">
        <v>1958</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2013</v>
      </c>
      <c r="C225" s="77" t="str">
        <f>IF('Стоп-лист'!C$38 = "стоп", "стоп" , "")</f>
        <v/>
      </c>
      <c r="D225" s="34">
        <v>50.0</v>
      </c>
      <c r="E225" s="35" t="s">
        <v>2014</v>
      </c>
      <c r="F225" s="160" t="s">
        <v>2015</v>
      </c>
      <c r="G225" s="164" t="s">
        <v>2016</v>
      </c>
      <c r="H225" s="38">
        <v>8800.0</v>
      </c>
      <c r="I225" s="39">
        <v>0.57</v>
      </c>
      <c r="J225" s="40">
        <f t="shared" si="36"/>
        <v>4928</v>
      </c>
      <c r="K225" s="26" t="s">
        <v>2017</v>
      </c>
      <c r="L225" s="161" t="s">
        <v>1947</v>
      </c>
      <c r="M225" s="161" t="s">
        <v>1947</v>
      </c>
      <c r="N225" s="42" t="s">
        <v>1948</v>
      </c>
      <c r="O225" s="43">
        <v>1700.0</v>
      </c>
      <c r="P225" s="43">
        <v>300.0</v>
      </c>
      <c r="Q225" s="43">
        <v>150.0</v>
      </c>
      <c r="R225" s="43">
        <v>350.0</v>
      </c>
      <c r="S225" s="78" t="s">
        <v>2018</v>
      </c>
      <c r="T225" s="78" t="s">
        <v>1950</v>
      </c>
      <c r="U225" s="43" t="s">
        <v>1951</v>
      </c>
      <c r="V225" s="43" t="s">
        <v>1952</v>
      </c>
      <c r="W225" s="43" t="s">
        <v>1953</v>
      </c>
      <c r="X225" s="129">
        <v>230.0</v>
      </c>
      <c r="Y225" s="45">
        <v>5.0</v>
      </c>
      <c r="Z225" s="43">
        <v>1.45</v>
      </c>
      <c r="AA225" s="43" t="s">
        <v>1955</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1957</v>
      </c>
      <c r="AF225" s="43"/>
      <c r="AG225" s="43" t="s">
        <v>102</v>
      </c>
      <c r="AH225" s="43" t="s">
        <v>1958</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2019</v>
      </c>
      <c r="C226" s="77" t="str">
        <f>IF('Стоп-лист'!C$38 = "стоп", "стоп" , "")</f>
        <v/>
      </c>
      <c r="D226" s="34">
        <v>50.0</v>
      </c>
      <c r="E226" s="35" t="s">
        <v>2020</v>
      </c>
      <c r="F226" s="160" t="s">
        <v>2021</v>
      </c>
      <c r="G226" s="164" t="s">
        <v>2022</v>
      </c>
      <c r="H226" s="38">
        <v>11000.0</v>
      </c>
      <c r="I226" s="39">
        <v>0.6</v>
      </c>
      <c r="J226" s="40">
        <f t="shared" si="36"/>
        <v>6050</v>
      </c>
      <c r="K226" s="26" t="s">
        <v>2023</v>
      </c>
      <c r="L226" s="161" t="s">
        <v>1947</v>
      </c>
      <c r="M226" s="161" t="s">
        <v>1947</v>
      </c>
      <c r="N226" s="42" t="s">
        <v>1948</v>
      </c>
      <c r="O226" s="43">
        <v>2000.0</v>
      </c>
      <c r="P226" s="43">
        <v>300.0</v>
      </c>
      <c r="Q226" s="43">
        <v>150.0</v>
      </c>
      <c r="R226" s="43">
        <v>400.0</v>
      </c>
      <c r="S226" s="78" t="s">
        <v>2024</v>
      </c>
      <c r="T226" s="78" t="s">
        <v>1950</v>
      </c>
      <c r="U226" s="43" t="s">
        <v>1951</v>
      </c>
      <c r="V226" s="43" t="s">
        <v>1952</v>
      </c>
      <c r="W226" s="43" t="s">
        <v>1953</v>
      </c>
      <c r="X226" s="129">
        <v>230.0</v>
      </c>
      <c r="Y226" s="45">
        <v>6.0</v>
      </c>
      <c r="Z226" s="43">
        <v>1.45</v>
      </c>
      <c r="AA226" s="43" t="s">
        <v>1955</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1957</v>
      </c>
      <c r="AF226" s="43"/>
      <c r="AG226" s="43" t="s">
        <v>102</v>
      </c>
      <c r="AH226" s="43" t="s">
        <v>1958</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2025</v>
      </c>
      <c r="C227" s="77" t="str">
        <f>IF('Стоп-лист'!C$38 = "стоп", "стоп" , "")</f>
        <v/>
      </c>
      <c r="D227" s="34">
        <v>50.0</v>
      </c>
      <c r="E227" s="35" t="s">
        <v>2026</v>
      </c>
      <c r="F227" s="160" t="s">
        <v>2027</v>
      </c>
      <c r="G227" s="164" t="s">
        <v>2028</v>
      </c>
      <c r="H227" s="38">
        <v>13200.0</v>
      </c>
      <c r="I227" s="39">
        <v>0.61</v>
      </c>
      <c r="J227" s="40">
        <f t="shared" si="36"/>
        <v>7128</v>
      </c>
      <c r="K227" s="26" t="s">
        <v>2029</v>
      </c>
      <c r="L227" s="161" t="s">
        <v>1947</v>
      </c>
      <c r="M227" s="161" t="s">
        <v>1947</v>
      </c>
      <c r="N227" s="42" t="s">
        <v>1948</v>
      </c>
      <c r="O227" s="43">
        <v>2300.0</v>
      </c>
      <c r="P227" s="43">
        <v>300.0</v>
      </c>
      <c r="Q227" s="43">
        <v>200.0</v>
      </c>
      <c r="R227" s="43">
        <v>400.0</v>
      </c>
      <c r="S227" s="78" t="s">
        <v>2030</v>
      </c>
      <c r="T227" s="78" t="s">
        <v>1950</v>
      </c>
      <c r="U227" s="43" t="s">
        <v>1951</v>
      </c>
      <c r="V227" s="43" t="s">
        <v>1952</v>
      </c>
      <c r="W227" s="43" t="s">
        <v>1953</v>
      </c>
      <c r="X227" s="129">
        <v>230.0</v>
      </c>
      <c r="Y227" s="45">
        <v>7.0</v>
      </c>
      <c r="Z227" s="43">
        <v>1.45</v>
      </c>
      <c r="AA227" s="43" t="s">
        <v>1955</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1957</v>
      </c>
      <c r="AF227" s="43"/>
      <c r="AG227" s="43" t="s">
        <v>102</v>
      </c>
      <c r="AH227" s="43" t="s">
        <v>1958</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1425</v>
      </c>
      <c r="B228" s="32" t="s">
        <v>2031</v>
      </c>
      <c r="C228" s="33" t="str">
        <f>IF(C230 = "стоп", "стоп" , "")</f>
        <v>стоп</v>
      </c>
      <c r="D228" s="34">
        <f t="shared" ref="D228:D273" si="43">IF(C228="",50,0)</f>
        <v>0</v>
      </c>
      <c r="E228" s="35" t="s">
        <v>2032</v>
      </c>
      <c r="F228" s="110" t="s">
        <v>2033</v>
      </c>
      <c r="G228" s="111" t="s">
        <v>2034</v>
      </c>
      <c r="H228" s="38">
        <v>650.0</v>
      </c>
      <c r="I228" s="39">
        <v>0.66</v>
      </c>
      <c r="J228" s="40">
        <f t="shared" si="36"/>
        <v>267</v>
      </c>
      <c r="K228" s="26" t="s">
        <v>2035</v>
      </c>
      <c r="L228" s="161" t="s">
        <v>1947</v>
      </c>
      <c r="M228" s="161" t="s">
        <v>1947</v>
      </c>
      <c r="N228" s="42" t="s">
        <v>1948</v>
      </c>
      <c r="O228" s="43">
        <v>75.0</v>
      </c>
      <c r="P228" s="43">
        <v>90.0</v>
      </c>
      <c r="Q228" s="43">
        <v>50.0</v>
      </c>
      <c r="R228" s="43">
        <v>150.0</v>
      </c>
      <c r="S228" s="78" t="s">
        <v>2036</v>
      </c>
      <c r="T228" s="78" t="s">
        <v>2037</v>
      </c>
      <c r="U228" s="43" t="s">
        <v>2038</v>
      </c>
      <c r="V228" s="43" t="s">
        <v>399</v>
      </c>
      <c r="W228" s="43" t="s">
        <v>1953</v>
      </c>
      <c r="X228" s="129">
        <v>230.0</v>
      </c>
      <c r="Y228" s="45" t="s">
        <v>95</v>
      </c>
      <c r="Z228" s="45" t="s">
        <v>1954</v>
      </c>
      <c r="AA228" s="43" t="s">
        <v>1955</v>
      </c>
      <c r="AB228" s="43" t="s">
        <v>97</v>
      </c>
      <c r="AC228" s="46" t="s">
        <v>2039</v>
      </c>
      <c r="AD228" s="43" t="s">
        <v>99</v>
      </c>
      <c r="AE228" s="92" t="s">
        <v>2040</v>
      </c>
      <c r="AF228" s="43"/>
      <c r="AG228" s="43" t="s">
        <v>102</v>
      </c>
      <c r="AH228" s="43" t="s">
        <v>1958</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1959</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1425</v>
      </c>
      <c r="B229" s="32" t="s">
        <v>2042</v>
      </c>
      <c r="C229" s="33" t="str">
        <f>IF(C230 = "стоп", "Только FBO/стоп" , "Только FBO")</f>
        <v>Только FBO/стоп</v>
      </c>
      <c r="D229" s="34">
        <f t="shared" si="43"/>
        <v>0</v>
      </c>
      <c r="E229" s="35" t="s">
        <v>2043</v>
      </c>
      <c r="F229" s="110" t="s">
        <v>2044</v>
      </c>
      <c r="G229" s="111" t="s">
        <v>2045</v>
      </c>
      <c r="H229" s="38">
        <v>900.0</v>
      </c>
      <c r="I229" s="39">
        <v>0.64</v>
      </c>
      <c r="J229" s="40">
        <f t="shared" si="36"/>
        <v>378</v>
      </c>
      <c r="K229" s="26" t="s">
        <v>2046</v>
      </c>
      <c r="L229" s="161" t="s">
        <v>1947</v>
      </c>
      <c r="M229" s="161" t="s">
        <v>1947</v>
      </c>
      <c r="N229" s="42" t="s">
        <v>1948</v>
      </c>
      <c r="O229" s="43">
        <v>140.0</v>
      </c>
      <c r="P229" s="43">
        <v>200.0</v>
      </c>
      <c r="Q229" s="43">
        <v>60.0</v>
      </c>
      <c r="R229" s="43">
        <v>120.0</v>
      </c>
      <c r="S229" s="78" t="s">
        <v>2047</v>
      </c>
      <c r="T229" s="78" t="s">
        <v>2037</v>
      </c>
      <c r="U229" s="43" t="s">
        <v>2038</v>
      </c>
      <c r="V229" s="43" t="s">
        <v>399</v>
      </c>
      <c r="W229" s="43" t="s">
        <v>1953</v>
      </c>
      <c r="X229" s="129">
        <v>230.0</v>
      </c>
      <c r="Y229" s="45" t="s">
        <v>95</v>
      </c>
      <c r="Z229" s="43" t="s">
        <v>1967</v>
      </c>
      <c r="AA229" s="43" t="s">
        <v>1955</v>
      </c>
      <c r="AB229" s="43" t="s">
        <v>97</v>
      </c>
      <c r="AC229" s="46" t="s">
        <v>2048</v>
      </c>
      <c r="AD229" s="43" t="s">
        <v>99</v>
      </c>
      <c r="AE229" s="92" t="s">
        <v>2040</v>
      </c>
      <c r="AF229" s="43"/>
      <c r="AG229" s="43" t="s">
        <v>102</v>
      </c>
      <c r="AH229" s="43" t="s">
        <v>1958</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1425</v>
      </c>
      <c r="B230" s="142" t="s">
        <v>2051</v>
      </c>
      <c r="C230" s="77" t="str">
        <f>IF('Стоп-лист'!D$39 = "стоп", "стоп" , "")</f>
        <v>стоп</v>
      </c>
      <c r="D230" s="34">
        <f t="shared" si="43"/>
        <v>0</v>
      </c>
      <c r="E230" s="35" t="s">
        <v>2052</v>
      </c>
      <c r="F230" s="110" t="s">
        <v>2053</v>
      </c>
      <c r="G230" s="111" t="s">
        <v>2054</v>
      </c>
      <c r="H230" s="38">
        <v>1200.0</v>
      </c>
      <c r="I230" s="39">
        <v>0.61</v>
      </c>
      <c r="J230" s="40">
        <f t="shared" si="36"/>
        <v>504</v>
      </c>
      <c r="K230" s="26" t="s">
        <v>2055</v>
      </c>
      <c r="L230" s="161" t="s">
        <v>1947</v>
      </c>
      <c r="M230" s="161" t="s">
        <v>1947</v>
      </c>
      <c r="N230" s="42" t="s">
        <v>1948</v>
      </c>
      <c r="O230" s="43">
        <v>180.0</v>
      </c>
      <c r="P230" s="43">
        <v>120.0</v>
      </c>
      <c r="Q230" s="43">
        <v>80.0</v>
      </c>
      <c r="R230" s="43">
        <v>160.0</v>
      </c>
      <c r="S230" s="78" t="s">
        <v>2056</v>
      </c>
      <c r="T230" s="78" t="s">
        <v>2037</v>
      </c>
      <c r="U230" s="43" t="s">
        <v>2038</v>
      </c>
      <c r="V230" s="43" t="s">
        <v>399</v>
      </c>
      <c r="W230" s="43" t="s">
        <v>1953</v>
      </c>
      <c r="X230" s="129">
        <v>230.0</v>
      </c>
      <c r="Y230" s="45" t="s">
        <v>95</v>
      </c>
      <c r="Z230" s="43">
        <v>1.45</v>
      </c>
      <c r="AA230" s="43" t="s">
        <v>1955</v>
      </c>
      <c r="AB230" s="43" t="s">
        <v>97</v>
      </c>
      <c r="AC230" s="46" t="s">
        <v>2057</v>
      </c>
      <c r="AD230" s="43" t="s">
        <v>99</v>
      </c>
      <c r="AE230" s="92" t="s">
        <v>2040</v>
      </c>
      <c r="AF230" s="43"/>
      <c r="AG230" s="43" t="s">
        <v>102</v>
      </c>
      <c r="AH230" s="43" t="s">
        <v>1958</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1425</v>
      </c>
      <c r="B231" s="142" t="s">
        <v>2059</v>
      </c>
      <c r="C231" s="77" t="str">
        <f>IF('Стоп-лист'!C$39 = "стоп", "стоп" , "")</f>
        <v>стоп</v>
      </c>
      <c r="D231" s="34">
        <f t="shared" si="43"/>
        <v>0</v>
      </c>
      <c r="E231" s="35" t="s">
        <v>2060</v>
      </c>
      <c r="F231" s="110" t="s">
        <v>2061</v>
      </c>
      <c r="G231" s="111" t="s">
        <v>2062</v>
      </c>
      <c r="H231" s="38">
        <v>2200.0</v>
      </c>
      <c r="I231" s="39">
        <v>0.62</v>
      </c>
      <c r="J231" s="40">
        <f t="shared" si="36"/>
        <v>880</v>
      </c>
      <c r="K231" s="26" t="s">
        <v>2063</v>
      </c>
      <c r="L231" s="161" t="s">
        <v>1947</v>
      </c>
      <c r="M231" s="161" t="s">
        <v>1947</v>
      </c>
      <c r="N231" s="42" t="s">
        <v>1948</v>
      </c>
      <c r="O231" s="43">
        <v>340.0</v>
      </c>
      <c r="P231" s="43">
        <v>140.0</v>
      </c>
      <c r="Q231" s="43">
        <v>110.0</v>
      </c>
      <c r="R231" s="43">
        <v>170.0</v>
      </c>
      <c r="S231" s="78" t="s">
        <v>2064</v>
      </c>
      <c r="T231" s="78" t="s">
        <v>2037</v>
      </c>
      <c r="U231" s="43" t="s">
        <v>2038</v>
      </c>
      <c r="V231" s="43" t="s">
        <v>399</v>
      </c>
      <c r="W231" s="43" t="s">
        <v>1953</v>
      </c>
      <c r="X231" s="129">
        <v>230.0</v>
      </c>
      <c r="Y231" s="45">
        <v>1.0</v>
      </c>
      <c r="Z231" s="43">
        <v>1.45</v>
      </c>
      <c r="AA231" s="43" t="s">
        <v>1955</v>
      </c>
      <c r="AB231" s="43" t="s">
        <v>97</v>
      </c>
      <c r="AC231" s="46" t="s">
        <v>2065</v>
      </c>
      <c r="AD231" s="43" t="s">
        <v>99</v>
      </c>
      <c r="AE231" s="92" t="s">
        <v>2040</v>
      </c>
      <c r="AF231" s="43"/>
      <c r="AG231" s="43" t="s">
        <v>102</v>
      </c>
      <c r="AH231" s="43" t="s">
        <v>1958</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2066</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1425</v>
      </c>
      <c r="B232" s="142" t="s">
        <v>2068</v>
      </c>
      <c r="C232" s="77" t="str">
        <f>IF('Стоп-лист'!C$39 = "стоп", "стоп" , "")</f>
        <v>стоп</v>
      </c>
      <c r="D232" s="34">
        <f t="shared" si="43"/>
        <v>0</v>
      </c>
      <c r="E232" s="35" t="s">
        <v>2069</v>
      </c>
      <c r="F232" s="110" t="s">
        <v>2070</v>
      </c>
      <c r="G232" s="111" t="s">
        <v>2071</v>
      </c>
      <c r="H232" s="38">
        <v>3300.0</v>
      </c>
      <c r="I232" s="39">
        <v>0.64</v>
      </c>
      <c r="J232" s="40">
        <f t="shared" si="36"/>
        <v>1254</v>
      </c>
      <c r="K232" s="26" t="s">
        <v>2072</v>
      </c>
      <c r="L232" s="161" t="s">
        <v>1947</v>
      </c>
      <c r="M232" s="161" t="s">
        <v>1947</v>
      </c>
      <c r="N232" s="42" t="s">
        <v>1948</v>
      </c>
      <c r="O232" s="43">
        <v>500.0</v>
      </c>
      <c r="P232" s="43">
        <v>140.0</v>
      </c>
      <c r="Q232" s="43">
        <v>110.0</v>
      </c>
      <c r="R232" s="43">
        <v>220.0</v>
      </c>
      <c r="S232" s="78" t="s">
        <v>2073</v>
      </c>
      <c r="T232" s="78" t="s">
        <v>2037</v>
      </c>
      <c r="U232" s="43" t="s">
        <v>2038</v>
      </c>
      <c r="V232" s="43" t="s">
        <v>399</v>
      </c>
      <c r="W232" s="43" t="s">
        <v>1953</v>
      </c>
      <c r="X232" s="129">
        <v>230.0</v>
      </c>
      <c r="Y232" s="43">
        <v>1.5</v>
      </c>
      <c r="Z232" s="43">
        <v>1.45</v>
      </c>
      <c r="AA232" s="43" t="s">
        <v>1955</v>
      </c>
      <c r="AB232" s="43" t="s">
        <v>97</v>
      </c>
      <c r="AC232" s="46" t="s">
        <v>2074</v>
      </c>
      <c r="AD232" s="43" t="s">
        <v>99</v>
      </c>
      <c r="AE232" s="92" t="s">
        <v>2040</v>
      </c>
      <c r="AF232" s="43"/>
      <c r="AG232" s="43" t="s">
        <v>102</v>
      </c>
      <c r="AH232" s="43" t="s">
        <v>1958</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2075</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3"/>
        <v>50</v>
      </c>
      <c r="E233" s="35" t="s">
        <v>2078</v>
      </c>
      <c r="F233" s="110" t="s">
        <v>2079</v>
      </c>
      <c r="G233" s="111" t="s">
        <v>2080</v>
      </c>
      <c r="H233" s="38">
        <v>600.0</v>
      </c>
      <c r="I233" s="39">
        <v>0.63</v>
      </c>
      <c r="J233" s="40">
        <f t="shared" si="36"/>
        <v>270</v>
      </c>
      <c r="K233" s="26" t="s">
        <v>2081</v>
      </c>
      <c r="L233" s="161" t="s">
        <v>1947</v>
      </c>
      <c r="M233" s="161" t="s">
        <v>1947</v>
      </c>
      <c r="N233" s="42" t="s">
        <v>1948</v>
      </c>
      <c r="O233" s="43">
        <v>75.0</v>
      </c>
      <c r="P233" s="43">
        <v>90.0</v>
      </c>
      <c r="Q233" s="43">
        <v>50.0</v>
      </c>
      <c r="R233" s="43">
        <v>150.0</v>
      </c>
      <c r="S233" s="78" t="s">
        <v>2082</v>
      </c>
      <c r="T233" s="78" t="s">
        <v>2083</v>
      </c>
      <c r="U233" s="43" t="s">
        <v>2084</v>
      </c>
      <c r="V233" s="43" t="s">
        <v>927</v>
      </c>
      <c r="W233" s="43" t="s">
        <v>1953</v>
      </c>
      <c r="X233" s="129">
        <v>230.0</v>
      </c>
      <c r="Y233" s="45" t="s">
        <v>95</v>
      </c>
      <c r="Z233" s="43" t="s">
        <v>1954</v>
      </c>
      <c r="AA233" s="43" t="s">
        <v>1955</v>
      </c>
      <c r="AB233" s="43" t="s">
        <v>97</v>
      </c>
      <c r="AC233" s="46" t="s">
        <v>2085</v>
      </c>
      <c r="AD233" s="43" t="s">
        <v>99</v>
      </c>
      <c r="AE233" s="92" t="s">
        <v>2086</v>
      </c>
      <c r="AF233" s="43"/>
      <c r="AG233" s="43" t="s">
        <v>102</v>
      </c>
      <c r="AH233" s="43" t="s">
        <v>1958</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1959</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2087</v>
      </c>
      <c r="CF233" s="68" t="s">
        <v>2085</v>
      </c>
      <c r="CG233" s="72"/>
      <c r="CH233" s="68"/>
      <c r="CI233" s="68"/>
      <c r="CJ233" s="68"/>
      <c r="CK233" s="68"/>
    </row>
    <row r="234" ht="30.0" customHeight="1">
      <c r="A234" s="117"/>
      <c r="B234" s="32" t="s">
        <v>2088</v>
      </c>
      <c r="C234" s="33" t="str">
        <f>IF(C235 = "стоп", "Только FBO/стоп" , "Только FBO")</f>
        <v>Только FBO</v>
      </c>
      <c r="D234" s="34">
        <f t="shared" si="43"/>
        <v>0</v>
      </c>
      <c r="E234" s="35" t="s">
        <v>2089</v>
      </c>
      <c r="F234" s="110" t="s">
        <v>2090</v>
      </c>
      <c r="G234" s="111" t="s">
        <v>2091</v>
      </c>
      <c r="H234" s="38">
        <v>900.0</v>
      </c>
      <c r="I234" s="39">
        <v>0.64</v>
      </c>
      <c r="J234" s="40">
        <f t="shared" si="36"/>
        <v>378</v>
      </c>
      <c r="K234" s="26" t="s">
        <v>2092</v>
      </c>
      <c r="L234" s="161" t="s">
        <v>1947</v>
      </c>
      <c r="M234" s="161" t="s">
        <v>1947</v>
      </c>
      <c r="N234" s="42" t="s">
        <v>1948</v>
      </c>
      <c r="O234" s="43">
        <v>140.0</v>
      </c>
      <c r="P234" s="43">
        <v>100.0</v>
      </c>
      <c r="Q234" s="43">
        <v>70.0</v>
      </c>
      <c r="R234" s="43">
        <v>170.0</v>
      </c>
      <c r="S234" s="78" t="s">
        <v>2093</v>
      </c>
      <c r="T234" s="78" t="s">
        <v>2083</v>
      </c>
      <c r="U234" s="43" t="s">
        <v>2084</v>
      </c>
      <c r="V234" s="43" t="s">
        <v>927</v>
      </c>
      <c r="W234" s="43" t="s">
        <v>1953</v>
      </c>
      <c r="X234" s="129">
        <v>230.0</v>
      </c>
      <c r="Y234" s="45" t="s">
        <v>95</v>
      </c>
      <c r="Z234" s="43" t="s">
        <v>1967</v>
      </c>
      <c r="AA234" s="43" t="s">
        <v>1955</v>
      </c>
      <c r="AB234" s="43" t="s">
        <v>97</v>
      </c>
      <c r="AC234" s="46" t="s">
        <v>2094</v>
      </c>
      <c r="AD234" s="43" t="s">
        <v>99</v>
      </c>
      <c r="AE234" s="92" t="s">
        <v>2086</v>
      </c>
      <c r="AF234" s="43"/>
      <c r="AG234" s="43" t="s">
        <v>102</v>
      </c>
      <c r="AH234" s="43" t="s">
        <v>1958</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2095</v>
      </c>
      <c r="CF234" s="68" t="s">
        <v>2094</v>
      </c>
      <c r="CG234" s="72"/>
      <c r="CH234" s="68"/>
      <c r="CI234" s="68"/>
      <c r="CJ234" s="68"/>
      <c r="CK234" s="68"/>
    </row>
    <row r="235" ht="30.0" customHeight="1">
      <c r="A235" s="117"/>
      <c r="B235" s="142" t="s">
        <v>2096</v>
      </c>
      <c r="C235" s="77" t="str">
        <f>IF('Стоп-лист'!D$40 = "стоп", "стоп" , "")</f>
        <v/>
      </c>
      <c r="D235" s="34">
        <f t="shared" si="43"/>
        <v>50</v>
      </c>
      <c r="E235" s="35" t="s">
        <v>2097</v>
      </c>
      <c r="F235" s="110" t="s">
        <v>2098</v>
      </c>
      <c r="G235" s="111" t="s">
        <v>2099</v>
      </c>
      <c r="H235" s="38">
        <v>1200.0</v>
      </c>
      <c r="I235" s="39">
        <v>0.61</v>
      </c>
      <c r="J235" s="40">
        <f t="shared" si="36"/>
        <v>516</v>
      </c>
      <c r="K235" s="26" t="s">
        <v>2092</v>
      </c>
      <c r="L235" s="161" t="s">
        <v>1947</v>
      </c>
      <c r="M235" s="161" t="s">
        <v>1947</v>
      </c>
      <c r="N235" s="42" t="s">
        <v>1948</v>
      </c>
      <c r="O235" s="43">
        <v>180.0</v>
      </c>
      <c r="P235" s="43">
        <v>120.0</v>
      </c>
      <c r="Q235" s="43">
        <v>80.0</v>
      </c>
      <c r="R235" s="43">
        <v>160.0</v>
      </c>
      <c r="S235" s="78" t="s">
        <v>2100</v>
      </c>
      <c r="T235" s="78" t="s">
        <v>2083</v>
      </c>
      <c r="U235" s="43" t="s">
        <v>2084</v>
      </c>
      <c r="V235" s="43" t="s">
        <v>927</v>
      </c>
      <c r="W235" s="43" t="s">
        <v>1953</v>
      </c>
      <c r="X235" s="129">
        <v>230.0</v>
      </c>
      <c r="Y235" s="45" t="s">
        <v>95</v>
      </c>
      <c r="Z235" s="43">
        <v>1.45</v>
      </c>
      <c r="AA235" s="43" t="s">
        <v>1955</v>
      </c>
      <c r="AB235" s="43" t="s">
        <v>97</v>
      </c>
      <c r="AC235" s="46" t="s">
        <v>2101</v>
      </c>
      <c r="AD235" s="43" t="s">
        <v>99</v>
      </c>
      <c r="AE235" s="92" t="s">
        <v>2086</v>
      </c>
      <c r="AF235" s="43"/>
      <c r="AG235" s="43" t="s">
        <v>102</v>
      </c>
      <c r="AH235" s="43" t="s">
        <v>1958</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1977</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2102</v>
      </c>
      <c r="CF235" s="68" t="s">
        <v>2101</v>
      </c>
      <c r="CG235" s="72"/>
      <c r="CH235" s="68"/>
      <c r="CI235" s="68"/>
      <c r="CJ235" s="68"/>
      <c r="CK235" s="68"/>
    </row>
    <row r="236" ht="30.0" customHeight="1">
      <c r="A236" s="117"/>
      <c r="B236" s="142" t="s">
        <v>2103</v>
      </c>
      <c r="C236" s="77" t="str">
        <f>IF('Стоп-лист'!C$40 = "стоп", "стоп" , "")</f>
        <v/>
      </c>
      <c r="D236" s="34">
        <f t="shared" si="43"/>
        <v>50</v>
      </c>
      <c r="E236" s="35" t="s">
        <v>2104</v>
      </c>
      <c r="F236" s="110" t="s">
        <v>2105</v>
      </c>
      <c r="G236" s="111" t="s">
        <v>2106</v>
      </c>
      <c r="H236" s="38">
        <v>2200.0</v>
      </c>
      <c r="I236" s="39">
        <v>0.62</v>
      </c>
      <c r="J236" s="40">
        <f t="shared" si="36"/>
        <v>858</v>
      </c>
      <c r="K236" s="26" t="s">
        <v>2107</v>
      </c>
      <c r="L236" s="161" t="s">
        <v>1947</v>
      </c>
      <c r="M236" s="161" t="s">
        <v>1947</v>
      </c>
      <c r="N236" s="42" t="s">
        <v>1948</v>
      </c>
      <c r="O236" s="43">
        <v>340.0</v>
      </c>
      <c r="P236" s="43">
        <v>140.0</v>
      </c>
      <c r="Q236" s="43">
        <v>110.0</v>
      </c>
      <c r="R236" s="43">
        <v>170.0</v>
      </c>
      <c r="S236" s="78" t="s">
        <v>2108</v>
      </c>
      <c r="T236" s="78" t="s">
        <v>2083</v>
      </c>
      <c r="U236" s="43" t="s">
        <v>2084</v>
      </c>
      <c r="V236" s="43" t="s">
        <v>927</v>
      </c>
      <c r="W236" s="43" t="s">
        <v>1953</v>
      </c>
      <c r="X236" s="129">
        <v>230.0</v>
      </c>
      <c r="Y236" s="45">
        <v>1.0</v>
      </c>
      <c r="Z236" s="43">
        <v>1.45</v>
      </c>
      <c r="AA236" s="43" t="s">
        <v>1955</v>
      </c>
      <c r="AB236" s="43" t="s">
        <v>97</v>
      </c>
      <c r="AC236" s="46" t="s">
        <v>2109</v>
      </c>
      <c r="AD236" s="43" t="s">
        <v>99</v>
      </c>
      <c r="AE236" s="92" t="s">
        <v>2086</v>
      </c>
      <c r="AF236" s="43"/>
      <c r="AG236" s="43" t="s">
        <v>102</v>
      </c>
      <c r="AH236" s="43" t="s">
        <v>1958</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2110</v>
      </c>
      <c r="CF236" s="68" t="s">
        <v>2109</v>
      </c>
      <c r="CG236" s="72"/>
      <c r="CH236" s="68"/>
      <c r="CI236" s="68"/>
      <c r="CJ236" s="68"/>
      <c r="CK236" s="68"/>
    </row>
    <row r="237" ht="30.0" customHeight="1">
      <c r="A237" s="117"/>
      <c r="B237" s="142" t="s">
        <v>2111</v>
      </c>
      <c r="C237" s="77" t="str">
        <f>IF('Стоп-лист'!C$40 = "стоп", "стоп" , "")</f>
        <v/>
      </c>
      <c r="D237" s="34">
        <f t="shared" si="43"/>
        <v>50</v>
      </c>
      <c r="E237" s="35" t="s">
        <v>2112</v>
      </c>
      <c r="F237" s="110" t="s">
        <v>2113</v>
      </c>
      <c r="G237" s="111" t="s">
        <v>2114</v>
      </c>
      <c r="H237" s="38">
        <v>3300.0</v>
      </c>
      <c r="I237" s="39">
        <v>0.64</v>
      </c>
      <c r="J237" s="40">
        <f t="shared" si="36"/>
        <v>1287</v>
      </c>
      <c r="K237" s="26" t="s">
        <v>2115</v>
      </c>
      <c r="L237" s="161" t="s">
        <v>1947</v>
      </c>
      <c r="M237" s="161" t="s">
        <v>1947</v>
      </c>
      <c r="N237" s="42" t="s">
        <v>1948</v>
      </c>
      <c r="O237" s="43">
        <v>500.0</v>
      </c>
      <c r="P237" s="43">
        <v>140.0</v>
      </c>
      <c r="Q237" s="43">
        <v>110.0</v>
      </c>
      <c r="R237" s="43">
        <v>220.0</v>
      </c>
      <c r="S237" s="78" t="s">
        <v>2116</v>
      </c>
      <c r="T237" s="78" t="s">
        <v>2083</v>
      </c>
      <c r="U237" s="43" t="s">
        <v>2084</v>
      </c>
      <c r="V237" s="43" t="s">
        <v>927</v>
      </c>
      <c r="W237" s="43" t="s">
        <v>1953</v>
      </c>
      <c r="X237" s="129">
        <v>230.0</v>
      </c>
      <c r="Y237" s="45">
        <v>1.5</v>
      </c>
      <c r="Z237" s="43">
        <v>1.45</v>
      </c>
      <c r="AA237" s="43" t="s">
        <v>1955</v>
      </c>
      <c r="AB237" s="43" t="s">
        <v>97</v>
      </c>
      <c r="AC237" s="46" t="s">
        <v>2117</v>
      </c>
      <c r="AD237" s="43" t="s">
        <v>99</v>
      </c>
      <c r="AE237" s="92" t="s">
        <v>2086</v>
      </c>
      <c r="AF237" s="43"/>
      <c r="AG237" s="43" t="s">
        <v>102</v>
      </c>
      <c r="AH237" s="43" t="s">
        <v>1958</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2118</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2119</v>
      </c>
      <c r="CF237" s="68" t="s">
        <v>2117</v>
      </c>
      <c r="CG237" s="72"/>
      <c r="CH237" s="68"/>
      <c r="CI237" s="68"/>
      <c r="CJ237" s="68"/>
      <c r="CK237" s="68"/>
    </row>
    <row r="238" ht="30.0" customHeight="1">
      <c r="A238" s="117"/>
      <c r="B238" s="142" t="s">
        <v>2120</v>
      </c>
      <c r="C238" s="77" t="str">
        <f>IF('Стоп-лист'!C$40 = "стоп", "стоп" , "")</f>
        <v/>
      </c>
      <c r="D238" s="34">
        <f t="shared" si="43"/>
        <v>50</v>
      </c>
      <c r="E238" s="35" t="s">
        <v>2121</v>
      </c>
      <c r="F238" s="110" t="s">
        <v>2122</v>
      </c>
      <c r="G238" s="111" t="s">
        <v>2123</v>
      </c>
      <c r="H238" s="38">
        <v>4400.0</v>
      </c>
      <c r="I238" s="39">
        <v>0.62</v>
      </c>
      <c r="J238" s="40">
        <f t="shared" si="36"/>
        <v>1760</v>
      </c>
      <c r="K238" s="26" t="s">
        <v>2124</v>
      </c>
      <c r="L238" s="161" t="s">
        <v>1947</v>
      </c>
      <c r="M238" s="161" t="s">
        <v>1947</v>
      </c>
      <c r="N238" s="42" t="s">
        <v>1948</v>
      </c>
      <c r="O238" s="43">
        <v>800.0</v>
      </c>
      <c r="P238" s="43">
        <v>200.0</v>
      </c>
      <c r="Q238" s="43">
        <v>100.0</v>
      </c>
      <c r="R238" s="43">
        <v>300.0</v>
      </c>
      <c r="S238" s="78" t="s">
        <v>2125</v>
      </c>
      <c r="T238" s="78" t="s">
        <v>2083</v>
      </c>
      <c r="U238" s="43" t="s">
        <v>2084</v>
      </c>
      <c r="V238" s="43" t="s">
        <v>927</v>
      </c>
      <c r="W238" s="43" t="s">
        <v>1953</v>
      </c>
      <c r="X238" s="129">
        <v>230.0</v>
      </c>
      <c r="Y238" s="45">
        <v>2.0</v>
      </c>
      <c r="Z238" s="43">
        <v>1.45</v>
      </c>
      <c r="AA238" s="43" t="s">
        <v>1955</v>
      </c>
      <c r="AB238" s="43" t="s">
        <v>97</v>
      </c>
      <c r="AC238" s="46" t="s">
        <v>2126</v>
      </c>
      <c r="AD238" s="43" t="s">
        <v>99</v>
      </c>
      <c r="AE238" s="92" t="s">
        <v>2086</v>
      </c>
      <c r="AF238" s="43"/>
      <c r="AG238" s="43" t="s">
        <v>102</v>
      </c>
      <c r="AH238" s="43" t="s">
        <v>1958</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2127</v>
      </c>
      <c r="CF238" s="68" t="s">
        <v>2126</v>
      </c>
      <c r="CG238" s="72"/>
      <c r="CH238" s="68"/>
      <c r="CI238" s="68"/>
      <c r="CJ238" s="68"/>
      <c r="CK238" s="68"/>
    </row>
    <row r="239" ht="30.0" customHeight="1">
      <c r="A239" s="117"/>
      <c r="B239" s="142" t="s">
        <v>2128</v>
      </c>
      <c r="C239" s="77" t="str">
        <f>IF('Стоп-лист'!C$40 = "стоп", "стоп" , "")</f>
        <v/>
      </c>
      <c r="D239" s="34">
        <f t="shared" si="43"/>
        <v>50</v>
      </c>
      <c r="E239" s="35" t="s">
        <v>2129</v>
      </c>
      <c r="F239" s="110" t="s">
        <v>2130</v>
      </c>
      <c r="G239" s="111" t="s">
        <v>2131</v>
      </c>
      <c r="H239" s="38">
        <v>6600.0</v>
      </c>
      <c r="I239" s="39">
        <v>0.64</v>
      </c>
      <c r="J239" s="40">
        <f t="shared" si="36"/>
        <v>2442</v>
      </c>
      <c r="K239" s="26" t="s">
        <v>2132</v>
      </c>
      <c r="L239" s="161" t="s">
        <v>1947</v>
      </c>
      <c r="M239" s="161" t="s">
        <v>1947</v>
      </c>
      <c r="N239" s="42" t="s">
        <v>1948</v>
      </c>
      <c r="O239" s="43">
        <v>1100.0</v>
      </c>
      <c r="P239" s="43">
        <v>250.0</v>
      </c>
      <c r="Q239" s="43">
        <v>100.0</v>
      </c>
      <c r="R239" s="43">
        <v>400.0</v>
      </c>
      <c r="S239" s="78" t="s">
        <v>2133</v>
      </c>
      <c r="T239" s="78" t="s">
        <v>2083</v>
      </c>
      <c r="U239" s="43" t="s">
        <v>2084</v>
      </c>
      <c r="V239" s="43" t="s">
        <v>927</v>
      </c>
      <c r="W239" s="43" t="s">
        <v>1953</v>
      </c>
      <c r="X239" s="129">
        <v>230.0</v>
      </c>
      <c r="Y239" s="45">
        <v>3.0</v>
      </c>
      <c r="Z239" s="43">
        <v>1.45</v>
      </c>
      <c r="AA239" s="43" t="s">
        <v>1955</v>
      </c>
      <c r="AB239" s="43" t="s">
        <v>97</v>
      </c>
      <c r="AC239" s="46" t="s">
        <v>2134</v>
      </c>
      <c r="AD239" s="43" t="s">
        <v>99</v>
      </c>
      <c r="AE239" s="92" t="s">
        <v>2086</v>
      </c>
      <c r="AF239" s="43"/>
      <c r="AG239" s="43" t="s">
        <v>102</v>
      </c>
      <c r="AH239" s="43" t="s">
        <v>1958</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2135</v>
      </c>
      <c r="CF239" s="68" t="s">
        <v>2134</v>
      </c>
      <c r="CG239" s="72"/>
      <c r="CH239" s="68"/>
      <c r="CI239" s="68"/>
      <c r="CJ239" s="68"/>
      <c r="CK239" s="68"/>
    </row>
    <row r="240" ht="30.0" customHeight="1">
      <c r="A240" s="117"/>
      <c r="B240" s="142" t="s">
        <v>2136</v>
      </c>
      <c r="C240" s="77" t="str">
        <f>IF('Стоп-лист'!C$40 = "стоп", "стоп" , "")</f>
        <v/>
      </c>
      <c r="D240" s="34">
        <f t="shared" si="43"/>
        <v>50</v>
      </c>
      <c r="E240" s="35" t="s">
        <v>2137</v>
      </c>
      <c r="F240" s="110" t="s">
        <v>2138</v>
      </c>
      <c r="G240" s="111" t="s">
        <v>2139</v>
      </c>
      <c r="H240" s="38">
        <v>8800.0</v>
      </c>
      <c r="I240" s="39">
        <v>0.64</v>
      </c>
      <c r="J240" s="40">
        <f t="shared" si="36"/>
        <v>3168</v>
      </c>
      <c r="K240" s="26" t="s">
        <v>2140</v>
      </c>
      <c r="L240" s="161" t="s">
        <v>1947</v>
      </c>
      <c r="M240" s="161" t="s">
        <v>1947</v>
      </c>
      <c r="N240" s="42" t="s">
        <v>1948</v>
      </c>
      <c r="O240" s="43">
        <v>1400.0</v>
      </c>
      <c r="P240" s="43">
        <v>300.0</v>
      </c>
      <c r="Q240" s="43">
        <v>150.0</v>
      </c>
      <c r="R240" s="43">
        <v>350.0</v>
      </c>
      <c r="S240" s="78" t="s">
        <v>2141</v>
      </c>
      <c r="T240" s="78" t="s">
        <v>2083</v>
      </c>
      <c r="U240" s="43" t="s">
        <v>2084</v>
      </c>
      <c r="V240" s="43" t="s">
        <v>927</v>
      </c>
      <c r="W240" s="43" t="s">
        <v>1953</v>
      </c>
      <c r="X240" s="129">
        <v>230.0</v>
      </c>
      <c r="Y240" s="45">
        <v>4.0</v>
      </c>
      <c r="Z240" s="43">
        <v>1.45</v>
      </c>
      <c r="AA240" s="43" t="s">
        <v>1955</v>
      </c>
      <c r="AB240" s="43" t="s">
        <v>97</v>
      </c>
      <c r="AC240" s="46" t="s">
        <v>2142</v>
      </c>
      <c r="AD240" s="43" t="s">
        <v>99</v>
      </c>
      <c r="AE240" s="92" t="s">
        <v>2086</v>
      </c>
      <c r="AF240" s="43"/>
      <c r="AG240" s="43" t="s">
        <v>102</v>
      </c>
      <c r="AH240" s="43" t="s">
        <v>1958</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2143</v>
      </c>
      <c r="CF240" s="68" t="s">
        <v>2142</v>
      </c>
      <c r="CG240" s="72"/>
      <c r="CH240" s="68"/>
      <c r="CI240" s="68"/>
      <c r="CJ240" s="68"/>
      <c r="CK240" s="68"/>
    </row>
    <row r="241" ht="30.0" customHeight="1">
      <c r="A241" s="117"/>
      <c r="B241" s="142" t="s">
        <v>2144</v>
      </c>
      <c r="C241" s="77" t="str">
        <f>IF('Стоп-лист'!C$40 = "стоп", "стоп" , "")</f>
        <v/>
      </c>
      <c r="D241" s="34">
        <f t="shared" si="43"/>
        <v>50</v>
      </c>
      <c r="E241" s="35" t="s">
        <v>2145</v>
      </c>
      <c r="F241" s="110" t="s">
        <v>2146</v>
      </c>
      <c r="G241" s="111" t="s">
        <v>2147</v>
      </c>
      <c r="H241" s="38">
        <v>11000.0</v>
      </c>
      <c r="I241" s="39">
        <v>0.66</v>
      </c>
      <c r="J241" s="40">
        <f t="shared" si="36"/>
        <v>3850</v>
      </c>
      <c r="K241" s="26" t="s">
        <v>2148</v>
      </c>
      <c r="L241" s="161" t="s">
        <v>1947</v>
      </c>
      <c r="M241" s="161" t="s">
        <v>1947</v>
      </c>
      <c r="N241" s="42" t="s">
        <v>1948</v>
      </c>
      <c r="O241" s="43">
        <v>1700.0</v>
      </c>
      <c r="P241" s="43">
        <v>300.0</v>
      </c>
      <c r="Q241" s="43">
        <v>150.0</v>
      </c>
      <c r="R241" s="43">
        <v>350.0</v>
      </c>
      <c r="S241" s="78" t="s">
        <v>2149</v>
      </c>
      <c r="T241" s="78" t="s">
        <v>2083</v>
      </c>
      <c r="U241" s="43" t="s">
        <v>2084</v>
      </c>
      <c r="V241" s="43" t="s">
        <v>927</v>
      </c>
      <c r="W241" s="43" t="s">
        <v>1953</v>
      </c>
      <c r="X241" s="129">
        <v>230.0</v>
      </c>
      <c r="Y241" s="45">
        <v>5.0</v>
      </c>
      <c r="Z241" s="43">
        <v>1.45</v>
      </c>
      <c r="AA241" s="43" t="s">
        <v>1955</v>
      </c>
      <c r="AB241" s="43" t="s">
        <v>97</v>
      </c>
      <c r="AC241" s="46" t="s">
        <v>2150</v>
      </c>
      <c r="AD241" s="43" t="s">
        <v>99</v>
      </c>
      <c r="AE241" s="92" t="s">
        <v>2086</v>
      </c>
      <c r="AF241" s="43"/>
      <c r="AG241" s="43" t="s">
        <v>102</v>
      </c>
      <c r="AH241" s="43" t="s">
        <v>1958</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2151</v>
      </c>
      <c r="CF241" s="68" t="s">
        <v>2150</v>
      </c>
      <c r="CG241" s="72"/>
      <c r="CH241" s="68"/>
      <c r="CI241" s="68"/>
      <c r="CJ241" s="68"/>
      <c r="CK241" s="68"/>
    </row>
    <row r="242" ht="30.0" customHeight="1">
      <c r="A242" s="117"/>
      <c r="B242" s="142" t="s">
        <v>2152</v>
      </c>
      <c r="C242" s="77" t="str">
        <f>IF('Стоп-лист'!C$40 = "стоп", "стоп" , "")</f>
        <v/>
      </c>
      <c r="D242" s="34">
        <f t="shared" si="43"/>
        <v>50</v>
      </c>
      <c r="E242" s="35" t="s">
        <v>2153</v>
      </c>
      <c r="F242" s="110" t="s">
        <v>2154</v>
      </c>
      <c r="G242" s="111" t="s">
        <v>2155</v>
      </c>
      <c r="H242" s="38">
        <v>13200.0</v>
      </c>
      <c r="I242" s="39">
        <v>0.66</v>
      </c>
      <c r="J242" s="40">
        <f t="shared" si="36"/>
        <v>4620</v>
      </c>
      <c r="K242" s="26" t="s">
        <v>2156</v>
      </c>
      <c r="L242" s="161" t="s">
        <v>1947</v>
      </c>
      <c r="M242" s="161" t="s">
        <v>1947</v>
      </c>
      <c r="N242" s="42" t="s">
        <v>1948</v>
      </c>
      <c r="O242" s="43">
        <v>2000.0</v>
      </c>
      <c r="P242" s="43">
        <v>300.0</v>
      </c>
      <c r="Q242" s="43">
        <v>150.0</v>
      </c>
      <c r="R242" s="43">
        <v>400.0</v>
      </c>
      <c r="S242" s="78" t="s">
        <v>2157</v>
      </c>
      <c r="T242" s="78" t="s">
        <v>2083</v>
      </c>
      <c r="U242" s="43" t="s">
        <v>2084</v>
      </c>
      <c r="V242" s="43" t="s">
        <v>927</v>
      </c>
      <c r="W242" s="43" t="s">
        <v>1953</v>
      </c>
      <c r="X242" s="129">
        <v>230.0</v>
      </c>
      <c r="Y242" s="45">
        <v>6.0</v>
      </c>
      <c r="Z242" s="43">
        <v>1.45</v>
      </c>
      <c r="AA242" s="43" t="s">
        <v>1955</v>
      </c>
      <c r="AB242" s="43" t="s">
        <v>97</v>
      </c>
      <c r="AC242" s="46" t="s">
        <v>2158</v>
      </c>
      <c r="AD242" s="43" t="s">
        <v>99</v>
      </c>
      <c r="AE242" s="92" t="s">
        <v>2086</v>
      </c>
      <c r="AF242" s="43"/>
      <c r="AG242" s="43" t="s">
        <v>102</v>
      </c>
      <c r="AH242" s="43" t="s">
        <v>1958</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2159</v>
      </c>
      <c r="CF242" s="68" t="s">
        <v>2158</v>
      </c>
      <c r="CG242" s="72"/>
      <c r="CH242" s="68"/>
      <c r="CI242" s="68"/>
      <c r="CJ242" s="68"/>
      <c r="CK242" s="68"/>
    </row>
    <row r="243" ht="30.0" customHeight="1">
      <c r="A243" s="117"/>
      <c r="B243" s="142" t="s">
        <v>2160</v>
      </c>
      <c r="C243" s="77" t="str">
        <f>IF('Стоп-лист'!C$40 = "стоп", "стоп" , "")</f>
        <v/>
      </c>
      <c r="D243" s="34">
        <f t="shared" si="43"/>
        <v>50</v>
      </c>
      <c r="E243" s="35" t="s">
        <v>2161</v>
      </c>
      <c r="F243" s="110" t="s">
        <v>2162</v>
      </c>
      <c r="G243" s="111" t="s">
        <v>2163</v>
      </c>
      <c r="H243" s="38">
        <v>15400.0</v>
      </c>
      <c r="I243" s="39">
        <v>0.66</v>
      </c>
      <c r="J243" s="40">
        <f t="shared" si="36"/>
        <v>5390</v>
      </c>
      <c r="K243" s="26" t="s">
        <v>2164</v>
      </c>
      <c r="L243" s="161" t="s">
        <v>1947</v>
      </c>
      <c r="M243" s="161" t="s">
        <v>1947</v>
      </c>
      <c r="N243" s="42" t="s">
        <v>1948</v>
      </c>
      <c r="O243" s="43">
        <v>2300.0</v>
      </c>
      <c r="P243" s="43">
        <v>300.0</v>
      </c>
      <c r="Q243" s="43">
        <v>200.0</v>
      </c>
      <c r="R243" s="43">
        <v>400.0</v>
      </c>
      <c r="S243" s="78" t="s">
        <v>2165</v>
      </c>
      <c r="T243" s="78" t="s">
        <v>2083</v>
      </c>
      <c r="U243" s="43" t="s">
        <v>2084</v>
      </c>
      <c r="V243" s="43" t="s">
        <v>927</v>
      </c>
      <c r="W243" s="43" t="s">
        <v>1953</v>
      </c>
      <c r="X243" s="129">
        <v>230.0</v>
      </c>
      <c r="Y243" s="45">
        <v>7.0</v>
      </c>
      <c r="Z243" s="43">
        <v>1.45</v>
      </c>
      <c r="AA243" s="43" t="s">
        <v>1955</v>
      </c>
      <c r="AB243" s="43" t="s">
        <v>97</v>
      </c>
      <c r="AC243" s="46" t="s">
        <v>2166</v>
      </c>
      <c r="AD243" s="43" t="s">
        <v>99</v>
      </c>
      <c r="AE243" s="92" t="s">
        <v>2086</v>
      </c>
      <c r="AF243" s="43"/>
      <c r="AG243" s="43" t="s">
        <v>102</v>
      </c>
      <c r="AH243" s="43" t="s">
        <v>1958</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2167</v>
      </c>
      <c r="CF243" s="68" t="s">
        <v>2166</v>
      </c>
      <c r="CG243" s="72"/>
      <c r="CH243" s="68"/>
      <c r="CI243" s="68"/>
      <c r="CJ243" s="68"/>
      <c r="CK243" s="68"/>
    </row>
    <row r="244" ht="30.0" customHeight="1">
      <c r="A244" s="167" t="s">
        <v>1425</v>
      </c>
      <c r="B244" s="32" t="s">
        <v>2168</v>
      </c>
      <c r="C244" s="33" t="str">
        <f>IF(C246 = "стоп", "стоп" , "")</f>
        <v>стоп</v>
      </c>
      <c r="D244" s="34">
        <f t="shared" si="43"/>
        <v>0</v>
      </c>
      <c r="E244" s="35" t="s">
        <v>2169</v>
      </c>
      <c r="F244" s="110" t="s">
        <v>2170</v>
      </c>
      <c r="G244" s="111" t="s">
        <v>2171</v>
      </c>
      <c r="H244" s="38">
        <v>600.0</v>
      </c>
      <c r="I244" s="39">
        <v>0.63</v>
      </c>
      <c r="J244" s="40">
        <f t="shared" si="36"/>
        <v>270</v>
      </c>
      <c r="K244" s="26" t="s">
        <v>2172</v>
      </c>
      <c r="L244" s="161" t="s">
        <v>1947</v>
      </c>
      <c r="M244" s="161" t="s">
        <v>1947</v>
      </c>
      <c r="N244" s="42" t="s">
        <v>1948</v>
      </c>
      <c r="O244" s="43">
        <v>75.0</v>
      </c>
      <c r="P244" s="43">
        <v>90.0</v>
      </c>
      <c r="Q244" s="43">
        <v>50.0</v>
      </c>
      <c r="R244" s="43">
        <v>150.0</v>
      </c>
      <c r="S244" s="78" t="s">
        <v>2173</v>
      </c>
      <c r="T244" s="78" t="s">
        <v>2174</v>
      </c>
      <c r="U244" s="43" t="s">
        <v>2175</v>
      </c>
      <c r="V244" s="43" t="s">
        <v>305</v>
      </c>
      <c r="W244" s="43" t="s">
        <v>1953</v>
      </c>
      <c r="X244" s="129">
        <v>230.0</v>
      </c>
      <c r="Y244" s="45" t="s">
        <v>95</v>
      </c>
      <c r="Z244" s="43" t="s">
        <v>1954</v>
      </c>
      <c r="AA244" s="43" t="s">
        <v>1955</v>
      </c>
      <c r="AB244" s="43" t="s">
        <v>97</v>
      </c>
      <c r="AC244" s="46" t="s">
        <v>2176</v>
      </c>
      <c r="AD244" s="43" t="s">
        <v>99</v>
      </c>
      <c r="AE244" s="92" t="s">
        <v>2177</v>
      </c>
      <c r="AF244" s="43"/>
      <c r="AG244" s="43" t="s">
        <v>102</v>
      </c>
      <c r="AH244" s="43" t="s">
        <v>1958</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1959</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2178</v>
      </c>
      <c r="CF244" s="68" t="s">
        <v>2176</v>
      </c>
      <c r="CG244" s="72"/>
      <c r="CH244" s="68"/>
      <c r="CI244" s="68"/>
      <c r="CJ244" s="68"/>
      <c r="CK244" s="68"/>
    </row>
    <row r="245" ht="30.0" customHeight="1">
      <c r="A245" s="167" t="s">
        <v>1425</v>
      </c>
      <c r="B245" s="32" t="s">
        <v>2179</v>
      </c>
      <c r="C245" s="33" t="str">
        <f>IF(C246 = "стоп", "Только FBO/стоп" , "Только FBO")</f>
        <v>Только FBO/стоп</v>
      </c>
      <c r="D245" s="34">
        <f t="shared" si="43"/>
        <v>0</v>
      </c>
      <c r="E245" s="35" t="s">
        <v>2180</v>
      </c>
      <c r="F245" s="110" t="s">
        <v>2181</v>
      </c>
      <c r="G245" s="111" t="s">
        <v>2182</v>
      </c>
      <c r="H245" s="38">
        <v>900.0</v>
      </c>
      <c r="I245" s="39">
        <v>0.64</v>
      </c>
      <c r="J245" s="40">
        <f t="shared" si="36"/>
        <v>378</v>
      </c>
      <c r="K245" s="26" t="s">
        <v>2183</v>
      </c>
      <c r="L245" s="161" t="s">
        <v>1947</v>
      </c>
      <c r="M245" s="161" t="s">
        <v>1947</v>
      </c>
      <c r="N245" s="42" t="s">
        <v>1948</v>
      </c>
      <c r="O245" s="43">
        <v>157.0</v>
      </c>
      <c r="P245" s="43">
        <v>100.0</v>
      </c>
      <c r="Q245" s="43">
        <v>70.0</v>
      </c>
      <c r="R245" s="43">
        <v>170.0</v>
      </c>
      <c r="S245" s="78" t="s">
        <v>2184</v>
      </c>
      <c r="T245" s="78" t="s">
        <v>2174</v>
      </c>
      <c r="U245" s="43" t="s">
        <v>2175</v>
      </c>
      <c r="V245" s="43" t="s">
        <v>305</v>
      </c>
      <c r="W245" s="43" t="s">
        <v>1953</v>
      </c>
      <c r="X245" s="129">
        <v>230.0</v>
      </c>
      <c r="Y245" s="45" t="s">
        <v>95</v>
      </c>
      <c r="Z245" s="43" t="s">
        <v>1967</v>
      </c>
      <c r="AA245" s="43" t="s">
        <v>1955</v>
      </c>
      <c r="AB245" s="43" t="s">
        <v>97</v>
      </c>
      <c r="AC245" s="46" t="s">
        <v>2185</v>
      </c>
      <c r="AD245" s="43" t="s">
        <v>99</v>
      </c>
      <c r="AE245" s="92" t="s">
        <v>2177</v>
      </c>
      <c r="AF245" s="43"/>
      <c r="AG245" s="43" t="s">
        <v>102</v>
      </c>
      <c r="AH245" s="43" t="s">
        <v>1958</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2186</v>
      </c>
      <c r="CF245" s="68" t="s">
        <v>2185</v>
      </c>
      <c r="CG245" s="72"/>
      <c r="CH245" s="68"/>
      <c r="CI245" s="68"/>
      <c r="CJ245" s="68"/>
      <c r="CK245" s="68"/>
    </row>
    <row r="246" ht="30.0" customHeight="1">
      <c r="A246" s="167" t="s">
        <v>1425</v>
      </c>
      <c r="B246" s="142" t="s">
        <v>2187</v>
      </c>
      <c r="C246" s="77" t="str">
        <f>IF('Стоп-лист'!D$41 = "стоп", "стоп" , "")</f>
        <v>стоп</v>
      </c>
      <c r="D246" s="34">
        <f t="shared" si="43"/>
        <v>0</v>
      </c>
      <c r="E246" s="35" t="s">
        <v>2188</v>
      </c>
      <c r="F246" s="110" t="s">
        <v>2189</v>
      </c>
      <c r="G246" s="111" t="s">
        <v>2190</v>
      </c>
      <c r="H246" s="38">
        <v>1200.0</v>
      </c>
      <c r="I246" s="39">
        <v>0.61</v>
      </c>
      <c r="J246" s="40">
        <f t="shared" si="36"/>
        <v>504</v>
      </c>
      <c r="K246" s="26" t="s">
        <v>2191</v>
      </c>
      <c r="L246" s="161" t="s">
        <v>1947</v>
      </c>
      <c r="M246" s="161" t="s">
        <v>1947</v>
      </c>
      <c r="N246" s="42" t="s">
        <v>1948</v>
      </c>
      <c r="O246" s="43">
        <v>180.0</v>
      </c>
      <c r="P246" s="43">
        <v>120.0</v>
      </c>
      <c r="Q246" s="43">
        <v>80.0</v>
      </c>
      <c r="R246" s="43">
        <v>160.0</v>
      </c>
      <c r="S246" s="78" t="s">
        <v>2192</v>
      </c>
      <c r="T246" s="78" t="s">
        <v>2174</v>
      </c>
      <c r="U246" s="43" t="s">
        <v>2175</v>
      </c>
      <c r="V246" s="43" t="s">
        <v>305</v>
      </c>
      <c r="W246" s="43" t="s">
        <v>1953</v>
      </c>
      <c r="X246" s="129">
        <v>230.0</v>
      </c>
      <c r="Y246" s="45" t="s">
        <v>95</v>
      </c>
      <c r="Z246" s="43">
        <v>1.45</v>
      </c>
      <c r="AA246" s="43" t="s">
        <v>1955</v>
      </c>
      <c r="AB246" s="43" t="s">
        <v>97</v>
      </c>
      <c r="AC246" s="46" t="s">
        <v>2193</v>
      </c>
      <c r="AD246" s="43" t="s">
        <v>99</v>
      </c>
      <c r="AE246" s="92" t="s">
        <v>2177</v>
      </c>
      <c r="AF246" s="43"/>
      <c r="AG246" s="43" t="s">
        <v>102</v>
      </c>
      <c r="AH246" s="43" t="s">
        <v>1958</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1977</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2194</v>
      </c>
      <c r="CF246" s="68" t="s">
        <v>2193</v>
      </c>
      <c r="CG246" s="72"/>
      <c r="CH246" s="68"/>
      <c r="CI246" s="68"/>
      <c r="CJ246" s="68"/>
      <c r="CK246" s="68"/>
    </row>
    <row r="247" ht="30.0" customHeight="1">
      <c r="A247" s="167" t="s">
        <v>1425</v>
      </c>
      <c r="B247" s="142" t="s">
        <v>2195</v>
      </c>
      <c r="C247" s="77" t="str">
        <f>IF('Стоп-лист'!C$41 = "стоп", "стоп" , "")</f>
        <v>стоп</v>
      </c>
      <c r="D247" s="34">
        <f t="shared" si="43"/>
        <v>0</v>
      </c>
      <c r="E247" s="35" t="s">
        <v>2196</v>
      </c>
      <c r="F247" s="110" t="s">
        <v>2197</v>
      </c>
      <c r="G247" s="111" t="s">
        <v>2198</v>
      </c>
      <c r="H247" s="38">
        <v>2200.0</v>
      </c>
      <c r="I247" s="39">
        <v>0.62</v>
      </c>
      <c r="J247" s="40">
        <f t="shared" si="36"/>
        <v>858</v>
      </c>
      <c r="K247" s="26" t="s">
        <v>2199</v>
      </c>
      <c r="L247" s="161" t="s">
        <v>1947</v>
      </c>
      <c r="M247" s="161" t="s">
        <v>1947</v>
      </c>
      <c r="N247" s="42" t="s">
        <v>1948</v>
      </c>
      <c r="O247" s="43">
        <v>340.0</v>
      </c>
      <c r="P247" s="43">
        <v>140.0</v>
      </c>
      <c r="Q247" s="43">
        <v>110.0</v>
      </c>
      <c r="R247" s="43">
        <v>170.0</v>
      </c>
      <c r="S247" s="78" t="s">
        <v>2200</v>
      </c>
      <c r="T247" s="78" t="s">
        <v>2174</v>
      </c>
      <c r="U247" s="43" t="s">
        <v>2175</v>
      </c>
      <c r="V247" s="43" t="s">
        <v>305</v>
      </c>
      <c r="W247" s="43" t="s">
        <v>1953</v>
      </c>
      <c r="X247" s="129">
        <v>230.0</v>
      </c>
      <c r="Y247" s="45">
        <v>1.0</v>
      </c>
      <c r="Z247" s="43">
        <v>1.45</v>
      </c>
      <c r="AA247" s="43" t="s">
        <v>1955</v>
      </c>
      <c r="AB247" s="43" t="s">
        <v>97</v>
      </c>
      <c r="AC247" s="46" t="s">
        <v>2201</v>
      </c>
      <c r="AD247" s="43" t="s">
        <v>99</v>
      </c>
      <c r="AE247" s="92" t="s">
        <v>2177</v>
      </c>
      <c r="AF247" s="43"/>
      <c r="AG247" s="43" t="s">
        <v>102</v>
      </c>
      <c r="AH247" s="43" t="s">
        <v>1958</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2202</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2203</v>
      </c>
      <c r="CF247" s="68" t="s">
        <v>2201</v>
      </c>
      <c r="CG247" s="72"/>
      <c r="CH247" s="68"/>
      <c r="CI247" s="68"/>
      <c r="CJ247" s="68"/>
      <c r="CK247" s="68"/>
    </row>
    <row r="248" ht="30.0" customHeight="1">
      <c r="A248" s="167" t="s">
        <v>1425</v>
      </c>
      <c r="B248" s="142" t="s">
        <v>2204</v>
      </c>
      <c r="C248" s="77" t="str">
        <f>IF('Стоп-лист'!C$41 = "стоп", "стоп" , "")</f>
        <v>стоп</v>
      </c>
      <c r="D248" s="34">
        <f t="shared" si="43"/>
        <v>0</v>
      </c>
      <c r="E248" s="35" t="s">
        <v>2205</v>
      </c>
      <c r="F248" s="110" t="s">
        <v>2206</v>
      </c>
      <c r="G248" s="111" t="s">
        <v>2207</v>
      </c>
      <c r="H248" s="38">
        <v>3300.0</v>
      </c>
      <c r="I248" s="39">
        <v>0.64</v>
      </c>
      <c r="J248" s="40">
        <f t="shared" si="36"/>
        <v>1254</v>
      </c>
      <c r="K248" s="26" t="s">
        <v>2208</v>
      </c>
      <c r="L248" s="161" t="s">
        <v>1947</v>
      </c>
      <c r="M248" s="161" t="s">
        <v>1947</v>
      </c>
      <c r="N248" s="42" t="s">
        <v>1948</v>
      </c>
      <c r="O248" s="43">
        <v>500.0</v>
      </c>
      <c r="P248" s="43">
        <v>140.0</v>
      </c>
      <c r="Q248" s="43">
        <v>110.0</v>
      </c>
      <c r="R248" s="43">
        <v>220.0</v>
      </c>
      <c r="S248" s="78" t="s">
        <v>2209</v>
      </c>
      <c r="T248" s="78" t="s">
        <v>2174</v>
      </c>
      <c r="U248" s="43" t="s">
        <v>2175</v>
      </c>
      <c r="V248" s="43" t="s">
        <v>305</v>
      </c>
      <c r="W248" s="43" t="s">
        <v>1953</v>
      </c>
      <c r="X248" s="129">
        <v>230.0</v>
      </c>
      <c r="Y248" s="45">
        <v>1.5</v>
      </c>
      <c r="Z248" s="43">
        <v>1.45</v>
      </c>
      <c r="AA248" s="43" t="s">
        <v>1955</v>
      </c>
      <c r="AB248" s="43" t="s">
        <v>97</v>
      </c>
      <c r="AC248" s="46" t="s">
        <v>2210</v>
      </c>
      <c r="AD248" s="43" t="s">
        <v>99</v>
      </c>
      <c r="AE248" s="92" t="s">
        <v>2177</v>
      </c>
      <c r="AF248" s="43"/>
      <c r="AG248" s="43" t="s">
        <v>102</v>
      </c>
      <c r="AH248" s="43" t="s">
        <v>1958</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2211</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2212</v>
      </c>
      <c r="CF248" s="68" t="s">
        <v>2210</v>
      </c>
      <c r="CG248" s="72"/>
      <c r="CH248" s="68"/>
      <c r="CI248" s="68"/>
      <c r="CJ248" s="68"/>
      <c r="CK248" s="68"/>
    </row>
    <row r="249" ht="30.0" customHeight="1">
      <c r="A249" s="81"/>
      <c r="B249" s="168" t="s">
        <v>2213</v>
      </c>
      <c r="C249" s="33" t="s">
        <v>2214</v>
      </c>
      <c r="D249" s="34">
        <f t="shared" si="43"/>
        <v>0</v>
      </c>
      <c r="E249" s="35" t="s">
        <v>2215</v>
      </c>
      <c r="F249" s="110" t="s">
        <v>2216</v>
      </c>
      <c r="G249" s="111" t="s">
        <v>2217</v>
      </c>
      <c r="H249" s="38">
        <v>570.0</v>
      </c>
      <c r="I249" s="39">
        <v>0.31</v>
      </c>
      <c r="J249" s="40">
        <f t="shared" si="36"/>
        <v>462</v>
      </c>
      <c r="K249" s="35" t="s">
        <v>2218</v>
      </c>
      <c r="L249" s="26" t="s">
        <v>2219</v>
      </c>
      <c r="M249" s="26" t="s">
        <v>2219</v>
      </c>
      <c r="N249" s="169"/>
      <c r="O249" s="43">
        <v>125.0</v>
      </c>
      <c r="P249" s="43">
        <v>250.0</v>
      </c>
      <c r="Q249" s="43">
        <v>180.0</v>
      </c>
      <c r="R249" s="43">
        <v>10.0</v>
      </c>
      <c r="S249" s="44" t="s">
        <v>2220</v>
      </c>
      <c r="T249" s="44" t="s">
        <v>2221</v>
      </c>
      <c r="U249" s="43" t="s">
        <v>2222</v>
      </c>
      <c r="V249" s="43" t="s">
        <v>2223</v>
      </c>
      <c r="W249" s="170" t="s">
        <v>2224</v>
      </c>
      <c r="X249" s="43">
        <v>100.0</v>
      </c>
      <c r="Y249" s="171" t="s">
        <v>2225</v>
      </c>
      <c r="Z249" s="170">
        <v>0.25</v>
      </c>
      <c r="AA249" s="43" t="s">
        <v>1955</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2226</v>
      </c>
      <c r="AF249" s="43"/>
      <c r="AG249" s="43" t="s">
        <v>102</v>
      </c>
      <c r="AH249" s="43" t="s">
        <v>2227</v>
      </c>
      <c r="AI249" s="172" t="s">
        <v>104</v>
      </c>
      <c r="AJ249" s="49">
        <v>0.0</v>
      </c>
      <c r="AK249" s="73" t="str">
        <f t="shared" si="33"/>
        <v>https://getfile.dokpub.com/yandex/get/https://disk.yandex.ru/i/NSVogsrquGLxAA/v1.mp4</v>
      </c>
      <c r="AL249" s="51" t="s">
        <v>2228</v>
      </c>
      <c r="AM249" s="51" t="s">
        <v>107</v>
      </c>
      <c r="AN249" s="51" t="s">
        <v>2229</v>
      </c>
      <c r="AO249" s="61"/>
      <c r="AP249" s="51" t="s">
        <v>110</v>
      </c>
      <c r="AQ249" s="51">
        <f t="shared" si="3"/>
        <v>553</v>
      </c>
      <c r="AR249" s="52">
        <f t="shared" si="4"/>
        <v>0.03</v>
      </c>
      <c r="AS249" s="61"/>
      <c r="AT249" s="51" t="s">
        <v>112</v>
      </c>
      <c r="AU249" s="51" t="s">
        <v>113</v>
      </c>
      <c r="AV249" s="51" t="s">
        <v>114</v>
      </c>
      <c r="AW249" s="173" t="s">
        <v>2230</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2231</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2232</v>
      </c>
      <c r="CF249" s="123"/>
      <c r="CG249" s="72"/>
      <c r="CH249" s="68"/>
      <c r="CI249" s="68"/>
      <c r="CJ249" s="68"/>
      <c r="CK249" s="68"/>
    </row>
    <row r="250" ht="30.0" customHeight="1">
      <c r="A250" s="81"/>
      <c r="B250" s="168" t="s">
        <v>2233</v>
      </c>
      <c r="C250" s="33" t="s">
        <v>2214</v>
      </c>
      <c r="D250" s="34">
        <f t="shared" si="43"/>
        <v>0</v>
      </c>
      <c r="E250" s="35" t="s">
        <v>2234</v>
      </c>
      <c r="F250" s="110" t="s">
        <v>2235</v>
      </c>
      <c r="G250" s="111" t="s">
        <v>2236</v>
      </c>
      <c r="H250" s="38">
        <v>570.0</v>
      </c>
      <c r="I250" s="39">
        <v>0.17</v>
      </c>
      <c r="J250" s="40">
        <f t="shared" si="36"/>
        <v>506</v>
      </c>
      <c r="K250" s="35" t="s">
        <v>2234</v>
      </c>
      <c r="L250" s="26" t="s">
        <v>2219</v>
      </c>
      <c r="M250" s="26" t="s">
        <v>2219</v>
      </c>
      <c r="N250" s="169"/>
      <c r="O250" s="43">
        <v>125.0</v>
      </c>
      <c r="P250" s="43">
        <v>250.0</v>
      </c>
      <c r="Q250" s="43">
        <v>20.0</v>
      </c>
      <c r="R250" s="43">
        <v>330.0</v>
      </c>
      <c r="S250" s="78" t="s">
        <v>2237</v>
      </c>
      <c r="T250" s="78" t="s">
        <v>2238</v>
      </c>
      <c r="U250" s="43" t="s">
        <v>2239</v>
      </c>
      <c r="V250" s="43" t="s">
        <v>2240</v>
      </c>
      <c r="W250" s="43" t="s">
        <v>2224</v>
      </c>
      <c r="X250" s="43">
        <v>100.0</v>
      </c>
      <c r="Y250" s="45" t="s">
        <v>2241</v>
      </c>
      <c r="Z250" s="43">
        <v>0.25</v>
      </c>
      <c r="AA250" s="43" t="s">
        <v>1955</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2242</v>
      </c>
      <c r="AF250" s="43"/>
      <c r="AG250" s="43" t="s">
        <v>102</v>
      </c>
      <c r="AH250" s="43" t="s">
        <v>2227</v>
      </c>
      <c r="AI250" s="172" t="s">
        <v>104</v>
      </c>
      <c r="AJ250" s="49">
        <v>0.0</v>
      </c>
      <c r="AK250" s="73" t="str">
        <f t="shared" si="33"/>
        <v>https://getfile.dokpub.com/yandex/get/https://disk.yandex.ru/i/0rGQG7eCDkguOw/v1.mp4</v>
      </c>
      <c r="AL250" s="51" t="s">
        <v>2243</v>
      </c>
      <c r="AM250" s="51" t="s">
        <v>107</v>
      </c>
      <c r="AN250" s="51" t="s">
        <v>108</v>
      </c>
      <c r="AO250" s="61"/>
      <c r="AP250" s="51" t="s">
        <v>110</v>
      </c>
      <c r="AQ250" s="51">
        <f t="shared" si="3"/>
        <v>605</v>
      </c>
      <c r="AR250" s="52">
        <f t="shared" si="4"/>
        <v>-0.06</v>
      </c>
      <c r="AS250" s="61"/>
      <c r="AT250" s="51" t="s">
        <v>112</v>
      </c>
      <c r="AU250" s="51" t="s">
        <v>113</v>
      </c>
      <c r="AV250" s="51" t="s">
        <v>114</v>
      </c>
      <c r="AW250" s="173" t="s">
        <v>2230</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2244</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2245</v>
      </c>
      <c r="CF250" s="123"/>
      <c r="CG250" s="72"/>
      <c r="CH250" s="68"/>
      <c r="CI250" s="68"/>
      <c r="CJ250" s="68"/>
      <c r="CK250" s="68"/>
    </row>
    <row r="251" ht="30.0" customHeight="1">
      <c r="A251" s="81"/>
      <c r="B251" s="168" t="s">
        <v>2246</v>
      </c>
      <c r="C251" s="33" t="s">
        <v>2214</v>
      </c>
      <c r="D251" s="34">
        <f t="shared" si="43"/>
        <v>0</v>
      </c>
      <c r="E251" s="35" t="s">
        <v>2247</v>
      </c>
      <c r="F251" s="110" t="s">
        <v>2248</v>
      </c>
      <c r="G251" s="111" t="s">
        <v>2249</v>
      </c>
      <c r="H251" s="38">
        <v>571.0</v>
      </c>
      <c r="I251" s="39">
        <v>0.17</v>
      </c>
      <c r="J251" s="40">
        <f t="shared" si="36"/>
        <v>506</v>
      </c>
      <c r="K251" s="35" t="s">
        <v>2247</v>
      </c>
      <c r="L251" s="26" t="s">
        <v>2219</v>
      </c>
      <c r="M251" s="26" t="s">
        <v>2219</v>
      </c>
      <c r="N251" s="169"/>
      <c r="O251" s="43">
        <v>125.0</v>
      </c>
      <c r="P251" s="43">
        <v>300.0</v>
      </c>
      <c r="Q251" s="43">
        <v>20.0</v>
      </c>
      <c r="R251" s="43">
        <v>400.0</v>
      </c>
      <c r="S251" s="82" t="s">
        <v>2250</v>
      </c>
      <c r="T251" s="78" t="s">
        <v>2251</v>
      </c>
      <c r="U251" s="43" t="s">
        <v>2252</v>
      </c>
      <c r="V251" s="43" t="s">
        <v>2253</v>
      </c>
      <c r="W251" s="43" t="s">
        <v>2224</v>
      </c>
      <c r="X251" s="43">
        <v>100.0</v>
      </c>
      <c r="Y251" s="45" t="s">
        <v>2241</v>
      </c>
      <c r="Z251" s="43">
        <v>0.25</v>
      </c>
      <c r="AA251" s="43" t="s">
        <v>1955</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2254</v>
      </c>
      <c r="AF251" s="43"/>
      <c r="AG251" s="43" t="s">
        <v>102</v>
      </c>
      <c r="AH251" s="43" t="s">
        <v>2227</v>
      </c>
      <c r="AI251" s="172" t="s">
        <v>104</v>
      </c>
      <c r="AJ251" s="49">
        <v>0.0</v>
      </c>
      <c r="AK251" s="73" t="str">
        <f t="shared" si="33"/>
        <v>https://getfile.dokpub.com/yandex/get/https://disk.yandex.ru/d/wV3NhIlfLZxBDQ/v1.mp4</v>
      </c>
      <c r="AL251" s="51" t="s">
        <v>2243</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2244</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2255</v>
      </c>
      <c r="C252" s="33" t="s">
        <v>2214</v>
      </c>
      <c r="D252" s="34">
        <f t="shared" si="43"/>
        <v>0</v>
      </c>
      <c r="E252" s="35" t="s">
        <v>2256</v>
      </c>
      <c r="F252" s="110" t="s">
        <v>2257</v>
      </c>
      <c r="G252" s="111" t="s">
        <v>2258</v>
      </c>
      <c r="H252" s="38">
        <v>570.0</v>
      </c>
      <c r="I252" s="39">
        <v>0.17</v>
      </c>
      <c r="J252" s="40">
        <f t="shared" si="36"/>
        <v>506</v>
      </c>
      <c r="K252" s="35" t="s">
        <v>2256</v>
      </c>
      <c r="L252" s="26" t="s">
        <v>2219</v>
      </c>
      <c r="M252" s="26" t="s">
        <v>2219</v>
      </c>
      <c r="N252" s="169"/>
      <c r="O252" s="43">
        <v>125.0</v>
      </c>
      <c r="P252" s="43">
        <v>250.0</v>
      </c>
      <c r="Q252" s="43">
        <v>20.0</v>
      </c>
      <c r="R252" s="43">
        <v>330.0</v>
      </c>
      <c r="S252" s="44" t="s">
        <v>2259</v>
      </c>
      <c r="T252" s="78" t="s">
        <v>2260</v>
      </c>
      <c r="U252" s="43" t="s">
        <v>2261</v>
      </c>
      <c r="V252" s="43" t="s">
        <v>2262</v>
      </c>
      <c r="W252" s="43" t="s">
        <v>2224</v>
      </c>
      <c r="X252" s="43">
        <v>100.0</v>
      </c>
      <c r="Y252" s="45" t="s">
        <v>2241</v>
      </c>
      <c r="Z252" s="43">
        <v>0.25</v>
      </c>
      <c r="AA252" s="43" t="s">
        <v>1955</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2263</v>
      </c>
      <c r="AF252" s="43"/>
      <c r="AG252" s="43" t="s">
        <v>102</v>
      </c>
      <c r="AH252" s="43" t="s">
        <v>2227</v>
      </c>
      <c r="AI252" s="172" t="s">
        <v>104</v>
      </c>
      <c r="AJ252" s="49">
        <v>0.0</v>
      </c>
      <c r="AK252" s="73" t="str">
        <f t="shared" si="33"/>
        <v>https://getfile.dokpub.com/yandex/get/https://disk.yandex.ru/d/uPuGcDlmqJ9sqA/v1.mp4</v>
      </c>
      <c r="AL252" s="51" t="s">
        <v>2243</v>
      </c>
      <c r="AM252" s="51" t="s">
        <v>107</v>
      </c>
      <c r="AN252" s="51" t="s">
        <v>108</v>
      </c>
      <c r="AO252" s="61"/>
      <c r="AP252" s="51" t="s">
        <v>110</v>
      </c>
      <c r="AQ252" s="51">
        <f t="shared" si="3"/>
        <v>605</v>
      </c>
      <c r="AR252" s="52">
        <f t="shared" si="4"/>
        <v>-0.06</v>
      </c>
      <c r="AS252" s="61"/>
      <c r="AT252" s="51" t="s">
        <v>112</v>
      </c>
      <c r="AU252" s="51" t="s">
        <v>113</v>
      </c>
      <c r="AV252" s="51" t="s">
        <v>114</v>
      </c>
      <c r="AW252" s="173" t="s">
        <v>2230</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2244</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2264</v>
      </c>
      <c r="CF252" s="123"/>
      <c r="CG252" s="72"/>
      <c r="CH252" s="68"/>
      <c r="CI252" s="68"/>
      <c r="CJ252" s="68"/>
      <c r="CK252" s="68"/>
    </row>
    <row r="253" ht="30.0" customHeight="1">
      <c r="A253" s="81"/>
      <c r="B253" s="168" t="s">
        <v>2265</v>
      </c>
      <c r="C253" s="33" t="s">
        <v>2214</v>
      </c>
      <c r="D253" s="34">
        <f t="shared" si="43"/>
        <v>0</v>
      </c>
      <c r="E253" s="35" t="s">
        <v>2266</v>
      </c>
      <c r="F253" s="110" t="s">
        <v>2267</v>
      </c>
      <c r="G253" s="111" t="s">
        <v>2268</v>
      </c>
      <c r="H253" s="38">
        <v>570.0</v>
      </c>
      <c r="I253" s="39">
        <v>0.17</v>
      </c>
      <c r="J253" s="40">
        <f t="shared" si="36"/>
        <v>509</v>
      </c>
      <c r="K253" s="35" t="s">
        <v>2266</v>
      </c>
      <c r="L253" s="26" t="s">
        <v>2219</v>
      </c>
      <c r="M253" s="26" t="s">
        <v>2219</v>
      </c>
      <c r="N253" s="169"/>
      <c r="O253" s="43">
        <v>125.0</v>
      </c>
      <c r="P253" s="43">
        <v>300.0</v>
      </c>
      <c r="Q253" s="43">
        <v>20.0</v>
      </c>
      <c r="R253" s="43">
        <v>400.0</v>
      </c>
      <c r="S253" s="44" t="s">
        <v>2269</v>
      </c>
      <c r="T253" s="78" t="s">
        <v>2270</v>
      </c>
      <c r="U253" s="43" t="s">
        <v>2271</v>
      </c>
      <c r="V253" s="43" t="s">
        <v>2272</v>
      </c>
      <c r="W253" s="43" t="s">
        <v>2224</v>
      </c>
      <c r="X253" s="43">
        <v>100.0</v>
      </c>
      <c r="Y253" s="45" t="s">
        <v>2241</v>
      </c>
      <c r="Z253" s="43">
        <v>0.25</v>
      </c>
      <c r="AA253" s="43" t="s">
        <v>1955</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2273</v>
      </c>
      <c r="AF253" s="43"/>
      <c r="AG253" s="43" t="s">
        <v>102</v>
      </c>
      <c r="AH253" s="43" t="s">
        <v>2227</v>
      </c>
      <c r="AI253" s="172" t="s">
        <v>104</v>
      </c>
      <c r="AJ253" s="49">
        <v>0.0</v>
      </c>
      <c r="AK253" s="73" t="str">
        <f t="shared" si="33"/>
        <v>https://getfile.dokpub.com/yandex/get/https://disk.yandex.ru/d/8jCaUgEKP0V4wQ/v1.mp4</v>
      </c>
      <c r="AL253" s="51" t="s">
        <v>2243</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2244</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2274</v>
      </c>
      <c r="CF253" s="123"/>
      <c r="CG253" s="72"/>
      <c r="CH253" s="68"/>
      <c r="CI253" s="68"/>
      <c r="CJ253" s="68"/>
      <c r="CK253" s="68"/>
    </row>
    <row r="254" ht="30.0" customHeight="1">
      <c r="A254" s="81"/>
      <c r="B254" s="168" t="s">
        <v>2275</v>
      </c>
      <c r="C254" s="33" t="s">
        <v>2214</v>
      </c>
      <c r="D254" s="34">
        <f t="shared" si="43"/>
        <v>0</v>
      </c>
      <c r="E254" s="35" t="s">
        <v>2276</v>
      </c>
      <c r="F254" s="110" t="s">
        <v>2277</v>
      </c>
      <c r="G254" s="111" t="s">
        <v>2278</v>
      </c>
      <c r="H254" s="38">
        <v>570.0</v>
      </c>
      <c r="I254" s="39">
        <v>0.17</v>
      </c>
      <c r="J254" s="40">
        <f t="shared" si="36"/>
        <v>506</v>
      </c>
      <c r="K254" s="35" t="s">
        <v>2276</v>
      </c>
      <c r="L254" s="26" t="s">
        <v>2219</v>
      </c>
      <c r="M254" s="26" t="s">
        <v>2219</v>
      </c>
      <c r="N254" s="169"/>
      <c r="O254" s="43">
        <v>125.0</v>
      </c>
      <c r="P254" s="43">
        <v>250.0</v>
      </c>
      <c r="Q254" s="43">
        <v>20.0</v>
      </c>
      <c r="R254" s="43">
        <v>330.0</v>
      </c>
      <c r="S254" s="78" t="s">
        <v>2279</v>
      </c>
      <c r="T254" s="78" t="s">
        <v>2280</v>
      </c>
      <c r="U254" s="43" t="s">
        <v>2281</v>
      </c>
      <c r="V254" s="43" t="s">
        <v>2282</v>
      </c>
      <c r="W254" s="43" t="s">
        <v>2224</v>
      </c>
      <c r="X254" s="43">
        <v>100.0</v>
      </c>
      <c r="Y254" s="45" t="s">
        <v>2241</v>
      </c>
      <c r="Z254" s="43">
        <v>0.25</v>
      </c>
      <c r="AA254" s="43" t="s">
        <v>1955</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2283</v>
      </c>
      <c r="AF254" s="43"/>
      <c r="AG254" s="43" t="s">
        <v>102</v>
      </c>
      <c r="AH254" s="43" t="s">
        <v>2227</v>
      </c>
      <c r="AI254" s="172" t="s">
        <v>104</v>
      </c>
      <c r="AJ254" s="49">
        <v>0.0</v>
      </c>
      <c r="AK254" s="73" t="str">
        <f t="shared" si="33"/>
        <v>https://getfile.dokpub.com/yandex/get/https://disk.yandex.ru/d/xRJDbFb2vzwpxA/v1.mp4</v>
      </c>
      <c r="AL254" s="51" t="s">
        <v>2243</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2244</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2284</v>
      </c>
      <c r="CF254" s="123"/>
      <c r="CG254" s="72"/>
      <c r="CH254" s="68"/>
      <c r="CI254" s="68"/>
      <c r="CJ254" s="68"/>
      <c r="CK254" s="68"/>
    </row>
    <row r="255" ht="30.0" customHeight="1">
      <c r="A255" s="81"/>
      <c r="B255" s="168" t="s">
        <v>2285</v>
      </c>
      <c r="C255" s="33" t="s">
        <v>2214</v>
      </c>
      <c r="D255" s="34">
        <f t="shared" si="43"/>
        <v>0</v>
      </c>
      <c r="E255" s="35" t="s">
        <v>2286</v>
      </c>
      <c r="F255" s="110" t="s">
        <v>2287</v>
      </c>
      <c r="G255" s="111" t="s">
        <v>2288</v>
      </c>
      <c r="H255" s="38">
        <v>570.0</v>
      </c>
      <c r="I255" s="39">
        <v>0.17</v>
      </c>
      <c r="J255" s="40">
        <f t="shared" si="36"/>
        <v>505</v>
      </c>
      <c r="K255" s="35" t="s">
        <v>2286</v>
      </c>
      <c r="L255" s="26" t="s">
        <v>2219</v>
      </c>
      <c r="M255" s="26" t="s">
        <v>2219</v>
      </c>
      <c r="N255" s="169"/>
      <c r="O255" s="43">
        <v>125.0</v>
      </c>
      <c r="P255" s="43">
        <v>250.0</v>
      </c>
      <c r="Q255" s="43">
        <v>20.0</v>
      </c>
      <c r="R255" s="43">
        <v>330.0</v>
      </c>
      <c r="S255" s="78" t="s">
        <v>2289</v>
      </c>
      <c r="T255" s="78" t="s">
        <v>2290</v>
      </c>
      <c r="U255" s="43" t="s">
        <v>2291</v>
      </c>
      <c r="V255" s="43" t="s">
        <v>2292</v>
      </c>
      <c r="W255" s="43" t="s">
        <v>2224</v>
      </c>
      <c r="X255" s="43">
        <v>100.0</v>
      </c>
      <c r="Y255" s="45" t="s">
        <v>2241</v>
      </c>
      <c r="Z255" s="43">
        <v>0.25</v>
      </c>
      <c r="AA255" s="43" t="s">
        <v>1955</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2293</v>
      </c>
      <c r="AF255" s="43"/>
      <c r="AG255" s="43" t="s">
        <v>102</v>
      </c>
      <c r="AH255" s="43" t="s">
        <v>2227</v>
      </c>
      <c r="AI255" s="172" t="s">
        <v>104</v>
      </c>
      <c r="AJ255" s="49">
        <v>0.0</v>
      </c>
      <c r="AK255" s="73" t="str">
        <f t="shared" si="33"/>
        <v>https://getfile.dokpub.com/yandex/get/https://disk.yandex.ru/d/nBCJvJhsroafHA/v1.mp4</v>
      </c>
      <c r="AL255" s="51" t="s">
        <v>2243</v>
      </c>
      <c r="AM255" s="51" t="s">
        <v>107</v>
      </c>
      <c r="AN255" s="51" t="s">
        <v>108</v>
      </c>
      <c r="AO255" s="61"/>
      <c r="AP255" s="51" t="s">
        <v>110</v>
      </c>
      <c r="AQ255" s="51">
        <f t="shared" si="3"/>
        <v>605</v>
      </c>
      <c r="AR255" s="52">
        <f t="shared" si="4"/>
        <v>-0.06</v>
      </c>
      <c r="AS255" s="61"/>
      <c r="AT255" s="51" t="s">
        <v>112</v>
      </c>
      <c r="AU255" s="51" t="s">
        <v>113</v>
      </c>
      <c r="AV255" s="51" t="s">
        <v>114</v>
      </c>
      <c r="AW255" s="173" t="s">
        <v>2230</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2244</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2294</v>
      </c>
      <c r="CF255" s="123"/>
      <c r="CG255" s="72"/>
      <c r="CH255" s="68"/>
      <c r="CI255" s="68"/>
      <c r="CJ255" s="68"/>
      <c r="CK255" s="68"/>
    </row>
    <row r="256" ht="30.0" customHeight="1">
      <c r="A256" s="81"/>
      <c r="B256" s="168" t="s">
        <v>2295</v>
      </c>
      <c r="C256" s="33" t="s">
        <v>2214</v>
      </c>
      <c r="D256" s="34">
        <f t="shared" si="43"/>
        <v>0</v>
      </c>
      <c r="E256" s="35" t="s">
        <v>2296</v>
      </c>
      <c r="F256" s="110" t="s">
        <v>2297</v>
      </c>
      <c r="G256" s="111" t="s">
        <v>2298</v>
      </c>
      <c r="H256" s="38">
        <v>570.0</v>
      </c>
      <c r="I256" s="39">
        <v>0.17</v>
      </c>
      <c r="J256" s="40">
        <f t="shared" si="36"/>
        <v>510</v>
      </c>
      <c r="K256" s="35" t="s">
        <v>2296</v>
      </c>
      <c r="L256" s="26" t="s">
        <v>2219</v>
      </c>
      <c r="M256" s="26" t="s">
        <v>2219</v>
      </c>
      <c r="N256" s="169"/>
      <c r="O256" s="43">
        <v>125.0</v>
      </c>
      <c r="P256" s="43">
        <v>300.0</v>
      </c>
      <c r="Q256" s="43">
        <v>20.0</v>
      </c>
      <c r="R256" s="43">
        <v>400.0</v>
      </c>
      <c r="S256" s="78" t="s">
        <v>2299</v>
      </c>
      <c r="T256" s="78" t="s">
        <v>2300</v>
      </c>
      <c r="U256" s="43" t="s">
        <v>2301</v>
      </c>
      <c r="V256" s="43" t="s">
        <v>703</v>
      </c>
      <c r="W256" s="43" t="s">
        <v>2224</v>
      </c>
      <c r="X256" s="43">
        <v>100.0</v>
      </c>
      <c r="Y256" s="45" t="s">
        <v>2241</v>
      </c>
      <c r="Z256" s="43">
        <v>0.25</v>
      </c>
      <c r="AA256" s="43" t="s">
        <v>1955</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2302</v>
      </c>
      <c r="AF256" s="43"/>
      <c r="AG256" s="43" t="s">
        <v>102</v>
      </c>
      <c r="AH256" s="43" t="s">
        <v>2227</v>
      </c>
      <c r="AI256" s="172" t="s">
        <v>104</v>
      </c>
      <c r="AJ256" s="49">
        <v>0.0</v>
      </c>
      <c r="AK256" s="73" t="str">
        <f t="shared" si="33"/>
        <v>https://getfile.dokpub.com/yandex/get/https://disk.yandex.ru/d/oGGN5Y1f9DE84g/v1.mp4</v>
      </c>
      <c r="AL256" s="51" t="s">
        <v>2243</v>
      </c>
      <c r="AM256" s="51" t="s">
        <v>107</v>
      </c>
      <c r="AN256" s="51" t="s">
        <v>108</v>
      </c>
      <c r="AO256" s="61"/>
      <c r="AP256" s="51" t="s">
        <v>110</v>
      </c>
      <c r="AQ256" s="51">
        <f t="shared" si="3"/>
        <v>610</v>
      </c>
      <c r="AR256" s="52">
        <f t="shared" si="4"/>
        <v>-0.07</v>
      </c>
      <c r="AS256" s="61"/>
      <c r="AT256" s="51" t="s">
        <v>112</v>
      </c>
      <c r="AU256" s="51" t="s">
        <v>113</v>
      </c>
      <c r="AV256" s="51" t="s">
        <v>114</v>
      </c>
      <c r="AW256" s="173" t="s">
        <v>2230</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2244</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2303</v>
      </c>
      <c r="CF256" s="123"/>
      <c r="CG256" s="72"/>
      <c r="CH256" s="68"/>
      <c r="CI256" s="68"/>
      <c r="CJ256" s="68"/>
      <c r="CK256" s="68"/>
    </row>
    <row r="257" ht="30.0" customHeight="1">
      <c r="A257" s="81"/>
      <c r="B257" s="168" t="s">
        <v>2304</v>
      </c>
      <c r="C257" s="33" t="s">
        <v>2214</v>
      </c>
      <c r="D257" s="34">
        <f t="shared" si="43"/>
        <v>0</v>
      </c>
      <c r="E257" s="35" t="s">
        <v>2305</v>
      </c>
      <c r="F257" s="110" t="s">
        <v>2306</v>
      </c>
      <c r="G257" s="120" t="s">
        <v>2307</v>
      </c>
      <c r="H257" s="38">
        <v>570.0</v>
      </c>
      <c r="I257" s="39">
        <v>0.25</v>
      </c>
      <c r="J257" s="40">
        <f t="shared" si="36"/>
        <v>468</v>
      </c>
      <c r="K257" s="35" t="s">
        <v>2305</v>
      </c>
      <c r="L257" s="26" t="s">
        <v>2219</v>
      </c>
      <c r="M257" s="26" t="s">
        <v>2219</v>
      </c>
      <c r="N257" s="169"/>
      <c r="O257" s="43">
        <v>125.0</v>
      </c>
      <c r="P257" s="43">
        <v>250.0</v>
      </c>
      <c r="Q257" s="43">
        <v>20.0</v>
      </c>
      <c r="R257" s="43">
        <v>350.0</v>
      </c>
      <c r="S257" s="78" t="s">
        <v>2308</v>
      </c>
      <c r="T257" s="78" t="s">
        <v>2309</v>
      </c>
      <c r="U257" s="43" t="s">
        <v>2310</v>
      </c>
      <c r="V257" s="43" t="s">
        <v>2311</v>
      </c>
      <c r="W257" s="43" t="s">
        <v>2224</v>
      </c>
      <c r="X257" s="43">
        <v>100.0</v>
      </c>
      <c r="Y257" s="45" t="s">
        <v>2241</v>
      </c>
      <c r="Z257" s="43">
        <v>0.25</v>
      </c>
      <c r="AA257" s="43" t="s">
        <v>1955</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2312</v>
      </c>
      <c r="AF257" s="43"/>
      <c r="AG257" s="43" t="s">
        <v>102</v>
      </c>
      <c r="AH257" s="43" t="s">
        <v>2227</v>
      </c>
      <c r="AI257" s="172" t="s">
        <v>104</v>
      </c>
      <c r="AJ257" s="49">
        <v>0.0</v>
      </c>
      <c r="AK257" s="73" t="str">
        <f t="shared" si="33"/>
        <v>https://getfile.dokpub.com/yandex/get/https://disk.yandex.ru/d/StgS6BmUgnam8w/v1.mp4</v>
      </c>
      <c r="AL257" s="51" t="s">
        <v>2228</v>
      </c>
      <c r="AM257" s="51" t="s">
        <v>107</v>
      </c>
      <c r="AN257" s="51" t="s">
        <v>108</v>
      </c>
      <c r="AO257" s="51"/>
      <c r="AP257" s="51" t="s">
        <v>110</v>
      </c>
      <c r="AQ257" s="51">
        <f t="shared" si="3"/>
        <v>559</v>
      </c>
      <c r="AR257" s="52">
        <f t="shared" si="4"/>
        <v>0.02</v>
      </c>
      <c r="AS257" s="51"/>
      <c r="AT257" s="51" t="s">
        <v>112</v>
      </c>
      <c r="AU257" s="51" t="s">
        <v>113</v>
      </c>
      <c r="AV257" s="51" t="s">
        <v>114</v>
      </c>
      <c r="AW257" s="173" t="s">
        <v>2230</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2231</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2313</v>
      </c>
      <c r="CF257" s="123"/>
      <c r="CG257" s="72"/>
      <c r="CH257" s="68"/>
      <c r="CI257" s="68"/>
      <c r="CJ257" s="68"/>
      <c r="CK257" s="68"/>
    </row>
    <row r="258" ht="30.0" customHeight="1">
      <c r="A258" s="174"/>
      <c r="B258" s="175" t="s">
        <v>2314</v>
      </c>
      <c r="C258" s="176" t="s">
        <v>2315</v>
      </c>
      <c r="D258" s="176">
        <f t="shared" si="43"/>
        <v>0</v>
      </c>
      <c r="E258" s="177" t="s">
        <v>2316</v>
      </c>
      <c r="F258" s="178" t="s">
        <v>2317</v>
      </c>
      <c r="G258" s="179" t="s">
        <v>2318</v>
      </c>
      <c r="H258" s="180">
        <v>570.0</v>
      </c>
      <c r="I258" s="39">
        <v>0.17</v>
      </c>
      <c r="J258" s="40">
        <f t="shared" si="36"/>
        <v>506</v>
      </c>
      <c r="K258" s="177" t="s">
        <v>2316</v>
      </c>
      <c r="L258" s="181" t="s">
        <v>2219</v>
      </c>
      <c r="M258" s="181" t="s">
        <v>2219</v>
      </c>
      <c r="N258" s="182"/>
      <c r="O258" s="183">
        <v>125.0</v>
      </c>
      <c r="P258" s="183">
        <v>250.0</v>
      </c>
      <c r="Q258" s="183">
        <v>20.0</v>
      </c>
      <c r="R258" s="183">
        <v>330.0</v>
      </c>
      <c r="S258" s="184" t="s">
        <v>2319</v>
      </c>
      <c r="T258" s="184" t="s">
        <v>2320</v>
      </c>
      <c r="U258" s="183" t="s">
        <v>2321</v>
      </c>
      <c r="V258" s="183" t="s">
        <v>305</v>
      </c>
      <c r="W258" s="183" t="s">
        <v>2224</v>
      </c>
      <c r="X258" s="183">
        <v>100.0</v>
      </c>
      <c r="Y258" s="185" t="s">
        <v>2241</v>
      </c>
      <c r="Z258" s="183">
        <v>0.25</v>
      </c>
      <c r="AA258" s="183" t="s">
        <v>1955</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2227</v>
      </c>
      <c r="AI258" s="181" t="s">
        <v>104</v>
      </c>
      <c r="AJ258" s="181">
        <v>0.0</v>
      </c>
      <c r="AK258" s="188" t="str">
        <f t="shared" si="33"/>
        <v>https://getfile.dokpub.com/yandex/get/https://disk.yandex.ru/d/-blGqJ8uU5yPFg/v1.mp4</v>
      </c>
      <c r="AL258" s="180" t="s">
        <v>2243</v>
      </c>
      <c r="AM258" s="180" t="s">
        <v>107</v>
      </c>
      <c r="AN258" s="180" t="s">
        <v>108</v>
      </c>
      <c r="AO258" s="189"/>
      <c r="AP258" s="180" t="s">
        <v>110</v>
      </c>
      <c r="AQ258" s="51">
        <f t="shared" si="3"/>
        <v>605</v>
      </c>
      <c r="AR258" s="52">
        <f t="shared" si="4"/>
        <v>-0.06</v>
      </c>
      <c r="AS258" s="189"/>
      <c r="AT258" s="180" t="s">
        <v>112</v>
      </c>
      <c r="AU258" s="180" t="s">
        <v>113</v>
      </c>
      <c r="AV258" s="180" t="s">
        <v>114</v>
      </c>
      <c r="AW258" s="190" t="s">
        <v>2230</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2244</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2214</v>
      </c>
      <c r="D259" s="34">
        <f t="shared" si="43"/>
        <v>0</v>
      </c>
      <c r="E259" s="35" t="s">
        <v>2325</v>
      </c>
      <c r="F259" s="110" t="s">
        <v>2326</v>
      </c>
      <c r="G259" s="111" t="s">
        <v>2327</v>
      </c>
      <c r="H259" s="38">
        <v>570.0</v>
      </c>
      <c r="I259" s="39">
        <v>0.17</v>
      </c>
      <c r="J259" s="40">
        <f t="shared" si="36"/>
        <v>509</v>
      </c>
      <c r="K259" s="35" t="s">
        <v>2325</v>
      </c>
      <c r="L259" s="26" t="s">
        <v>2219</v>
      </c>
      <c r="M259" s="26" t="s">
        <v>2219</v>
      </c>
      <c r="N259" s="169"/>
      <c r="O259" s="43">
        <v>125.0</v>
      </c>
      <c r="P259" s="43">
        <v>250.0</v>
      </c>
      <c r="Q259" s="43">
        <v>20.0</v>
      </c>
      <c r="R259" s="43">
        <v>330.0</v>
      </c>
      <c r="S259" s="78" t="s">
        <v>2328</v>
      </c>
      <c r="T259" s="78" t="s">
        <v>2329</v>
      </c>
      <c r="U259" s="43" t="s">
        <v>2330</v>
      </c>
      <c r="V259" s="43" t="s">
        <v>1952</v>
      </c>
      <c r="W259" s="43" t="s">
        <v>2224</v>
      </c>
      <c r="X259" s="43">
        <v>100.0</v>
      </c>
      <c r="Y259" s="45" t="s">
        <v>2241</v>
      </c>
      <c r="Z259" s="43">
        <v>0.25</v>
      </c>
      <c r="AA259" s="43" t="s">
        <v>1955</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2227</v>
      </c>
      <c r="AI259" s="172" t="s">
        <v>104</v>
      </c>
      <c r="AJ259" s="49">
        <v>0.0</v>
      </c>
      <c r="AK259" s="73" t="str">
        <f t="shared" si="33"/>
        <v>https://getfile.dokpub.com/yandex/get/https://disk.yandex.ru/d/lv4P0BhcALeDRA/v1.mp4</v>
      </c>
      <c r="AL259" s="51" t="s">
        <v>2243</v>
      </c>
      <c r="AM259" s="51" t="s">
        <v>107</v>
      </c>
      <c r="AN259" s="51" t="s">
        <v>108</v>
      </c>
      <c r="AO259" s="61"/>
      <c r="AP259" s="51" t="s">
        <v>110</v>
      </c>
      <c r="AQ259" s="51">
        <f t="shared" si="3"/>
        <v>610</v>
      </c>
      <c r="AR259" s="52">
        <f t="shared" si="4"/>
        <v>-0.07</v>
      </c>
      <c r="AS259" s="61"/>
      <c r="AT259" s="51" t="s">
        <v>112</v>
      </c>
      <c r="AU259" s="51" t="s">
        <v>113</v>
      </c>
      <c r="AV259" s="51" t="s">
        <v>114</v>
      </c>
      <c r="AW259" s="173" t="s">
        <v>2230</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2244</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2214</v>
      </c>
      <c r="D260" s="34">
        <f t="shared" si="43"/>
        <v>0</v>
      </c>
      <c r="E260" s="35" t="s">
        <v>2334</v>
      </c>
      <c r="F260" s="110" t="s">
        <v>2335</v>
      </c>
      <c r="G260" s="111" t="s">
        <v>2336</v>
      </c>
      <c r="H260" s="38">
        <v>570.0</v>
      </c>
      <c r="I260" s="39">
        <v>0.17</v>
      </c>
      <c r="J260" s="40">
        <f t="shared" si="36"/>
        <v>506</v>
      </c>
      <c r="K260" s="35" t="s">
        <v>2334</v>
      </c>
      <c r="L260" s="26" t="s">
        <v>2219</v>
      </c>
      <c r="M260" s="26" t="s">
        <v>2219</v>
      </c>
      <c r="N260" s="169"/>
      <c r="O260" s="43">
        <v>125.0</v>
      </c>
      <c r="P260" s="43">
        <v>250.0</v>
      </c>
      <c r="Q260" s="43">
        <v>20.0</v>
      </c>
      <c r="R260" s="43">
        <v>330.0</v>
      </c>
      <c r="S260" s="78" t="s">
        <v>2337</v>
      </c>
      <c r="T260" s="78" t="s">
        <v>2338</v>
      </c>
      <c r="U260" s="43" t="s">
        <v>2339</v>
      </c>
      <c r="V260" s="43" t="s">
        <v>2340</v>
      </c>
      <c r="W260" s="43" t="s">
        <v>2224</v>
      </c>
      <c r="X260" s="43">
        <v>100.0</v>
      </c>
      <c r="Y260" s="45" t="s">
        <v>2241</v>
      </c>
      <c r="Z260" s="43">
        <v>0.25</v>
      </c>
      <c r="AA260" s="43" t="s">
        <v>1955</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2227</v>
      </c>
      <c r="AI260" s="172" t="s">
        <v>104</v>
      </c>
      <c r="AJ260" s="49">
        <v>0.0</v>
      </c>
      <c r="AK260" s="73" t="str">
        <f t="shared" si="33"/>
        <v>https://getfile.dokpub.com/yandex/get/https://disk.yandex.ru/d/4kPgCVcwQfaFTw/v1.mp4</v>
      </c>
      <c r="AL260" s="51" t="s">
        <v>2243</v>
      </c>
      <c r="AM260" s="51" t="s">
        <v>107</v>
      </c>
      <c r="AN260" s="51" t="s">
        <v>108</v>
      </c>
      <c r="AO260" s="61"/>
      <c r="AP260" s="51" t="s">
        <v>110</v>
      </c>
      <c r="AQ260" s="51">
        <f t="shared" si="3"/>
        <v>605</v>
      </c>
      <c r="AR260" s="52">
        <f t="shared" si="4"/>
        <v>-0.06</v>
      </c>
      <c r="AS260" s="61"/>
      <c r="AT260" s="51" t="s">
        <v>112</v>
      </c>
      <c r="AU260" s="51" t="s">
        <v>113</v>
      </c>
      <c r="AV260" s="51" t="s">
        <v>114</v>
      </c>
      <c r="AW260" s="173" t="s">
        <v>2230</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2244</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2214</v>
      </c>
      <c r="D261" s="34">
        <f t="shared" si="43"/>
        <v>0</v>
      </c>
      <c r="E261" s="35" t="s">
        <v>2344</v>
      </c>
      <c r="F261" s="110" t="s">
        <v>2345</v>
      </c>
      <c r="G261" s="111" t="s">
        <v>2346</v>
      </c>
      <c r="H261" s="38">
        <v>570.0</v>
      </c>
      <c r="I261" s="39">
        <v>0.17</v>
      </c>
      <c r="J261" s="40">
        <f t="shared" si="36"/>
        <v>505</v>
      </c>
      <c r="K261" s="35" t="s">
        <v>2344</v>
      </c>
      <c r="L261" s="26" t="s">
        <v>2219</v>
      </c>
      <c r="M261" s="26" t="s">
        <v>2219</v>
      </c>
      <c r="N261" s="169"/>
      <c r="O261" s="43">
        <v>125.0</v>
      </c>
      <c r="P261" s="43">
        <v>250.0</v>
      </c>
      <c r="Q261" s="43">
        <v>20.0</v>
      </c>
      <c r="R261" s="43">
        <v>330.0</v>
      </c>
      <c r="S261" s="78" t="s">
        <v>2347</v>
      </c>
      <c r="T261" s="78" t="s">
        <v>2348</v>
      </c>
      <c r="U261" s="43" t="s">
        <v>2349</v>
      </c>
      <c r="V261" s="43" t="s">
        <v>807</v>
      </c>
      <c r="W261" s="43" t="s">
        <v>2224</v>
      </c>
      <c r="X261" s="43">
        <v>100.0</v>
      </c>
      <c r="Y261" s="45" t="s">
        <v>2241</v>
      </c>
      <c r="Z261" s="43">
        <v>0.25</v>
      </c>
      <c r="AA261" s="43" t="s">
        <v>1955</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2227</v>
      </c>
      <c r="AI261" s="172" t="s">
        <v>104</v>
      </c>
      <c r="AJ261" s="49">
        <v>0.0</v>
      </c>
      <c r="AK261" s="73" t="str">
        <f t="shared" si="33"/>
        <v>https://getfile.dokpub.com/yandex/get/https://disk.yandex.ru/d/ZYLuPGk5bAUgXw/v1.mp4</v>
      </c>
      <c r="AL261" s="51" t="s">
        <v>2243</v>
      </c>
      <c r="AM261" s="51" t="s">
        <v>107</v>
      </c>
      <c r="AN261" s="51" t="s">
        <v>108</v>
      </c>
      <c r="AO261" s="61"/>
      <c r="AP261" s="51" t="s">
        <v>110</v>
      </c>
      <c r="AQ261" s="51">
        <f t="shared" si="3"/>
        <v>605</v>
      </c>
      <c r="AR261" s="52">
        <f t="shared" si="4"/>
        <v>-0.06</v>
      </c>
      <c r="AS261" s="61"/>
      <c r="AT261" s="51" t="s">
        <v>112</v>
      </c>
      <c r="AU261" s="51" t="s">
        <v>113</v>
      </c>
      <c r="AV261" s="51" t="s">
        <v>114</v>
      </c>
      <c r="AW261" s="173" t="s">
        <v>2230</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2244</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2214</v>
      </c>
      <c r="D262" s="34">
        <f t="shared" si="43"/>
        <v>0</v>
      </c>
      <c r="E262" s="35" t="s">
        <v>2353</v>
      </c>
      <c r="F262" s="110" t="s">
        <v>2354</v>
      </c>
      <c r="G262" s="111" t="s">
        <v>2355</v>
      </c>
      <c r="H262" s="38">
        <v>570.0</v>
      </c>
      <c r="I262" s="39">
        <v>0.17</v>
      </c>
      <c r="J262" s="40">
        <f t="shared" si="36"/>
        <v>506</v>
      </c>
      <c r="K262" s="35" t="s">
        <v>2353</v>
      </c>
      <c r="L262" s="26" t="s">
        <v>2219</v>
      </c>
      <c r="M262" s="26" t="s">
        <v>2219</v>
      </c>
      <c r="N262" s="169"/>
      <c r="O262" s="43">
        <v>125.0</v>
      </c>
      <c r="P262" s="43">
        <v>250.0</v>
      </c>
      <c r="Q262" s="43">
        <v>20.0</v>
      </c>
      <c r="R262" s="43">
        <v>330.0</v>
      </c>
      <c r="S262" s="78" t="s">
        <v>2356</v>
      </c>
      <c r="T262" s="78" t="s">
        <v>2357</v>
      </c>
      <c r="U262" s="43" t="s">
        <v>2358</v>
      </c>
      <c r="V262" s="43" t="s">
        <v>2359</v>
      </c>
      <c r="W262" s="43" t="s">
        <v>2224</v>
      </c>
      <c r="X262" s="43">
        <v>100.0</v>
      </c>
      <c r="Y262" s="45" t="s">
        <v>2241</v>
      </c>
      <c r="Z262" s="43">
        <v>0.25</v>
      </c>
      <c r="AA262" s="43" t="s">
        <v>1955</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2227</v>
      </c>
      <c r="AI262" s="172" t="s">
        <v>104</v>
      </c>
      <c r="AJ262" s="49">
        <v>0.0</v>
      </c>
      <c r="AK262" s="73" t="str">
        <f t="shared" si="33"/>
        <v>https://getfile.dokpub.com/yandex/get/https://disk.yandex.ru/d/D3HzazbCHcM1fA/v1.mp4</v>
      </c>
      <c r="AL262" s="51" t="s">
        <v>2243</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2244</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592</v>
      </c>
      <c r="O263" s="43">
        <v>100.0</v>
      </c>
      <c r="P263" s="43">
        <v>100.0</v>
      </c>
      <c r="Q263" s="43">
        <v>55.0</v>
      </c>
      <c r="R263" s="43">
        <v>265.0</v>
      </c>
      <c r="S263" s="48" t="s">
        <v>2368</v>
      </c>
      <c r="T263" s="78" t="s">
        <v>2369</v>
      </c>
      <c r="U263" s="43" t="s">
        <v>2370</v>
      </c>
      <c r="V263" s="43" t="s">
        <v>1857</v>
      </c>
      <c r="W263" s="43" t="s">
        <v>597</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592</v>
      </c>
      <c r="O264" s="43">
        <v>165.0</v>
      </c>
      <c r="P264" s="43">
        <v>140.0</v>
      </c>
      <c r="Q264" s="43">
        <v>90.0</v>
      </c>
      <c r="R264" s="43">
        <v>210.0</v>
      </c>
      <c r="S264" s="48" t="s">
        <v>2380</v>
      </c>
      <c r="T264" s="78" t="s">
        <v>2369</v>
      </c>
      <c r="U264" s="43" t="s">
        <v>2370</v>
      </c>
      <c r="V264" s="43" t="s">
        <v>1857</v>
      </c>
      <c r="W264" s="43" t="s">
        <v>597</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592</v>
      </c>
      <c r="O265" s="43">
        <v>255.0</v>
      </c>
      <c r="P265" s="43">
        <v>230.0</v>
      </c>
      <c r="Q265" s="43">
        <v>110.0</v>
      </c>
      <c r="R265" s="43">
        <v>220.0</v>
      </c>
      <c r="S265" s="48" t="s">
        <v>2388</v>
      </c>
      <c r="T265" s="78" t="s">
        <v>2369</v>
      </c>
      <c r="U265" s="43" t="s">
        <v>2370</v>
      </c>
      <c r="V265" s="43" t="s">
        <v>1857</v>
      </c>
      <c r="W265" s="43" t="s">
        <v>597</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592</v>
      </c>
      <c r="O266" s="43">
        <v>450.0</v>
      </c>
      <c r="P266" s="43">
        <v>160.0</v>
      </c>
      <c r="Q266" s="43">
        <v>160.0</v>
      </c>
      <c r="R266" s="43">
        <v>240.0</v>
      </c>
      <c r="S266" s="48" t="s">
        <v>2396</v>
      </c>
      <c r="T266" s="78" t="s">
        <v>2369</v>
      </c>
      <c r="U266" s="43" t="s">
        <v>2370</v>
      </c>
      <c r="V266" s="43" t="s">
        <v>1857</v>
      </c>
      <c r="W266" s="43" t="s">
        <v>597</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592</v>
      </c>
      <c r="O267" s="43">
        <v>640.0</v>
      </c>
      <c r="P267" s="43">
        <v>210.0</v>
      </c>
      <c r="Q267" s="43">
        <v>180.0</v>
      </c>
      <c r="R267" s="43">
        <v>220.0</v>
      </c>
      <c r="S267" s="48" t="s">
        <v>2405</v>
      </c>
      <c r="T267" s="78" t="s">
        <v>2369</v>
      </c>
      <c r="U267" s="43" t="s">
        <v>2370</v>
      </c>
      <c r="V267" s="43" t="s">
        <v>1857</v>
      </c>
      <c r="W267" s="43" t="s">
        <v>597</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592</v>
      </c>
      <c r="O268" s="43">
        <v>950.0</v>
      </c>
      <c r="P268" s="43">
        <v>300.0</v>
      </c>
      <c r="Q268" s="43">
        <v>200.0</v>
      </c>
      <c r="R268" s="43">
        <v>500.0</v>
      </c>
      <c r="S268" s="48" t="s">
        <v>2413</v>
      </c>
      <c r="T268" s="78" t="s">
        <v>2369</v>
      </c>
      <c r="U268" s="43" t="s">
        <v>2370</v>
      </c>
      <c r="V268" s="43" t="s">
        <v>1857</v>
      </c>
      <c r="W268" s="43" t="s">
        <v>597</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592</v>
      </c>
      <c r="O269" s="43">
        <v>1450.0</v>
      </c>
      <c r="P269" s="43">
        <v>300.0</v>
      </c>
      <c r="Q269" s="43">
        <v>250.0</v>
      </c>
      <c r="R269" s="43">
        <v>550.0</v>
      </c>
      <c r="S269" s="48" t="s">
        <v>2421</v>
      </c>
      <c r="T269" s="78" t="s">
        <v>2369</v>
      </c>
      <c r="U269" s="43" t="s">
        <v>2370</v>
      </c>
      <c r="V269" s="43" t="s">
        <v>1857</v>
      </c>
      <c r="W269" s="43" t="s">
        <v>597</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592</v>
      </c>
      <c r="O270" s="43">
        <v>1900.0</v>
      </c>
      <c r="P270" s="43">
        <v>350.0</v>
      </c>
      <c r="Q270" s="43">
        <v>250.0</v>
      </c>
      <c r="R270" s="43">
        <v>550.0</v>
      </c>
      <c r="S270" s="48" t="s">
        <v>2429</v>
      </c>
      <c r="T270" s="78" t="s">
        <v>2369</v>
      </c>
      <c r="U270" s="43" t="s">
        <v>2370</v>
      </c>
      <c r="V270" s="43" t="s">
        <v>1857</v>
      </c>
      <c r="W270" s="43" t="s">
        <v>597</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592</v>
      </c>
      <c r="O271" s="43">
        <v>2350.0</v>
      </c>
      <c r="P271" s="43">
        <v>400.0</v>
      </c>
      <c r="Q271" s="43">
        <v>300.0</v>
      </c>
      <c r="R271" s="43">
        <v>550.0</v>
      </c>
      <c r="S271" s="48" t="s">
        <v>2437</v>
      </c>
      <c r="T271" s="78" t="s">
        <v>2369</v>
      </c>
      <c r="U271" s="43" t="s">
        <v>2370</v>
      </c>
      <c r="V271" s="43" t="s">
        <v>1857</v>
      </c>
      <c r="W271" s="43" t="s">
        <v>597</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592</v>
      </c>
      <c r="O272" s="80">
        <v>2850.0</v>
      </c>
      <c r="P272" s="80">
        <v>400.0</v>
      </c>
      <c r="Q272" s="80">
        <v>400.0</v>
      </c>
      <c r="R272" s="80">
        <v>600.0</v>
      </c>
      <c r="S272" s="48" t="s">
        <v>2445</v>
      </c>
      <c r="T272" s="78" t="s">
        <v>2369</v>
      </c>
      <c r="U272" s="43" t="s">
        <v>2370</v>
      </c>
      <c r="V272" s="43" t="s">
        <v>1857</v>
      </c>
      <c r="W272" s="43" t="s">
        <v>597</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592</v>
      </c>
      <c r="O273" s="80">
        <v>3325.0</v>
      </c>
      <c r="P273" s="80">
        <v>400.0</v>
      </c>
      <c r="Q273" s="80">
        <v>400.0</v>
      </c>
      <c r="R273" s="80">
        <v>600.0</v>
      </c>
      <c r="S273" s="48" t="s">
        <v>2453</v>
      </c>
      <c r="T273" s="78" t="s">
        <v>2369</v>
      </c>
      <c r="U273" s="43" t="s">
        <v>2370</v>
      </c>
      <c r="V273" s="43" t="s">
        <v>1857</v>
      </c>
      <c r="W273" s="43" t="s">
        <v>597</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592</v>
      </c>
      <c r="O274" s="80">
        <v>4750.0</v>
      </c>
      <c r="P274" s="80">
        <v>400.0</v>
      </c>
      <c r="Q274" s="80">
        <v>400.0</v>
      </c>
      <c r="R274" s="80">
        <v>600.0</v>
      </c>
      <c r="S274" s="48" t="s">
        <v>2461</v>
      </c>
      <c r="T274" s="78" t="s">
        <v>2369</v>
      </c>
      <c r="U274" s="43" t="s">
        <v>2370</v>
      </c>
      <c r="V274" s="43" t="s">
        <v>1857</v>
      </c>
      <c r="W274" s="43" t="s">
        <v>597</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798</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1424</v>
      </c>
      <c r="BM274" s="54" t="s">
        <v>1424</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85"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1952</v>
      </c>
      <c r="W275" s="43" t="s">
        <v>498</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1952</v>
      </c>
      <c r="W276" s="43" t="s">
        <v>498</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1952</v>
      </c>
      <c r="W277" s="43" t="s">
        <v>498</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1952</v>
      </c>
      <c r="W278" s="43" t="s">
        <v>498</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1952</v>
      </c>
      <c r="W279" s="43" t="s">
        <v>498</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1952</v>
      </c>
      <c r="W280" s="43" t="s">
        <v>498</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1952</v>
      </c>
      <c r="W281" s="43" t="s">
        <v>498</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1952</v>
      </c>
      <c r="W282" s="43" t="s">
        <v>498</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1952</v>
      </c>
      <c r="W283" s="43" t="s">
        <v>498</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1952</v>
      </c>
      <c r="W284" s="43" t="s">
        <v>498</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1952</v>
      </c>
      <c r="W285" s="43" t="s">
        <v>498</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"выводим" , "распродаем остатки")</f>
        <v>распродаем остатки</v>
      </c>
      <c r="D286" s="34">
        <f>IF(C286="распродаем остатки",50,0)</f>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1857</v>
      </c>
      <c r="W286" s="43" t="s">
        <v>94</v>
      </c>
      <c r="X286" s="43">
        <v>395.0</v>
      </c>
      <c r="Y286" s="45" t="s">
        <v>95</v>
      </c>
      <c r="Z286" s="45" t="s">
        <v>1954</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IF(C287="",50,0)</f>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1857</v>
      </c>
      <c r="W287" s="43" t="s">
        <v>94</v>
      </c>
      <c r="X287" s="43">
        <v>395.0</v>
      </c>
      <c r="Y287" s="45" t="s">
        <v>95</v>
      </c>
      <c r="Z287" s="43" t="s">
        <v>1967</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"выводим" , "распродаем остатки")</f>
        <v>распродаем остатки</v>
      </c>
      <c r="D288" s="34">
        <f t="shared" ref="D288:D296" si="51">IF(C288="распродаем остатки",50,0)</f>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1857</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"выводим" , "распродаем остатки")</f>
        <v>распродаем остатки</v>
      </c>
      <c r="D289" s="34">
        <f t="shared" si="51"/>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1857</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"выводим" , "распродаем остатки")</f>
        <v>распродаем остатки</v>
      </c>
      <c r="D290" s="34">
        <f t="shared" si="51"/>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1857</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"выводим" , "распродаем остатки")</f>
        <v>распродаем остатки</v>
      </c>
      <c r="D291" s="34">
        <f t="shared" si="51"/>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1857</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"выводим" , "распродаем остатки")</f>
        <v>распродаем остатки</v>
      </c>
      <c r="D292" s="34">
        <f t="shared" si="51"/>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1857</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"выводим" , "распродаем остатки")</f>
        <v>распродаем остатки</v>
      </c>
      <c r="D293" s="34">
        <f t="shared" si="51"/>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1857</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"выводим" , "распродаем остатки")</f>
        <v>распродаем остатки</v>
      </c>
      <c r="D294" s="34">
        <f t="shared" si="51"/>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1857</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"выводим" , "распродаем остатки")</f>
        <v>распродаем остатки</v>
      </c>
      <c r="D295" s="34">
        <f t="shared" si="51"/>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1857</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"выводим" , "распродаем остатки")</f>
        <v>распродаем остатки</v>
      </c>
      <c r="D296" s="34">
        <f t="shared" si="51"/>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1857</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ref="D297:D299" si="52">IF(C297="",50,0)</f>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1954</v>
      </c>
      <c r="AA297" s="209" t="s">
        <v>1955</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52"/>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1955</v>
      </c>
      <c r="AB298" s="43" t="s">
        <v>97</v>
      </c>
      <c r="AC298" s="113" t="str">
        <f t="shared" ref="AC298:AC307" si="53">"https://getfile.dokpub.com/yandex/get/"&amp;S298&amp;"/1.jpg"&amp;",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52"/>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1954</v>
      </c>
      <c r="AA299" s="43" t="s">
        <v>2670</v>
      </c>
      <c r="AB299" s="43" t="s">
        <v>97</v>
      </c>
      <c r="AC299" s="113" t="str">
        <f t="shared" si="53"/>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708</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1952</v>
      </c>
      <c r="W300" s="43" t="s">
        <v>2646</v>
      </c>
      <c r="X300" s="209">
        <v>370.0</v>
      </c>
      <c r="Y300" s="45" t="s">
        <v>95</v>
      </c>
      <c r="Z300" s="210">
        <v>45383.0</v>
      </c>
      <c r="AA300" s="209" t="s">
        <v>1955</v>
      </c>
      <c r="AB300" s="43" t="s">
        <v>97</v>
      </c>
      <c r="AC300" s="113" t="str">
        <f t="shared" si="53"/>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4">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1952</v>
      </c>
      <c r="W301" s="43" t="s">
        <v>2646</v>
      </c>
      <c r="X301" s="209">
        <v>370.0</v>
      </c>
      <c r="Y301" s="45" t="s">
        <v>95</v>
      </c>
      <c r="Z301" s="43" t="s">
        <v>1954</v>
      </c>
      <c r="AA301" s="209" t="s">
        <v>1955</v>
      </c>
      <c r="AB301" s="43" t="s">
        <v>97</v>
      </c>
      <c r="AC301" s="113" t="str">
        <f t="shared" si="53"/>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5">"https://getfile.dokpub.com/yandex/get/"&amp;AE301&amp;"/v1.mp4"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4"/>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212</v>
      </c>
      <c r="W302" s="43" t="s">
        <v>2646</v>
      </c>
      <c r="X302" s="43">
        <v>315.0</v>
      </c>
      <c r="Y302" s="45" t="s">
        <v>95</v>
      </c>
      <c r="Z302" s="43" t="s">
        <v>1954</v>
      </c>
      <c r="AA302" s="43" t="s">
        <v>2670</v>
      </c>
      <c r="AB302" s="43" t="s">
        <v>97</v>
      </c>
      <c r="AC302" s="113" t="str">
        <f t="shared" si="53"/>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5"/>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4"/>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212</v>
      </c>
      <c r="W303" s="43" t="s">
        <v>2646</v>
      </c>
      <c r="X303" s="209">
        <v>370.0</v>
      </c>
      <c r="Y303" s="45" t="s">
        <v>95</v>
      </c>
      <c r="Z303" s="43" t="s">
        <v>1954</v>
      </c>
      <c r="AA303" s="209" t="s">
        <v>1955</v>
      </c>
      <c r="AB303" s="43" t="s">
        <v>97</v>
      </c>
      <c r="AC303" s="113" t="str">
        <f t="shared" si="53"/>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5"/>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4"/>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212</v>
      </c>
      <c r="W304" s="43" t="s">
        <v>2646</v>
      </c>
      <c r="X304" s="209">
        <v>370.0</v>
      </c>
      <c r="Y304" s="45" t="s">
        <v>95</v>
      </c>
      <c r="Z304" s="210">
        <v>45383.0</v>
      </c>
      <c r="AA304" s="209" t="s">
        <v>1955</v>
      </c>
      <c r="AB304" s="43" t="s">
        <v>97</v>
      </c>
      <c r="AC304" s="113" t="str">
        <f t="shared" si="53"/>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5"/>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833</v>
      </c>
      <c r="CD304" s="71"/>
      <c r="CE304" s="75"/>
      <c r="CF304" s="68"/>
      <c r="CG304" s="72"/>
      <c r="CH304" s="68"/>
      <c r="CI304" s="68"/>
      <c r="CJ304" s="68"/>
      <c r="CK304" s="68"/>
    </row>
    <row r="305" ht="30.0" customHeight="1">
      <c r="A305" s="81"/>
      <c r="B305" s="205" t="s">
        <v>2719</v>
      </c>
      <c r="C305" s="217" t="s">
        <v>110</v>
      </c>
      <c r="D305" s="34">
        <f t="shared" si="54"/>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305</v>
      </c>
      <c r="W305" s="43" t="s">
        <v>2646</v>
      </c>
      <c r="X305" s="43">
        <v>315.0</v>
      </c>
      <c r="Y305" s="45" t="s">
        <v>95</v>
      </c>
      <c r="Z305" s="43" t="s">
        <v>1954</v>
      </c>
      <c r="AA305" s="43" t="s">
        <v>2670</v>
      </c>
      <c r="AB305" s="43" t="s">
        <v>97</v>
      </c>
      <c r="AC305" s="113" t="str">
        <f t="shared" si="53"/>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7">"https://getfile.dokpub.com/yandex/get/"&amp;S305&amp;"/1.jpg"&amp;",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4"/>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703</v>
      </c>
      <c r="W306" s="43" t="s">
        <v>2646</v>
      </c>
      <c r="X306" s="43">
        <v>315.0</v>
      </c>
      <c r="Y306" s="45" t="s">
        <v>95</v>
      </c>
      <c r="Z306" s="43" t="s">
        <v>1954</v>
      </c>
      <c r="AA306" s="43" t="s">
        <v>2670</v>
      </c>
      <c r="AB306" s="43" t="s">
        <v>97</v>
      </c>
      <c r="AC306" s="113" t="str">
        <f t="shared" si="53"/>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8">"https://getfile.dokpub.com/yandex/get/"&amp;AE306&amp;"/v1.mp4"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708</v>
      </c>
      <c r="CD306" s="71" t="str">
        <f t="shared" si="57"/>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4"/>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596</v>
      </c>
      <c r="W307" s="43" t="s">
        <v>2646</v>
      </c>
      <c r="X307" s="43">
        <v>315.0</v>
      </c>
      <c r="Y307" s="45" t="s">
        <v>95</v>
      </c>
      <c r="Z307" s="43" t="s">
        <v>1954</v>
      </c>
      <c r="AA307" s="43" t="s">
        <v>2670</v>
      </c>
      <c r="AB307" s="43" t="s">
        <v>97</v>
      </c>
      <c r="AC307" s="113" t="str">
        <f t="shared" si="53"/>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8"/>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708</v>
      </c>
      <c r="CD307" s="71" t="str">
        <f t="shared" si="57"/>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4"/>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806</v>
      </c>
      <c r="V308" s="43" t="s">
        <v>807</v>
      </c>
      <c r="W308" s="43" t="s">
        <v>2646</v>
      </c>
      <c r="X308" s="209">
        <v>370.0</v>
      </c>
      <c r="Y308" s="45" t="s">
        <v>95</v>
      </c>
      <c r="Z308" s="43">
        <v>0.45</v>
      </c>
      <c r="AA308" s="209" t="s">
        <v>1955</v>
      </c>
      <c r="AB308" s="43" t="s">
        <v>97</v>
      </c>
      <c r="AC308" s="113" t="str">
        <f t="shared" ref="AC308:AC311" si="59">"https://getfile.dokpub.com/yandex/get/"&amp;S308&amp;"/1.jpg"&amp;",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8"/>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7"/>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4"/>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806</v>
      </c>
      <c r="V309" s="43" t="s">
        <v>807</v>
      </c>
      <c r="W309" s="43" t="s">
        <v>2646</v>
      </c>
      <c r="X309" s="209">
        <v>370.0</v>
      </c>
      <c r="Y309" s="45" t="s">
        <v>95</v>
      </c>
      <c r="Z309" s="43">
        <v>1.4</v>
      </c>
      <c r="AA309" s="209" t="s">
        <v>1955</v>
      </c>
      <c r="AB309" s="43" t="s">
        <v>97</v>
      </c>
      <c r="AC309" s="113" t="str">
        <f t="shared" si="5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8"/>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927</v>
      </c>
      <c r="W310" s="43" t="s">
        <v>2646</v>
      </c>
      <c r="X310" s="209">
        <v>370.0</v>
      </c>
      <c r="Y310" s="45" t="s">
        <v>95</v>
      </c>
      <c r="Z310" s="43" t="s">
        <v>1954</v>
      </c>
      <c r="AA310" s="209" t="s">
        <v>1955</v>
      </c>
      <c r="AB310" s="43" t="s">
        <v>97</v>
      </c>
      <c r="AC310" s="113" t="str">
        <f t="shared" si="5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8"/>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927</v>
      </c>
      <c r="W311" s="43" t="s">
        <v>2646</v>
      </c>
      <c r="X311" s="209">
        <v>370.0</v>
      </c>
      <c r="Y311" s="45" t="s">
        <v>95</v>
      </c>
      <c r="Z311" s="43">
        <v>1.4</v>
      </c>
      <c r="AA311" s="209" t="s">
        <v>1955</v>
      </c>
      <c r="AB311" s="43" t="s">
        <v>97</v>
      </c>
      <c r="AC311" s="113" t="str">
        <f t="shared" si="5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8"/>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1952</v>
      </c>
      <c r="W312" s="43" t="s">
        <v>2646</v>
      </c>
      <c r="X312" s="43">
        <v>315.0</v>
      </c>
      <c r="Y312" s="45" t="s">
        <v>95</v>
      </c>
      <c r="Z312" s="43" t="s">
        <v>1954</v>
      </c>
      <c r="AA312" s="43" t="s">
        <v>2670</v>
      </c>
      <c r="AB312" s="43" t="s">
        <v>97</v>
      </c>
      <c r="AC312" s="113" t="str">
        <f t="shared" ref="AC312:AC338" si="60">"https://getfile.dokpub.com/yandex/get/"&amp;S312&amp;"/1.jpg"&amp;",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8"/>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61">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708</v>
      </c>
      <c r="CD312" s="71" t="str">
        <f t="shared" si="57"/>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1418</v>
      </c>
      <c r="D313" s="176">
        <f t="shared" ref="D313:D349" si="62">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1477</v>
      </c>
      <c r="W313" s="183" t="s">
        <v>2646</v>
      </c>
      <c r="X313" s="183">
        <v>315.0</v>
      </c>
      <c r="Y313" s="185" t="s">
        <v>95</v>
      </c>
      <c r="Z313" s="183" t="s">
        <v>1954</v>
      </c>
      <c r="AA313" s="183" t="s">
        <v>2670</v>
      </c>
      <c r="AB313" s="183" t="s">
        <v>97</v>
      </c>
      <c r="AC313" s="186" t="str">
        <f t="shared" si="6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8"/>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61"/>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7"/>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2"/>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807</v>
      </c>
      <c r="W314" s="43" t="s">
        <v>2646</v>
      </c>
      <c r="X314" s="43">
        <v>315.0</v>
      </c>
      <c r="Y314" s="45" t="s">
        <v>95</v>
      </c>
      <c r="Z314" s="43" t="s">
        <v>1954</v>
      </c>
      <c r="AA314" s="43" t="s">
        <v>2670</v>
      </c>
      <c r="AB314" s="43" t="s">
        <v>97</v>
      </c>
      <c r="AC314" s="113" t="str">
        <f t="shared" si="60"/>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8"/>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61"/>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7"/>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2"/>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927</v>
      </c>
      <c r="W315" s="43" t="s">
        <v>2821</v>
      </c>
      <c r="X315" s="43">
        <v>430.0</v>
      </c>
      <c r="Y315" s="45" t="s">
        <v>95</v>
      </c>
      <c r="Z315" s="45" t="s">
        <v>1954</v>
      </c>
      <c r="AA315" s="230" t="s">
        <v>598</v>
      </c>
      <c r="AB315" s="43" t="s">
        <v>97</v>
      </c>
      <c r="AC315" s="113" t="str">
        <f t="shared" si="60"/>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8"/>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61"/>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7"/>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2"/>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927</v>
      </c>
      <c r="W316" s="43" t="s">
        <v>2821</v>
      </c>
      <c r="X316" s="43">
        <v>430.0</v>
      </c>
      <c r="Y316" s="45" t="s">
        <v>95</v>
      </c>
      <c r="Z316" s="45" t="s">
        <v>1967</v>
      </c>
      <c r="AA316" s="230" t="s">
        <v>598</v>
      </c>
      <c r="AB316" s="43" t="s">
        <v>97</v>
      </c>
      <c r="AC316" s="113" t="str">
        <f t="shared" si="60"/>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8"/>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61"/>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7"/>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2"/>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927</v>
      </c>
      <c r="W317" s="43" t="s">
        <v>2821</v>
      </c>
      <c r="X317" s="43">
        <v>430.0</v>
      </c>
      <c r="Y317" s="45" t="s">
        <v>95</v>
      </c>
      <c r="Z317" s="45">
        <v>1.45</v>
      </c>
      <c r="AA317" s="230" t="s">
        <v>598</v>
      </c>
      <c r="AB317" s="43" t="s">
        <v>97</v>
      </c>
      <c r="AC317" s="113" t="str">
        <f t="shared" si="60"/>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8"/>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61"/>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7"/>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2"/>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927</v>
      </c>
      <c r="W318" s="43" t="s">
        <v>2821</v>
      </c>
      <c r="X318" s="43">
        <v>430.0</v>
      </c>
      <c r="Y318" s="45">
        <v>1.0</v>
      </c>
      <c r="Z318" s="45">
        <v>1.45</v>
      </c>
      <c r="AA318" s="230" t="s">
        <v>598</v>
      </c>
      <c r="AB318" s="43" t="s">
        <v>97</v>
      </c>
      <c r="AC318" s="113" t="str">
        <f t="shared" si="60"/>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8"/>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61"/>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7"/>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2"/>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927</v>
      </c>
      <c r="W319" s="43" t="s">
        <v>2821</v>
      </c>
      <c r="X319" s="43">
        <v>430.0</v>
      </c>
      <c r="Y319" s="45">
        <v>1.5</v>
      </c>
      <c r="Z319" s="45">
        <v>1.45</v>
      </c>
      <c r="AA319" s="230" t="s">
        <v>598</v>
      </c>
      <c r="AB319" s="43" t="s">
        <v>97</v>
      </c>
      <c r="AC319" s="113" t="str">
        <f t="shared" si="60"/>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8"/>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61"/>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7"/>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2"/>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927</v>
      </c>
      <c r="W320" s="43" t="s">
        <v>2821</v>
      </c>
      <c r="X320" s="43">
        <v>430.0</v>
      </c>
      <c r="Y320" s="45">
        <v>2.0</v>
      </c>
      <c r="Z320" s="45">
        <v>1.45</v>
      </c>
      <c r="AA320" s="230" t="s">
        <v>598</v>
      </c>
      <c r="AB320" s="43" t="s">
        <v>97</v>
      </c>
      <c r="AC320" s="113" t="str">
        <f t="shared" si="60"/>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8"/>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61"/>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7"/>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2"/>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927</v>
      </c>
      <c r="W321" s="43" t="s">
        <v>2821</v>
      </c>
      <c r="X321" s="43">
        <v>430.0</v>
      </c>
      <c r="Y321" s="45">
        <v>3.0</v>
      </c>
      <c r="Z321" s="45">
        <v>1.45</v>
      </c>
      <c r="AA321" s="230" t="s">
        <v>598</v>
      </c>
      <c r="AB321" s="43" t="s">
        <v>97</v>
      </c>
      <c r="AC321" s="113" t="str">
        <f t="shared" si="60"/>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8"/>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61"/>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7"/>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2"/>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927</v>
      </c>
      <c r="W322" s="43" t="s">
        <v>2821</v>
      </c>
      <c r="X322" s="43">
        <v>430.0</v>
      </c>
      <c r="Y322" s="45">
        <v>4.0</v>
      </c>
      <c r="Z322" s="45">
        <v>1.45</v>
      </c>
      <c r="AA322" s="230" t="s">
        <v>598</v>
      </c>
      <c r="AB322" s="43" t="s">
        <v>97</v>
      </c>
      <c r="AC322" s="113" t="str">
        <f t="shared" si="60"/>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8"/>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61"/>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7"/>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2"/>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927</v>
      </c>
      <c r="W323" s="43" t="s">
        <v>2821</v>
      </c>
      <c r="X323" s="43">
        <v>430.0</v>
      </c>
      <c r="Y323" s="45">
        <v>5.0</v>
      </c>
      <c r="Z323" s="45">
        <v>1.45</v>
      </c>
      <c r="AA323" s="230" t="s">
        <v>598</v>
      </c>
      <c r="AB323" s="43" t="s">
        <v>97</v>
      </c>
      <c r="AC323" s="113" t="str">
        <f t="shared" si="60"/>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8"/>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61"/>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7"/>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2"/>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927</v>
      </c>
      <c r="W324" s="43" t="s">
        <v>2821</v>
      </c>
      <c r="X324" s="43">
        <v>430.0</v>
      </c>
      <c r="Y324" s="45">
        <v>6.0</v>
      </c>
      <c r="Z324" s="45">
        <v>1.45</v>
      </c>
      <c r="AA324" s="230" t="s">
        <v>598</v>
      </c>
      <c r="AB324" s="43" t="s">
        <v>97</v>
      </c>
      <c r="AC324" s="113" t="str">
        <f t="shared" si="60"/>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8"/>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1424</v>
      </c>
      <c r="BM324" s="54" t="s">
        <v>1424</v>
      </c>
      <c r="BN324" s="60">
        <v>0.15</v>
      </c>
      <c r="BO324" s="156">
        <f t="shared" si="61"/>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2"/>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927</v>
      </c>
      <c r="W325" s="43" t="s">
        <v>2821</v>
      </c>
      <c r="X325" s="43">
        <v>430.0</v>
      </c>
      <c r="Y325" s="45">
        <v>7.0</v>
      </c>
      <c r="Z325" s="45">
        <v>1.45</v>
      </c>
      <c r="AA325" s="230" t="s">
        <v>598</v>
      </c>
      <c r="AB325" s="43" t="s">
        <v>97</v>
      </c>
      <c r="AC325" s="113" t="str">
        <f t="shared" si="60"/>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8"/>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1424</v>
      </c>
      <c r="BM325" s="54" t="s">
        <v>1424</v>
      </c>
      <c r="BN325" s="60">
        <v>0.15</v>
      </c>
      <c r="BO325" s="156">
        <f t="shared" si="61"/>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2"/>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927</v>
      </c>
      <c r="W326" s="43" t="s">
        <v>2821</v>
      </c>
      <c r="X326" s="43">
        <v>430.0</v>
      </c>
      <c r="Y326" s="45">
        <v>10.0</v>
      </c>
      <c r="Z326" s="45">
        <v>1.45</v>
      </c>
      <c r="AA326" s="230" t="s">
        <v>598</v>
      </c>
      <c r="AB326" s="43" t="s">
        <v>97</v>
      </c>
      <c r="AC326" s="113" t="str">
        <f t="shared" si="60"/>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8"/>
        <v>https://getfile.dokpub.com/yandex/get/https://disk.yandex.ru/d/fIn3yaQZ6-I6Pw/v1.mp4</v>
      </c>
      <c r="AL326" s="51" t="s">
        <v>798</v>
      </c>
      <c r="AM326" s="51" t="s">
        <v>107</v>
      </c>
      <c r="AN326" s="51" t="s">
        <v>108</v>
      </c>
      <c r="AO326" s="51" t="s">
        <v>109</v>
      </c>
      <c r="AP326" s="51" t="s">
        <v>110</v>
      </c>
      <c r="AQ326" s="51">
        <f t="shared" si="3"/>
        <v>11500</v>
      </c>
      <c r="AR326" s="52">
        <f t="shared" si="4"/>
        <v>0.5</v>
      </c>
      <c r="AS326" s="51" t="s">
        <v>111</v>
      </c>
      <c r="AT326" s="51" t="s">
        <v>112</v>
      </c>
      <c r="AU326" s="51" t="s">
        <v>113</v>
      </c>
      <c r="AV326" s="51" t="s">
        <v>798</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1424</v>
      </c>
      <c r="BM326" s="54" t="s">
        <v>1424</v>
      </c>
      <c r="BN326" s="60">
        <v>0.15</v>
      </c>
      <c r="BO326" s="234">
        <f t="shared" si="61"/>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2"/>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927</v>
      </c>
      <c r="W327" s="43" t="s">
        <v>498</v>
      </c>
      <c r="X327" s="43">
        <v>405.0</v>
      </c>
      <c r="Y327" s="45" t="s">
        <v>95</v>
      </c>
      <c r="Z327" s="45" t="s">
        <v>1954</v>
      </c>
      <c r="AA327" s="43" t="s">
        <v>96</v>
      </c>
      <c r="AB327" s="43" t="s">
        <v>97</v>
      </c>
      <c r="AC327" s="113" t="str">
        <f t="shared" si="60"/>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8"/>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61"/>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3">"https://getfile.dokpub.com/yandex/get/"&amp;S327&amp;"/1.jpg"&amp;",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2"/>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927</v>
      </c>
      <c r="W328" s="43" t="s">
        <v>498</v>
      </c>
      <c r="X328" s="43">
        <v>405.0</v>
      </c>
      <c r="Y328" s="45" t="s">
        <v>95</v>
      </c>
      <c r="Z328" s="43" t="s">
        <v>1967</v>
      </c>
      <c r="AA328" s="43" t="s">
        <v>96</v>
      </c>
      <c r="AB328" s="43" t="s">
        <v>97</v>
      </c>
      <c r="AC328" s="113" t="str">
        <f t="shared" si="60"/>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8"/>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4">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61"/>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3"/>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2"/>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927</v>
      </c>
      <c r="W329" s="43" t="s">
        <v>498</v>
      </c>
      <c r="X329" s="43">
        <v>405.0</v>
      </c>
      <c r="Y329" s="45">
        <v>1.0</v>
      </c>
      <c r="Z329" s="45">
        <v>1.45</v>
      </c>
      <c r="AA329" s="43" t="s">
        <v>96</v>
      </c>
      <c r="AB329" s="43" t="s">
        <v>97</v>
      </c>
      <c r="AC329" s="113" t="str">
        <f t="shared" si="60"/>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8"/>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4"/>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61"/>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620</v>
      </c>
      <c r="CD329" s="71" t="str">
        <f t="shared" si="63"/>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2"/>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927</v>
      </c>
      <c r="W330" s="43" t="s">
        <v>498</v>
      </c>
      <c r="X330" s="43">
        <v>405.0</v>
      </c>
      <c r="Y330" s="45" t="s">
        <v>95</v>
      </c>
      <c r="Z330" s="45">
        <v>1.45</v>
      </c>
      <c r="AA330" s="43" t="s">
        <v>96</v>
      </c>
      <c r="AB330" s="43" t="s">
        <v>97</v>
      </c>
      <c r="AC330" s="113" t="str">
        <f t="shared" si="60"/>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8"/>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61"/>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3"/>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2"/>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927</v>
      </c>
      <c r="W331" s="43" t="s">
        <v>498</v>
      </c>
      <c r="X331" s="43">
        <v>405.0</v>
      </c>
      <c r="Y331" s="45">
        <v>1.0</v>
      </c>
      <c r="Z331" s="45">
        <v>1.45</v>
      </c>
      <c r="AA331" s="43" t="s">
        <v>96</v>
      </c>
      <c r="AB331" s="43" t="s">
        <v>97</v>
      </c>
      <c r="AC331" s="113" t="str">
        <f t="shared" si="60"/>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8"/>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61"/>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3"/>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2"/>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927</v>
      </c>
      <c r="W332" s="43" t="s">
        <v>498</v>
      </c>
      <c r="X332" s="43">
        <v>405.0</v>
      </c>
      <c r="Y332" s="45">
        <v>1.5</v>
      </c>
      <c r="Z332" s="45">
        <v>1.45</v>
      </c>
      <c r="AA332" s="43" t="s">
        <v>96</v>
      </c>
      <c r="AB332" s="43" t="s">
        <v>97</v>
      </c>
      <c r="AC332" s="113" t="str">
        <f t="shared" si="60"/>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8"/>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61"/>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3"/>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2"/>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927</v>
      </c>
      <c r="W333" s="43" t="s">
        <v>498</v>
      </c>
      <c r="X333" s="43">
        <v>405.0</v>
      </c>
      <c r="Y333" s="45">
        <v>2.0</v>
      </c>
      <c r="Z333" s="45">
        <v>1.45</v>
      </c>
      <c r="AA333" s="43" t="s">
        <v>96</v>
      </c>
      <c r="AB333" s="43" t="s">
        <v>97</v>
      </c>
      <c r="AC333" s="113" t="str">
        <f t="shared" si="60"/>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8"/>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61"/>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3"/>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2"/>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927</v>
      </c>
      <c r="W334" s="43" t="s">
        <v>498</v>
      </c>
      <c r="X334" s="43">
        <v>405.0</v>
      </c>
      <c r="Y334" s="45">
        <v>3.0</v>
      </c>
      <c r="Z334" s="45">
        <v>1.45</v>
      </c>
      <c r="AA334" s="43" t="s">
        <v>96</v>
      </c>
      <c r="AB334" s="43" t="s">
        <v>97</v>
      </c>
      <c r="AC334" s="113" t="str">
        <f t="shared" si="60"/>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8"/>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61"/>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3"/>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2"/>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927</v>
      </c>
      <c r="W335" s="43" t="s">
        <v>498</v>
      </c>
      <c r="X335" s="43">
        <v>405.0</v>
      </c>
      <c r="Y335" s="45">
        <v>4.0</v>
      </c>
      <c r="Z335" s="45">
        <v>1.45</v>
      </c>
      <c r="AA335" s="43" t="s">
        <v>96</v>
      </c>
      <c r="AB335" s="43" t="s">
        <v>97</v>
      </c>
      <c r="AC335" s="113" t="str">
        <f t="shared" si="60"/>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8"/>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61"/>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3"/>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2"/>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927</v>
      </c>
      <c r="W336" s="43" t="s">
        <v>498</v>
      </c>
      <c r="X336" s="43">
        <v>405.0</v>
      </c>
      <c r="Y336" s="45">
        <v>5.0</v>
      </c>
      <c r="Z336" s="45">
        <v>1.45</v>
      </c>
      <c r="AA336" s="43" t="s">
        <v>96</v>
      </c>
      <c r="AB336" s="43" t="s">
        <v>97</v>
      </c>
      <c r="AC336" s="113" t="str">
        <f t="shared" si="60"/>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8"/>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61"/>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3"/>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2"/>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927</v>
      </c>
      <c r="W337" s="43" t="s">
        <v>498</v>
      </c>
      <c r="X337" s="43">
        <v>405.0</v>
      </c>
      <c r="Y337" s="45">
        <v>6.0</v>
      </c>
      <c r="Z337" s="45">
        <v>1.45</v>
      </c>
      <c r="AA337" s="43" t="s">
        <v>96</v>
      </c>
      <c r="AB337" s="43" t="s">
        <v>97</v>
      </c>
      <c r="AC337" s="113" t="str">
        <f t="shared" si="60"/>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8"/>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61"/>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3"/>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2"/>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927</v>
      </c>
      <c r="W338" s="43" t="s">
        <v>498</v>
      </c>
      <c r="X338" s="43">
        <v>405.0</v>
      </c>
      <c r="Y338" s="45">
        <v>7.0</v>
      </c>
      <c r="Z338" s="45">
        <v>1.45</v>
      </c>
      <c r="AA338" s="43" t="s">
        <v>96</v>
      </c>
      <c r="AB338" s="43" t="s">
        <v>97</v>
      </c>
      <c r="AC338" s="113" t="str">
        <f t="shared" si="60"/>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8"/>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61"/>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3"/>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2"/>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1580</v>
      </c>
      <c r="W339" s="43" t="s">
        <v>3020</v>
      </c>
      <c r="X339" s="43">
        <v>320.0</v>
      </c>
      <c r="Y339" s="45" t="s">
        <v>95</v>
      </c>
      <c r="Z339" s="45" t="s">
        <v>1954</v>
      </c>
      <c r="AA339" s="238" t="s">
        <v>598</v>
      </c>
      <c r="AB339" s="43" t="s">
        <v>97</v>
      </c>
      <c r="AC339" s="50" t="s">
        <v>3021</v>
      </c>
      <c r="AD339" s="43" t="s">
        <v>99</v>
      </c>
      <c r="AE339" s="82" t="s">
        <v>3022</v>
      </c>
      <c r="AF339" s="78" t="s">
        <v>3023</v>
      </c>
      <c r="AG339" s="43" t="s">
        <v>102</v>
      </c>
      <c r="AH339" s="43" t="s">
        <v>103</v>
      </c>
      <c r="AI339" s="49" t="s">
        <v>104</v>
      </c>
      <c r="AJ339" s="49">
        <v>0.0</v>
      </c>
      <c r="AK339" s="73" t="str">
        <f t="shared" si="58"/>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61"/>
        <v>58.2</v>
      </c>
      <c r="BP339" s="153"/>
      <c r="BQ339" s="154">
        <f t="shared" ref="BQ339:BQ340" si="65">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3"/>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2"/>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1580</v>
      </c>
      <c r="W340" s="43" t="s">
        <v>3020</v>
      </c>
      <c r="X340" s="43">
        <v>320.0</v>
      </c>
      <c r="Y340" s="45" t="s">
        <v>95</v>
      </c>
      <c r="Z340" s="43" t="s">
        <v>1967</v>
      </c>
      <c r="AA340" s="238" t="s">
        <v>598</v>
      </c>
      <c r="AB340" s="43" t="s">
        <v>97</v>
      </c>
      <c r="AC340" s="50" t="s">
        <v>3034</v>
      </c>
      <c r="AD340" s="43" t="s">
        <v>99</v>
      </c>
      <c r="AE340" s="82" t="s">
        <v>3022</v>
      </c>
      <c r="AF340" s="78" t="s">
        <v>3023</v>
      </c>
      <c r="AG340" s="43" t="s">
        <v>102</v>
      </c>
      <c r="AH340" s="43" t="s">
        <v>103</v>
      </c>
      <c r="AI340" s="49" t="s">
        <v>104</v>
      </c>
      <c r="AJ340" s="49">
        <v>0.0</v>
      </c>
      <c r="AK340" s="73" t="str">
        <f t="shared" si="58"/>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61"/>
        <v>76.65</v>
      </c>
      <c r="BP340" s="157"/>
      <c r="BQ340" s="158">
        <f t="shared" si="65"/>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3"/>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2"/>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1580</v>
      </c>
      <c r="W341" s="43" t="s">
        <v>3020</v>
      </c>
      <c r="X341" s="43">
        <v>320.0</v>
      </c>
      <c r="Y341" s="45" t="s">
        <v>95</v>
      </c>
      <c r="Z341" s="43">
        <v>1.45</v>
      </c>
      <c r="AA341" s="238" t="s">
        <v>598</v>
      </c>
      <c r="AB341" s="43" t="s">
        <v>97</v>
      </c>
      <c r="AC341" s="50" t="s">
        <v>3044</v>
      </c>
      <c r="AD341" s="43" t="s">
        <v>99</v>
      </c>
      <c r="AE341" s="82" t="s">
        <v>3022</v>
      </c>
      <c r="AF341" s="78" t="s">
        <v>3023</v>
      </c>
      <c r="AG341" s="43" t="s">
        <v>102</v>
      </c>
      <c r="AH341" s="43" t="s">
        <v>103</v>
      </c>
      <c r="AI341" s="49" t="s">
        <v>104</v>
      </c>
      <c r="AJ341" s="49">
        <v>0.0</v>
      </c>
      <c r="AK341" s="73" t="str">
        <f t="shared" si="58"/>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61"/>
        <v>83.85</v>
      </c>
      <c r="BP341" s="157"/>
      <c r="BQ341" s="158">
        <f t="shared" ref="BQ341:BQ421" si="66">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620</v>
      </c>
      <c r="CD341" s="71" t="str">
        <f t="shared" si="63"/>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2"/>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1580</v>
      </c>
      <c r="W342" s="43" t="s">
        <v>3020</v>
      </c>
      <c r="X342" s="43">
        <v>320.0</v>
      </c>
      <c r="Y342" s="45">
        <v>1.0</v>
      </c>
      <c r="Z342" s="43">
        <v>1.45</v>
      </c>
      <c r="AA342" s="238" t="s">
        <v>598</v>
      </c>
      <c r="AB342" s="43" t="s">
        <v>97</v>
      </c>
      <c r="AC342" s="50" t="s">
        <v>3052</v>
      </c>
      <c r="AD342" s="43" t="s">
        <v>99</v>
      </c>
      <c r="AE342" s="82" t="s">
        <v>3022</v>
      </c>
      <c r="AF342" s="78" t="s">
        <v>3023</v>
      </c>
      <c r="AG342" s="43" t="s">
        <v>102</v>
      </c>
      <c r="AH342" s="43" t="s">
        <v>103</v>
      </c>
      <c r="AI342" s="49" t="s">
        <v>104</v>
      </c>
      <c r="AJ342" s="49">
        <v>0.0</v>
      </c>
      <c r="AK342" s="73" t="str">
        <f t="shared" si="58"/>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61"/>
        <v>144.9</v>
      </c>
      <c r="BP342" s="157"/>
      <c r="BQ342" s="158">
        <f t="shared" si="66"/>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2"/>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1580</v>
      </c>
      <c r="W343" s="43" t="s">
        <v>3020</v>
      </c>
      <c r="X343" s="43">
        <v>320.0</v>
      </c>
      <c r="Y343" s="45">
        <v>1.5</v>
      </c>
      <c r="Z343" s="43">
        <v>1.45</v>
      </c>
      <c r="AA343" s="238" t="s">
        <v>598</v>
      </c>
      <c r="AB343" s="43" t="s">
        <v>97</v>
      </c>
      <c r="AC343" s="50" t="s">
        <v>3061</v>
      </c>
      <c r="AD343" s="43" t="s">
        <v>99</v>
      </c>
      <c r="AE343" s="82" t="s">
        <v>3022</v>
      </c>
      <c r="AF343" s="78" t="s">
        <v>3023</v>
      </c>
      <c r="AG343" s="43" t="s">
        <v>102</v>
      </c>
      <c r="AH343" s="43" t="s">
        <v>103</v>
      </c>
      <c r="AI343" s="49" t="s">
        <v>104</v>
      </c>
      <c r="AJ343" s="49">
        <v>0.0</v>
      </c>
      <c r="AK343" s="73" t="str">
        <f t="shared" si="58"/>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61"/>
        <v>214.2</v>
      </c>
      <c r="BP343" s="157"/>
      <c r="BQ343" s="158">
        <f t="shared" si="66"/>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2"/>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1580</v>
      </c>
      <c r="W344" s="43" t="s">
        <v>3020</v>
      </c>
      <c r="X344" s="43">
        <v>320.0</v>
      </c>
      <c r="Y344" s="45">
        <v>2.0</v>
      </c>
      <c r="Z344" s="43">
        <v>1.45</v>
      </c>
      <c r="AA344" s="238" t="s">
        <v>598</v>
      </c>
      <c r="AB344" s="43" t="s">
        <v>97</v>
      </c>
      <c r="AC344" s="50" t="s">
        <v>3070</v>
      </c>
      <c r="AD344" s="43" t="s">
        <v>99</v>
      </c>
      <c r="AE344" s="82" t="s">
        <v>3022</v>
      </c>
      <c r="AF344" s="78" t="s">
        <v>3023</v>
      </c>
      <c r="AG344" s="43" t="s">
        <v>102</v>
      </c>
      <c r="AH344" s="43" t="s">
        <v>103</v>
      </c>
      <c r="AI344" s="49" t="s">
        <v>104</v>
      </c>
      <c r="AJ344" s="49">
        <v>0.0</v>
      </c>
      <c r="AK344" s="73" t="str">
        <f t="shared" si="58"/>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61"/>
        <v>317.4</v>
      </c>
      <c r="BP344" s="157"/>
      <c r="BQ344" s="158">
        <f t="shared" si="66"/>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2"/>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1580</v>
      </c>
      <c r="W345" s="43" t="s">
        <v>3020</v>
      </c>
      <c r="X345" s="43">
        <v>320.0</v>
      </c>
      <c r="Y345" s="45">
        <v>3.0</v>
      </c>
      <c r="Z345" s="43">
        <v>1.45</v>
      </c>
      <c r="AA345" s="238" t="s">
        <v>598</v>
      </c>
      <c r="AB345" s="43" t="s">
        <v>97</v>
      </c>
      <c r="AC345" s="50" t="s">
        <v>3078</v>
      </c>
      <c r="AD345" s="43" t="s">
        <v>99</v>
      </c>
      <c r="AE345" s="82" t="s">
        <v>3022</v>
      </c>
      <c r="AF345" s="78" t="s">
        <v>3023</v>
      </c>
      <c r="AG345" s="43" t="s">
        <v>102</v>
      </c>
      <c r="AH345" s="43" t="s">
        <v>103</v>
      </c>
      <c r="AI345" s="49" t="s">
        <v>104</v>
      </c>
      <c r="AJ345" s="49">
        <v>0.0</v>
      </c>
      <c r="AK345" s="73" t="str">
        <f t="shared" si="58"/>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61"/>
        <v>465.75</v>
      </c>
      <c r="BP345" s="157"/>
      <c r="BQ345" s="158">
        <f t="shared" si="66"/>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2"/>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1580</v>
      </c>
      <c r="W346" s="43" t="s">
        <v>3020</v>
      </c>
      <c r="X346" s="43">
        <v>320.0</v>
      </c>
      <c r="Y346" s="45">
        <v>4.0</v>
      </c>
      <c r="Z346" s="43">
        <v>1.45</v>
      </c>
      <c r="AA346" s="238" t="s">
        <v>598</v>
      </c>
      <c r="AB346" s="43" t="s">
        <v>97</v>
      </c>
      <c r="AC346" s="50" t="s">
        <v>3086</v>
      </c>
      <c r="AD346" s="43" t="s">
        <v>99</v>
      </c>
      <c r="AE346" s="82" t="s">
        <v>3022</v>
      </c>
      <c r="AF346" s="78" t="s">
        <v>3023</v>
      </c>
      <c r="AG346" s="43" t="s">
        <v>102</v>
      </c>
      <c r="AH346" s="43" t="s">
        <v>103</v>
      </c>
      <c r="AI346" s="49" t="s">
        <v>104</v>
      </c>
      <c r="AJ346" s="49">
        <v>0.0</v>
      </c>
      <c r="AK346" s="73" t="str">
        <f t="shared" si="58"/>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61"/>
        <v>621</v>
      </c>
      <c r="BP346" s="157"/>
      <c r="BQ346" s="158">
        <f t="shared" si="66"/>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2"/>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1580</v>
      </c>
      <c r="W347" s="43" t="s">
        <v>3020</v>
      </c>
      <c r="X347" s="43">
        <v>320.0</v>
      </c>
      <c r="Y347" s="45">
        <v>5.0</v>
      </c>
      <c r="Z347" s="43">
        <v>1.45</v>
      </c>
      <c r="AA347" s="238" t="s">
        <v>598</v>
      </c>
      <c r="AB347" s="43" t="s">
        <v>97</v>
      </c>
      <c r="AC347" s="50" t="s">
        <v>3094</v>
      </c>
      <c r="AD347" s="43" t="s">
        <v>99</v>
      </c>
      <c r="AE347" s="82" t="s">
        <v>3022</v>
      </c>
      <c r="AF347" s="78" t="s">
        <v>3023</v>
      </c>
      <c r="AG347" s="43" t="s">
        <v>102</v>
      </c>
      <c r="AH347" s="43" t="s">
        <v>103</v>
      </c>
      <c r="AI347" s="49" t="s">
        <v>104</v>
      </c>
      <c r="AJ347" s="49">
        <v>0.0</v>
      </c>
      <c r="AK347" s="73" t="str">
        <f t="shared" si="58"/>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61"/>
        <v>759</v>
      </c>
      <c r="BP347" s="157"/>
      <c r="BQ347" s="158">
        <f t="shared" si="66"/>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2"/>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1580</v>
      </c>
      <c r="W348" s="43" t="s">
        <v>3020</v>
      </c>
      <c r="X348" s="43">
        <v>320.0</v>
      </c>
      <c r="Y348" s="45">
        <v>6.0</v>
      </c>
      <c r="Z348" s="43">
        <v>1.45</v>
      </c>
      <c r="AA348" s="238" t="s">
        <v>598</v>
      </c>
      <c r="AB348" s="43" t="s">
        <v>97</v>
      </c>
      <c r="AC348" s="50" t="s">
        <v>3102</v>
      </c>
      <c r="AD348" s="43" t="s">
        <v>99</v>
      </c>
      <c r="AE348" s="82" t="s">
        <v>3022</v>
      </c>
      <c r="AF348" s="78" t="s">
        <v>3023</v>
      </c>
      <c r="AG348" s="43" t="s">
        <v>102</v>
      </c>
      <c r="AH348" s="43" t="s">
        <v>103</v>
      </c>
      <c r="AI348" s="49" t="s">
        <v>104</v>
      </c>
      <c r="AJ348" s="49">
        <v>0.0</v>
      </c>
      <c r="AK348" s="73" t="str">
        <f t="shared" si="58"/>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61"/>
        <v>931.5</v>
      </c>
      <c r="BP348" s="157"/>
      <c r="BQ348" s="158">
        <f t="shared" si="66"/>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2"/>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1580</v>
      </c>
      <c r="W349" s="43" t="s">
        <v>3020</v>
      </c>
      <c r="X349" s="43">
        <v>320.0</v>
      </c>
      <c r="Y349" s="45">
        <v>7.0</v>
      </c>
      <c r="Z349" s="43">
        <v>1.45</v>
      </c>
      <c r="AA349" s="238" t="s">
        <v>598</v>
      </c>
      <c r="AB349" s="43" t="s">
        <v>97</v>
      </c>
      <c r="AC349" s="50" t="s">
        <v>3110</v>
      </c>
      <c r="AD349" s="43" t="s">
        <v>99</v>
      </c>
      <c r="AE349" s="82" t="s">
        <v>3022</v>
      </c>
      <c r="AF349" s="78" t="s">
        <v>3023</v>
      </c>
      <c r="AG349" s="43" t="s">
        <v>102</v>
      </c>
      <c r="AH349" s="43" t="s">
        <v>103</v>
      </c>
      <c r="AI349" s="49" t="s">
        <v>104</v>
      </c>
      <c r="AJ349" s="49">
        <v>0.0</v>
      </c>
      <c r="AK349" s="73" t="str">
        <f t="shared" si="58"/>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61"/>
        <v>1086.75</v>
      </c>
      <c r="BP349" s="157"/>
      <c r="BQ349" s="158">
        <f t="shared" si="66"/>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1418</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1580</v>
      </c>
      <c r="W350" s="43" t="s">
        <v>3020</v>
      </c>
      <c r="X350" s="43">
        <v>320.0</v>
      </c>
      <c r="Y350" s="45">
        <v>10.0</v>
      </c>
      <c r="Z350" s="43">
        <v>1.45</v>
      </c>
      <c r="AA350" s="238" t="s">
        <v>598</v>
      </c>
      <c r="AB350" s="43" t="s">
        <v>97</v>
      </c>
      <c r="AC350" s="50" t="s">
        <v>3118</v>
      </c>
      <c r="AD350" s="43" t="s">
        <v>99</v>
      </c>
      <c r="AE350" s="82" t="s">
        <v>3022</v>
      </c>
      <c r="AF350" s="78" t="s">
        <v>3023</v>
      </c>
      <c r="AG350" s="43" t="s">
        <v>102</v>
      </c>
      <c r="AH350" s="43" t="s">
        <v>103</v>
      </c>
      <c r="AI350" s="49" t="s">
        <v>104</v>
      </c>
      <c r="AJ350" s="49">
        <v>0.0</v>
      </c>
      <c r="AK350" s="50"/>
      <c r="AL350" s="51" t="s">
        <v>798</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1424</v>
      </c>
      <c r="BM350" s="54" t="s">
        <v>1424</v>
      </c>
      <c r="BN350" s="60">
        <v>0.15</v>
      </c>
      <c r="BO350" s="156">
        <f t="shared" si="61"/>
        <v>1518</v>
      </c>
      <c r="BP350" s="157"/>
      <c r="BQ350" s="158" t="str">
        <f t="shared" si="66"/>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7">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1952</v>
      </c>
      <c r="W351" s="43" t="s">
        <v>498</v>
      </c>
      <c r="X351" s="43">
        <v>395.0</v>
      </c>
      <c r="Y351" s="45" t="s">
        <v>95</v>
      </c>
      <c r="Z351" s="45" t="s">
        <v>1954</v>
      </c>
      <c r="AA351" s="43" t="s">
        <v>96</v>
      </c>
      <c r="AB351" s="43" t="s">
        <v>97</v>
      </c>
      <c r="AC351" s="113" t="str">
        <f t="shared" ref="AC351:AC48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9">"https://getfile.dokpub.com/yandex/get/"&amp;AE351&amp;"/v1.mp4"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61"/>
        <v>64.8</v>
      </c>
      <c r="BP351" s="153"/>
      <c r="BQ351" s="154">
        <f t="shared" si="66"/>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70">"https://getfile.dokpub.com/yandex/get/"&amp;S351&amp;"/1.jpg"&amp;",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7"/>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1952</v>
      </c>
      <c r="W352" s="43" t="s">
        <v>498</v>
      </c>
      <c r="X352" s="43">
        <v>395.0</v>
      </c>
      <c r="Y352" s="45" t="s">
        <v>95</v>
      </c>
      <c r="Z352" s="43" t="s">
        <v>1967</v>
      </c>
      <c r="AA352" s="43" t="s">
        <v>96</v>
      </c>
      <c r="AB352" s="43" t="s">
        <v>97</v>
      </c>
      <c r="AC352" s="113"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9"/>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61"/>
        <v>104.4</v>
      </c>
      <c r="BP352" s="157"/>
      <c r="BQ352" s="158">
        <f t="shared" si="66"/>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70"/>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7"/>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1952</v>
      </c>
      <c r="W353" s="43" t="s">
        <v>498</v>
      </c>
      <c r="X353" s="43">
        <v>395.0</v>
      </c>
      <c r="Y353" s="45" t="s">
        <v>95</v>
      </c>
      <c r="Z353" s="45">
        <v>1.45</v>
      </c>
      <c r="AA353" s="43" t="s">
        <v>96</v>
      </c>
      <c r="AB353" s="43" t="s">
        <v>97</v>
      </c>
      <c r="AC353" s="113"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9"/>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61"/>
        <v>148.65</v>
      </c>
      <c r="BP353" s="157"/>
      <c r="BQ353" s="158">
        <f t="shared" si="66"/>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620</v>
      </c>
      <c r="CD353" s="71" t="str">
        <f t="shared" si="70"/>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7"/>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1952</v>
      </c>
      <c r="W354" s="43" t="s">
        <v>498</v>
      </c>
      <c r="X354" s="43">
        <v>395.0</v>
      </c>
      <c r="Y354" s="45">
        <v>1.0</v>
      </c>
      <c r="Z354" s="45">
        <v>1.45</v>
      </c>
      <c r="AA354" s="43" t="s">
        <v>96</v>
      </c>
      <c r="AB354" s="43" t="s">
        <v>97</v>
      </c>
      <c r="AC354" s="113"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9"/>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61"/>
        <v>280.05</v>
      </c>
      <c r="BP354" s="157"/>
      <c r="BQ354" s="158">
        <f t="shared" si="66"/>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70"/>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7"/>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1952</v>
      </c>
      <c r="W355" s="43" t="s">
        <v>498</v>
      </c>
      <c r="X355" s="43">
        <v>395.0</v>
      </c>
      <c r="Y355" s="45">
        <v>1.5</v>
      </c>
      <c r="Z355" s="45">
        <v>1.45</v>
      </c>
      <c r="AA355" s="43" t="s">
        <v>96</v>
      </c>
      <c r="AB355" s="43" t="s">
        <v>97</v>
      </c>
      <c r="AC355" s="113"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9"/>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61"/>
        <v>419.85</v>
      </c>
      <c r="BP355" s="157"/>
      <c r="BQ355" s="158">
        <f t="shared" si="66"/>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70"/>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7"/>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1952</v>
      </c>
      <c r="W356" s="43" t="s">
        <v>498</v>
      </c>
      <c r="X356" s="43">
        <v>395.0</v>
      </c>
      <c r="Y356" s="45">
        <v>2.0</v>
      </c>
      <c r="Z356" s="45">
        <v>1.45</v>
      </c>
      <c r="AA356" s="43" t="s">
        <v>96</v>
      </c>
      <c r="AB356" s="43" t="s">
        <v>97</v>
      </c>
      <c r="AC356" s="113"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9"/>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61"/>
        <v>583.35</v>
      </c>
      <c r="BP356" s="157"/>
      <c r="BQ356" s="158">
        <f t="shared" si="66"/>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70"/>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7"/>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1952</v>
      </c>
      <c r="W357" s="43" t="s">
        <v>498</v>
      </c>
      <c r="X357" s="43">
        <v>395.0</v>
      </c>
      <c r="Y357" s="45">
        <v>3.0</v>
      </c>
      <c r="Z357" s="45">
        <v>1.45</v>
      </c>
      <c r="AA357" s="43" t="s">
        <v>96</v>
      </c>
      <c r="AB357" s="43" t="s">
        <v>97</v>
      </c>
      <c r="AC357" s="113"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9"/>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61"/>
        <v>865.2</v>
      </c>
      <c r="BP357" s="157"/>
      <c r="BQ357" s="158">
        <f t="shared" si="66"/>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70"/>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7"/>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1952</v>
      </c>
      <c r="W358" s="43" t="s">
        <v>498</v>
      </c>
      <c r="X358" s="43">
        <v>395.0</v>
      </c>
      <c r="Y358" s="45">
        <v>4.0</v>
      </c>
      <c r="Z358" s="45">
        <v>1.45</v>
      </c>
      <c r="AA358" s="43" t="s">
        <v>96</v>
      </c>
      <c r="AB358" s="43" t="s">
        <v>97</v>
      </c>
      <c r="AC358" s="113"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9"/>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61"/>
        <v>1159.05</v>
      </c>
      <c r="BP358" s="157"/>
      <c r="BQ358" s="158">
        <f t="shared" si="66"/>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70"/>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7"/>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1952</v>
      </c>
      <c r="W359" s="43" t="s">
        <v>498</v>
      </c>
      <c r="X359" s="43">
        <v>395.0</v>
      </c>
      <c r="Y359" s="45">
        <v>5.0</v>
      </c>
      <c r="Z359" s="45">
        <v>1.45</v>
      </c>
      <c r="AA359" s="43" t="s">
        <v>96</v>
      </c>
      <c r="AB359" s="43" t="s">
        <v>97</v>
      </c>
      <c r="AC359" s="113"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9"/>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61"/>
        <v>1412.4</v>
      </c>
      <c r="BP359" s="157"/>
      <c r="BQ359" s="158">
        <f t="shared" si="66"/>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70"/>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7"/>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1952</v>
      </c>
      <c r="W360" s="43" t="s">
        <v>498</v>
      </c>
      <c r="X360" s="43">
        <v>395.0</v>
      </c>
      <c r="Y360" s="45">
        <v>6.0</v>
      </c>
      <c r="Z360" s="45">
        <v>1.45</v>
      </c>
      <c r="AA360" s="43" t="s">
        <v>96</v>
      </c>
      <c r="AB360" s="43" t="s">
        <v>97</v>
      </c>
      <c r="AC360" s="113"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9"/>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61"/>
        <v>1688.85</v>
      </c>
      <c r="BP360" s="157"/>
      <c r="BQ360" s="158">
        <f t="shared" si="66"/>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70"/>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7"/>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1952</v>
      </c>
      <c r="W361" s="43" t="s">
        <v>498</v>
      </c>
      <c r="X361" s="43">
        <v>395.0</v>
      </c>
      <c r="Y361" s="45">
        <v>7.0</v>
      </c>
      <c r="Z361" s="45">
        <v>1.45</v>
      </c>
      <c r="AA361" s="43" t="s">
        <v>96</v>
      </c>
      <c r="AB361" s="43" t="s">
        <v>97</v>
      </c>
      <c r="AC361" s="113"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9"/>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61"/>
        <v>1961.7</v>
      </c>
      <c r="BP361" s="157"/>
      <c r="BQ361" s="158">
        <f t="shared" si="66"/>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70"/>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7"/>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1857</v>
      </c>
      <c r="W362" s="43" t="s">
        <v>597</v>
      </c>
      <c r="X362" s="43">
        <v>270.0</v>
      </c>
      <c r="Y362" s="45" t="s">
        <v>95</v>
      </c>
      <c r="Z362" s="43" t="s">
        <v>95</v>
      </c>
      <c r="AA362" s="245" t="s">
        <v>598</v>
      </c>
      <c r="AB362" s="43" t="s">
        <v>97</v>
      </c>
      <c r="AC362" s="113"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9"/>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61"/>
        <v>41.4</v>
      </c>
      <c r="BP362" s="153"/>
      <c r="BQ362" s="154">
        <f t="shared" si="66"/>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601</v>
      </c>
      <c r="CB362" s="69"/>
      <c r="CC362" s="70" t="s">
        <v>118</v>
      </c>
      <c r="CD362" s="71" t="str">
        <f t="shared" si="7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7"/>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1857</v>
      </c>
      <c r="W363" s="43" t="s">
        <v>597</v>
      </c>
      <c r="X363" s="43">
        <v>270.0</v>
      </c>
      <c r="Y363" s="45" t="s">
        <v>95</v>
      </c>
      <c r="Z363" s="43">
        <v>1.0</v>
      </c>
      <c r="AA363" s="245" t="s">
        <v>598</v>
      </c>
      <c r="AB363" s="43" t="s">
        <v>97</v>
      </c>
      <c r="AC363" s="113"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9"/>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61"/>
        <v>59.4</v>
      </c>
      <c r="BP363" s="157"/>
      <c r="BQ363" s="158">
        <f t="shared" si="66"/>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7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7"/>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1857</v>
      </c>
      <c r="W364" s="43" t="s">
        <v>597</v>
      </c>
      <c r="X364" s="43">
        <v>270.0</v>
      </c>
      <c r="Y364" s="45" t="s">
        <v>95</v>
      </c>
      <c r="Z364" s="43">
        <v>1.5</v>
      </c>
      <c r="AA364" s="245" t="s">
        <v>598</v>
      </c>
      <c r="AB364" s="43" t="s">
        <v>97</v>
      </c>
      <c r="AC364" s="113"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9"/>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61"/>
        <v>81.9</v>
      </c>
      <c r="BP364" s="157"/>
      <c r="BQ364" s="158">
        <f t="shared" si="66"/>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7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7"/>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1857</v>
      </c>
      <c r="W365" s="43" t="s">
        <v>597</v>
      </c>
      <c r="X365" s="43">
        <v>270.0</v>
      </c>
      <c r="Y365" s="45">
        <v>1.0</v>
      </c>
      <c r="Z365" s="43">
        <v>1.0</v>
      </c>
      <c r="AA365" s="245" t="s">
        <v>598</v>
      </c>
      <c r="AB365" s="43" t="s">
        <v>97</v>
      </c>
      <c r="AC365" s="113"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9"/>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61"/>
        <v>138</v>
      </c>
      <c r="BP365" s="157"/>
      <c r="BQ365" s="158">
        <f t="shared" si="66"/>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7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7"/>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1857</v>
      </c>
      <c r="W366" s="43" t="s">
        <v>597</v>
      </c>
      <c r="X366" s="43">
        <v>270.0</v>
      </c>
      <c r="Y366" s="45">
        <v>1.5</v>
      </c>
      <c r="Z366" s="43">
        <v>1.5</v>
      </c>
      <c r="AA366" s="245" t="s">
        <v>598</v>
      </c>
      <c r="AB366" s="43" t="s">
        <v>97</v>
      </c>
      <c r="AC366" s="113"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9"/>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1424</v>
      </c>
      <c r="BM366" s="54" t="s">
        <v>1424</v>
      </c>
      <c r="BN366" s="60">
        <v>0.15</v>
      </c>
      <c r="BO366" s="156">
        <f t="shared" si="61"/>
        <v>224.4</v>
      </c>
      <c r="BP366" s="157"/>
      <c r="BQ366" s="158" t="str">
        <f t="shared" si="66"/>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7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7"/>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2240</v>
      </c>
      <c r="W367" s="43" t="s">
        <v>498</v>
      </c>
      <c r="X367" s="43">
        <v>405.0</v>
      </c>
      <c r="Y367" s="45" t="s">
        <v>95</v>
      </c>
      <c r="Z367" s="45" t="s">
        <v>1954</v>
      </c>
      <c r="AA367" s="43" t="s">
        <v>96</v>
      </c>
      <c r="AB367" s="43" t="s">
        <v>97</v>
      </c>
      <c r="AC367" s="113"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9"/>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61"/>
        <v>64.05</v>
      </c>
      <c r="BP367" s="153"/>
      <c r="BQ367" s="154">
        <f t="shared" si="66"/>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70"/>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7"/>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2240</v>
      </c>
      <c r="W368" s="43" t="s">
        <v>498</v>
      </c>
      <c r="X368" s="43">
        <v>405.0</v>
      </c>
      <c r="Y368" s="45" t="s">
        <v>95</v>
      </c>
      <c r="Z368" s="43" t="s">
        <v>1967</v>
      </c>
      <c r="AA368" s="43" t="s">
        <v>96</v>
      </c>
      <c r="AB368" s="43" t="s">
        <v>97</v>
      </c>
      <c r="AC368" s="113"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9"/>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61"/>
        <v>105.6</v>
      </c>
      <c r="BP368" s="157"/>
      <c r="BQ368" s="158">
        <f t="shared" si="66"/>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70"/>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7"/>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2240</v>
      </c>
      <c r="W369" s="43" t="s">
        <v>498</v>
      </c>
      <c r="X369" s="43">
        <v>405.0</v>
      </c>
      <c r="Y369" s="45" t="s">
        <v>95</v>
      </c>
      <c r="Z369" s="45">
        <v>1.45</v>
      </c>
      <c r="AA369" s="43" t="s">
        <v>96</v>
      </c>
      <c r="AB369" s="43" t="s">
        <v>97</v>
      </c>
      <c r="AC369" s="113"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9"/>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61"/>
        <v>146.4</v>
      </c>
      <c r="BP369" s="157"/>
      <c r="BQ369" s="158">
        <f t="shared" si="66"/>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70"/>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7"/>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2240</v>
      </c>
      <c r="W370" s="43" t="s">
        <v>498</v>
      </c>
      <c r="X370" s="43">
        <v>405.0</v>
      </c>
      <c r="Y370" s="45">
        <v>1.0</v>
      </c>
      <c r="Z370" s="45">
        <v>1.45</v>
      </c>
      <c r="AA370" s="43" t="s">
        <v>96</v>
      </c>
      <c r="AB370" s="43" t="s">
        <v>97</v>
      </c>
      <c r="AC370" s="113"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9"/>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61"/>
        <v>274.05</v>
      </c>
      <c r="BP370" s="157"/>
      <c r="BQ370" s="158">
        <f t="shared" si="66"/>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70"/>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7"/>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2240</v>
      </c>
      <c r="W371" s="43" t="s">
        <v>498</v>
      </c>
      <c r="X371" s="43">
        <v>405.0</v>
      </c>
      <c r="Y371" s="45">
        <v>1.5</v>
      </c>
      <c r="Z371" s="45">
        <v>1.45</v>
      </c>
      <c r="AA371" s="43" t="s">
        <v>96</v>
      </c>
      <c r="AB371" s="43" t="s">
        <v>97</v>
      </c>
      <c r="AC371" s="113"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9"/>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61"/>
        <v>425.7</v>
      </c>
      <c r="BP371" s="157"/>
      <c r="BQ371" s="158">
        <f t="shared" si="66"/>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70"/>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7"/>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2240</v>
      </c>
      <c r="W372" s="43" t="s">
        <v>498</v>
      </c>
      <c r="X372" s="43">
        <v>405.0</v>
      </c>
      <c r="Y372" s="45">
        <v>2.0</v>
      </c>
      <c r="Z372" s="45">
        <v>1.45</v>
      </c>
      <c r="AA372" s="43" t="s">
        <v>96</v>
      </c>
      <c r="AB372" s="43" t="s">
        <v>97</v>
      </c>
      <c r="AC372" s="113"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9"/>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61"/>
        <v>582.9</v>
      </c>
      <c r="BP372" s="157"/>
      <c r="BQ372" s="158">
        <f t="shared" si="66"/>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70"/>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7"/>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2240</v>
      </c>
      <c r="W373" s="43" t="s">
        <v>498</v>
      </c>
      <c r="X373" s="43">
        <v>405.0</v>
      </c>
      <c r="Y373" s="45">
        <v>3.0</v>
      </c>
      <c r="Z373" s="45">
        <v>1.45</v>
      </c>
      <c r="AA373" s="43" t="s">
        <v>96</v>
      </c>
      <c r="AB373" s="43" t="s">
        <v>97</v>
      </c>
      <c r="AC373" s="113"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9"/>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61"/>
        <v>861.3</v>
      </c>
      <c r="BP373" s="157"/>
      <c r="BQ373" s="158">
        <f t="shared" si="66"/>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70"/>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7"/>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2240</v>
      </c>
      <c r="W374" s="43" t="s">
        <v>498</v>
      </c>
      <c r="X374" s="43">
        <v>405.0</v>
      </c>
      <c r="Y374" s="45">
        <v>4.0</v>
      </c>
      <c r="Z374" s="45">
        <v>1.45</v>
      </c>
      <c r="AA374" s="43" t="s">
        <v>96</v>
      </c>
      <c r="AB374" s="43" t="s">
        <v>97</v>
      </c>
      <c r="AC374" s="113"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9"/>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61"/>
        <v>1165.8</v>
      </c>
      <c r="BP374" s="157"/>
      <c r="BQ374" s="158">
        <f t="shared" si="66"/>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70"/>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7"/>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2240</v>
      </c>
      <c r="W375" s="43" t="s">
        <v>498</v>
      </c>
      <c r="X375" s="43">
        <v>405.0</v>
      </c>
      <c r="Y375" s="45">
        <v>5.0</v>
      </c>
      <c r="Z375" s="45">
        <v>1.45</v>
      </c>
      <c r="AA375" s="43" t="s">
        <v>96</v>
      </c>
      <c r="AB375" s="43" t="s">
        <v>97</v>
      </c>
      <c r="AC375" s="113"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9"/>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61"/>
        <v>1413.75</v>
      </c>
      <c r="BP375" s="157"/>
      <c r="BQ375" s="158">
        <f t="shared" si="66"/>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70"/>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7"/>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2240</v>
      </c>
      <c r="W376" s="43" t="s">
        <v>498</v>
      </c>
      <c r="X376" s="43">
        <v>405.0</v>
      </c>
      <c r="Y376" s="45">
        <v>6.0</v>
      </c>
      <c r="Z376" s="45">
        <v>1.45</v>
      </c>
      <c r="AA376" s="43" t="s">
        <v>96</v>
      </c>
      <c r="AB376" s="43" t="s">
        <v>97</v>
      </c>
      <c r="AC376" s="113"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9"/>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61"/>
        <v>1696.5</v>
      </c>
      <c r="BP376" s="157"/>
      <c r="BQ376" s="158">
        <f t="shared" si="66"/>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70"/>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7"/>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2240</v>
      </c>
      <c r="W377" s="43" t="s">
        <v>498</v>
      </c>
      <c r="X377" s="43">
        <v>405.0</v>
      </c>
      <c r="Y377" s="45">
        <v>7.0</v>
      </c>
      <c r="Z377" s="45">
        <v>1.45</v>
      </c>
      <c r="AA377" s="43" t="s">
        <v>96</v>
      </c>
      <c r="AB377" s="43" t="s">
        <v>97</v>
      </c>
      <c r="AC377" s="113"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9"/>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61"/>
        <v>1948.8</v>
      </c>
      <c r="BP377" s="157"/>
      <c r="BQ377" s="158">
        <f t="shared" si="66"/>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70"/>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7"/>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927</v>
      </c>
      <c r="W378" s="43" t="s">
        <v>3020</v>
      </c>
      <c r="X378" s="43">
        <v>320.0</v>
      </c>
      <c r="Y378" s="45" t="s">
        <v>95</v>
      </c>
      <c r="Z378" s="45" t="s">
        <v>1954</v>
      </c>
      <c r="AA378" s="238" t="s">
        <v>598</v>
      </c>
      <c r="AB378" s="43" t="s">
        <v>97</v>
      </c>
      <c r="AC378" s="113"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9"/>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61"/>
        <v>43.2</v>
      </c>
      <c r="BP378" s="153"/>
      <c r="BQ378" s="154">
        <f t="shared" si="66"/>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708</v>
      </c>
      <c r="CD378" s="71" t="str">
        <f t="shared" si="70"/>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7"/>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927</v>
      </c>
      <c r="W379" s="43" t="s">
        <v>3020</v>
      </c>
      <c r="X379" s="43">
        <v>320.0</v>
      </c>
      <c r="Y379" s="45" t="s">
        <v>95</v>
      </c>
      <c r="Z379" s="43" t="s">
        <v>1967</v>
      </c>
      <c r="AA379" s="238" t="s">
        <v>598</v>
      </c>
      <c r="AB379" s="43" t="s">
        <v>97</v>
      </c>
      <c r="AC379" s="113"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9"/>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61"/>
        <v>61.5</v>
      </c>
      <c r="BP379" s="157"/>
      <c r="BQ379" s="158">
        <f t="shared" si="66"/>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70"/>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7"/>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927</v>
      </c>
      <c r="W380" s="43" t="s">
        <v>3020</v>
      </c>
      <c r="X380" s="43">
        <v>320.0</v>
      </c>
      <c r="Y380" s="45" t="s">
        <v>95</v>
      </c>
      <c r="Z380" s="45">
        <v>1.45</v>
      </c>
      <c r="AA380" s="238" t="s">
        <v>598</v>
      </c>
      <c r="AB380" s="43" t="s">
        <v>97</v>
      </c>
      <c r="AC380" s="113"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9"/>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61"/>
        <v>86.1</v>
      </c>
      <c r="BP380" s="157"/>
      <c r="BQ380" s="158">
        <f t="shared" si="66"/>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70"/>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7"/>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927</v>
      </c>
      <c r="W381" s="43" t="s">
        <v>3020</v>
      </c>
      <c r="X381" s="43">
        <v>320.0</v>
      </c>
      <c r="Y381" s="45">
        <v>1.0</v>
      </c>
      <c r="Z381" s="45">
        <v>1.45</v>
      </c>
      <c r="AA381" s="238" t="s">
        <v>598</v>
      </c>
      <c r="AB381" s="43" t="s">
        <v>97</v>
      </c>
      <c r="AC381" s="113"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9"/>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61"/>
        <v>156</v>
      </c>
      <c r="BP381" s="157"/>
      <c r="BQ381" s="158">
        <f t="shared" si="66"/>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70"/>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7"/>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927</v>
      </c>
      <c r="W382" s="43" t="s">
        <v>3020</v>
      </c>
      <c r="X382" s="43">
        <v>320.0</v>
      </c>
      <c r="Y382" s="45">
        <v>1.5</v>
      </c>
      <c r="Z382" s="45">
        <v>1.45</v>
      </c>
      <c r="AA382" s="238" t="s">
        <v>598</v>
      </c>
      <c r="AB382" s="43" t="s">
        <v>97</v>
      </c>
      <c r="AC382" s="113"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9"/>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61"/>
        <v>221.4</v>
      </c>
      <c r="BP382" s="157"/>
      <c r="BQ382" s="158">
        <f t="shared" si="66"/>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70"/>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7"/>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927</v>
      </c>
      <c r="W383" s="43" t="s">
        <v>3020</v>
      </c>
      <c r="X383" s="43">
        <v>320.0</v>
      </c>
      <c r="Y383" s="45">
        <v>2.0</v>
      </c>
      <c r="Z383" s="45">
        <v>1.45</v>
      </c>
      <c r="AA383" s="238" t="s">
        <v>598</v>
      </c>
      <c r="AB383" s="43" t="s">
        <v>97</v>
      </c>
      <c r="AC383" s="113"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9"/>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61"/>
        <v>324</v>
      </c>
      <c r="BP383" s="157"/>
      <c r="BQ383" s="158">
        <f t="shared" si="66"/>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70"/>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7"/>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927</v>
      </c>
      <c r="W384" s="43" t="s">
        <v>3020</v>
      </c>
      <c r="X384" s="43">
        <v>320.0</v>
      </c>
      <c r="Y384" s="45">
        <v>3.0</v>
      </c>
      <c r="Z384" s="45">
        <v>1.45</v>
      </c>
      <c r="AA384" s="238" t="s">
        <v>598</v>
      </c>
      <c r="AB384" s="43" t="s">
        <v>97</v>
      </c>
      <c r="AC384" s="113"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9"/>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61"/>
        <v>468</v>
      </c>
      <c r="BP384" s="157"/>
      <c r="BQ384" s="158">
        <f t="shared" si="66"/>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70"/>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7"/>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927</v>
      </c>
      <c r="W385" s="43" t="s">
        <v>3020</v>
      </c>
      <c r="X385" s="43">
        <v>320.0</v>
      </c>
      <c r="Y385" s="45">
        <v>4.0</v>
      </c>
      <c r="Z385" s="45">
        <v>1.45</v>
      </c>
      <c r="AA385" s="238" t="s">
        <v>598</v>
      </c>
      <c r="AB385" s="43" t="s">
        <v>97</v>
      </c>
      <c r="AC385" s="113"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9"/>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61"/>
        <v>630</v>
      </c>
      <c r="BP385" s="157"/>
      <c r="BQ385" s="158">
        <f t="shared" si="66"/>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70"/>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7"/>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927</v>
      </c>
      <c r="W386" s="43" t="s">
        <v>3020</v>
      </c>
      <c r="X386" s="43">
        <v>320.0</v>
      </c>
      <c r="Y386" s="45">
        <v>5.0</v>
      </c>
      <c r="Z386" s="45">
        <v>1.45</v>
      </c>
      <c r="AA386" s="238" t="s">
        <v>598</v>
      </c>
      <c r="AB386" s="43" t="s">
        <v>97</v>
      </c>
      <c r="AC386" s="113"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9"/>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61"/>
        <v>768.75</v>
      </c>
      <c r="BP386" s="157"/>
      <c r="BQ386" s="158">
        <f t="shared" si="66"/>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70"/>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7"/>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927</v>
      </c>
      <c r="W387" s="43" t="s">
        <v>3020</v>
      </c>
      <c r="X387" s="43">
        <v>320.0</v>
      </c>
      <c r="Y387" s="45">
        <v>6.0</v>
      </c>
      <c r="Z387" s="45">
        <v>1.45</v>
      </c>
      <c r="AA387" s="238" t="s">
        <v>598</v>
      </c>
      <c r="AB387" s="43" t="s">
        <v>97</v>
      </c>
      <c r="AC387" s="113"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9"/>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61"/>
        <v>945</v>
      </c>
      <c r="BP387" s="157"/>
      <c r="BQ387" s="158">
        <f t="shared" si="66"/>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70"/>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7"/>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927</v>
      </c>
      <c r="W388" s="43" t="s">
        <v>3020</v>
      </c>
      <c r="X388" s="43">
        <v>320.0</v>
      </c>
      <c r="Y388" s="45">
        <v>7.0</v>
      </c>
      <c r="Z388" s="45">
        <v>1.45</v>
      </c>
      <c r="AA388" s="238" t="s">
        <v>598</v>
      </c>
      <c r="AB388" s="43" t="s">
        <v>97</v>
      </c>
      <c r="AC388" s="113"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9"/>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61"/>
        <v>1076.25</v>
      </c>
      <c r="BP388" s="157"/>
      <c r="BQ388" s="158">
        <f t="shared" si="66"/>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70"/>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7"/>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212</v>
      </c>
      <c r="W389" s="43" t="s">
        <v>3020</v>
      </c>
      <c r="X389" s="43">
        <v>320.0</v>
      </c>
      <c r="Y389" s="45" t="s">
        <v>95</v>
      </c>
      <c r="Z389" s="45" t="s">
        <v>1954</v>
      </c>
      <c r="AA389" s="43" t="s">
        <v>598</v>
      </c>
      <c r="AB389" s="43" t="s">
        <v>97</v>
      </c>
      <c r="AC389" s="113"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61"/>
        <v>43.2</v>
      </c>
      <c r="BP389" s="153"/>
      <c r="BQ389" s="154">
        <f t="shared" si="66"/>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70"/>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7"/>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212</v>
      </c>
      <c r="W390" s="43" t="s">
        <v>3020</v>
      </c>
      <c r="X390" s="43">
        <v>320.0</v>
      </c>
      <c r="Y390" s="45" t="s">
        <v>95</v>
      </c>
      <c r="Z390" s="43" t="s">
        <v>1967</v>
      </c>
      <c r="AA390" s="43" t="s">
        <v>598</v>
      </c>
      <c r="AB390" s="43" t="s">
        <v>97</v>
      </c>
      <c r="AC390" s="113"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71">"https://getfile.dokpub.com/yandex/get/"&amp;AE390&amp;"/v1.mp4"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61"/>
        <v>60.75</v>
      </c>
      <c r="BP390" s="157"/>
      <c r="BQ390" s="158">
        <f t="shared" si="66"/>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70"/>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7"/>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212</v>
      </c>
      <c r="W391" s="43" t="s">
        <v>3020</v>
      </c>
      <c r="X391" s="43">
        <v>320.0</v>
      </c>
      <c r="Y391" s="45" t="s">
        <v>95</v>
      </c>
      <c r="Z391" s="45">
        <v>1.45</v>
      </c>
      <c r="AA391" s="43" t="s">
        <v>598</v>
      </c>
      <c r="AB391" s="43" t="s">
        <v>97</v>
      </c>
      <c r="AC391" s="113"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71"/>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61"/>
        <v>85.8</v>
      </c>
      <c r="BP391" s="157"/>
      <c r="BQ391" s="158">
        <f t="shared" si="66"/>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620</v>
      </c>
      <c r="CD391" s="71" t="str">
        <f t="shared" si="7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7"/>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212</v>
      </c>
      <c r="W392" s="43" t="s">
        <v>3020</v>
      </c>
      <c r="X392" s="43">
        <v>320.0</v>
      </c>
      <c r="Y392" s="45">
        <v>1.0</v>
      </c>
      <c r="Z392" s="45">
        <v>1.45</v>
      </c>
      <c r="AA392" s="43" t="s">
        <v>598</v>
      </c>
      <c r="AB392" s="43" t="s">
        <v>97</v>
      </c>
      <c r="AC392" s="113"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71"/>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61"/>
        <v>155.25</v>
      </c>
      <c r="BP392" s="157"/>
      <c r="BQ392" s="158">
        <f t="shared" si="66"/>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7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7"/>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212</v>
      </c>
      <c r="W393" s="43" t="s">
        <v>3020</v>
      </c>
      <c r="X393" s="43">
        <v>320.0</v>
      </c>
      <c r="Y393" s="45">
        <v>1.5</v>
      </c>
      <c r="Z393" s="45">
        <v>1.45</v>
      </c>
      <c r="AA393" s="43" t="s">
        <v>598</v>
      </c>
      <c r="AB393" s="43" t="s">
        <v>97</v>
      </c>
      <c r="AC393" s="113"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71"/>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61"/>
        <v>219.3</v>
      </c>
      <c r="BP393" s="157"/>
      <c r="BQ393" s="158">
        <f t="shared" si="66"/>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7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7"/>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212</v>
      </c>
      <c r="W394" s="43" t="s">
        <v>3020</v>
      </c>
      <c r="X394" s="43">
        <v>320.0</v>
      </c>
      <c r="Y394" s="45">
        <v>2.0</v>
      </c>
      <c r="Z394" s="45">
        <v>1.45</v>
      </c>
      <c r="AA394" s="43" t="s">
        <v>598</v>
      </c>
      <c r="AB394" s="43" t="s">
        <v>97</v>
      </c>
      <c r="AC394" s="113"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71"/>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61"/>
        <v>317.4</v>
      </c>
      <c r="BP394" s="157"/>
      <c r="BQ394" s="158">
        <f t="shared" si="66"/>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7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7"/>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212</v>
      </c>
      <c r="W395" s="43" t="s">
        <v>3020</v>
      </c>
      <c r="X395" s="43">
        <v>320.0</v>
      </c>
      <c r="Y395" s="45">
        <v>3.0</v>
      </c>
      <c r="Z395" s="45">
        <v>1.45</v>
      </c>
      <c r="AA395" s="43" t="s">
        <v>598</v>
      </c>
      <c r="AB395" s="43" t="s">
        <v>97</v>
      </c>
      <c r="AC395" s="113"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71"/>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61"/>
        <v>465.75</v>
      </c>
      <c r="BP395" s="157"/>
      <c r="BQ395" s="158">
        <f t="shared" si="66"/>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7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7"/>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212</v>
      </c>
      <c r="W396" s="43" t="s">
        <v>3020</v>
      </c>
      <c r="X396" s="43">
        <v>320.0</v>
      </c>
      <c r="Y396" s="45">
        <v>4.0</v>
      </c>
      <c r="Z396" s="45">
        <v>1.45</v>
      </c>
      <c r="AA396" s="43" t="s">
        <v>598</v>
      </c>
      <c r="AB396" s="43" t="s">
        <v>97</v>
      </c>
      <c r="AC396" s="113"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71"/>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61"/>
        <v>621</v>
      </c>
      <c r="BP396" s="157"/>
      <c r="BQ396" s="158">
        <f t="shared" si="66"/>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7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7"/>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212</v>
      </c>
      <c r="W397" s="43" t="s">
        <v>3020</v>
      </c>
      <c r="X397" s="43">
        <v>320.0</v>
      </c>
      <c r="Y397" s="45">
        <v>5.0</v>
      </c>
      <c r="Z397" s="45">
        <v>1.45</v>
      </c>
      <c r="AA397" s="43" t="s">
        <v>598</v>
      </c>
      <c r="AB397" s="43" t="s">
        <v>97</v>
      </c>
      <c r="AC397" s="113"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71"/>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61"/>
        <v>759</v>
      </c>
      <c r="BP397" s="157"/>
      <c r="BQ397" s="158">
        <f t="shared" si="66"/>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7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7"/>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212</v>
      </c>
      <c r="W398" s="43" t="s">
        <v>3020</v>
      </c>
      <c r="X398" s="43">
        <v>320.0</v>
      </c>
      <c r="Y398" s="45">
        <v>6.0</v>
      </c>
      <c r="Z398" s="45">
        <v>1.45</v>
      </c>
      <c r="AA398" s="43" t="s">
        <v>598</v>
      </c>
      <c r="AB398" s="43" t="s">
        <v>97</v>
      </c>
      <c r="AC398" s="113"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71"/>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61"/>
        <v>931.5</v>
      </c>
      <c r="BP398" s="157"/>
      <c r="BQ398" s="158">
        <f t="shared" si="66"/>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7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7"/>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212</v>
      </c>
      <c r="W399" s="43" t="s">
        <v>3020</v>
      </c>
      <c r="X399" s="43">
        <v>320.0</v>
      </c>
      <c r="Y399" s="45">
        <v>7.0</v>
      </c>
      <c r="Z399" s="45">
        <v>1.45</v>
      </c>
      <c r="AA399" s="43" t="s">
        <v>598</v>
      </c>
      <c r="AB399" s="43" t="s">
        <v>97</v>
      </c>
      <c r="AC399" s="113"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71"/>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2">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61"/>
        <v>1086.75</v>
      </c>
      <c r="BP399" s="157"/>
      <c r="BQ399" s="158">
        <f t="shared" si="66"/>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7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212</v>
      </c>
      <c r="W400" s="43" t="s">
        <v>3020</v>
      </c>
      <c r="X400" s="43">
        <v>320.0</v>
      </c>
      <c r="Y400" s="45">
        <v>10.0</v>
      </c>
      <c r="Z400" s="45">
        <v>1.45</v>
      </c>
      <c r="AA400" s="43" t="s">
        <v>598</v>
      </c>
      <c r="AB400" s="43" t="s">
        <v>97</v>
      </c>
      <c r="AC400" s="113" t="str">
        <f t="shared" si="6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798</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2"/>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61"/>
        <v>1390.5</v>
      </c>
      <c r="BP400" s="157"/>
      <c r="BQ400" s="158">
        <f t="shared" si="66"/>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2315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1954</v>
      </c>
      <c r="AA401" s="43" t="s">
        <v>1955</v>
      </c>
      <c r="AB401" s="43" t="s">
        <v>97</v>
      </c>
      <c r="AC401" s="113" t="str">
        <f t="shared" si="6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3">"https://getfile.dokpub.com/yandex/get/"&amp;AE401&amp;"/v1.mp4"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61"/>
        <v>87.75</v>
      </c>
      <c r="BP401" s="153"/>
      <c r="BQ401" s="154">
        <f t="shared" si="66"/>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4">"https://getfile.dokpub.com/yandex/get/"&amp;S401&amp;"/1.jpg"&amp;",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2315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1955</v>
      </c>
      <c r="AB402" s="43" t="s">
        <v>97</v>
      </c>
      <c r="AC402" s="113" t="str">
        <f t="shared" si="6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3"/>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61"/>
        <v>151.2</v>
      </c>
      <c r="BP402" s="157"/>
      <c r="BQ402" s="158">
        <f t="shared" si="66"/>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4"/>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2315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1955</v>
      </c>
      <c r="AB403" s="43" t="s">
        <v>97</v>
      </c>
      <c r="AC403" s="113" t="str">
        <f t="shared" si="6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3"/>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61"/>
        <v>212.55</v>
      </c>
      <c r="BP403" s="157"/>
      <c r="BQ403" s="158">
        <f t="shared" si="66"/>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4"/>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2315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1955</v>
      </c>
      <c r="AB404" s="43" t="s">
        <v>97</v>
      </c>
      <c r="AC404" s="113" t="str">
        <f t="shared" si="6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3"/>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61"/>
        <v>418.5</v>
      </c>
      <c r="BP404" s="157"/>
      <c r="BQ404" s="158">
        <f t="shared" si="66"/>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4"/>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2315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1955</v>
      </c>
      <c r="AB405" s="43" t="s">
        <v>97</v>
      </c>
      <c r="AC405" s="113" t="str">
        <f t="shared" si="6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3"/>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61"/>
        <v>621.15</v>
      </c>
      <c r="BP405" s="157"/>
      <c r="BQ405" s="158">
        <f t="shared" si="66"/>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4"/>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2315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2262</v>
      </c>
      <c r="W406" s="43" t="s">
        <v>3020</v>
      </c>
      <c r="X406" s="43">
        <v>450.0</v>
      </c>
      <c r="Y406" s="45" t="s">
        <v>95</v>
      </c>
      <c r="Z406" s="43" t="s">
        <v>1954</v>
      </c>
      <c r="AA406" s="43" t="s">
        <v>1955</v>
      </c>
      <c r="AB406" s="43" t="s">
        <v>97</v>
      </c>
      <c r="AC406" s="113" t="str">
        <f t="shared" si="6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3"/>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61"/>
        <v>87.75</v>
      </c>
      <c r="BP406" s="157"/>
      <c r="BQ406" s="158">
        <f t="shared" si="66"/>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4"/>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2315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2262</v>
      </c>
      <c r="W407" s="43" t="s">
        <v>3020</v>
      </c>
      <c r="X407" s="43">
        <v>450.0</v>
      </c>
      <c r="Y407" s="45" t="s">
        <v>95</v>
      </c>
      <c r="Z407" s="43" t="s">
        <v>3548</v>
      </c>
      <c r="AA407" s="43" t="s">
        <v>1955</v>
      </c>
      <c r="AB407" s="43" t="s">
        <v>97</v>
      </c>
      <c r="AC407" s="113" t="str">
        <f t="shared" si="6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3"/>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61"/>
        <v>151.2</v>
      </c>
      <c r="BP407" s="157"/>
      <c r="BQ407" s="158">
        <f t="shared" si="66"/>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4"/>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2315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2262</v>
      </c>
      <c r="W408" s="43" t="s">
        <v>3020</v>
      </c>
      <c r="X408" s="43">
        <v>450.0</v>
      </c>
      <c r="Y408" s="45" t="s">
        <v>95</v>
      </c>
      <c r="Z408" s="210">
        <v>45017.0</v>
      </c>
      <c r="AA408" s="43" t="s">
        <v>1955</v>
      </c>
      <c r="AB408" s="43" t="s">
        <v>97</v>
      </c>
      <c r="AC408" s="113" t="str">
        <f t="shared" si="6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3"/>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61"/>
        <v>217.95</v>
      </c>
      <c r="BP408" s="157"/>
      <c r="BQ408" s="158">
        <f t="shared" si="66"/>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4"/>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2315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2262</v>
      </c>
      <c r="W409" s="43" t="s">
        <v>3020</v>
      </c>
      <c r="X409" s="43">
        <v>450.0</v>
      </c>
      <c r="Y409" s="45">
        <v>1.0</v>
      </c>
      <c r="Z409" s="210">
        <v>45017.0</v>
      </c>
      <c r="AA409" s="43" t="s">
        <v>1955</v>
      </c>
      <c r="AB409" s="43" t="s">
        <v>97</v>
      </c>
      <c r="AC409" s="113" t="str">
        <f t="shared" si="6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3"/>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61"/>
        <v>419.55</v>
      </c>
      <c r="BP409" s="157"/>
      <c r="BQ409" s="158">
        <f t="shared" si="66"/>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4"/>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2315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2262</v>
      </c>
      <c r="W410" s="43" t="s">
        <v>3020</v>
      </c>
      <c r="X410" s="43">
        <v>450.0</v>
      </c>
      <c r="Y410" s="45">
        <v>1.5</v>
      </c>
      <c r="Z410" s="210">
        <v>45017.0</v>
      </c>
      <c r="AA410" s="43" t="s">
        <v>1955</v>
      </c>
      <c r="AB410" s="43" t="s">
        <v>97</v>
      </c>
      <c r="AC410" s="113" t="str">
        <f t="shared" si="6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3"/>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61"/>
        <v>621.15</v>
      </c>
      <c r="BP410" s="157"/>
      <c r="BQ410" s="158">
        <f t="shared" si="66"/>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4"/>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5">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2311</v>
      </c>
      <c r="W411" s="43" t="s">
        <v>94</v>
      </c>
      <c r="X411" s="43">
        <v>405.0</v>
      </c>
      <c r="Y411" s="45" t="s">
        <v>95</v>
      </c>
      <c r="Z411" s="45" t="s">
        <v>1954</v>
      </c>
      <c r="AA411" s="43" t="s">
        <v>96</v>
      </c>
      <c r="AB411" s="43" t="s">
        <v>97</v>
      </c>
      <c r="AC411" s="113" t="str">
        <f t="shared" si="6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3"/>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61"/>
        <v>58.5</v>
      </c>
      <c r="BP411" s="153"/>
      <c r="BQ411" s="154">
        <f t="shared" si="66"/>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4"/>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5"/>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2311</v>
      </c>
      <c r="W412" s="43" t="s">
        <v>94</v>
      </c>
      <c r="X412" s="43">
        <v>405.0</v>
      </c>
      <c r="Y412" s="45" t="s">
        <v>95</v>
      </c>
      <c r="Z412" s="43" t="s">
        <v>1967</v>
      </c>
      <c r="AA412" s="43" t="s">
        <v>96</v>
      </c>
      <c r="AB412" s="43" t="s">
        <v>97</v>
      </c>
      <c r="AC412" s="113" t="str">
        <f t="shared" si="6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3"/>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61"/>
        <v>95.55</v>
      </c>
      <c r="BP412" s="157"/>
      <c r="BQ412" s="158">
        <f t="shared" si="66"/>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4"/>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5"/>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2311</v>
      </c>
      <c r="W413" s="43" t="s">
        <v>94</v>
      </c>
      <c r="X413" s="43">
        <v>405.0</v>
      </c>
      <c r="Y413" s="45" t="s">
        <v>95</v>
      </c>
      <c r="Z413" s="45">
        <v>1.45</v>
      </c>
      <c r="AA413" s="43" t="s">
        <v>96</v>
      </c>
      <c r="AB413" s="43" t="s">
        <v>97</v>
      </c>
      <c r="AC413" s="113" t="str">
        <f t="shared" si="6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3"/>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61"/>
        <v>134.7</v>
      </c>
      <c r="BP413" s="157"/>
      <c r="BQ413" s="158">
        <f t="shared" si="66"/>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4"/>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5"/>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2311</v>
      </c>
      <c r="W414" s="43" t="s">
        <v>94</v>
      </c>
      <c r="X414" s="43">
        <v>405.0</v>
      </c>
      <c r="Y414" s="45">
        <v>1.0</v>
      </c>
      <c r="Z414" s="45">
        <v>1.45</v>
      </c>
      <c r="AA414" s="43" t="s">
        <v>96</v>
      </c>
      <c r="AB414" s="43" t="s">
        <v>97</v>
      </c>
      <c r="AC414" s="113" t="str">
        <f t="shared" si="6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3"/>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61"/>
        <v>251.4</v>
      </c>
      <c r="BP414" s="157"/>
      <c r="BQ414" s="158">
        <f t="shared" si="66"/>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4"/>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5"/>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2311</v>
      </c>
      <c r="W415" s="43" t="s">
        <v>94</v>
      </c>
      <c r="X415" s="43">
        <v>405.0</v>
      </c>
      <c r="Y415" s="45">
        <v>1.5</v>
      </c>
      <c r="Z415" s="45">
        <v>1.45</v>
      </c>
      <c r="AA415" s="43" t="s">
        <v>96</v>
      </c>
      <c r="AB415" s="43" t="s">
        <v>97</v>
      </c>
      <c r="AC415" s="113" t="str">
        <f t="shared" si="6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3"/>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61"/>
        <v>373.2</v>
      </c>
      <c r="BP415" s="157"/>
      <c r="BQ415" s="158">
        <f t="shared" si="66"/>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4"/>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5"/>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2311</v>
      </c>
      <c r="W416" s="43" t="s">
        <v>94</v>
      </c>
      <c r="X416" s="43">
        <v>405.0</v>
      </c>
      <c r="Y416" s="45">
        <v>2.0</v>
      </c>
      <c r="Z416" s="45">
        <v>1.45</v>
      </c>
      <c r="AA416" s="43" t="s">
        <v>96</v>
      </c>
      <c r="AB416" s="43" t="s">
        <v>97</v>
      </c>
      <c r="AC416" s="113" t="str">
        <f t="shared" si="6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3"/>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61"/>
        <v>521.7</v>
      </c>
      <c r="BP416" s="157"/>
      <c r="BQ416" s="158">
        <f t="shared" si="66"/>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4"/>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5"/>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2311</v>
      </c>
      <c r="W417" s="43" t="s">
        <v>94</v>
      </c>
      <c r="X417" s="43">
        <v>405.0</v>
      </c>
      <c r="Y417" s="45">
        <v>3.0</v>
      </c>
      <c r="Z417" s="45">
        <v>1.45</v>
      </c>
      <c r="AA417" s="43" t="s">
        <v>96</v>
      </c>
      <c r="AB417" s="43" t="s">
        <v>97</v>
      </c>
      <c r="AC417" s="113" t="str">
        <f t="shared" si="6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3"/>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61"/>
        <v>772.2</v>
      </c>
      <c r="BP417" s="157"/>
      <c r="BQ417" s="158">
        <f t="shared" si="66"/>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4"/>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5"/>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2311</v>
      </c>
      <c r="W418" s="43" t="s">
        <v>94</v>
      </c>
      <c r="X418" s="43">
        <v>405.0</v>
      </c>
      <c r="Y418" s="45">
        <v>4.0</v>
      </c>
      <c r="Z418" s="45">
        <v>1.45</v>
      </c>
      <c r="AA418" s="43" t="s">
        <v>96</v>
      </c>
      <c r="AB418" s="43" t="s">
        <v>97</v>
      </c>
      <c r="AC418" s="113" t="str">
        <f t="shared" si="6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3"/>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61"/>
        <v>1031.85</v>
      </c>
      <c r="BP418" s="157"/>
      <c r="BQ418" s="158">
        <f t="shared" si="66"/>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4"/>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5"/>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2311</v>
      </c>
      <c r="W419" s="43" t="s">
        <v>94</v>
      </c>
      <c r="X419" s="43">
        <v>405.0</v>
      </c>
      <c r="Y419" s="45">
        <v>5.0</v>
      </c>
      <c r="Z419" s="45">
        <v>1.45</v>
      </c>
      <c r="AA419" s="43" t="s">
        <v>96</v>
      </c>
      <c r="AB419" s="43" t="s">
        <v>97</v>
      </c>
      <c r="AC419" s="113" t="str">
        <f t="shared" si="6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3"/>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61"/>
        <v>1259.55</v>
      </c>
      <c r="BP419" s="157"/>
      <c r="BQ419" s="158">
        <f t="shared" si="66"/>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4"/>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5"/>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2311</v>
      </c>
      <c r="W420" s="43" t="s">
        <v>94</v>
      </c>
      <c r="X420" s="43">
        <v>405.0</v>
      </c>
      <c r="Y420" s="45">
        <v>6.0</v>
      </c>
      <c r="Z420" s="45">
        <v>1.45</v>
      </c>
      <c r="AA420" s="43" t="s">
        <v>96</v>
      </c>
      <c r="AB420" s="43" t="s">
        <v>97</v>
      </c>
      <c r="AC420" s="113" t="str">
        <f t="shared" si="6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3"/>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61"/>
        <v>1500.75</v>
      </c>
      <c r="BP420" s="157"/>
      <c r="BQ420" s="158">
        <f t="shared" si="66"/>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4"/>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5"/>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2311</v>
      </c>
      <c r="W421" s="43" t="s">
        <v>94</v>
      </c>
      <c r="X421" s="43">
        <v>405.0</v>
      </c>
      <c r="Y421" s="45">
        <v>7.0</v>
      </c>
      <c r="Z421" s="45">
        <v>1.45</v>
      </c>
      <c r="AA421" s="43" t="s">
        <v>96</v>
      </c>
      <c r="AB421" s="43" t="s">
        <v>97</v>
      </c>
      <c r="AC421" s="113" t="str">
        <f t="shared" si="6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3"/>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61"/>
        <v>1736.25</v>
      </c>
      <c r="BP421" s="157"/>
      <c r="BQ421" s="158">
        <f t="shared" si="66"/>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4"/>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2311</v>
      </c>
      <c r="W422" s="43" t="s">
        <v>94</v>
      </c>
      <c r="X422" s="43">
        <v>405.0</v>
      </c>
      <c r="Y422" s="45">
        <v>10.0</v>
      </c>
      <c r="Z422" s="45">
        <v>1.45</v>
      </c>
      <c r="AA422" s="43" t="s">
        <v>96</v>
      </c>
      <c r="AB422" s="43" t="s">
        <v>97</v>
      </c>
      <c r="AC422" s="113" t="str">
        <f t="shared" si="6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3"/>
        <v>https://getfile.dokpub.com/yandex/get/https://disk.yandex.ru/d/804w0JglcyZFFQ/v1.mp4</v>
      </c>
      <c r="AL422" s="51" t="s">
        <v>798</v>
      </c>
      <c r="AM422" s="51" t="s">
        <v>107</v>
      </c>
      <c r="AN422" s="51" t="s">
        <v>108</v>
      </c>
      <c r="AO422" s="51" t="s">
        <v>109</v>
      </c>
      <c r="AP422" s="51" t="s">
        <v>110</v>
      </c>
      <c r="AQ422" s="51"/>
      <c r="AR422" s="52" t="str">
        <f t="shared" si="4"/>
        <v>#DIV/0!</v>
      </c>
      <c r="AS422" s="51" t="s">
        <v>111</v>
      </c>
      <c r="AT422" s="51" t="s">
        <v>112</v>
      </c>
      <c r="AU422" s="51" t="s">
        <v>113</v>
      </c>
      <c r="AV422" s="51" t="s">
        <v>798</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1424</v>
      </c>
      <c r="BM422" s="54" t="s">
        <v>1424</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6">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1857</v>
      </c>
      <c r="W423" s="43" t="s">
        <v>498</v>
      </c>
      <c r="X423" s="43">
        <v>395.0</v>
      </c>
      <c r="Y423" s="45" t="s">
        <v>95</v>
      </c>
      <c r="Z423" s="45" t="s">
        <v>1954</v>
      </c>
      <c r="AA423" s="43" t="s">
        <v>96</v>
      </c>
      <c r="AB423" s="43" t="s">
        <v>97</v>
      </c>
      <c r="AC423" s="113" t="str">
        <f t="shared" si="6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3"/>
        <v>https://getfile.dokpub.com/yandex/get/https://disk.yandex.ru/d/ETHvCzVJ7F_LMQ/v1.mp4</v>
      </c>
      <c r="AL423" s="51" t="s">
        <v>106</v>
      </c>
      <c r="AM423" s="51" t="s">
        <v>107</v>
      </c>
      <c r="AN423" s="51" t="s">
        <v>108</v>
      </c>
      <c r="AO423" s="51" t="s">
        <v>109</v>
      </c>
      <c r="AP423" s="51" t="s">
        <v>110</v>
      </c>
      <c r="AQ423" s="51">
        <f t="shared" ref="AQ423:AQ490" si="77">CEILING(H423*(1-AR423),1)</f>
        <v>518</v>
      </c>
      <c r="AR423" s="52">
        <f t="shared" si="4"/>
        <v>0.26</v>
      </c>
      <c r="AS423" s="51" t="s">
        <v>111</v>
      </c>
      <c r="AT423" s="51" t="s">
        <v>112</v>
      </c>
      <c r="AU423" s="51" t="s">
        <v>113</v>
      </c>
      <c r="AV423" s="51" t="s">
        <v>114</v>
      </c>
      <c r="AW423" s="53" t="s">
        <v>115</v>
      </c>
      <c r="AX423" s="54">
        <f t="shared" ref="AX423:AX490" si="78">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9">J423*BN423</f>
        <v>63.15</v>
      </c>
      <c r="BP423" s="153"/>
      <c r="BQ423" s="154">
        <f t="shared" ref="BQ423:BQ491" si="80">J423-BL423-BC423-BE423-BF423-BO423-BP423</f>
        <v>128.85</v>
      </c>
      <c r="BR423" s="62">
        <f t="shared" si="13"/>
        <v>71.85</v>
      </c>
      <c r="BS423" s="155">
        <f t="shared" ref="BS423:BS491" si="81">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2">"https://getfile.dokpub.com/yandex/get/"&amp;S423&amp;"/1.jpg"&amp;",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6"/>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1857</v>
      </c>
      <c r="W424" s="43" t="s">
        <v>498</v>
      </c>
      <c r="X424" s="43">
        <v>395.0</v>
      </c>
      <c r="Y424" s="45" t="s">
        <v>95</v>
      </c>
      <c r="Z424" s="43" t="s">
        <v>3548</v>
      </c>
      <c r="AA424" s="43" t="s">
        <v>96</v>
      </c>
      <c r="AB424" s="43" t="s">
        <v>97</v>
      </c>
      <c r="AC424" s="113" t="str">
        <f t="shared" si="6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3"/>
        <v>https://getfile.dokpub.com/yandex/get/https://disk.yandex.ru/d/ETHvCzVJ7F_LMQ/v1.mp4</v>
      </c>
      <c r="AL424" s="51" t="s">
        <v>106</v>
      </c>
      <c r="AM424" s="51" t="s">
        <v>107</v>
      </c>
      <c r="AN424" s="51" t="s">
        <v>108</v>
      </c>
      <c r="AO424" s="51" t="s">
        <v>109</v>
      </c>
      <c r="AP424" s="51" t="s">
        <v>110</v>
      </c>
      <c r="AQ424" s="51">
        <f t="shared" si="77"/>
        <v>803</v>
      </c>
      <c r="AR424" s="52">
        <f t="shared" si="4"/>
        <v>0.27</v>
      </c>
      <c r="AS424" s="51" t="s">
        <v>111</v>
      </c>
      <c r="AT424" s="51" t="s">
        <v>112</v>
      </c>
      <c r="AU424" s="51" t="s">
        <v>113</v>
      </c>
      <c r="AV424" s="51" t="s">
        <v>114</v>
      </c>
      <c r="AW424" s="53" t="s">
        <v>115</v>
      </c>
      <c r="AX424" s="54">
        <f t="shared" si="78"/>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9"/>
        <v>105</v>
      </c>
      <c r="BP424" s="157"/>
      <c r="BQ424" s="158">
        <f t="shared" si="80"/>
        <v>216</v>
      </c>
      <c r="BR424" s="62">
        <f t="shared" si="13"/>
        <v>156</v>
      </c>
      <c r="BS424" s="159">
        <f t="shared" si="81"/>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6"/>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1857</v>
      </c>
      <c r="W425" s="43" t="s">
        <v>498</v>
      </c>
      <c r="X425" s="43">
        <v>395.0</v>
      </c>
      <c r="Y425" s="45" t="s">
        <v>95</v>
      </c>
      <c r="Z425" s="45">
        <v>1.45</v>
      </c>
      <c r="AA425" s="43" t="s">
        <v>96</v>
      </c>
      <c r="AB425" s="43" t="s">
        <v>97</v>
      </c>
      <c r="AC425" s="113" t="str">
        <f t="shared" si="6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3"/>
        <v>https://getfile.dokpub.com/yandex/get/https://disk.yandex.ru/d/ETHvCzVJ7F_LMQ/v1.mp4</v>
      </c>
      <c r="AL425" s="51" t="s">
        <v>106</v>
      </c>
      <c r="AM425" s="51" t="s">
        <v>107</v>
      </c>
      <c r="AN425" s="51" t="s">
        <v>108</v>
      </c>
      <c r="AO425" s="51" t="s">
        <v>109</v>
      </c>
      <c r="AP425" s="51" t="s">
        <v>110</v>
      </c>
      <c r="AQ425" s="51">
        <f t="shared" si="77"/>
        <v>1104</v>
      </c>
      <c r="AR425" s="52">
        <f t="shared" si="4"/>
        <v>0.31</v>
      </c>
      <c r="AS425" s="51" t="s">
        <v>111</v>
      </c>
      <c r="AT425" s="51" t="s">
        <v>112</v>
      </c>
      <c r="AU425" s="51" t="s">
        <v>113</v>
      </c>
      <c r="AV425" s="51" t="s">
        <v>114</v>
      </c>
      <c r="AW425" s="53" t="s">
        <v>115</v>
      </c>
      <c r="AX425" s="54">
        <f t="shared" si="78"/>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9"/>
        <v>147.3</v>
      </c>
      <c r="BP425" s="157"/>
      <c r="BQ425" s="158">
        <f t="shared" si="80"/>
        <v>300.7</v>
      </c>
      <c r="BR425" s="62">
        <f t="shared" si="13"/>
        <v>237.7</v>
      </c>
      <c r="BS425" s="159">
        <f t="shared" si="81"/>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6"/>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1857</v>
      </c>
      <c r="W426" s="43" t="s">
        <v>498</v>
      </c>
      <c r="X426" s="43">
        <v>395.0</v>
      </c>
      <c r="Y426" s="45">
        <v>1.0</v>
      </c>
      <c r="Z426" s="45">
        <v>1.45</v>
      </c>
      <c r="AA426" s="43" t="s">
        <v>96</v>
      </c>
      <c r="AB426" s="43" t="s">
        <v>97</v>
      </c>
      <c r="AC426" s="113" t="str">
        <f t="shared" si="6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3"/>
        <v>https://getfile.dokpub.com/yandex/get/https://disk.yandex.ru/d/ETHvCzVJ7F_LMQ/v1.mp4</v>
      </c>
      <c r="AL426" s="51" t="s">
        <v>106</v>
      </c>
      <c r="AM426" s="51" t="s">
        <v>107</v>
      </c>
      <c r="AN426" s="51" t="s">
        <v>108</v>
      </c>
      <c r="AO426" s="51" t="s">
        <v>109</v>
      </c>
      <c r="AP426" s="51" t="s">
        <v>110</v>
      </c>
      <c r="AQ426" s="51">
        <f t="shared" si="77"/>
        <v>2030</v>
      </c>
      <c r="AR426" s="52">
        <f t="shared" si="4"/>
        <v>0.3</v>
      </c>
      <c r="AS426" s="51" t="s">
        <v>111</v>
      </c>
      <c r="AT426" s="51" t="s">
        <v>112</v>
      </c>
      <c r="AU426" s="51" t="s">
        <v>113</v>
      </c>
      <c r="AV426" s="51" t="s">
        <v>114</v>
      </c>
      <c r="AW426" s="53" t="s">
        <v>115</v>
      </c>
      <c r="AX426" s="54">
        <f t="shared" si="78"/>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9"/>
        <v>277.8</v>
      </c>
      <c r="BP426" s="157"/>
      <c r="BQ426" s="158">
        <f t="shared" si="80"/>
        <v>571.2</v>
      </c>
      <c r="BR426" s="62">
        <f t="shared" si="13"/>
        <v>483.2</v>
      </c>
      <c r="BS426" s="159">
        <f t="shared" si="81"/>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6"/>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1857</v>
      </c>
      <c r="W427" s="43" t="s">
        <v>498</v>
      </c>
      <c r="X427" s="43">
        <v>395.0</v>
      </c>
      <c r="Y427" s="45">
        <v>1.5</v>
      </c>
      <c r="Z427" s="45">
        <v>1.45</v>
      </c>
      <c r="AA427" s="43" t="s">
        <v>96</v>
      </c>
      <c r="AB427" s="43" t="s">
        <v>97</v>
      </c>
      <c r="AC427" s="113" t="str">
        <f t="shared" si="6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3"/>
        <v>https://getfile.dokpub.com/yandex/get/https://disk.yandex.ru/d/ETHvCzVJ7F_LMQ/v1.mp4</v>
      </c>
      <c r="AL427" s="51" t="s">
        <v>106</v>
      </c>
      <c r="AM427" s="51" t="s">
        <v>107</v>
      </c>
      <c r="AN427" s="51" t="s">
        <v>108</v>
      </c>
      <c r="AO427" s="51" t="s">
        <v>109</v>
      </c>
      <c r="AP427" s="51" t="s">
        <v>110</v>
      </c>
      <c r="AQ427" s="51">
        <f t="shared" si="77"/>
        <v>3010</v>
      </c>
      <c r="AR427" s="52">
        <f t="shared" si="4"/>
        <v>0.3</v>
      </c>
      <c r="AS427" s="51" t="s">
        <v>111</v>
      </c>
      <c r="AT427" s="51" t="s">
        <v>112</v>
      </c>
      <c r="AU427" s="51" t="s">
        <v>113</v>
      </c>
      <c r="AV427" s="51" t="s">
        <v>114</v>
      </c>
      <c r="AW427" s="53" t="s">
        <v>115</v>
      </c>
      <c r="AX427" s="54">
        <f t="shared" si="78"/>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9"/>
        <v>414.75</v>
      </c>
      <c r="BP427" s="157"/>
      <c r="BQ427" s="158">
        <f t="shared" si="80"/>
        <v>850.25</v>
      </c>
      <c r="BR427" s="62">
        <f t="shared" si="13"/>
        <v>737.25</v>
      </c>
      <c r="BS427" s="159">
        <f t="shared" si="81"/>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6"/>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1857</v>
      </c>
      <c r="W428" s="43" t="s">
        <v>498</v>
      </c>
      <c r="X428" s="43">
        <v>395.0</v>
      </c>
      <c r="Y428" s="45">
        <v>2.0</v>
      </c>
      <c r="Z428" s="45">
        <v>1.45</v>
      </c>
      <c r="AA428" s="43" t="s">
        <v>96</v>
      </c>
      <c r="AB428" s="43" t="s">
        <v>97</v>
      </c>
      <c r="AC428" s="113" t="str">
        <f t="shared" si="6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3"/>
        <v>https://getfile.dokpub.com/yandex/get/https://disk.yandex.ru/d/ETHvCzVJ7F_LMQ/v1.mp4</v>
      </c>
      <c r="AL428" s="51" t="s">
        <v>106</v>
      </c>
      <c r="AM428" s="51" t="s">
        <v>107</v>
      </c>
      <c r="AN428" s="51" t="s">
        <v>108</v>
      </c>
      <c r="AO428" s="51" t="s">
        <v>109</v>
      </c>
      <c r="AP428" s="51" t="s">
        <v>110</v>
      </c>
      <c r="AQ428" s="51">
        <f t="shared" si="77"/>
        <v>4176</v>
      </c>
      <c r="AR428" s="52">
        <f t="shared" si="4"/>
        <v>0.28</v>
      </c>
      <c r="AS428" s="51" t="s">
        <v>111</v>
      </c>
      <c r="AT428" s="51" t="s">
        <v>112</v>
      </c>
      <c r="AU428" s="51" t="s">
        <v>113</v>
      </c>
      <c r="AV428" s="51" t="s">
        <v>114</v>
      </c>
      <c r="AW428" s="53" t="s">
        <v>115</v>
      </c>
      <c r="AX428" s="54">
        <f t="shared" si="78"/>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9"/>
        <v>577.05</v>
      </c>
      <c r="BP428" s="157"/>
      <c r="BQ428" s="158">
        <f t="shared" si="80"/>
        <v>1185.95</v>
      </c>
      <c r="BR428" s="62">
        <f t="shared" si="13"/>
        <v>1016.95</v>
      </c>
      <c r="BS428" s="159">
        <f t="shared" si="81"/>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6"/>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1857</v>
      </c>
      <c r="W429" s="43" t="s">
        <v>498</v>
      </c>
      <c r="X429" s="43">
        <v>395.0</v>
      </c>
      <c r="Y429" s="45">
        <v>3.0</v>
      </c>
      <c r="Z429" s="45">
        <v>1.45</v>
      </c>
      <c r="AA429" s="43" t="s">
        <v>96</v>
      </c>
      <c r="AB429" s="43" t="s">
        <v>97</v>
      </c>
      <c r="AC429" s="113" t="str">
        <f t="shared" si="6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3"/>
        <v>https://getfile.dokpub.com/yandex/get/https://disk.yandex.ru/d/ETHvCzVJ7F_LMQ/v1.mp4</v>
      </c>
      <c r="AL429" s="51" t="s">
        <v>106</v>
      </c>
      <c r="AM429" s="51" t="s">
        <v>107</v>
      </c>
      <c r="AN429" s="51" t="s">
        <v>108</v>
      </c>
      <c r="AO429" s="51" t="s">
        <v>109</v>
      </c>
      <c r="AP429" s="51" t="s">
        <v>110</v>
      </c>
      <c r="AQ429" s="51">
        <f t="shared" si="77"/>
        <v>6177</v>
      </c>
      <c r="AR429" s="52">
        <f t="shared" si="4"/>
        <v>0.29</v>
      </c>
      <c r="AS429" s="51" t="s">
        <v>111</v>
      </c>
      <c r="AT429" s="51" t="s">
        <v>112</v>
      </c>
      <c r="AU429" s="51" t="s">
        <v>113</v>
      </c>
      <c r="AV429" s="51" t="s">
        <v>114</v>
      </c>
      <c r="AW429" s="53" t="s">
        <v>115</v>
      </c>
      <c r="AX429" s="54">
        <f t="shared" si="78"/>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9"/>
        <v>855.15</v>
      </c>
      <c r="BP429" s="157"/>
      <c r="BQ429" s="158">
        <f t="shared" si="80"/>
        <v>1752.85</v>
      </c>
      <c r="BR429" s="62">
        <f t="shared" si="13"/>
        <v>1505.85</v>
      </c>
      <c r="BS429" s="159">
        <f t="shared" si="81"/>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6"/>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1857</v>
      </c>
      <c r="W430" s="43" t="s">
        <v>498</v>
      </c>
      <c r="X430" s="43">
        <v>395.0</v>
      </c>
      <c r="Y430" s="45">
        <v>4.0</v>
      </c>
      <c r="Z430" s="45">
        <v>1.45</v>
      </c>
      <c r="AA430" s="43" t="s">
        <v>96</v>
      </c>
      <c r="AB430" s="43" t="s">
        <v>97</v>
      </c>
      <c r="AC430" s="113" t="str">
        <f t="shared" si="6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3"/>
        <v>https://getfile.dokpub.com/yandex/get/https://disk.yandex.ru/d/ETHvCzVJ7F_LMQ/v1.mp4</v>
      </c>
      <c r="AL430" s="51" t="s">
        <v>106</v>
      </c>
      <c r="AM430" s="51" t="s">
        <v>107</v>
      </c>
      <c r="AN430" s="51" t="s">
        <v>108</v>
      </c>
      <c r="AO430" s="51" t="s">
        <v>109</v>
      </c>
      <c r="AP430" s="51" t="s">
        <v>110</v>
      </c>
      <c r="AQ430" s="51">
        <f t="shared" si="77"/>
        <v>8584</v>
      </c>
      <c r="AR430" s="52">
        <f t="shared" si="4"/>
        <v>0.26</v>
      </c>
      <c r="AS430" s="51" t="s">
        <v>111</v>
      </c>
      <c r="AT430" s="51" t="s">
        <v>112</v>
      </c>
      <c r="AU430" s="51" t="s">
        <v>113</v>
      </c>
      <c r="AV430" s="51" t="s">
        <v>114</v>
      </c>
      <c r="AW430" s="53" t="s">
        <v>115</v>
      </c>
      <c r="AX430" s="54">
        <f t="shared" si="78"/>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9"/>
        <v>1166.85</v>
      </c>
      <c r="BP430" s="157"/>
      <c r="BQ430" s="158">
        <f t="shared" si="80"/>
        <v>2407.15</v>
      </c>
      <c r="BR430" s="62">
        <f t="shared" si="13"/>
        <v>2024.15</v>
      </c>
      <c r="BS430" s="159">
        <f t="shared" si="81"/>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6"/>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1857</v>
      </c>
      <c r="W431" s="43" t="s">
        <v>498</v>
      </c>
      <c r="X431" s="43">
        <v>395.0</v>
      </c>
      <c r="Y431" s="45">
        <v>5.0</v>
      </c>
      <c r="Z431" s="45">
        <v>1.45</v>
      </c>
      <c r="AA431" s="43" t="s">
        <v>96</v>
      </c>
      <c r="AB431" s="43" t="s">
        <v>97</v>
      </c>
      <c r="AC431" s="113" t="str">
        <f t="shared" si="6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3"/>
        <v>https://getfile.dokpub.com/yandex/get/https://disk.yandex.ru/d/ETHvCzVJ7F_LMQ/v1.mp4</v>
      </c>
      <c r="AL431" s="51" t="s">
        <v>106</v>
      </c>
      <c r="AM431" s="51" t="s">
        <v>107</v>
      </c>
      <c r="AN431" s="51" t="s">
        <v>108</v>
      </c>
      <c r="AO431" s="51" t="s">
        <v>109</v>
      </c>
      <c r="AP431" s="51" t="s">
        <v>110</v>
      </c>
      <c r="AQ431" s="51">
        <f t="shared" si="77"/>
        <v>10150</v>
      </c>
      <c r="AR431" s="52">
        <f t="shared" si="4"/>
        <v>0.3</v>
      </c>
      <c r="AS431" s="51" t="s">
        <v>111</v>
      </c>
      <c r="AT431" s="51" t="s">
        <v>112</v>
      </c>
      <c r="AU431" s="51" t="s">
        <v>113</v>
      </c>
      <c r="AV431" s="51" t="s">
        <v>114</v>
      </c>
      <c r="AW431" s="53" t="s">
        <v>115</v>
      </c>
      <c r="AX431" s="54">
        <f t="shared" si="78"/>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9"/>
        <v>1409.1</v>
      </c>
      <c r="BP431" s="157"/>
      <c r="BQ431" s="158">
        <f t="shared" si="80"/>
        <v>2903.9</v>
      </c>
      <c r="BR431" s="62">
        <f t="shared" si="13"/>
        <v>2499.9</v>
      </c>
      <c r="BS431" s="159">
        <f t="shared" si="81"/>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6"/>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1857</v>
      </c>
      <c r="W432" s="43" t="s">
        <v>498</v>
      </c>
      <c r="X432" s="43">
        <v>395.0</v>
      </c>
      <c r="Y432" s="45">
        <v>6.0</v>
      </c>
      <c r="Z432" s="45">
        <v>1.45</v>
      </c>
      <c r="AA432" s="43" t="s">
        <v>96</v>
      </c>
      <c r="AB432" s="43" t="s">
        <v>97</v>
      </c>
      <c r="AC432" s="113" t="str">
        <f t="shared" si="6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3"/>
        <v>https://getfile.dokpub.com/yandex/get/https://disk.yandex.ru/d/ETHvCzVJ7F_LMQ/v1.mp4</v>
      </c>
      <c r="AL432" s="51" t="s">
        <v>106</v>
      </c>
      <c r="AM432" s="51" t="s">
        <v>107</v>
      </c>
      <c r="AN432" s="51" t="s">
        <v>108</v>
      </c>
      <c r="AO432" s="51" t="s">
        <v>109</v>
      </c>
      <c r="AP432" s="51" t="s">
        <v>110</v>
      </c>
      <c r="AQ432" s="51">
        <f t="shared" si="77"/>
        <v>12354</v>
      </c>
      <c r="AR432" s="52">
        <f t="shared" si="4"/>
        <v>0.29</v>
      </c>
      <c r="AS432" s="51" t="s">
        <v>111</v>
      </c>
      <c r="AT432" s="51" t="s">
        <v>112</v>
      </c>
      <c r="AU432" s="51" t="s">
        <v>113</v>
      </c>
      <c r="AV432" s="51" t="s">
        <v>114</v>
      </c>
      <c r="AW432" s="53" t="s">
        <v>115</v>
      </c>
      <c r="AX432" s="54">
        <f t="shared" si="78"/>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9"/>
        <v>1690.35</v>
      </c>
      <c r="BP432" s="157"/>
      <c r="BQ432" s="158">
        <f t="shared" si="80"/>
        <v>3483.65</v>
      </c>
      <c r="BR432" s="62">
        <f t="shared" si="13"/>
        <v>2940.65</v>
      </c>
      <c r="BS432" s="159">
        <f t="shared" si="81"/>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6"/>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1857</v>
      </c>
      <c r="W433" s="43" t="s">
        <v>498</v>
      </c>
      <c r="X433" s="43">
        <v>395.0</v>
      </c>
      <c r="Y433" s="45">
        <v>7.0</v>
      </c>
      <c r="Z433" s="45">
        <v>1.45</v>
      </c>
      <c r="AA433" s="43" t="s">
        <v>96</v>
      </c>
      <c r="AB433" s="43" t="s">
        <v>97</v>
      </c>
      <c r="AC433" s="113" t="str">
        <f t="shared" si="6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3"/>
        <v>https://getfile.dokpub.com/yandex/get/https://disk.yandex.ru/d/ETHvCzVJ7F_LMQ/v1.mp4</v>
      </c>
      <c r="AL433" s="51" t="s">
        <v>106</v>
      </c>
      <c r="AM433" s="51" t="s">
        <v>107</v>
      </c>
      <c r="AN433" s="51" t="s">
        <v>108</v>
      </c>
      <c r="AO433" s="51" t="s">
        <v>109</v>
      </c>
      <c r="AP433" s="51" t="s">
        <v>110</v>
      </c>
      <c r="AQ433" s="51">
        <f t="shared" si="77"/>
        <v>14210</v>
      </c>
      <c r="AR433" s="52">
        <f t="shared" si="4"/>
        <v>0.3</v>
      </c>
      <c r="AS433" s="51" t="s">
        <v>111</v>
      </c>
      <c r="AT433" s="51" t="s">
        <v>112</v>
      </c>
      <c r="AU433" s="51" t="s">
        <v>113</v>
      </c>
      <c r="AV433" s="51" t="s">
        <v>114</v>
      </c>
      <c r="AW433" s="53" t="s">
        <v>115</v>
      </c>
      <c r="AX433" s="54">
        <f t="shared" si="78"/>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9"/>
        <v>1930.35</v>
      </c>
      <c r="BP433" s="157"/>
      <c r="BQ433" s="158">
        <f t="shared" si="80"/>
        <v>3948.65</v>
      </c>
      <c r="BR433" s="62">
        <f t="shared" si="13"/>
        <v>3326.65</v>
      </c>
      <c r="BS433" s="159">
        <f t="shared" si="81"/>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6"/>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2292</v>
      </c>
      <c r="W434" s="43" t="s">
        <v>498</v>
      </c>
      <c r="X434" s="43">
        <v>395.0</v>
      </c>
      <c r="Y434" s="45" t="s">
        <v>95</v>
      </c>
      <c r="Z434" s="45" t="s">
        <v>1954</v>
      </c>
      <c r="AA434" s="43" t="s">
        <v>96</v>
      </c>
      <c r="AB434" s="43" t="s">
        <v>97</v>
      </c>
      <c r="AC434" s="113" t="str">
        <f t="shared" si="6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3"/>
        <v>https://getfile.dokpub.com/yandex/get/https://disk.yandex.ru/d/5kIc2CDk0NCchA/v1.mp4</v>
      </c>
      <c r="AL434" s="51" t="s">
        <v>106</v>
      </c>
      <c r="AM434" s="51" t="s">
        <v>107</v>
      </c>
      <c r="AN434" s="51" t="s">
        <v>108</v>
      </c>
      <c r="AO434" s="51" t="s">
        <v>109</v>
      </c>
      <c r="AP434" s="51" t="s">
        <v>110</v>
      </c>
      <c r="AQ434" s="51">
        <f t="shared" si="77"/>
        <v>511</v>
      </c>
      <c r="AR434" s="52">
        <f t="shared" si="4"/>
        <v>0.27</v>
      </c>
      <c r="AS434" s="51" t="s">
        <v>111</v>
      </c>
      <c r="AT434" s="51" t="s">
        <v>112</v>
      </c>
      <c r="AU434" s="51" t="s">
        <v>113</v>
      </c>
      <c r="AV434" s="51" t="s">
        <v>114</v>
      </c>
      <c r="AW434" s="53" t="s">
        <v>115</v>
      </c>
      <c r="AX434" s="54">
        <f t="shared" si="78"/>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9"/>
        <v>62.25</v>
      </c>
      <c r="BP434" s="153"/>
      <c r="BQ434" s="154">
        <f t="shared" si="80"/>
        <v>126.75</v>
      </c>
      <c r="BR434" s="62">
        <f t="shared" si="13"/>
        <v>69.75</v>
      </c>
      <c r="BS434" s="155">
        <f t="shared" si="81"/>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6"/>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2292</v>
      </c>
      <c r="W435" s="43" t="s">
        <v>498</v>
      </c>
      <c r="X435" s="43">
        <v>395.0</v>
      </c>
      <c r="Y435" s="45" t="s">
        <v>95</v>
      </c>
      <c r="Z435" s="43" t="s">
        <v>1967</v>
      </c>
      <c r="AA435" s="43" t="s">
        <v>96</v>
      </c>
      <c r="AB435" s="43" t="s">
        <v>97</v>
      </c>
      <c r="AC435" s="113" t="str">
        <f t="shared" si="6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3"/>
        <v>https://getfile.dokpub.com/yandex/get/https://disk.yandex.ru/d/5kIc2CDk0NCchA/v1.mp4</v>
      </c>
      <c r="AL435" s="51" t="s">
        <v>106</v>
      </c>
      <c r="AM435" s="51" t="s">
        <v>107</v>
      </c>
      <c r="AN435" s="51" t="s">
        <v>108</v>
      </c>
      <c r="AO435" s="51" t="s">
        <v>109</v>
      </c>
      <c r="AP435" s="51" t="s">
        <v>110</v>
      </c>
      <c r="AQ435" s="51">
        <f t="shared" si="77"/>
        <v>781</v>
      </c>
      <c r="AR435" s="52">
        <f t="shared" si="4"/>
        <v>0.29</v>
      </c>
      <c r="AS435" s="51" t="s">
        <v>111</v>
      </c>
      <c r="AT435" s="51" t="s">
        <v>112</v>
      </c>
      <c r="AU435" s="51" t="s">
        <v>113</v>
      </c>
      <c r="AV435" s="51" t="s">
        <v>114</v>
      </c>
      <c r="AW435" s="53" t="s">
        <v>115</v>
      </c>
      <c r="AX435" s="54">
        <f t="shared" si="78"/>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9"/>
        <v>101.25</v>
      </c>
      <c r="BP435" s="157"/>
      <c r="BQ435" s="158">
        <f t="shared" si="80"/>
        <v>206.75</v>
      </c>
      <c r="BR435" s="62">
        <f t="shared" si="13"/>
        <v>146.75</v>
      </c>
      <c r="BS435" s="159">
        <f t="shared" si="81"/>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6"/>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2292</v>
      </c>
      <c r="W436" s="43" t="s">
        <v>498</v>
      </c>
      <c r="X436" s="43">
        <v>395.0</v>
      </c>
      <c r="Y436" s="45" t="s">
        <v>95</v>
      </c>
      <c r="Z436" s="45">
        <v>1.45</v>
      </c>
      <c r="AA436" s="43" t="s">
        <v>96</v>
      </c>
      <c r="AB436" s="43" t="s">
        <v>97</v>
      </c>
      <c r="AC436" s="113" t="str">
        <f t="shared" si="6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3"/>
        <v>https://getfile.dokpub.com/yandex/get/https://disk.yandex.ru/d/5kIc2CDk0NCchA/v1.mp4</v>
      </c>
      <c r="AL436" s="51" t="s">
        <v>106</v>
      </c>
      <c r="AM436" s="51" t="s">
        <v>107</v>
      </c>
      <c r="AN436" s="51" t="s">
        <v>108</v>
      </c>
      <c r="AO436" s="51" t="s">
        <v>109</v>
      </c>
      <c r="AP436" s="51" t="s">
        <v>110</v>
      </c>
      <c r="AQ436" s="51">
        <f t="shared" si="77"/>
        <v>1104</v>
      </c>
      <c r="AR436" s="52">
        <f t="shared" si="4"/>
        <v>0.31</v>
      </c>
      <c r="AS436" s="51" t="s">
        <v>111</v>
      </c>
      <c r="AT436" s="51" t="s">
        <v>112</v>
      </c>
      <c r="AU436" s="51" t="s">
        <v>113</v>
      </c>
      <c r="AV436" s="51" t="s">
        <v>114</v>
      </c>
      <c r="AW436" s="53" t="s">
        <v>159</v>
      </c>
      <c r="AX436" s="54">
        <f t="shared" si="78"/>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9"/>
        <v>146.25</v>
      </c>
      <c r="BP436" s="157"/>
      <c r="BQ436" s="158">
        <f t="shared" si="80"/>
        <v>298.75</v>
      </c>
      <c r="BR436" s="62">
        <f t="shared" si="13"/>
        <v>231.75</v>
      </c>
      <c r="BS436" s="159">
        <f t="shared" si="81"/>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6"/>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2292</v>
      </c>
      <c r="W437" s="43" t="s">
        <v>498</v>
      </c>
      <c r="X437" s="43">
        <v>395.0</v>
      </c>
      <c r="Y437" s="45">
        <v>1.0</v>
      </c>
      <c r="Z437" s="45">
        <v>1.45</v>
      </c>
      <c r="AA437" s="43" t="s">
        <v>96</v>
      </c>
      <c r="AB437" s="43" t="s">
        <v>97</v>
      </c>
      <c r="AC437" s="113" t="str">
        <f t="shared" si="6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3"/>
        <v>https://getfile.dokpub.com/yandex/get/https://disk.yandex.ru/d/5kIc2CDk0NCchA/v1.mp4</v>
      </c>
      <c r="AL437" s="51" t="s">
        <v>106</v>
      </c>
      <c r="AM437" s="51" t="s">
        <v>107</v>
      </c>
      <c r="AN437" s="51" t="s">
        <v>108</v>
      </c>
      <c r="AO437" s="51" t="s">
        <v>109</v>
      </c>
      <c r="AP437" s="51" t="s">
        <v>110</v>
      </c>
      <c r="AQ437" s="51">
        <f t="shared" si="77"/>
        <v>2001</v>
      </c>
      <c r="AR437" s="52">
        <f t="shared" si="4"/>
        <v>0.31</v>
      </c>
      <c r="AS437" s="51" t="s">
        <v>111</v>
      </c>
      <c r="AT437" s="51" t="s">
        <v>112</v>
      </c>
      <c r="AU437" s="51" t="s">
        <v>113</v>
      </c>
      <c r="AV437" s="51" t="s">
        <v>114</v>
      </c>
      <c r="AW437" s="53" t="s">
        <v>115</v>
      </c>
      <c r="AX437" s="54">
        <f t="shared" si="78"/>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9"/>
        <v>273.6</v>
      </c>
      <c r="BP437" s="157"/>
      <c r="BQ437" s="158">
        <f t="shared" si="80"/>
        <v>561.4</v>
      </c>
      <c r="BR437" s="62">
        <f t="shared" si="13"/>
        <v>473.4</v>
      </c>
      <c r="BS437" s="159">
        <f t="shared" si="81"/>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6"/>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2292</v>
      </c>
      <c r="W438" s="43" t="s">
        <v>498</v>
      </c>
      <c r="X438" s="43">
        <v>395.0</v>
      </c>
      <c r="Y438" s="45">
        <v>1.5</v>
      </c>
      <c r="Z438" s="45">
        <v>1.45</v>
      </c>
      <c r="AA438" s="43" t="s">
        <v>96</v>
      </c>
      <c r="AB438" s="43" t="s">
        <v>97</v>
      </c>
      <c r="AC438" s="113" t="str">
        <f t="shared" si="6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3"/>
        <v>https://getfile.dokpub.com/yandex/get/https://disk.yandex.ru/d/5kIc2CDk0NCchA/v1.mp4</v>
      </c>
      <c r="AL438" s="51" t="s">
        <v>106</v>
      </c>
      <c r="AM438" s="51" t="s">
        <v>107</v>
      </c>
      <c r="AN438" s="51" t="s">
        <v>108</v>
      </c>
      <c r="AO438" s="51" t="s">
        <v>109</v>
      </c>
      <c r="AP438" s="51" t="s">
        <v>110</v>
      </c>
      <c r="AQ438" s="51">
        <f t="shared" si="77"/>
        <v>2967</v>
      </c>
      <c r="AR438" s="52">
        <f t="shared" si="4"/>
        <v>0.31</v>
      </c>
      <c r="AS438" s="51" t="s">
        <v>111</v>
      </c>
      <c r="AT438" s="51" t="s">
        <v>112</v>
      </c>
      <c r="AU438" s="51" t="s">
        <v>113</v>
      </c>
      <c r="AV438" s="51" t="s">
        <v>114</v>
      </c>
      <c r="AW438" s="53" t="s">
        <v>115</v>
      </c>
      <c r="AX438" s="54">
        <f t="shared" si="78"/>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9"/>
        <v>406.35</v>
      </c>
      <c r="BP438" s="157"/>
      <c r="BQ438" s="158">
        <f t="shared" si="80"/>
        <v>833.65</v>
      </c>
      <c r="BR438" s="62">
        <f t="shared" si="13"/>
        <v>720.65</v>
      </c>
      <c r="BS438" s="159">
        <f t="shared" si="81"/>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6"/>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2292</v>
      </c>
      <c r="W439" s="43" t="s">
        <v>498</v>
      </c>
      <c r="X439" s="43">
        <v>395.0</v>
      </c>
      <c r="Y439" s="45">
        <v>2.0</v>
      </c>
      <c r="Z439" s="45">
        <v>1.45</v>
      </c>
      <c r="AA439" s="43" t="s">
        <v>96</v>
      </c>
      <c r="AB439" s="43" t="s">
        <v>97</v>
      </c>
      <c r="AC439" s="113" t="str">
        <f t="shared" si="6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3"/>
        <v>https://getfile.dokpub.com/yandex/get/https://disk.yandex.ru/d/5kIc2CDk0NCchA/v1.mp4</v>
      </c>
      <c r="AL439" s="51" t="s">
        <v>106</v>
      </c>
      <c r="AM439" s="51" t="s">
        <v>107</v>
      </c>
      <c r="AN439" s="51" t="s">
        <v>108</v>
      </c>
      <c r="AO439" s="51" t="s">
        <v>109</v>
      </c>
      <c r="AP439" s="51" t="s">
        <v>110</v>
      </c>
      <c r="AQ439" s="51">
        <f t="shared" si="77"/>
        <v>4118</v>
      </c>
      <c r="AR439" s="52">
        <f t="shared" si="4"/>
        <v>0.29</v>
      </c>
      <c r="AS439" s="51" t="s">
        <v>111</v>
      </c>
      <c r="AT439" s="51" t="s">
        <v>112</v>
      </c>
      <c r="AU439" s="51" t="s">
        <v>113</v>
      </c>
      <c r="AV439" s="51" t="s">
        <v>114</v>
      </c>
      <c r="AW439" s="53" t="s">
        <v>115</v>
      </c>
      <c r="AX439" s="54">
        <f t="shared" si="78"/>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9"/>
        <v>566.1</v>
      </c>
      <c r="BP439" s="157"/>
      <c r="BQ439" s="158">
        <f t="shared" si="80"/>
        <v>1163.9</v>
      </c>
      <c r="BR439" s="62">
        <f t="shared" si="13"/>
        <v>994.9</v>
      </c>
      <c r="BS439" s="159">
        <f t="shared" si="81"/>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6"/>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2292</v>
      </c>
      <c r="W440" s="43" t="s">
        <v>498</v>
      </c>
      <c r="X440" s="43">
        <v>395.0</v>
      </c>
      <c r="Y440" s="45">
        <v>3.0</v>
      </c>
      <c r="Z440" s="45">
        <v>1.45</v>
      </c>
      <c r="AA440" s="43" t="s">
        <v>96</v>
      </c>
      <c r="AB440" s="43" t="s">
        <v>97</v>
      </c>
      <c r="AC440" s="113" t="str">
        <f t="shared" si="6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3"/>
        <v>https://getfile.dokpub.com/yandex/get/https://disk.yandex.ru/d/5kIc2CDk0NCchA/v1.mp4</v>
      </c>
      <c r="AL440" s="51" t="s">
        <v>106</v>
      </c>
      <c r="AM440" s="51" t="s">
        <v>107</v>
      </c>
      <c r="AN440" s="51" t="s">
        <v>108</v>
      </c>
      <c r="AO440" s="51" t="s">
        <v>109</v>
      </c>
      <c r="AP440" s="51" t="s">
        <v>110</v>
      </c>
      <c r="AQ440" s="51">
        <f t="shared" si="77"/>
        <v>6090</v>
      </c>
      <c r="AR440" s="52">
        <f t="shared" si="4"/>
        <v>0.3</v>
      </c>
      <c r="AS440" s="51" t="s">
        <v>111</v>
      </c>
      <c r="AT440" s="51" t="s">
        <v>112</v>
      </c>
      <c r="AU440" s="51" t="s">
        <v>113</v>
      </c>
      <c r="AV440" s="51" t="s">
        <v>114</v>
      </c>
      <c r="AW440" s="53" t="s">
        <v>115</v>
      </c>
      <c r="AX440" s="54">
        <f t="shared" si="78"/>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9"/>
        <v>838.5</v>
      </c>
      <c r="BP440" s="157"/>
      <c r="BQ440" s="158">
        <f t="shared" si="80"/>
        <v>1719.5</v>
      </c>
      <c r="BR440" s="62">
        <f t="shared" si="13"/>
        <v>1471.5</v>
      </c>
      <c r="BS440" s="159">
        <f t="shared" si="81"/>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6"/>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2292</v>
      </c>
      <c r="W441" s="43" t="s">
        <v>498</v>
      </c>
      <c r="X441" s="43">
        <v>395.0</v>
      </c>
      <c r="Y441" s="45">
        <v>4.0</v>
      </c>
      <c r="Z441" s="45">
        <v>1.45</v>
      </c>
      <c r="AA441" s="43" t="s">
        <v>96</v>
      </c>
      <c r="AB441" s="43" t="s">
        <v>97</v>
      </c>
      <c r="AC441" s="113" t="str">
        <f t="shared" si="6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3"/>
        <v>https://getfile.dokpub.com/yandex/get/https://disk.yandex.ru/d/5kIc2CDk0NCchA/v1.mp4</v>
      </c>
      <c r="AL441" s="51" t="s">
        <v>106</v>
      </c>
      <c r="AM441" s="51" t="s">
        <v>107</v>
      </c>
      <c r="AN441" s="51" t="s">
        <v>108</v>
      </c>
      <c r="AO441" s="51" t="s">
        <v>109</v>
      </c>
      <c r="AP441" s="51" t="s">
        <v>110</v>
      </c>
      <c r="AQ441" s="51">
        <f t="shared" si="77"/>
        <v>8236</v>
      </c>
      <c r="AR441" s="52">
        <f t="shared" si="4"/>
        <v>0.29</v>
      </c>
      <c r="AS441" s="51" t="s">
        <v>111</v>
      </c>
      <c r="AT441" s="51" t="s">
        <v>112</v>
      </c>
      <c r="AU441" s="51" t="s">
        <v>113</v>
      </c>
      <c r="AV441" s="51" t="s">
        <v>114</v>
      </c>
      <c r="AW441" s="53" t="s">
        <v>115</v>
      </c>
      <c r="AX441" s="54">
        <f t="shared" si="78"/>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9"/>
        <v>1120.05</v>
      </c>
      <c r="BP441" s="157"/>
      <c r="BQ441" s="158">
        <f t="shared" si="80"/>
        <v>2294.95</v>
      </c>
      <c r="BR441" s="62">
        <f t="shared" si="13"/>
        <v>1946.95</v>
      </c>
      <c r="BS441" s="159">
        <f t="shared" si="81"/>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6"/>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2292</v>
      </c>
      <c r="W442" s="43" t="s">
        <v>498</v>
      </c>
      <c r="X442" s="43">
        <v>395.0</v>
      </c>
      <c r="Y442" s="45">
        <v>5.0</v>
      </c>
      <c r="Z442" s="45">
        <v>1.45</v>
      </c>
      <c r="AA442" s="43" t="s">
        <v>96</v>
      </c>
      <c r="AB442" s="43" t="s">
        <v>97</v>
      </c>
      <c r="AC442" s="113" t="str">
        <f t="shared" si="6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3"/>
        <v>https://getfile.dokpub.com/yandex/get/https://disk.yandex.ru/d/5kIc2CDk0NCchA/v1.mp4</v>
      </c>
      <c r="AL442" s="51" t="s">
        <v>106</v>
      </c>
      <c r="AM442" s="51" t="s">
        <v>107</v>
      </c>
      <c r="AN442" s="51" t="s">
        <v>108</v>
      </c>
      <c r="AO442" s="51" t="s">
        <v>109</v>
      </c>
      <c r="AP442" s="51" t="s">
        <v>110</v>
      </c>
      <c r="AQ442" s="51">
        <f t="shared" si="77"/>
        <v>9860</v>
      </c>
      <c r="AR442" s="52">
        <f t="shared" si="4"/>
        <v>0.32</v>
      </c>
      <c r="AS442" s="51" t="s">
        <v>111</v>
      </c>
      <c r="AT442" s="51" t="s">
        <v>112</v>
      </c>
      <c r="AU442" s="51" t="s">
        <v>113</v>
      </c>
      <c r="AV442" s="51" t="s">
        <v>114</v>
      </c>
      <c r="AW442" s="53" t="s">
        <v>115</v>
      </c>
      <c r="AX442" s="54">
        <f t="shared" si="78"/>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9"/>
        <v>1356.75</v>
      </c>
      <c r="BP442" s="157"/>
      <c r="BQ442" s="158">
        <f t="shared" si="80"/>
        <v>2771.25</v>
      </c>
      <c r="BR442" s="62">
        <f t="shared" si="13"/>
        <v>2379.25</v>
      </c>
      <c r="BS442" s="159">
        <f t="shared" si="81"/>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6"/>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2292</v>
      </c>
      <c r="W443" s="43" t="s">
        <v>498</v>
      </c>
      <c r="X443" s="43">
        <v>395.0</v>
      </c>
      <c r="Y443" s="45">
        <v>6.0</v>
      </c>
      <c r="Z443" s="45">
        <v>1.45</v>
      </c>
      <c r="AA443" s="43" t="s">
        <v>96</v>
      </c>
      <c r="AB443" s="43" t="s">
        <v>97</v>
      </c>
      <c r="AC443" s="113" t="str">
        <f t="shared" si="6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3"/>
        <v>https://getfile.dokpub.com/yandex/get/https://disk.yandex.ru/d/5kIc2CDk0NCchA/v1.mp4</v>
      </c>
      <c r="AL443" s="51" t="s">
        <v>106</v>
      </c>
      <c r="AM443" s="51" t="s">
        <v>107</v>
      </c>
      <c r="AN443" s="51" t="s">
        <v>108</v>
      </c>
      <c r="AO443" s="51" t="s">
        <v>109</v>
      </c>
      <c r="AP443" s="51" t="s">
        <v>110</v>
      </c>
      <c r="AQ443" s="51">
        <f t="shared" si="77"/>
        <v>11832</v>
      </c>
      <c r="AR443" s="52">
        <f t="shared" si="4"/>
        <v>0.32</v>
      </c>
      <c r="AS443" s="51" t="s">
        <v>111</v>
      </c>
      <c r="AT443" s="51" t="s">
        <v>112</v>
      </c>
      <c r="AU443" s="51" t="s">
        <v>113</v>
      </c>
      <c r="AV443" s="51" t="s">
        <v>114</v>
      </c>
      <c r="AW443" s="53" t="s">
        <v>115</v>
      </c>
      <c r="AX443" s="54">
        <f t="shared" si="78"/>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9"/>
        <v>1617.75</v>
      </c>
      <c r="BP443" s="157"/>
      <c r="BQ443" s="158">
        <f t="shared" si="80"/>
        <v>3312.25</v>
      </c>
      <c r="BR443" s="62">
        <f t="shared" si="13"/>
        <v>2805.25</v>
      </c>
      <c r="BS443" s="159">
        <f t="shared" si="81"/>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6"/>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2292</v>
      </c>
      <c r="W444" s="43" t="s">
        <v>498</v>
      </c>
      <c r="X444" s="43">
        <v>395.0</v>
      </c>
      <c r="Y444" s="45">
        <v>7.0</v>
      </c>
      <c r="Z444" s="45">
        <v>1.45</v>
      </c>
      <c r="AA444" s="43" t="s">
        <v>96</v>
      </c>
      <c r="AB444" s="43" t="s">
        <v>97</v>
      </c>
      <c r="AC444" s="113" t="str">
        <f t="shared" si="6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3"/>
        <v>https://getfile.dokpub.com/yandex/get/https://disk.yandex.ru/d/5kIc2CDk0NCchA/v1.mp4</v>
      </c>
      <c r="AL444" s="51" t="s">
        <v>106</v>
      </c>
      <c r="AM444" s="51" t="s">
        <v>107</v>
      </c>
      <c r="AN444" s="51" t="s">
        <v>108</v>
      </c>
      <c r="AO444" s="51" t="s">
        <v>109</v>
      </c>
      <c r="AP444" s="51" t="s">
        <v>110</v>
      </c>
      <c r="AQ444" s="51">
        <f t="shared" si="77"/>
        <v>13804</v>
      </c>
      <c r="AR444" s="52">
        <f t="shared" si="4"/>
        <v>0.32</v>
      </c>
      <c r="AS444" s="51" t="s">
        <v>111</v>
      </c>
      <c r="AT444" s="51" t="s">
        <v>112</v>
      </c>
      <c r="AU444" s="51" t="s">
        <v>113</v>
      </c>
      <c r="AV444" s="51" t="s">
        <v>114</v>
      </c>
      <c r="AW444" s="53" t="s">
        <v>115</v>
      </c>
      <c r="AX444" s="54">
        <f t="shared" si="78"/>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9"/>
        <v>1879.05</v>
      </c>
      <c r="BP444" s="157"/>
      <c r="BQ444" s="158">
        <f t="shared" si="80"/>
        <v>3853.95</v>
      </c>
      <c r="BR444" s="62">
        <f t="shared" si="13"/>
        <v>3232.95</v>
      </c>
      <c r="BS444" s="159">
        <f t="shared" si="81"/>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6"/>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1954</v>
      </c>
      <c r="AA445" s="43" t="s">
        <v>96</v>
      </c>
      <c r="AB445" s="43" t="s">
        <v>97</v>
      </c>
      <c r="AC445" s="113" t="str">
        <f t="shared" si="6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3"/>
        <v>https://getfile.dokpub.com/yandex/get/https://disk.yandex.ru/d/ct5vMPklveasdA/v1.mp4</v>
      </c>
      <c r="AL445" s="51" t="s">
        <v>106</v>
      </c>
      <c r="AM445" s="51" t="s">
        <v>107</v>
      </c>
      <c r="AN445" s="51" t="s">
        <v>108</v>
      </c>
      <c r="AO445" s="51" t="s">
        <v>109</v>
      </c>
      <c r="AP445" s="51" t="s">
        <v>110</v>
      </c>
      <c r="AQ445" s="51">
        <f t="shared" si="77"/>
        <v>441</v>
      </c>
      <c r="AR445" s="52">
        <f t="shared" si="4"/>
        <v>0.37</v>
      </c>
      <c r="AS445" s="51" t="s">
        <v>111</v>
      </c>
      <c r="AT445" s="51" t="s">
        <v>112</v>
      </c>
      <c r="AU445" s="51" t="s">
        <v>113</v>
      </c>
      <c r="AV445" s="51" t="s">
        <v>114</v>
      </c>
      <c r="AW445" s="53" t="s">
        <v>115</v>
      </c>
      <c r="AX445" s="54">
        <f t="shared" si="78"/>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9"/>
        <v>52.5</v>
      </c>
      <c r="BP445" s="153"/>
      <c r="BQ445" s="154">
        <f t="shared" si="80"/>
        <v>108.5</v>
      </c>
      <c r="BR445" s="62">
        <f t="shared" si="13"/>
        <v>51.5</v>
      </c>
      <c r="BS445" s="155">
        <f t="shared" si="81"/>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708</v>
      </c>
      <c r="CD445" s="71" t="str">
        <f t="shared" si="8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6"/>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1967</v>
      </c>
      <c r="AA446" s="43" t="s">
        <v>96</v>
      </c>
      <c r="AB446" s="43" t="s">
        <v>97</v>
      </c>
      <c r="AC446" s="113" t="str">
        <f t="shared" si="6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3"/>
        <v>https://getfile.dokpub.com/yandex/get/https://disk.yandex.ru/d/ct5vMPklveasdA/v1.mp4</v>
      </c>
      <c r="AL446" s="51" t="s">
        <v>106</v>
      </c>
      <c r="AM446" s="51" t="s">
        <v>107</v>
      </c>
      <c r="AN446" s="51" t="s">
        <v>108</v>
      </c>
      <c r="AO446" s="51" t="s">
        <v>109</v>
      </c>
      <c r="AP446" s="51" t="s">
        <v>110</v>
      </c>
      <c r="AQ446" s="51">
        <f t="shared" si="77"/>
        <v>638</v>
      </c>
      <c r="AR446" s="52">
        <f t="shared" si="4"/>
        <v>0.42</v>
      </c>
      <c r="AS446" s="51" t="s">
        <v>111</v>
      </c>
      <c r="AT446" s="51" t="s">
        <v>112</v>
      </c>
      <c r="AU446" s="51" t="s">
        <v>113</v>
      </c>
      <c r="AV446" s="51" t="s">
        <v>114</v>
      </c>
      <c r="AW446" s="53" t="s">
        <v>115</v>
      </c>
      <c r="AX446" s="54">
        <f t="shared" si="78"/>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9"/>
        <v>79.2</v>
      </c>
      <c r="BP446" s="157"/>
      <c r="BQ446" s="158">
        <f t="shared" si="80"/>
        <v>159.8</v>
      </c>
      <c r="BR446" s="62">
        <f t="shared" si="13"/>
        <v>99.8</v>
      </c>
      <c r="BS446" s="159">
        <f t="shared" si="81"/>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833</v>
      </c>
      <c r="CD446" s="71" t="str">
        <f t="shared" si="8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6"/>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3"/>
        <v>https://getfile.dokpub.com/yandex/get/https://disk.yandex.ru/d/ct5vMPklveasdA/v1.mp4</v>
      </c>
      <c r="AL447" s="51" t="s">
        <v>106</v>
      </c>
      <c r="AM447" s="51" t="s">
        <v>107</v>
      </c>
      <c r="AN447" s="51" t="s">
        <v>108</v>
      </c>
      <c r="AO447" s="51" t="s">
        <v>109</v>
      </c>
      <c r="AP447" s="51" t="s">
        <v>110</v>
      </c>
      <c r="AQ447" s="51">
        <f t="shared" si="77"/>
        <v>870</v>
      </c>
      <c r="AR447" s="52">
        <f t="shared" si="4"/>
        <v>0.42</v>
      </c>
      <c r="AS447" s="51" t="s">
        <v>111</v>
      </c>
      <c r="AT447" s="51" t="s">
        <v>112</v>
      </c>
      <c r="AU447" s="51" t="s">
        <v>113</v>
      </c>
      <c r="AV447" s="51" t="s">
        <v>114</v>
      </c>
      <c r="AW447" s="53" t="s">
        <v>115</v>
      </c>
      <c r="AX447" s="54">
        <f t="shared" si="78"/>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9"/>
        <v>112.5</v>
      </c>
      <c r="BP447" s="157"/>
      <c r="BQ447" s="158">
        <f t="shared" si="80"/>
        <v>229.5</v>
      </c>
      <c r="BR447" s="62">
        <f t="shared" si="13"/>
        <v>163.5</v>
      </c>
      <c r="BS447" s="159">
        <f t="shared" si="81"/>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620</v>
      </c>
      <c r="CD447" s="71" t="str">
        <f t="shared" si="8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6"/>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3"/>
        <v>https://getfile.dokpub.com/yandex/get/https://disk.yandex.ru/d/ct5vMPklveasdA/v1.mp4</v>
      </c>
      <c r="AL448" s="51" t="s">
        <v>106</v>
      </c>
      <c r="AM448" s="51" t="s">
        <v>107</v>
      </c>
      <c r="AN448" s="51" t="s">
        <v>108</v>
      </c>
      <c r="AO448" s="51" t="s">
        <v>109</v>
      </c>
      <c r="AP448" s="51" t="s">
        <v>110</v>
      </c>
      <c r="AQ448" s="51">
        <f t="shared" si="77"/>
        <v>1566</v>
      </c>
      <c r="AR448" s="52">
        <f t="shared" si="4"/>
        <v>0.46</v>
      </c>
      <c r="AS448" s="51" t="s">
        <v>111</v>
      </c>
      <c r="AT448" s="51" t="s">
        <v>112</v>
      </c>
      <c r="AU448" s="51" t="s">
        <v>113</v>
      </c>
      <c r="AV448" s="51" t="s">
        <v>114</v>
      </c>
      <c r="AW448" s="53" t="s">
        <v>115</v>
      </c>
      <c r="AX448" s="54">
        <f t="shared" si="78"/>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9"/>
        <v>208.8</v>
      </c>
      <c r="BP448" s="157"/>
      <c r="BQ448" s="158">
        <f t="shared" si="80"/>
        <v>423.2</v>
      </c>
      <c r="BR448" s="62">
        <f t="shared" si="13"/>
        <v>336.2</v>
      </c>
      <c r="BS448" s="159">
        <f t="shared" si="81"/>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6"/>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3"/>
        <v>https://getfile.dokpub.com/yandex/get/https://disk.yandex.ru/d/ct5vMPklveasdA/v1.mp4</v>
      </c>
      <c r="AL449" s="51" t="s">
        <v>106</v>
      </c>
      <c r="AM449" s="51" t="s">
        <v>107</v>
      </c>
      <c r="AN449" s="51" t="s">
        <v>108</v>
      </c>
      <c r="AO449" s="51" t="s">
        <v>109</v>
      </c>
      <c r="AP449" s="51" t="s">
        <v>110</v>
      </c>
      <c r="AQ449" s="51">
        <f t="shared" si="77"/>
        <v>2288</v>
      </c>
      <c r="AR449" s="52">
        <f t="shared" si="4"/>
        <v>0.48</v>
      </c>
      <c r="AS449" s="51" t="s">
        <v>111</v>
      </c>
      <c r="AT449" s="51" t="s">
        <v>112</v>
      </c>
      <c r="AU449" s="51" t="s">
        <v>113</v>
      </c>
      <c r="AV449" s="51" t="s">
        <v>114</v>
      </c>
      <c r="AW449" s="53" t="s">
        <v>115</v>
      </c>
      <c r="AX449" s="54">
        <f t="shared" si="78"/>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9"/>
        <v>310.2</v>
      </c>
      <c r="BP449" s="157"/>
      <c r="BQ449" s="158">
        <f t="shared" si="80"/>
        <v>627.8</v>
      </c>
      <c r="BR449" s="62">
        <f t="shared" si="13"/>
        <v>515.8</v>
      </c>
      <c r="BS449" s="159">
        <f t="shared" si="81"/>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6"/>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3"/>
        <v>https://getfile.dokpub.com/yandex/get/https://disk.yandex.ru/d/ct5vMPklveasdA/v1.mp4</v>
      </c>
      <c r="AL450" s="51" t="s">
        <v>106</v>
      </c>
      <c r="AM450" s="51" t="s">
        <v>107</v>
      </c>
      <c r="AN450" s="51" t="s">
        <v>108</v>
      </c>
      <c r="AO450" s="51" t="s">
        <v>109</v>
      </c>
      <c r="AP450" s="51" t="s">
        <v>110</v>
      </c>
      <c r="AQ450" s="51">
        <f t="shared" si="77"/>
        <v>3248</v>
      </c>
      <c r="AR450" s="52">
        <f t="shared" si="4"/>
        <v>0.44</v>
      </c>
      <c r="AS450" s="51" t="s">
        <v>111</v>
      </c>
      <c r="AT450" s="51" t="s">
        <v>112</v>
      </c>
      <c r="AU450" s="51" t="s">
        <v>113</v>
      </c>
      <c r="AV450" s="51" t="s">
        <v>114</v>
      </c>
      <c r="AW450" s="53" t="s">
        <v>115</v>
      </c>
      <c r="AX450" s="54">
        <f t="shared" si="78"/>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9"/>
        <v>435</v>
      </c>
      <c r="BP450" s="157"/>
      <c r="BQ450" s="158">
        <f t="shared" si="80"/>
        <v>879</v>
      </c>
      <c r="BR450" s="62">
        <f t="shared" si="13"/>
        <v>713</v>
      </c>
      <c r="BS450" s="159">
        <f t="shared" si="81"/>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6"/>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3"/>
        <v>https://getfile.dokpub.com/yandex/get/https://disk.yandex.ru/d/ct5vMPklveasdA/v1.mp4</v>
      </c>
      <c r="AL451" s="51" t="s">
        <v>106</v>
      </c>
      <c r="AM451" s="51" t="s">
        <v>107</v>
      </c>
      <c r="AN451" s="51" t="s">
        <v>108</v>
      </c>
      <c r="AO451" s="51" t="s">
        <v>109</v>
      </c>
      <c r="AP451" s="51" t="s">
        <v>110</v>
      </c>
      <c r="AQ451" s="51">
        <f t="shared" si="77"/>
        <v>4698</v>
      </c>
      <c r="AR451" s="52">
        <f t="shared" si="4"/>
        <v>0.46</v>
      </c>
      <c r="AS451" s="51" t="s">
        <v>111</v>
      </c>
      <c r="AT451" s="51" t="s">
        <v>112</v>
      </c>
      <c r="AU451" s="51" t="s">
        <v>113</v>
      </c>
      <c r="AV451" s="51" t="s">
        <v>114</v>
      </c>
      <c r="AW451" s="53" t="s">
        <v>115</v>
      </c>
      <c r="AX451" s="54">
        <f t="shared" si="78"/>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9"/>
        <v>639.45</v>
      </c>
      <c r="BP451" s="157"/>
      <c r="BQ451" s="158">
        <f t="shared" si="80"/>
        <v>1320.55</v>
      </c>
      <c r="BR451" s="62">
        <f t="shared" si="13"/>
        <v>1098.55</v>
      </c>
      <c r="BS451" s="159">
        <f t="shared" si="81"/>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6"/>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3"/>
        <v>https://getfile.dokpub.com/yandex/get/https://disk.yandex.ru/d/ct5vMPklveasdA/v1.mp4</v>
      </c>
      <c r="AL452" s="51" t="s">
        <v>106</v>
      </c>
      <c r="AM452" s="51" t="s">
        <v>107</v>
      </c>
      <c r="AN452" s="51" t="s">
        <v>108</v>
      </c>
      <c r="AO452" s="51" t="s">
        <v>109</v>
      </c>
      <c r="AP452" s="51" t="s">
        <v>110</v>
      </c>
      <c r="AQ452" s="51">
        <f t="shared" si="77"/>
        <v>6380</v>
      </c>
      <c r="AR452" s="52">
        <f t="shared" si="4"/>
        <v>0.45</v>
      </c>
      <c r="AS452" s="51" t="s">
        <v>111</v>
      </c>
      <c r="AT452" s="51" t="s">
        <v>112</v>
      </c>
      <c r="AU452" s="51" t="s">
        <v>113</v>
      </c>
      <c r="AV452" s="51" t="s">
        <v>114</v>
      </c>
      <c r="AW452" s="53" t="s">
        <v>115</v>
      </c>
      <c r="AX452" s="54">
        <f t="shared" si="78"/>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9"/>
        <v>870</v>
      </c>
      <c r="BP452" s="157"/>
      <c r="BQ452" s="158">
        <f t="shared" si="80"/>
        <v>1794</v>
      </c>
      <c r="BR452" s="62">
        <f t="shared" si="13"/>
        <v>1452</v>
      </c>
      <c r="BS452" s="159">
        <f t="shared" si="81"/>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6"/>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3"/>
        <v>https://getfile.dokpub.com/yandex/get/https://disk.yandex.ru/d/ct5vMPklveasdA/v1.mp4</v>
      </c>
      <c r="AL453" s="51" t="s">
        <v>106</v>
      </c>
      <c r="AM453" s="51" t="s">
        <v>107</v>
      </c>
      <c r="AN453" s="51" t="s">
        <v>108</v>
      </c>
      <c r="AO453" s="51" t="s">
        <v>109</v>
      </c>
      <c r="AP453" s="51" t="s">
        <v>110</v>
      </c>
      <c r="AQ453" s="51">
        <f t="shared" si="77"/>
        <v>7830</v>
      </c>
      <c r="AR453" s="52">
        <f t="shared" si="4"/>
        <v>0.46</v>
      </c>
      <c r="AS453" s="51" t="s">
        <v>111</v>
      </c>
      <c r="AT453" s="51" t="s">
        <v>112</v>
      </c>
      <c r="AU453" s="51" t="s">
        <v>113</v>
      </c>
      <c r="AV453" s="51" t="s">
        <v>114</v>
      </c>
      <c r="AW453" s="53" t="s">
        <v>115</v>
      </c>
      <c r="AX453" s="54">
        <f t="shared" si="78"/>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9"/>
        <v>1065.75</v>
      </c>
      <c r="BP453" s="157"/>
      <c r="BQ453" s="158">
        <f t="shared" si="80"/>
        <v>2209.25</v>
      </c>
      <c r="BR453" s="62">
        <f t="shared" si="13"/>
        <v>1824.25</v>
      </c>
      <c r="BS453" s="159">
        <f t="shared" si="81"/>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6"/>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3"/>
        <v>https://getfile.dokpub.com/yandex/get/https://disk.yandex.ru/d/ct5vMPklveasdA/v1.mp4</v>
      </c>
      <c r="AL454" s="51" t="s">
        <v>106</v>
      </c>
      <c r="AM454" s="51" t="s">
        <v>107</v>
      </c>
      <c r="AN454" s="51" t="s">
        <v>108</v>
      </c>
      <c r="AO454" s="51" t="s">
        <v>109</v>
      </c>
      <c r="AP454" s="51" t="s">
        <v>110</v>
      </c>
      <c r="AQ454" s="51">
        <f t="shared" si="77"/>
        <v>9396</v>
      </c>
      <c r="AR454" s="52">
        <f t="shared" si="4"/>
        <v>0.46</v>
      </c>
      <c r="AS454" s="51" t="s">
        <v>111</v>
      </c>
      <c r="AT454" s="51" t="s">
        <v>112</v>
      </c>
      <c r="AU454" s="51" t="s">
        <v>113</v>
      </c>
      <c r="AV454" s="51" t="s">
        <v>114</v>
      </c>
      <c r="AW454" s="53" t="s">
        <v>115</v>
      </c>
      <c r="AX454" s="54">
        <f t="shared" si="78"/>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9"/>
        <v>1252.8</v>
      </c>
      <c r="BP454" s="157"/>
      <c r="BQ454" s="158">
        <f t="shared" si="80"/>
        <v>2526.2</v>
      </c>
      <c r="BR454" s="62">
        <f t="shared" si="13"/>
        <v>2028.2</v>
      </c>
      <c r="BS454" s="159">
        <f t="shared" si="81"/>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6"/>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3"/>
        <v>https://getfile.dokpub.com/yandex/get/https://disk.yandex.ru/d/ct5vMPklveasdA/v1.mp4</v>
      </c>
      <c r="AL455" s="51" t="s">
        <v>106</v>
      </c>
      <c r="AM455" s="51" t="s">
        <v>107</v>
      </c>
      <c r="AN455" s="51" t="s">
        <v>108</v>
      </c>
      <c r="AO455" s="51" t="s">
        <v>109</v>
      </c>
      <c r="AP455" s="51" t="s">
        <v>110</v>
      </c>
      <c r="AQ455" s="51">
        <f t="shared" si="77"/>
        <v>10962</v>
      </c>
      <c r="AR455" s="52">
        <f t="shared" si="4"/>
        <v>0.46</v>
      </c>
      <c r="AS455" s="51" t="s">
        <v>111</v>
      </c>
      <c r="AT455" s="51" t="s">
        <v>112</v>
      </c>
      <c r="AU455" s="51" t="s">
        <v>113</v>
      </c>
      <c r="AV455" s="51" t="s">
        <v>114</v>
      </c>
      <c r="AW455" s="53" t="s">
        <v>115</v>
      </c>
      <c r="AX455" s="54">
        <f t="shared" si="78"/>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9"/>
        <v>1461.6</v>
      </c>
      <c r="BP455" s="157"/>
      <c r="BQ455" s="158">
        <f t="shared" si="80"/>
        <v>2985.4</v>
      </c>
      <c r="BR455" s="62">
        <f t="shared" si="13"/>
        <v>2373.4</v>
      </c>
      <c r="BS455" s="159">
        <f t="shared" si="81"/>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6"/>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926</v>
      </c>
      <c r="V456" s="43" t="s">
        <v>927</v>
      </c>
      <c r="W456" s="43" t="s">
        <v>94</v>
      </c>
      <c r="X456" s="43">
        <v>405.0</v>
      </c>
      <c r="Y456" s="45" t="s">
        <v>95</v>
      </c>
      <c r="Z456" s="45" t="s">
        <v>1954</v>
      </c>
      <c r="AA456" s="43" t="s">
        <v>96</v>
      </c>
      <c r="AB456" s="43" t="s">
        <v>97</v>
      </c>
      <c r="AC456" s="113" t="str">
        <f t="shared" si="6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3"/>
        <v>https://getfile.dokpub.com/yandex/get/https://disk.yandex.ru/d/tbN6bAryox-Apg/v1.mp4</v>
      </c>
      <c r="AL456" s="51" t="s">
        <v>106</v>
      </c>
      <c r="AM456" s="51" t="s">
        <v>107</v>
      </c>
      <c r="AN456" s="51" t="s">
        <v>108</v>
      </c>
      <c r="AO456" s="51" t="s">
        <v>109</v>
      </c>
      <c r="AP456" s="51" t="s">
        <v>110</v>
      </c>
      <c r="AQ456" s="51">
        <f t="shared" si="77"/>
        <v>441</v>
      </c>
      <c r="AR456" s="52">
        <f t="shared" si="4"/>
        <v>0.37</v>
      </c>
      <c r="AS456" s="51" t="s">
        <v>111</v>
      </c>
      <c r="AT456" s="51" t="s">
        <v>112</v>
      </c>
      <c r="AU456" s="51" t="s">
        <v>113</v>
      </c>
      <c r="AV456" s="51" t="s">
        <v>114</v>
      </c>
      <c r="AW456" s="53" t="s">
        <v>115</v>
      </c>
      <c r="AX456" s="54">
        <f t="shared" si="78"/>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9"/>
        <v>52.5</v>
      </c>
      <c r="BP456" s="153"/>
      <c r="BQ456" s="154">
        <f t="shared" si="80"/>
        <v>109.5</v>
      </c>
      <c r="BR456" s="62">
        <f t="shared" si="13"/>
        <v>52.5</v>
      </c>
      <c r="BS456" s="159">
        <f t="shared" si="81"/>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6"/>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926</v>
      </c>
      <c r="V457" s="43" t="s">
        <v>927</v>
      </c>
      <c r="W457" s="43" t="s">
        <v>94</v>
      </c>
      <c r="X457" s="43">
        <v>405.0</v>
      </c>
      <c r="Y457" s="45" t="s">
        <v>95</v>
      </c>
      <c r="Z457" s="43" t="s">
        <v>1967</v>
      </c>
      <c r="AA457" s="43" t="s">
        <v>96</v>
      </c>
      <c r="AB457" s="43" t="s">
        <v>97</v>
      </c>
      <c r="AC457" s="113" t="str">
        <f t="shared" si="6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3"/>
        <v>https://getfile.dokpub.com/yandex/get/https://disk.yandex.ru/d/tbN6bAryox-Apg/v1.mp4</v>
      </c>
      <c r="AL457" s="51" t="s">
        <v>106</v>
      </c>
      <c r="AM457" s="51" t="s">
        <v>107</v>
      </c>
      <c r="AN457" s="51" t="s">
        <v>108</v>
      </c>
      <c r="AO457" s="51" t="s">
        <v>109</v>
      </c>
      <c r="AP457" s="51" t="s">
        <v>110</v>
      </c>
      <c r="AQ457" s="51">
        <f t="shared" si="77"/>
        <v>627</v>
      </c>
      <c r="AR457" s="52">
        <f t="shared" si="4"/>
        <v>0.43</v>
      </c>
      <c r="AS457" s="51" t="s">
        <v>111</v>
      </c>
      <c r="AT457" s="51" t="s">
        <v>112</v>
      </c>
      <c r="AU457" s="51" t="s">
        <v>113</v>
      </c>
      <c r="AV457" s="51" t="s">
        <v>114</v>
      </c>
      <c r="AW457" s="53" t="s">
        <v>115</v>
      </c>
      <c r="AX457" s="54">
        <f t="shared" si="78"/>
        <v>451</v>
      </c>
      <c r="AY457" s="54">
        <f t="shared" si="6"/>
        <v>1</v>
      </c>
      <c r="AZ457" s="54">
        <v>38.0</v>
      </c>
      <c r="BA457" s="54">
        <v>9.0</v>
      </c>
      <c r="BB457" s="54">
        <f t="shared" si="7"/>
        <v>38</v>
      </c>
      <c r="BC457" s="56">
        <f t="shared" ref="BC457:BC458" si="83">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9"/>
        <v>79.2</v>
      </c>
      <c r="BP457" s="157"/>
      <c r="BQ457" s="158">
        <f t="shared" si="80"/>
        <v>162.8</v>
      </c>
      <c r="BR457" s="62">
        <f t="shared" si="13"/>
        <v>103.8</v>
      </c>
      <c r="BS457" s="159">
        <f t="shared" si="81"/>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6"/>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926</v>
      </c>
      <c r="V458" s="43" t="s">
        <v>927</v>
      </c>
      <c r="W458" s="43" t="s">
        <v>94</v>
      </c>
      <c r="X458" s="43">
        <v>405.0</v>
      </c>
      <c r="Y458" s="45">
        <v>1.0</v>
      </c>
      <c r="Z458" s="45">
        <v>1.45</v>
      </c>
      <c r="AA458" s="43" t="s">
        <v>96</v>
      </c>
      <c r="AB458" s="43" t="s">
        <v>97</v>
      </c>
      <c r="AC458" s="113" t="str">
        <f t="shared" si="6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3"/>
        <v>https://getfile.dokpub.com/yandex/get/https://disk.yandex.ru/d/tbN6bAryox-Apg/v1.mp4</v>
      </c>
      <c r="AL458" s="51" t="s">
        <v>106</v>
      </c>
      <c r="AM458" s="51" t="s">
        <v>107</v>
      </c>
      <c r="AN458" s="51" t="s">
        <v>108</v>
      </c>
      <c r="AO458" s="51" t="s">
        <v>109</v>
      </c>
      <c r="AP458" s="51" t="s">
        <v>110</v>
      </c>
      <c r="AQ458" s="51">
        <f t="shared" si="77"/>
        <v>1039</v>
      </c>
      <c r="AR458" s="52">
        <f t="shared" si="4"/>
        <v>0.55</v>
      </c>
      <c r="AS458" s="51" t="s">
        <v>111</v>
      </c>
      <c r="AT458" s="51" t="s">
        <v>112</v>
      </c>
      <c r="AU458" s="51" t="s">
        <v>113</v>
      </c>
      <c r="AV458" s="51" t="s">
        <v>114</v>
      </c>
      <c r="AW458" s="53" t="s">
        <v>115</v>
      </c>
      <c r="AX458" s="54">
        <f t="shared" si="78"/>
        <v>854</v>
      </c>
      <c r="AY458" s="54">
        <f t="shared" si="6"/>
        <v>4</v>
      </c>
      <c r="AZ458" s="54">
        <v>38.0</v>
      </c>
      <c r="BA458" s="54">
        <v>9.0</v>
      </c>
      <c r="BB458" s="54">
        <f t="shared" si="7"/>
        <v>65</v>
      </c>
      <c r="BC458" s="56">
        <f t="shared" si="83"/>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9"/>
        <v>138.42</v>
      </c>
      <c r="BP458" s="157"/>
      <c r="BQ458" s="158">
        <f t="shared" si="80"/>
        <v>282.38</v>
      </c>
      <c r="BR458" s="62">
        <f t="shared" si="13"/>
        <v>215.38</v>
      </c>
      <c r="BS458" s="159">
        <f t="shared" si="81"/>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620</v>
      </c>
      <c r="CD458" s="71" t="str">
        <f t="shared" si="8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6"/>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926</v>
      </c>
      <c r="V459" s="43" t="s">
        <v>927</v>
      </c>
      <c r="W459" s="43" t="s">
        <v>94</v>
      </c>
      <c r="X459" s="43">
        <v>405.0</v>
      </c>
      <c r="Y459" s="45">
        <v>5.0</v>
      </c>
      <c r="Z459" s="45">
        <v>1.45</v>
      </c>
      <c r="AA459" s="43" t="s">
        <v>96</v>
      </c>
      <c r="AB459" s="43" t="s">
        <v>97</v>
      </c>
      <c r="AC459" s="113" t="str">
        <f t="shared" si="6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3"/>
        <v>https://getfile.dokpub.com/yandex/get/https://disk.yandex.ru/d/tbN6bAryox-Apg/v1.mp4</v>
      </c>
      <c r="AL459" s="51" t="s">
        <v>106</v>
      </c>
      <c r="AM459" s="51" t="s">
        <v>107</v>
      </c>
      <c r="AN459" s="51" t="s">
        <v>108</v>
      </c>
      <c r="AO459" s="51" t="s">
        <v>109</v>
      </c>
      <c r="AP459" s="51" t="s">
        <v>110</v>
      </c>
      <c r="AQ459" s="51">
        <f t="shared" si="77"/>
        <v>840</v>
      </c>
      <c r="AR459" s="52">
        <f t="shared" si="4"/>
        <v>0.58</v>
      </c>
      <c r="AS459" s="51" t="s">
        <v>111</v>
      </c>
      <c r="AT459" s="51" t="s">
        <v>112</v>
      </c>
      <c r="AU459" s="51" t="s">
        <v>113</v>
      </c>
      <c r="AV459" s="51" t="s">
        <v>114</v>
      </c>
      <c r="AW459" s="53" t="s">
        <v>115</v>
      </c>
      <c r="AX459" s="54">
        <f t="shared" si="78"/>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9"/>
        <v>108</v>
      </c>
      <c r="BP459" s="157"/>
      <c r="BQ459" s="158">
        <f t="shared" si="80"/>
        <v>217</v>
      </c>
      <c r="BR459" s="62">
        <f t="shared" si="13"/>
        <v>155</v>
      </c>
      <c r="BS459" s="159">
        <f t="shared" si="81"/>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620</v>
      </c>
      <c r="CD459" s="71" t="str">
        <f t="shared" si="8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6"/>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926</v>
      </c>
      <c r="V460" s="43" t="s">
        <v>927</v>
      </c>
      <c r="W460" s="43" t="s">
        <v>94</v>
      </c>
      <c r="X460" s="43">
        <v>405.0</v>
      </c>
      <c r="Y460" s="45">
        <v>1.0</v>
      </c>
      <c r="Z460" s="45">
        <v>1.45</v>
      </c>
      <c r="AA460" s="43" t="s">
        <v>96</v>
      </c>
      <c r="AB460" s="43" t="s">
        <v>97</v>
      </c>
      <c r="AC460" s="113" t="str">
        <f t="shared" si="6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3"/>
        <v>https://getfile.dokpub.com/yandex/get/https://disk.yandex.ru/d/tbN6bAryox-Apg/v1.mp4</v>
      </c>
      <c r="AL460" s="51" t="s">
        <v>106</v>
      </c>
      <c r="AM460" s="51" t="s">
        <v>107</v>
      </c>
      <c r="AN460" s="51" t="s">
        <v>108</v>
      </c>
      <c r="AO460" s="51" t="s">
        <v>109</v>
      </c>
      <c r="AP460" s="51" t="s">
        <v>110</v>
      </c>
      <c r="AQ460" s="51">
        <f t="shared" si="77"/>
        <v>1537</v>
      </c>
      <c r="AR460" s="52">
        <f t="shared" si="4"/>
        <v>0.47</v>
      </c>
      <c r="AS460" s="51" t="s">
        <v>111</v>
      </c>
      <c r="AT460" s="51" t="s">
        <v>112</v>
      </c>
      <c r="AU460" s="51" t="s">
        <v>113</v>
      </c>
      <c r="AV460" s="51" t="s">
        <v>114</v>
      </c>
      <c r="AW460" s="53" t="s">
        <v>115</v>
      </c>
      <c r="AX460" s="54">
        <f t="shared" si="78"/>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9"/>
        <v>204.45</v>
      </c>
      <c r="BP460" s="157"/>
      <c r="BQ460" s="158">
        <f t="shared" si="80"/>
        <v>416.55</v>
      </c>
      <c r="BR460" s="62">
        <f t="shared" si="13"/>
        <v>329.55</v>
      </c>
      <c r="BS460" s="159">
        <f t="shared" si="81"/>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6"/>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926</v>
      </c>
      <c r="V461" s="43" t="s">
        <v>927</v>
      </c>
      <c r="W461" s="43" t="s">
        <v>94</v>
      </c>
      <c r="X461" s="43">
        <v>405.0</v>
      </c>
      <c r="Y461" s="45">
        <v>1.5</v>
      </c>
      <c r="Z461" s="45">
        <v>1.45</v>
      </c>
      <c r="AA461" s="43" t="s">
        <v>96</v>
      </c>
      <c r="AB461" s="43" t="s">
        <v>97</v>
      </c>
      <c r="AC461" s="113" t="str">
        <f t="shared" si="6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3"/>
        <v>https://getfile.dokpub.com/yandex/get/https://disk.yandex.ru/d/tbN6bAryox-Apg/v1.mp4</v>
      </c>
      <c r="AL461" s="51" t="s">
        <v>106</v>
      </c>
      <c r="AM461" s="51" t="s">
        <v>107</v>
      </c>
      <c r="AN461" s="51" t="s">
        <v>108</v>
      </c>
      <c r="AO461" s="51" t="s">
        <v>109</v>
      </c>
      <c r="AP461" s="51" t="s">
        <v>110</v>
      </c>
      <c r="AQ461" s="51">
        <f t="shared" si="77"/>
        <v>2244</v>
      </c>
      <c r="AR461" s="52">
        <f t="shared" si="4"/>
        <v>0.49</v>
      </c>
      <c r="AS461" s="51" t="s">
        <v>111</v>
      </c>
      <c r="AT461" s="51" t="s">
        <v>112</v>
      </c>
      <c r="AU461" s="51" t="s">
        <v>113</v>
      </c>
      <c r="AV461" s="51" t="s">
        <v>114</v>
      </c>
      <c r="AW461" s="53" t="s">
        <v>115</v>
      </c>
      <c r="AX461" s="54">
        <f t="shared" si="78"/>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9"/>
        <v>303.6</v>
      </c>
      <c r="BP461" s="157"/>
      <c r="BQ461" s="158">
        <f t="shared" si="80"/>
        <v>617.4</v>
      </c>
      <c r="BR461" s="62">
        <f t="shared" si="13"/>
        <v>505.4</v>
      </c>
      <c r="BS461" s="159">
        <f t="shared" si="81"/>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6"/>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926</v>
      </c>
      <c r="V462" s="43" t="s">
        <v>927</v>
      </c>
      <c r="W462" s="43" t="s">
        <v>94</v>
      </c>
      <c r="X462" s="43">
        <v>405.0</v>
      </c>
      <c r="Y462" s="45">
        <v>2.0</v>
      </c>
      <c r="Z462" s="45">
        <v>1.45</v>
      </c>
      <c r="AA462" s="43" t="s">
        <v>96</v>
      </c>
      <c r="AB462" s="43" t="s">
        <v>97</v>
      </c>
      <c r="AC462" s="113" t="str">
        <f t="shared" si="6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3"/>
        <v>https://getfile.dokpub.com/yandex/get/https://disk.yandex.ru/d/tbN6bAryox-Apg/v1.mp4</v>
      </c>
      <c r="AL462" s="51" t="s">
        <v>106</v>
      </c>
      <c r="AM462" s="51" t="s">
        <v>107</v>
      </c>
      <c r="AN462" s="51" t="s">
        <v>108</v>
      </c>
      <c r="AO462" s="51" t="s">
        <v>109</v>
      </c>
      <c r="AP462" s="51" t="s">
        <v>110</v>
      </c>
      <c r="AQ462" s="51">
        <f t="shared" si="77"/>
        <v>3180</v>
      </c>
      <c r="AR462" s="52">
        <f t="shared" si="4"/>
        <v>0.47</v>
      </c>
      <c r="AS462" s="51" t="s">
        <v>111</v>
      </c>
      <c r="AT462" s="51" t="s">
        <v>112</v>
      </c>
      <c r="AU462" s="51" t="s">
        <v>113</v>
      </c>
      <c r="AV462" s="51" t="s">
        <v>114</v>
      </c>
      <c r="AW462" s="53" t="s">
        <v>115</v>
      </c>
      <c r="AX462" s="54">
        <f t="shared" si="78"/>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9"/>
        <v>423</v>
      </c>
      <c r="BP462" s="157"/>
      <c r="BQ462" s="158">
        <f t="shared" si="80"/>
        <v>847</v>
      </c>
      <c r="BR462" s="62">
        <f t="shared" si="13"/>
        <v>681</v>
      </c>
      <c r="BS462" s="159">
        <f t="shared" si="81"/>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6"/>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926</v>
      </c>
      <c r="V463" s="43" t="s">
        <v>927</v>
      </c>
      <c r="W463" s="43" t="s">
        <v>94</v>
      </c>
      <c r="X463" s="43">
        <v>405.0</v>
      </c>
      <c r="Y463" s="45">
        <v>3.0</v>
      </c>
      <c r="Z463" s="45">
        <v>1.45</v>
      </c>
      <c r="AA463" s="43" t="s">
        <v>96</v>
      </c>
      <c r="AB463" s="43" t="s">
        <v>97</v>
      </c>
      <c r="AC463" s="113" t="str">
        <f t="shared" si="6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3"/>
        <v>https://getfile.dokpub.com/yandex/get/https://disk.yandex.ru/d/tbN6bAryox-Apg/v1.mp4</v>
      </c>
      <c r="AL463" s="51" t="s">
        <v>106</v>
      </c>
      <c r="AM463" s="51" t="s">
        <v>107</v>
      </c>
      <c r="AN463" s="51" t="s">
        <v>108</v>
      </c>
      <c r="AO463" s="51" t="s">
        <v>109</v>
      </c>
      <c r="AP463" s="51" t="s">
        <v>110</v>
      </c>
      <c r="AQ463" s="51">
        <f t="shared" si="77"/>
        <v>4698</v>
      </c>
      <c r="AR463" s="52">
        <f t="shared" si="4"/>
        <v>0.46</v>
      </c>
      <c r="AS463" s="51" t="s">
        <v>111</v>
      </c>
      <c r="AT463" s="51" t="s">
        <v>112</v>
      </c>
      <c r="AU463" s="51" t="s">
        <v>113</v>
      </c>
      <c r="AV463" s="51" t="s">
        <v>114</v>
      </c>
      <c r="AW463" s="53" t="s">
        <v>115</v>
      </c>
      <c r="AX463" s="54">
        <f t="shared" si="78"/>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9"/>
        <v>626.4</v>
      </c>
      <c r="BP463" s="157"/>
      <c r="BQ463" s="158">
        <f t="shared" si="80"/>
        <v>1258.6</v>
      </c>
      <c r="BR463" s="62">
        <f t="shared" si="13"/>
        <v>1015.6</v>
      </c>
      <c r="BS463" s="159">
        <f t="shared" si="81"/>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6"/>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926</v>
      </c>
      <c r="V464" s="43" t="s">
        <v>927</v>
      </c>
      <c r="W464" s="43" t="s">
        <v>94</v>
      </c>
      <c r="X464" s="43">
        <v>405.0</v>
      </c>
      <c r="Y464" s="45">
        <v>4.0</v>
      </c>
      <c r="Z464" s="45">
        <v>1.45</v>
      </c>
      <c r="AA464" s="43" t="s">
        <v>96</v>
      </c>
      <c r="AB464" s="43" t="s">
        <v>97</v>
      </c>
      <c r="AC464" s="113" t="str">
        <f t="shared" si="6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3"/>
        <v>https://getfile.dokpub.com/yandex/get/https://disk.yandex.ru/d/tbN6bAryox-Apg/v1.mp4</v>
      </c>
      <c r="AL464" s="51" t="s">
        <v>106</v>
      </c>
      <c r="AM464" s="51" t="s">
        <v>107</v>
      </c>
      <c r="AN464" s="51" t="s">
        <v>108</v>
      </c>
      <c r="AO464" s="51" t="s">
        <v>109</v>
      </c>
      <c r="AP464" s="51" t="s">
        <v>110</v>
      </c>
      <c r="AQ464" s="51">
        <f t="shared" si="77"/>
        <v>6496</v>
      </c>
      <c r="AR464" s="52">
        <f t="shared" si="4"/>
        <v>0.44</v>
      </c>
      <c r="AS464" s="51" t="s">
        <v>111</v>
      </c>
      <c r="AT464" s="51" t="s">
        <v>112</v>
      </c>
      <c r="AU464" s="51" t="s">
        <v>113</v>
      </c>
      <c r="AV464" s="51" t="s">
        <v>114</v>
      </c>
      <c r="AW464" s="53" t="s">
        <v>115</v>
      </c>
      <c r="AX464" s="54">
        <f t="shared" si="78"/>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9"/>
        <v>870</v>
      </c>
      <c r="BP464" s="157"/>
      <c r="BQ464" s="158">
        <f t="shared" si="80"/>
        <v>1794</v>
      </c>
      <c r="BR464" s="62">
        <f t="shared" si="13"/>
        <v>1416</v>
      </c>
      <c r="BS464" s="159">
        <f t="shared" si="81"/>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6"/>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926</v>
      </c>
      <c r="V465" s="43" t="s">
        <v>927</v>
      </c>
      <c r="W465" s="43" t="s">
        <v>94</v>
      </c>
      <c r="X465" s="43">
        <v>405.0</v>
      </c>
      <c r="Y465" s="45">
        <v>5.0</v>
      </c>
      <c r="Z465" s="45">
        <v>1.45</v>
      </c>
      <c r="AA465" s="43" t="s">
        <v>96</v>
      </c>
      <c r="AB465" s="43" t="s">
        <v>97</v>
      </c>
      <c r="AC465" s="113" t="str">
        <f t="shared" si="6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3"/>
        <v>https://getfile.dokpub.com/yandex/get/https://disk.yandex.ru/d/tbN6bAryox-Apg/v1.mp4</v>
      </c>
      <c r="AL465" s="51" t="s">
        <v>106</v>
      </c>
      <c r="AM465" s="51" t="s">
        <v>107</v>
      </c>
      <c r="AN465" s="51" t="s">
        <v>108</v>
      </c>
      <c r="AO465" s="51" t="s">
        <v>109</v>
      </c>
      <c r="AP465" s="51" t="s">
        <v>110</v>
      </c>
      <c r="AQ465" s="51">
        <f t="shared" si="77"/>
        <v>7830</v>
      </c>
      <c r="AR465" s="52">
        <f t="shared" si="4"/>
        <v>0.46</v>
      </c>
      <c r="AS465" s="51" t="s">
        <v>111</v>
      </c>
      <c r="AT465" s="51" t="s">
        <v>112</v>
      </c>
      <c r="AU465" s="51" t="s">
        <v>113</v>
      </c>
      <c r="AV465" s="51" t="s">
        <v>114</v>
      </c>
      <c r="AW465" s="53" t="s">
        <v>115</v>
      </c>
      <c r="AX465" s="54">
        <f t="shared" si="78"/>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9"/>
        <v>1044</v>
      </c>
      <c r="BP465" s="157"/>
      <c r="BQ465" s="158">
        <f t="shared" si="80"/>
        <v>2092</v>
      </c>
      <c r="BR465" s="62">
        <f t="shared" si="13"/>
        <v>1665</v>
      </c>
      <c r="BS465" s="159">
        <f t="shared" si="81"/>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6"/>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926</v>
      </c>
      <c r="V466" s="43" t="s">
        <v>927</v>
      </c>
      <c r="W466" s="43" t="s">
        <v>94</v>
      </c>
      <c r="X466" s="43">
        <v>405.0</v>
      </c>
      <c r="Y466" s="45">
        <v>6.0</v>
      </c>
      <c r="Z466" s="45">
        <v>1.45</v>
      </c>
      <c r="AA466" s="43" t="s">
        <v>96</v>
      </c>
      <c r="AB466" s="43" t="s">
        <v>97</v>
      </c>
      <c r="AC466" s="113" t="str">
        <f t="shared" si="6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3"/>
        <v>https://getfile.dokpub.com/yandex/get/https://disk.yandex.ru/d/tbN6bAryox-Apg/v1.mp4</v>
      </c>
      <c r="AL466" s="51" t="s">
        <v>106</v>
      </c>
      <c r="AM466" s="51" t="s">
        <v>107</v>
      </c>
      <c r="AN466" s="51" t="s">
        <v>108</v>
      </c>
      <c r="AO466" s="51" t="s">
        <v>109</v>
      </c>
      <c r="AP466" s="51" t="s">
        <v>110</v>
      </c>
      <c r="AQ466" s="51">
        <f t="shared" si="77"/>
        <v>9396</v>
      </c>
      <c r="AR466" s="52">
        <f t="shared" si="4"/>
        <v>0.46</v>
      </c>
      <c r="AS466" s="51" t="s">
        <v>111</v>
      </c>
      <c r="AT466" s="51" t="s">
        <v>112</v>
      </c>
      <c r="AU466" s="51" t="s">
        <v>113</v>
      </c>
      <c r="AV466" s="51" t="s">
        <v>114</v>
      </c>
      <c r="AW466" s="53" t="s">
        <v>159</v>
      </c>
      <c r="AX466" s="54">
        <f t="shared" si="78"/>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9"/>
        <v>1252.8</v>
      </c>
      <c r="BP466" s="157"/>
      <c r="BQ466" s="158">
        <f t="shared" si="80"/>
        <v>2563.2</v>
      </c>
      <c r="BR466" s="62">
        <f t="shared" si="13"/>
        <v>2028.2</v>
      </c>
      <c r="BS466" s="159">
        <f t="shared" si="81"/>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6"/>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926</v>
      </c>
      <c r="V467" s="43" t="s">
        <v>927</v>
      </c>
      <c r="W467" s="43" t="s">
        <v>94</v>
      </c>
      <c r="X467" s="43">
        <v>405.0</v>
      </c>
      <c r="Y467" s="45">
        <v>7.0</v>
      </c>
      <c r="Z467" s="45">
        <v>1.45</v>
      </c>
      <c r="AA467" s="43" t="s">
        <v>96</v>
      </c>
      <c r="AB467" s="43" t="s">
        <v>97</v>
      </c>
      <c r="AC467" s="113" t="str">
        <f t="shared" si="6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3"/>
        <v>https://getfile.dokpub.com/yandex/get/https://disk.yandex.ru/d/tbN6bAryox-Apg/v1.mp4</v>
      </c>
      <c r="AL467" s="51" t="s">
        <v>106</v>
      </c>
      <c r="AM467" s="51" t="s">
        <v>107</v>
      </c>
      <c r="AN467" s="51" t="s">
        <v>108</v>
      </c>
      <c r="AO467" s="51" t="s">
        <v>109</v>
      </c>
      <c r="AP467" s="51" t="s">
        <v>110</v>
      </c>
      <c r="AQ467" s="51">
        <f t="shared" si="77"/>
        <v>10759</v>
      </c>
      <c r="AR467" s="52">
        <f t="shared" si="4"/>
        <v>0.47</v>
      </c>
      <c r="AS467" s="51" t="s">
        <v>111</v>
      </c>
      <c r="AT467" s="51" t="s">
        <v>112</v>
      </c>
      <c r="AU467" s="51" t="s">
        <v>113</v>
      </c>
      <c r="AV467" s="51" t="s">
        <v>114</v>
      </c>
      <c r="AW467" s="53" t="s">
        <v>115</v>
      </c>
      <c r="AX467" s="54">
        <f t="shared" si="78"/>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9"/>
        <v>1431.15</v>
      </c>
      <c r="BP467" s="157"/>
      <c r="BQ467" s="158">
        <f t="shared" si="80"/>
        <v>2938.85</v>
      </c>
      <c r="BR467" s="62">
        <f t="shared" si="13"/>
        <v>2326.85</v>
      </c>
      <c r="BS467" s="159">
        <f t="shared" si="81"/>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6"/>
        <v>50</v>
      </c>
      <c r="E468" s="35" t="s">
        <v>4101</v>
      </c>
      <c r="F468" s="146" t="s">
        <v>4102</v>
      </c>
      <c r="G468" s="111" t="s">
        <v>4103</v>
      </c>
      <c r="H468" s="38">
        <v>700.0</v>
      </c>
      <c r="I468" s="39">
        <v>0.55</v>
      </c>
      <c r="J468" s="40">
        <f t="shared" si="36"/>
        <v>368</v>
      </c>
      <c r="K468" s="26" t="s">
        <v>4104</v>
      </c>
      <c r="L468" s="41" t="s">
        <v>88</v>
      </c>
      <c r="M468" s="41" t="s">
        <v>88</v>
      </c>
      <c r="N468" s="42" t="s">
        <v>592</v>
      </c>
      <c r="O468" s="43">
        <v>100.0</v>
      </c>
      <c r="P468" s="43">
        <v>100.0</v>
      </c>
      <c r="Q468" s="43">
        <v>55.0</v>
      </c>
      <c r="R468" s="43">
        <v>265.0</v>
      </c>
      <c r="S468" s="78" t="s">
        <v>4105</v>
      </c>
      <c r="T468" s="78" t="s">
        <v>4106</v>
      </c>
      <c r="U468" s="43" t="s">
        <v>4107</v>
      </c>
      <c r="V468" s="43" t="s">
        <v>2340</v>
      </c>
      <c r="W468" s="43" t="s">
        <v>597</v>
      </c>
      <c r="X468" s="238">
        <v>270.0</v>
      </c>
      <c r="Y468" s="45" t="s">
        <v>95</v>
      </c>
      <c r="Z468" s="43" t="s">
        <v>1954</v>
      </c>
      <c r="AA468" s="238" t="s">
        <v>598</v>
      </c>
      <c r="AB468" s="43" t="s">
        <v>97</v>
      </c>
      <c r="AC468" s="113" t="str">
        <f t="shared" si="6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3"/>
        <v>https://getfile.dokpub.com/yandex/get/https://disk.yandex.ru/d/VJdcflSPbsFwmQ/v1.mp4</v>
      </c>
      <c r="AL468" s="51" t="s">
        <v>106</v>
      </c>
      <c r="AM468" s="51" t="s">
        <v>107</v>
      </c>
      <c r="AN468" s="51" t="s">
        <v>108</v>
      </c>
      <c r="AO468" s="51" t="s">
        <v>109</v>
      </c>
      <c r="AP468" s="51" t="s">
        <v>110</v>
      </c>
      <c r="AQ468" s="51">
        <f t="shared" si="77"/>
        <v>462</v>
      </c>
      <c r="AR468" s="52">
        <f t="shared" si="4"/>
        <v>0.34</v>
      </c>
      <c r="AS468" s="51" t="s">
        <v>111</v>
      </c>
      <c r="AT468" s="51" t="s">
        <v>112</v>
      </c>
      <c r="AU468" s="51" t="s">
        <v>113</v>
      </c>
      <c r="AV468" s="51" t="s">
        <v>114</v>
      </c>
      <c r="AW468" s="53" t="s">
        <v>115</v>
      </c>
      <c r="AX468" s="54">
        <f t="shared" si="78"/>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9"/>
        <v>55.2</v>
      </c>
      <c r="BP468" s="157"/>
      <c r="BQ468" s="158">
        <f t="shared" si="80"/>
        <v>110.8</v>
      </c>
      <c r="BR468" s="62">
        <f t="shared" si="13"/>
        <v>53.8</v>
      </c>
      <c r="BS468" s="159">
        <f t="shared" si="81"/>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6"/>
        <v>0</v>
      </c>
      <c r="E469" s="35" t="s">
        <v>4114</v>
      </c>
      <c r="F469" s="146" t="s">
        <v>4115</v>
      </c>
      <c r="G469" s="111" t="s">
        <v>4116</v>
      </c>
      <c r="H469" s="38">
        <v>1100.0</v>
      </c>
      <c r="I469" s="39">
        <v>0.5</v>
      </c>
      <c r="J469" s="40">
        <f t="shared" si="36"/>
        <v>572</v>
      </c>
      <c r="K469" s="26" t="s">
        <v>4117</v>
      </c>
      <c r="L469" s="41" t="s">
        <v>87</v>
      </c>
      <c r="M469" s="41" t="s">
        <v>88</v>
      </c>
      <c r="N469" s="42" t="s">
        <v>592</v>
      </c>
      <c r="O469" s="43">
        <v>165.0</v>
      </c>
      <c r="P469" s="43">
        <v>140.0</v>
      </c>
      <c r="Q469" s="43">
        <v>90.0</v>
      </c>
      <c r="R469" s="43">
        <v>265.0</v>
      </c>
      <c r="S469" s="78" t="s">
        <v>4118</v>
      </c>
      <c r="T469" s="78" t="s">
        <v>4106</v>
      </c>
      <c r="U469" s="43" t="s">
        <v>4107</v>
      </c>
      <c r="V469" s="43" t="s">
        <v>2340</v>
      </c>
      <c r="W469" s="43" t="s">
        <v>597</v>
      </c>
      <c r="X469" s="238">
        <v>270.0</v>
      </c>
      <c r="Y469" s="45" t="s">
        <v>95</v>
      </c>
      <c r="Z469" s="45" t="s">
        <v>1967</v>
      </c>
      <c r="AA469" s="238" t="s">
        <v>598</v>
      </c>
      <c r="AB469" s="43" t="s">
        <v>97</v>
      </c>
      <c r="AC469" s="113" t="str">
        <f t="shared" si="6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3"/>
        <v>https://getfile.dokpub.com/yandex/get/https://disk.yandex.ru/d/VJdcflSPbsFwmQ/v1.mp4</v>
      </c>
      <c r="AL469" s="51" t="s">
        <v>106</v>
      </c>
      <c r="AM469" s="51" t="s">
        <v>107</v>
      </c>
      <c r="AN469" s="51" t="s">
        <v>108</v>
      </c>
      <c r="AO469" s="51" t="s">
        <v>109</v>
      </c>
      <c r="AP469" s="51" t="s">
        <v>110</v>
      </c>
      <c r="AQ469" s="51">
        <f t="shared" si="77"/>
        <v>682</v>
      </c>
      <c r="AR469" s="52">
        <f t="shared" si="4"/>
        <v>0.38</v>
      </c>
      <c r="AS469" s="51" t="s">
        <v>111</v>
      </c>
      <c r="AT469" s="51" t="s">
        <v>112</v>
      </c>
      <c r="AU469" s="51" t="s">
        <v>113</v>
      </c>
      <c r="AV469" s="51" t="s">
        <v>114</v>
      </c>
      <c r="AW469" s="53" t="s">
        <v>159</v>
      </c>
      <c r="AX469" s="54">
        <f t="shared" si="78"/>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9"/>
        <v>85.8</v>
      </c>
      <c r="BP469" s="61"/>
      <c r="BQ469" s="62">
        <f t="shared" si="80"/>
        <v>172.2</v>
      </c>
      <c r="BR469" s="62">
        <f t="shared" si="13"/>
        <v>113.2</v>
      </c>
      <c r="BS469" s="57">
        <f t="shared" si="81"/>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6"/>
        <v>50</v>
      </c>
      <c r="E470" s="35" t="s">
        <v>4122</v>
      </c>
      <c r="F470" s="146" t="s">
        <v>4123</v>
      </c>
      <c r="G470" s="111" t="s">
        <v>4124</v>
      </c>
      <c r="H470" s="38">
        <v>1600.0</v>
      </c>
      <c r="I470" s="39">
        <v>0.48</v>
      </c>
      <c r="J470" s="40">
        <f t="shared" si="36"/>
        <v>825</v>
      </c>
      <c r="K470" s="26" t="s">
        <v>4125</v>
      </c>
      <c r="L470" s="41" t="s">
        <v>88</v>
      </c>
      <c r="M470" s="41" t="s">
        <v>88</v>
      </c>
      <c r="N470" s="42" t="s">
        <v>592</v>
      </c>
      <c r="O470" s="43">
        <v>230.0</v>
      </c>
      <c r="P470" s="43">
        <v>230.0</v>
      </c>
      <c r="Q470" s="43">
        <v>110.0</v>
      </c>
      <c r="R470" s="43">
        <v>265.0</v>
      </c>
      <c r="S470" s="78" t="s">
        <v>4126</v>
      </c>
      <c r="T470" s="78" t="s">
        <v>4106</v>
      </c>
      <c r="U470" s="43" t="s">
        <v>4107</v>
      </c>
      <c r="V470" s="43" t="s">
        <v>2340</v>
      </c>
      <c r="W470" s="43" t="s">
        <v>597</v>
      </c>
      <c r="X470" s="238">
        <v>270.0</v>
      </c>
      <c r="Y470" s="45" t="s">
        <v>95</v>
      </c>
      <c r="Z470" s="45">
        <v>1.45</v>
      </c>
      <c r="AA470" s="238" t="s">
        <v>598</v>
      </c>
      <c r="AB470" s="43" t="s">
        <v>97</v>
      </c>
      <c r="AC470" s="113" t="str">
        <f t="shared" si="6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3"/>
        <v>https://getfile.dokpub.com/yandex/get/https://disk.yandex.ru/d/VJdcflSPbsFwmQ/v1.mp4</v>
      </c>
      <c r="AL470" s="51" t="s">
        <v>106</v>
      </c>
      <c r="AM470" s="51" t="s">
        <v>107</v>
      </c>
      <c r="AN470" s="51" t="s">
        <v>108</v>
      </c>
      <c r="AO470" s="51" t="s">
        <v>109</v>
      </c>
      <c r="AP470" s="51" t="s">
        <v>110</v>
      </c>
      <c r="AQ470" s="51">
        <f t="shared" si="77"/>
        <v>960</v>
      </c>
      <c r="AR470" s="52">
        <f t="shared" si="4"/>
        <v>0.4</v>
      </c>
      <c r="AS470" s="51" t="s">
        <v>111</v>
      </c>
      <c r="AT470" s="51" t="s">
        <v>112</v>
      </c>
      <c r="AU470" s="51" t="s">
        <v>113</v>
      </c>
      <c r="AV470" s="51" t="s">
        <v>114</v>
      </c>
      <c r="AW470" s="53" t="s">
        <v>115</v>
      </c>
      <c r="AX470" s="54">
        <f t="shared" si="78"/>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9"/>
        <v>123.75</v>
      </c>
      <c r="BP470" s="61"/>
      <c r="BQ470" s="62">
        <f t="shared" si="80"/>
        <v>248.25</v>
      </c>
      <c r="BR470" s="62">
        <f t="shared" si="13"/>
        <v>179.25</v>
      </c>
      <c r="BS470" s="57">
        <f t="shared" si="81"/>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6"/>
        <v>50</v>
      </c>
      <c r="E471" s="35" t="s">
        <v>4130</v>
      </c>
      <c r="F471" s="146" t="s">
        <v>4131</v>
      </c>
      <c r="G471" s="111" t="s">
        <v>4132</v>
      </c>
      <c r="H471" s="38">
        <v>2900.0</v>
      </c>
      <c r="I471" s="39">
        <v>0.48</v>
      </c>
      <c r="J471" s="40">
        <f t="shared" si="36"/>
        <v>1518</v>
      </c>
      <c r="K471" s="26" t="s">
        <v>4133</v>
      </c>
      <c r="L471" s="41" t="s">
        <v>88</v>
      </c>
      <c r="M471" s="41" t="s">
        <v>88</v>
      </c>
      <c r="N471" s="42" t="s">
        <v>592</v>
      </c>
      <c r="O471" s="43">
        <v>450.0</v>
      </c>
      <c r="P471" s="43">
        <v>240.0</v>
      </c>
      <c r="Q471" s="43">
        <v>150.0</v>
      </c>
      <c r="R471" s="43">
        <v>300.0</v>
      </c>
      <c r="S471" s="78" t="s">
        <v>4134</v>
      </c>
      <c r="T471" s="78" t="s">
        <v>4106</v>
      </c>
      <c r="U471" s="43" t="s">
        <v>4107</v>
      </c>
      <c r="V471" s="43" t="s">
        <v>2340</v>
      </c>
      <c r="W471" s="43" t="s">
        <v>597</v>
      </c>
      <c r="X471" s="238">
        <v>270.0</v>
      </c>
      <c r="Y471" s="45">
        <v>1.0</v>
      </c>
      <c r="Z471" s="45">
        <v>1.45</v>
      </c>
      <c r="AA471" s="238" t="s">
        <v>598</v>
      </c>
      <c r="AB471" s="43" t="s">
        <v>97</v>
      </c>
      <c r="AC471" s="113" t="str">
        <f t="shared" si="6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3"/>
        <v>https://getfile.dokpub.com/yandex/get/https://disk.yandex.ru/d/VJdcflSPbsFwmQ/v1.mp4</v>
      </c>
      <c r="AL471" s="51" t="s">
        <v>106</v>
      </c>
      <c r="AM471" s="51" t="s">
        <v>107</v>
      </c>
      <c r="AN471" s="51" t="s">
        <v>108</v>
      </c>
      <c r="AO471" s="51" t="s">
        <v>109</v>
      </c>
      <c r="AP471" s="51" t="s">
        <v>110</v>
      </c>
      <c r="AQ471" s="51">
        <f t="shared" si="77"/>
        <v>1711</v>
      </c>
      <c r="AR471" s="52">
        <f t="shared" si="4"/>
        <v>0.41</v>
      </c>
      <c r="AS471" s="51" t="s">
        <v>111</v>
      </c>
      <c r="AT471" s="51" t="s">
        <v>112</v>
      </c>
      <c r="AU471" s="51" t="s">
        <v>113</v>
      </c>
      <c r="AV471" s="51" t="s">
        <v>114</v>
      </c>
      <c r="AW471" s="53" t="s">
        <v>115</v>
      </c>
      <c r="AX471" s="54">
        <f t="shared" si="78"/>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9"/>
        <v>227.7</v>
      </c>
      <c r="BP471" s="61"/>
      <c r="BQ471" s="62">
        <f t="shared" si="80"/>
        <v>458.3</v>
      </c>
      <c r="BR471" s="62">
        <f t="shared" si="13"/>
        <v>368.3</v>
      </c>
      <c r="BS471" s="57">
        <f t="shared" si="81"/>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6"/>
        <v>50</v>
      </c>
      <c r="E472" s="35" t="s">
        <v>4138</v>
      </c>
      <c r="F472" s="146" t="s">
        <v>4139</v>
      </c>
      <c r="G472" s="111" t="s">
        <v>4140</v>
      </c>
      <c r="H472" s="38">
        <v>4300.0</v>
      </c>
      <c r="I472" s="39">
        <v>0.49</v>
      </c>
      <c r="J472" s="40">
        <f t="shared" si="36"/>
        <v>2234</v>
      </c>
      <c r="K472" s="26" t="s">
        <v>4141</v>
      </c>
      <c r="L472" s="41" t="s">
        <v>88</v>
      </c>
      <c r="M472" s="41" t="s">
        <v>88</v>
      </c>
      <c r="N472" s="42" t="s">
        <v>592</v>
      </c>
      <c r="O472" s="43">
        <v>640.0</v>
      </c>
      <c r="P472" s="43">
        <v>250.0</v>
      </c>
      <c r="Q472" s="43">
        <v>170.0</v>
      </c>
      <c r="R472" s="43">
        <v>300.0</v>
      </c>
      <c r="S472" s="44" t="s">
        <v>4142</v>
      </c>
      <c r="T472" s="78" t="s">
        <v>4106</v>
      </c>
      <c r="U472" s="43" t="s">
        <v>4107</v>
      </c>
      <c r="V472" s="43" t="s">
        <v>2340</v>
      </c>
      <c r="W472" s="43" t="s">
        <v>597</v>
      </c>
      <c r="X472" s="238">
        <v>270.0</v>
      </c>
      <c r="Y472" s="45">
        <v>1.5</v>
      </c>
      <c r="Z472" s="45">
        <v>1.45</v>
      </c>
      <c r="AA472" s="238" t="s">
        <v>598</v>
      </c>
      <c r="AB472" s="43" t="s">
        <v>97</v>
      </c>
      <c r="AC472" s="113" t="str">
        <f t="shared" si="6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3"/>
        <v>https://getfile.dokpub.com/yandex/get/https://disk.yandex.ru/d/VJdcflSPbsFwmQ/v1.mp4</v>
      </c>
      <c r="AL472" s="51" t="s">
        <v>106</v>
      </c>
      <c r="AM472" s="51" t="s">
        <v>107</v>
      </c>
      <c r="AN472" s="51" t="s">
        <v>108</v>
      </c>
      <c r="AO472" s="51" t="s">
        <v>109</v>
      </c>
      <c r="AP472" s="51" t="s">
        <v>110</v>
      </c>
      <c r="AQ472" s="51">
        <f t="shared" si="77"/>
        <v>2451</v>
      </c>
      <c r="AR472" s="52">
        <f t="shared" si="4"/>
        <v>0.43</v>
      </c>
      <c r="AS472" s="51" t="s">
        <v>111</v>
      </c>
      <c r="AT472" s="51" t="s">
        <v>112</v>
      </c>
      <c r="AU472" s="51" t="s">
        <v>113</v>
      </c>
      <c r="AV472" s="51" t="s">
        <v>114</v>
      </c>
      <c r="AW472" s="53" t="s">
        <v>115</v>
      </c>
      <c r="AX472" s="54">
        <f t="shared" si="78"/>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9"/>
        <v>335.1</v>
      </c>
      <c r="BP472" s="61"/>
      <c r="BQ472" s="62">
        <f t="shared" si="80"/>
        <v>671.9</v>
      </c>
      <c r="BR472" s="62">
        <f t="shared" si="13"/>
        <v>567.9</v>
      </c>
      <c r="BS472" s="57">
        <f t="shared" si="81"/>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6"/>
        <v>50</v>
      </c>
      <c r="E473" s="35" t="s">
        <v>4146</v>
      </c>
      <c r="F473" s="146" t="s">
        <v>4147</v>
      </c>
      <c r="G473" s="164" t="s">
        <v>4148</v>
      </c>
      <c r="H473" s="38">
        <v>5400.0</v>
      </c>
      <c r="I473" s="39">
        <v>0.41</v>
      </c>
      <c r="J473" s="40">
        <f t="shared" si="36"/>
        <v>3058</v>
      </c>
      <c r="K473" s="26" t="s">
        <v>4149</v>
      </c>
      <c r="L473" s="41" t="s">
        <v>88</v>
      </c>
      <c r="M473" s="41" t="s">
        <v>88</v>
      </c>
      <c r="N473" s="42" t="s">
        <v>592</v>
      </c>
      <c r="O473" s="43">
        <v>950.0</v>
      </c>
      <c r="P473" s="43">
        <v>300.0</v>
      </c>
      <c r="Q473" s="43">
        <v>200.0</v>
      </c>
      <c r="R473" s="43">
        <v>500.0</v>
      </c>
      <c r="S473" s="78" t="s">
        <v>4150</v>
      </c>
      <c r="T473" s="78" t="s">
        <v>4106</v>
      </c>
      <c r="U473" s="43" t="s">
        <v>4107</v>
      </c>
      <c r="V473" s="43" t="s">
        <v>2340</v>
      </c>
      <c r="W473" s="43" t="s">
        <v>597</v>
      </c>
      <c r="X473" s="238">
        <v>270.0</v>
      </c>
      <c r="Y473" s="45">
        <v>2.0</v>
      </c>
      <c r="Z473" s="45">
        <v>1.45</v>
      </c>
      <c r="AA473" s="238" t="s">
        <v>598</v>
      </c>
      <c r="AB473" s="43" t="s">
        <v>97</v>
      </c>
      <c r="AC473" s="113" t="str">
        <f t="shared" si="68"/>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3"/>
        <v>https://getfile.dokpub.com/yandex/get/https://disk.yandex.ru/d/VJdcflSPbsFwmQ/v1.mp4</v>
      </c>
      <c r="AL473" s="51" t="s">
        <v>106</v>
      </c>
      <c r="AM473" s="51" t="s">
        <v>107</v>
      </c>
      <c r="AN473" s="51" t="s">
        <v>108</v>
      </c>
      <c r="AO473" s="51" t="s">
        <v>109</v>
      </c>
      <c r="AP473" s="51" t="s">
        <v>110</v>
      </c>
      <c r="AQ473" s="51">
        <f t="shared" si="77"/>
        <v>3402</v>
      </c>
      <c r="AR473" s="52">
        <f t="shared" si="4"/>
        <v>0.37</v>
      </c>
      <c r="AS473" s="51" t="s">
        <v>111</v>
      </c>
      <c r="AT473" s="51" t="s">
        <v>112</v>
      </c>
      <c r="AU473" s="51" t="s">
        <v>113</v>
      </c>
      <c r="AV473" s="51" t="s">
        <v>114</v>
      </c>
      <c r="AW473" s="53" t="s">
        <v>115</v>
      </c>
      <c r="AX473" s="54">
        <f t="shared" si="78"/>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9"/>
        <v>458.7</v>
      </c>
      <c r="BP473" s="61"/>
      <c r="BQ473" s="62">
        <f t="shared" si="80"/>
        <v>931.3</v>
      </c>
      <c r="BR473" s="62">
        <f t="shared" si="13"/>
        <v>773.3</v>
      </c>
      <c r="BS473" s="57">
        <f t="shared" si="81"/>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6"/>
        <v>50</v>
      </c>
      <c r="E474" s="35" t="s">
        <v>4152</v>
      </c>
      <c r="F474" s="146" t="s">
        <v>4153</v>
      </c>
      <c r="G474" s="164" t="s">
        <v>4154</v>
      </c>
      <c r="H474" s="38">
        <v>7800.0</v>
      </c>
      <c r="I474" s="39">
        <v>0.41</v>
      </c>
      <c r="J474" s="40">
        <f t="shared" si="36"/>
        <v>4527</v>
      </c>
      <c r="K474" s="26" t="s">
        <v>4155</v>
      </c>
      <c r="L474" s="41" t="s">
        <v>88</v>
      </c>
      <c r="M474" s="41" t="s">
        <v>88</v>
      </c>
      <c r="N474" s="42" t="s">
        <v>592</v>
      </c>
      <c r="O474" s="43">
        <v>1450.0</v>
      </c>
      <c r="P474" s="43">
        <v>300.0</v>
      </c>
      <c r="Q474" s="43">
        <v>250.0</v>
      </c>
      <c r="R474" s="43">
        <v>550.0</v>
      </c>
      <c r="S474" s="78" t="s">
        <v>4156</v>
      </c>
      <c r="T474" s="78" t="s">
        <v>4106</v>
      </c>
      <c r="U474" s="43" t="s">
        <v>4107</v>
      </c>
      <c r="V474" s="43" t="s">
        <v>2340</v>
      </c>
      <c r="W474" s="43" t="s">
        <v>597</v>
      </c>
      <c r="X474" s="238">
        <v>270.0</v>
      </c>
      <c r="Y474" s="45">
        <v>3.0</v>
      </c>
      <c r="Z474" s="45">
        <v>1.45</v>
      </c>
      <c r="AA474" s="238" t="s">
        <v>598</v>
      </c>
      <c r="AB474" s="43" t="s">
        <v>97</v>
      </c>
      <c r="AC474" s="113" t="str">
        <f t="shared" si="68"/>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3"/>
        <v>https://getfile.dokpub.com/yandex/get/https://disk.yandex.ru/d/VJdcflSPbsFwmQ/v1.mp4</v>
      </c>
      <c r="AL474" s="51" t="s">
        <v>106</v>
      </c>
      <c r="AM474" s="51" t="s">
        <v>107</v>
      </c>
      <c r="AN474" s="51" t="s">
        <v>108</v>
      </c>
      <c r="AO474" s="51" t="s">
        <v>109</v>
      </c>
      <c r="AP474" s="51" t="s">
        <v>110</v>
      </c>
      <c r="AQ474" s="51">
        <f t="shared" si="77"/>
        <v>4992</v>
      </c>
      <c r="AR474" s="52">
        <f t="shared" si="4"/>
        <v>0.36</v>
      </c>
      <c r="AS474" s="51" t="s">
        <v>111</v>
      </c>
      <c r="AT474" s="51" t="s">
        <v>112</v>
      </c>
      <c r="AU474" s="51" t="s">
        <v>113</v>
      </c>
      <c r="AV474" s="51" t="s">
        <v>114</v>
      </c>
      <c r="AW474" s="53" t="s">
        <v>115</v>
      </c>
      <c r="AX474" s="54">
        <f t="shared" si="78"/>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9"/>
        <v>679.05</v>
      </c>
      <c r="BP474" s="61"/>
      <c r="BQ474" s="62">
        <f t="shared" si="80"/>
        <v>1379.95</v>
      </c>
      <c r="BR474" s="62">
        <f t="shared" si="13"/>
        <v>1147.95</v>
      </c>
      <c r="BS474" s="57">
        <f t="shared" si="81"/>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6"/>
        <v>50</v>
      </c>
      <c r="E475" s="35" t="s">
        <v>4158</v>
      </c>
      <c r="F475" s="146" t="s">
        <v>4159</v>
      </c>
      <c r="G475" s="164" t="s">
        <v>4160</v>
      </c>
      <c r="H475" s="38">
        <v>10000.0</v>
      </c>
      <c r="I475" s="39">
        <v>0.41</v>
      </c>
      <c r="J475" s="40">
        <f t="shared" si="36"/>
        <v>6078</v>
      </c>
      <c r="K475" s="26" t="s">
        <v>4161</v>
      </c>
      <c r="L475" s="41" t="s">
        <v>88</v>
      </c>
      <c r="M475" s="41" t="s">
        <v>88</v>
      </c>
      <c r="N475" s="42" t="s">
        <v>592</v>
      </c>
      <c r="O475" s="43">
        <v>1900.0</v>
      </c>
      <c r="P475" s="43">
        <v>350.0</v>
      </c>
      <c r="Q475" s="43">
        <v>250.0</v>
      </c>
      <c r="R475" s="43">
        <v>550.0</v>
      </c>
      <c r="S475" s="78" t="s">
        <v>4162</v>
      </c>
      <c r="T475" s="78" t="s">
        <v>4106</v>
      </c>
      <c r="U475" s="43" t="s">
        <v>4107</v>
      </c>
      <c r="V475" s="43" t="s">
        <v>2340</v>
      </c>
      <c r="W475" s="43" t="s">
        <v>597</v>
      </c>
      <c r="X475" s="238">
        <v>270.0</v>
      </c>
      <c r="Y475" s="45">
        <v>4.0</v>
      </c>
      <c r="Z475" s="45">
        <v>1.45</v>
      </c>
      <c r="AA475" s="238" t="s">
        <v>598</v>
      </c>
      <c r="AB475" s="43" t="s">
        <v>97</v>
      </c>
      <c r="AC475" s="113" t="str">
        <f t="shared" si="68"/>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3"/>
        <v>https://getfile.dokpub.com/yandex/get/https://disk.yandex.ru/d/VJdcflSPbsFwmQ/v1.mp4</v>
      </c>
      <c r="AL475" s="51" t="s">
        <v>106</v>
      </c>
      <c r="AM475" s="51" t="s">
        <v>107</v>
      </c>
      <c r="AN475" s="51" t="s">
        <v>108</v>
      </c>
      <c r="AO475" s="51" t="s">
        <v>109</v>
      </c>
      <c r="AP475" s="51" t="s">
        <v>110</v>
      </c>
      <c r="AQ475" s="51">
        <f t="shared" si="77"/>
        <v>6700</v>
      </c>
      <c r="AR475" s="52">
        <f t="shared" si="4"/>
        <v>0.33</v>
      </c>
      <c r="AS475" s="51" t="s">
        <v>111</v>
      </c>
      <c r="AT475" s="51" t="s">
        <v>112</v>
      </c>
      <c r="AU475" s="51" t="s">
        <v>113</v>
      </c>
      <c r="AV475" s="51" t="s">
        <v>114</v>
      </c>
      <c r="AW475" s="53" t="s">
        <v>115</v>
      </c>
      <c r="AX475" s="54">
        <f t="shared" si="78"/>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9"/>
        <v>911.7</v>
      </c>
      <c r="BP475" s="61"/>
      <c r="BQ475" s="62">
        <f t="shared" si="80"/>
        <v>1865.3</v>
      </c>
      <c r="BR475" s="62">
        <f t="shared" si="13"/>
        <v>1540.3</v>
      </c>
      <c r="BS475" s="57">
        <f t="shared" si="81"/>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6"/>
        <v>50</v>
      </c>
      <c r="E476" s="35" t="s">
        <v>4164</v>
      </c>
      <c r="F476" s="146" t="s">
        <v>4165</v>
      </c>
      <c r="G476" s="164" t="s">
        <v>4166</v>
      </c>
      <c r="H476" s="38">
        <v>12500.0</v>
      </c>
      <c r="I476" s="39">
        <v>0.41</v>
      </c>
      <c r="J476" s="40">
        <f t="shared" si="36"/>
        <v>7406</v>
      </c>
      <c r="K476" s="26" t="s">
        <v>4167</v>
      </c>
      <c r="L476" s="41" t="s">
        <v>88</v>
      </c>
      <c r="M476" s="41" t="s">
        <v>88</v>
      </c>
      <c r="N476" s="42" t="s">
        <v>592</v>
      </c>
      <c r="O476" s="43">
        <v>2350.0</v>
      </c>
      <c r="P476" s="43">
        <v>400.0</v>
      </c>
      <c r="Q476" s="43">
        <v>300.0</v>
      </c>
      <c r="R476" s="43">
        <v>550.0</v>
      </c>
      <c r="S476" s="78" t="s">
        <v>4168</v>
      </c>
      <c r="T476" s="78" t="s">
        <v>4106</v>
      </c>
      <c r="U476" s="43" t="s">
        <v>4107</v>
      </c>
      <c r="V476" s="43" t="s">
        <v>2340</v>
      </c>
      <c r="W476" s="43" t="s">
        <v>597</v>
      </c>
      <c r="X476" s="238">
        <v>270.0</v>
      </c>
      <c r="Y476" s="45">
        <v>5.0</v>
      </c>
      <c r="Z476" s="45">
        <v>1.45</v>
      </c>
      <c r="AA476" s="238" t="s">
        <v>598</v>
      </c>
      <c r="AB476" s="43" t="s">
        <v>97</v>
      </c>
      <c r="AC476" s="113" t="str">
        <f t="shared" si="68"/>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3"/>
        <v>https://getfile.dokpub.com/yandex/get/https://disk.yandex.ru/d/VJdcflSPbsFwmQ/v1.mp4</v>
      </c>
      <c r="AL476" s="51" t="s">
        <v>106</v>
      </c>
      <c r="AM476" s="51" t="s">
        <v>107</v>
      </c>
      <c r="AN476" s="51" t="s">
        <v>108</v>
      </c>
      <c r="AO476" s="51" t="s">
        <v>109</v>
      </c>
      <c r="AP476" s="51" t="s">
        <v>110</v>
      </c>
      <c r="AQ476" s="51">
        <f t="shared" si="77"/>
        <v>8125</v>
      </c>
      <c r="AR476" s="52">
        <f t="shared" si="4"/>
        <v>0.35</v>
      </c>
      <c r="AS476" s="51" t="s">
        <v>111</v>
      </c>
      <c r="AT476" s="51" t="s">
        <v>112</v>
      </c>
      <c r="AU476" s="51" t="s">
        <v>113</v>
      </c>
      <c r="AV476" s="51" t="s">
        <v>114</v>
      </c>
      <c r="AW476" s="53" t="s">
        <v>115</v>
      </c>
      <c r="AX476" s="54">
        <f t="shared" si="78"/>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9"/>
        <v>1110.9</v>
      </c>
      <c r="BP476" s="61"/>
      <c r="BQ476" s="62">
        <f t="shared" si="80"/>
        <v>2259.1</v>
      </c>
      <c r="BR476" s="62">
        <f t="shared" si="13"/>
        <v>1894.1</v>
      </c>
      <c r="BS476" s="57">
        <f t="shared" si="81"/>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6"/>
        <v>50</v>
      </c>
      <c r="E477" s="35" t="s">
        <v>4170</v>
      </c>
      <c r="F477" s="146" t="s">
        <v>4171</v>
      </c>
      <c r="G477" s="164" t="s">
        <v>4172</v>
      </c>
      <c r="H477" s="38">
        <v>15000.0</v>
      </c>
      <c r="I477" s="39">
        <v>0.39</v>
      </c>
      <c r="J477" s="40">
        <f t="shared" si="36"/>
        <v>9003</v>
      </c>
      <c r="K477" s="26" t="s">
        <v>4173</v>
      </c>
      <c r="L477" s="41" t="s">
        <v>88</v>
      </c>
      <c r="M477" s="41" t="s">
        <v>88</v>
      </c>
      <c r="N477" s="42" t="s">
        <v>592</v>
      </c>
      <c r="O477" s="80">
        <v>2850.0</v>
      </c>
      <c r="P477" s="80">
        <v>400.0</v>
      </c>
      <c r="Q477" s="80">
        <v>400.0</v>
      </c>
      <c r="R477" s="80">
        <v>600.0</v>
      </c>
      <c r="S477" s="78" t="s">
        <v>4174</v>
      </c>
      <c r="T477" s="78" t="s">
        <v>4106</v>
      </c>
      <c r="U477" s="43" t="s">
        <v>4107</v>
      </c>
      <c r="V477" s="43" t="s">
        <v>2340</v>
      </c>
      <c r="W477" s="43" t="s">
        <v>597</v>
      </c>
      <c r="X477" s="238">
        <v>270.0</v>
      </c>
      <c r="Y477" s="45">
        <v>6.0</v>
      </c>
      <c r="Z477" s="45">
        <v>1.45</v>
      </c>
      <c r="AA477" s="238" t="s">
        <v>598</v>
      </c>
      <c r="AB477" s="43" t="s">
        <v>97</v>
      </c>
      <c r="AC477" s="113" t="str">
        <f t="shared" si="68"/>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3"/>
        <v>https://getfile.dokpub.com/yandex/get/https://disk.yandex.ru/d/VJdcflSPbsFwmQ/v1.mp4</v>
      </c>
      <c r="AL477" s="51" t="s">
        <v>106</v>
      </c>
      <c r="AM477" s="51" t="s">
        <v>107</v>
      </c>
      <c r="AN477" s="51" t="s">
        <v>108</v>
      </c>
      <c r="AO477" s="51" t="s">
        <v>109</v>
      </c>
      <c r="AP477" s="51" t="s">
        <v>110</v>
      </c>
      <c r="AQ477" s="51">
        <f t="shared" si="77"/>
        <v>9900</v>
      </c>
      <c r="AR477" s="52">
        <f t="shared" si="4"/>
        <v>0.34</v>
      </c>
      <c r="AS477" s="51" t="s">
        <v>111</v>
      </c>
      <c r="AT477" s="51" t="s">
        <v>112</v>
      </c>
      <c r="AU477" s="51" t="s">
        <v>113</v>
      </c>
      <c r="AV477" s="51" t="s">
        <v>114</v>
      </c>
      <c r="AW477" s="53" t="s">
        <v>115</v>
      </c>
      <c r="AX477" s="54">
        <f t="shared" si="78"/>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9"/>
        <v>1350.45</v>
      </c>
      <c r="BP477" s="61"/>
      <c r="BQ477" s="62">
        <f t="shared" si="80"/>
        <v>2754.55</v>
      </c>
      <c r="BR477" s="62">
        <f t="shared" si="13"/>
        <v>2280.55</v>
      </c>
      <c r="BS477" s="57">
        <f t="shared" si="81"/>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6"/>
        <v>50</v>
      </c>
      <c r="E478" s="35" t="s">
        <v>4176</v>
      </c>
      <c r="F478" s="146" t="s">
        <v>4177</v>
      </c>
      <c r="G478" s="164" t="s">
        <v>4178</v>
      </c>
      <c r="H478" s="38">
        <v>17500.0</v>
      </c>
      <c r="I478" s="39">
        <v>0.41</v>
      </c>
      <c r="J478" s="40">
        <f t="shared" si="36"/>
        <v>10519</v>
      </c>
      <c r="K478" s="26" t="s">
        <v>4179</v>
      </c>
      <c r="L478" s="41" t="s">
        <v>88</v>
      </c>
      <c r="M478" s="41" t="s">
        <v>88</v>
      </c>
      <c r="N478" s="42" t="s">
        <v>592</v>
      </c>
      <c r="O478" s="80">
        <v>3325.0</v>
      </c>
      <c r="P478" s="80">
        <v>400.0</v>
      </c>
      <c r="Q478" s="80">
        <v>400.0</v>
      </c>
      <c r="R478" s="80">
        <v>600.0</v>
      </c>
      <c r="S478" s="78" t="s">
        <v>4180</v>
      </c>
      <c r="T478" s="78" t="s">
        <v>4106</v>
      </c>
      <c r="U478" s="43" t="s">
        <v>4107</v>
      </c>
      <c r="V478" s="43" t="s">
        <v>2340</v>
      </c>
      <c r="W478" s="43" t="s">
        <v>597</v>
      </c>
      <c r="X478" s="238">
        <v>270.0</v>
      </c>
      <c r="Y478" s="45">
        <v>7.0</v>
      </c>
      <c r="Z478" s="45">
        <v>1.45</v>
      </c>
      <c r="AA478" s="238" t="s">
        <v>598</v>
      </c>
      <c r="AB478" s="43" t="s">
        <v>97</v>
      </c>
      <c r="AC478" s="113" t="str">
        <f t="shared" si="68"/>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3"/>
        <v>https://getfile.dokpub.com/yandex/get/https://disk.yandex.ru/d/VJdcflSPbsFwmQ/v1.mp4</v>
      </c>
      <c r="AL478" s="51" t="s">
        <v>106</v>
      </c>
      <c r="AM478" s="51" t="s">
        <v>107</v>
      </c>
      <c r="AN478" s="51" t="s">
        <v>108</v>
      </c>
      <c r="AO478" s="51" t="s">
        <v>109</v>
      </c>
      <c r="AP478" s="51" t="s">
        <v>110</v>
      </c>
      <c r="AQ478" s="51">
        <f t="shared" si="77"/>
        <v>11725</v>
      </c>
      <c r="AR478" s="52">
        <f t="shared" si="4"/>
        <v>0.33</v>
      </c>
      <c r="AS478" s="51" t="s">
        <v>111</v>
      </c>
      <c r="AT478" s="51" t="s">
        <v>112</v>
      </c>
      <c r="AU478" s="51" t="s">
        <v>113</v>
      </c>
      <c r="AV478" s="51" t="s">
        <v>114</v>
      </c>
      <c r="AW478" s="53" t="s">
        <v>115</v>
      </c>
      <c r="AX478" s="54">
        <f t="shared" si="78"/>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9"/>
        <v>1577.85</v>
      </c>
      <c r="BP478" s="61"/>
      <c r="BQ478" s="62">
        <f t="shared" si="80"/>
        <v>3217.15</v>
      </c>
      <c r="BR478" s="62">
        <f t="shared" si="13"/>
        <v>2633.15</v>
      </c>
      <c r="BS478" s="57">
        <f t="shared" si="81"/>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592</v>
      </c>
      <c r="O479" s="80">
        <v>4750.0</v>
      </c>
      <c r="P479" s="80">
        <v>400.0</v>
      </c>
      <c r="Q479" s="80">
        <v>400.0</v>
      </c>
      <c r="R479" s="80">
        <v>600.0</v>
      </c>
      <c r="S479" s="78" t="s">
        <v>4186</v>
      </c>
      <c r="T479" s="78" t="s">
        <v>4106</v>
      </c>
      <c r="U479" s="43" t="s">
        <v>4107</v>
      </c>
      <c r="V479" s="43" t="s">
        <v>2340</v>
      </c>
      <c r="W479" s="43" t="s">
        <v>597</v>
      </c>
      <c r="X479" s="238">
        <v>270.0</v>
      </c>
      <c r="Y479" s="45">
        <v>10.0</v>
      </c>
      <c r="Z479" s="45">
        <v>1.45</v>
      </c>
      <c r="AA479" s="238" t="s">
        <v>598</v>
      </c>
      <c r="AB479" s="43" t="s">
        <v>97</v>
      </c>
      <c r="AC479" s="113" t="str">
        <f t="shared" si="68"/>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3"/>
        <v>https://getfile.dokpub.com/yandex/get/https://disk.yandex.ru/d/VJdcflSPbsFwmQ/v1.mp4</v>
      </c>
      <c r="AL479" s="51" t="s">
        <v>2650</v>
      </c>
      <c r="AM479" s="51" t="s">
        <v>107</v>
      </c>
      <c r="AN479" s="51" t="s">
        <v>108</v>
      </c>
      <c r="AO479" s="51" t="s">
        <v>109</v>
      </c>
      <c r="AP479" s="51" t="s">
        <v>110</v>
      </c>
      <c r="AQ479" s="51">
        <f t="shared" si="77"/>
        <v>15950</v>
      </c>
      <c r="AR479" s="52">
        <f t="shared" si="4"/>
        <v>0.45</v>
      </c>
      <c r="AS479" s="51" t="s">
        <v>111</v>
      </c>
      <c r="AT479" s="51" t="s">
        <v>112</v>
      </c>
      <c r="AU479" s="51" t="s">
        <v>113</v>
      </c>
      <c r="AV479" s="51" t="s">
        <v>798</v>
      </c>
      <c r="AW479" s="53" t="s">
        <v>115</v>
      </c>
      <c r="AX479" s="54">
        <f t="shared" si="78"/>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9"/>
        <v>2614.722857</v>
      </c>
      <c r="BP479" s="107"/>
      <c r="BQ479" s="108">
        <f t="shared" si="80"/>
        <v>7276.762857</v>
      </c>
      <c r="BR479" s="108">
        <f t="shared" si="13"/>
        <v>6692.762857</v>
      </c>
      <c r="BS479" s="57">
        <f t="shared" si="81"/>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4">IF(C480="",50,0)</f>
        <v>50</v>
      </c>
      <c r="E480" s="35" t="s">
        <v>4188</v>
      </c>
      <c r="F480" s="146" t="s">
        <v>4189</v>
      </c>
      <c r="G480" s="111" t="s">
        <v>4190</v>
      </c>
      <c r="H480" s="38">
        <v>700.0</v>
      </c>
      <c r="I480" s="39">
        <v>0.63</v>
      </c>
      <c r="J480" s="40">
        <f t="shared" si="36"/>
        <v>322</v>
      </c>
      <c r="K480" s="26" t="s">
        <v>4191</v>
      </c>
      <c r="L480" s="41" t="s">
        <v>88</v>
      </c>
      <c r="M480" s="41" t="s">
        <v>88</v>
      </c>
      <c r="N480" s="42" t="s">
        <v>592</v>
      </c>
      <c r="O480" s="43">
        <v>100.0</v>
      </c>
      <c r="P480" s="43">
        <v>100.0</v>
      </c>
      <c r="Q480" s="43">
        <v>55.0</v>
      </c>
      <c r="R480" s="43">
        <v>265.0</v>
      </c>
      <c r="S480" s="48" t="s">
        <v>4192</v>
      </c>
      <c r="T480" s="78" t="s">
        <v>4193</v>
      </c>
      <c r="U480" s="43" t="s">
        <v>2787</v>
      </c>
      <c r="V480" s="43" t="s">
        <v>1952</v>
      </c>
      <c r="W480" s="43" t="s">
        <v>597</v>
      </c>
      <c r="X480" s="238">
        <v>270.0</v>
      </c>
      <c r="Y480" s="45" t="s">
        <v>95</v>
      </c>
      <c r="Z480" s="45" t="s">
        <v>1954</v>
      </c>
      <c r="AA480" s="238" t="s">
        <v>598</v>
      </c>
      <c r="AB480" s="43" t="s">
        <v>97</v>
      </c>
      <c r="AC480" s="113" t="str">
        <f t="shared" si="68"/>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3"/>
        <v>https://getfile.dokpub.com/yandex/get/https://disk.yandex.ru/d/sVMiodjE-AIHwg/v1.mp4</v>
      </c>
      <c r="AL480" s="51" t="s">
        <v>106</v>
      </c>
      <c r="AM480" s="51" t="s">
        <v>107</v>
      </c>
      <c r="AN480" s="51" t="s">
        <v>108</v>
      </c>
      <c r="AO480" s="51" t="s">
        <v>109</v>
      </c>
      <c r="AP480" s="51" t="s">
        <v>110</v>
      </c>
      <c r="AQ480" s="51">
        <f t="shared" si="77"/>
        <v>413</v>
      </c>
      <c r="AR480" s="52">
        <f t="shared" si="4"/>
        <v>0.41</v>
      </c>
      <c r="AS480" s="51" t="s">
        <v>111</v>
      </c>
      <c r="AT480" s="51" t="s">
        <v>112</v>
      </c>
      <c r="AU480" s="51" t="s">
        <v>113</v>
      </c>
      <c r="AV480" s="51" t="s">
        <v>114</v>
      </c>
      <c r="AW480" s="53" t="s">
        <v>115</v>
      </c>
      <c r="AX480" s="54">
        <f t="shared" si="78"/>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9"/>
        <v>48.3</v>
      </c>
      <c r="BP480" s="61"/>
      <c r="BQ480" s="62">
        <f t="shared" si="80"/>
        <v>98.7</v>
      </c>
      <c r="BR480" s="62">
        <f t="shared" si="13"/>
        <v>41.7</v>
      </c>
      <c r="BS480" s="57">
        <f t="shared" si="81"/>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708</v>
      </c>
      <c r="CD480" s="71" t="str">
        <f t="shared" ref="CD480:CD484" si="8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4"/>
        <v>0</v>
      </c>
      <c r="E481" s="35" t="s">
        <v>4199</v>
      </c>
      <c r="F481" s="146" t="s">
        <v>4200</v>
      </c>
      <c r="G481" s="111" t="s">
        <v>4201</v>
      </c>
      <c r="H481" s="38">
        <v>1100.0</v>
      </c>
      <c r="I481" s="39">
        <v>0.6</v>
      </c>
      <c r="J481" s="40">
        <f t="shared" si="36"/>
        <v>484</v>
      </c>
      <c r="K481" s="26" t="s">
        <v>4202</v>
      </c>
      <c r="L481" s="41" t="s">
        <v>88</v>
      </c>
      <c r="M481" s="41" t="s">
        <v>88</v>
      </c>
      <c r="N481" s="42" t="s">
        <v>592</v>
      </c>
      <c r="O481" s="43">
        <v>165.0</v>
      </c>
      <c r="P481" s="43">
        <v>140.0</v>
      </c>
      <c r="Q481" s="43">
        <v>90.0</v>
      </c>
      <c r="R481" s="43">
        <v>210.0</v>
      </c>
      <c r="S481" s="48" t="s">
        <v>4203</v>
      </c>
      <c r="T481" s="78" t="s">
        <v>4193</v>
      </c>
      <c r="U481" s="43" t="s">
        <v>2787</v>
      </c>
      <c r="V481" s="43" t="s">
        <v>1952</v>
      </c>
      <c r="W481" s="43" t="s">
        <v>597</v>
      </c>
      <c r="X481" s="238">
        <v>270.0</v>
      </c>
      <c r="Y481" s="45" t="s">
        <v>95</v>
      </c>
      <c r="Z481" s="43" t="s">
        <v>1967</v>
      </c>
      <c r="AA481" s="238" t="s">
        <v>598</v>
      </c>
      <c r="AB481" s="43" t="s">
        <v>97</v>
      </c>
      <c r="AC481" s="113" t="str">
        <f t="shared" si="68"/>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3"/>
        <v>https://getfile.dokpub.com/yandex/get/https://disk.yandex.ru/d/sVMiodjE-AIHwg/v1.mp4</v>
      </c>
      <c r="AL481" s="51" t="s">
        <v>106</v>
      </c>
      <c r="AM481" s="51" t="s">
        <v>107</v>
      </c>
      <c r="AN481" s="51" t="s">
        <v>108</v>
      </c>
      <c r="AO481" s="51" t="s">
        <v>109</v>
      </c>
      <c r="AP481" s="51" t="s">
        <v>110</v>
      </c>
      <c r="AQ481" s="51">
        <f t="shared" si="77"/>
        <v>583</v>
      </c>
      <c r="AR481" s="52">
        <f t="shared" si="4"/>
        <v>0.47</v>
      </c>
      <c r="AS481" s="51" t="s">
        <v>111</v>
      </c>
      <c r="AT481" s="51" t="s">
        <v>112</v>
      </c>
      <c r="AU481" s="51" t="s">
        <v>113</v>
      </c>
      <c r="AV481" s="51" t="s">
        <v>114</v>
      </c>
      <c r="AW481" s="53" t="s">
        <v>115</v>
      </c>
      <c r="AX481" s="54">
        <f t="shared" si="78"/>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9"/>
        <v>72.6</v>
      </c>
      <c r="BP481" s="61"/>
      <c r="BQ481" s="62">
        <f t="shared" si="80"/>
        <v>151.4</v>
      </c>
      <c r="BR481" s="62">
        <f t="shared" si="13"/>
        <v>92.4</v>
      </c>
      <c r="BS481" s="57">
        <f t="shared" si="81"/>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833</v>
      </c>
      <c r="CD481" s="71" t="str">
        <f t="shared" si="8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4"/>
        <v>50</v>
      </c>
      <c r="E482" s="35" t="s">
        <v>4207</v>
      </c>
      <c r="F482" s="146" t="s">
        <v>4208</v>
      </c>
      <c r="G482" s="111" t="s">
        <v>4209</v>
      </c>
      <c r="H482" s="38">
        <v>1600.0</v>
      </c>
      <c r="I482" s="39">
        <v>0.59</v>
      </c>
      <c r="J482" s="40">
        <f t="shared" si="36"/>
        <v>672</v>
      </c>
      <c r="K482" s="26" t="s">
        <v>4210</v>
      </c>
      <c r="L482" s="41" t="s">
        <v>88</v>
      </c>
      <c r="M482" s="41" t="s">
        <v>88</v>
      </c>
      <c r="N482" s="42" t="s">
        <v>592</v>
      </c>
      <c r="O482" s="43">
        <v>230.0</v>
      </c>
      <c r="P482" s="43">
        <v>220.0</v>
      </c>
      <c r="Q482" s="43">
        <v>110.0</v>
      </c>
      <c r="R482" s="43">
        <v>230.0</v>
      </c>
      <c r="S482" s="48" t="s">
        <v>4211</v>
      </c>
      <c r="T482" s="78" t="s">
        <v>4193</v>
      </c>
      <c r="U482" s="43" t="s">
        <v>2787</v>
      </c>
      <c r="V482" s="43" t="s">
        <v>1952</v>
      </c>
      <c r="W482" s="43" t="s">
        <v>597</v>
      </c>
      <c r="X482" s="238">
        <v>270.0</v>
      </c>
      <c r="Y482" s="45" t="s">
        <v>95</v>
      </c>
      <c r="Z482" s="45">
        <v>1.45</v>
      </c>
      <c r="AA482" s="238" t="s">
        <v>598</v>
      </c>
      <c r="AB482" s="43" t="s">
        <v>97</v>
      </c>
      <c r="AC482" s="113" t="str">
        <f t="shared" si="68"/>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3"/>
        <v>https://getfile.dokpub.com/yandex/get/https://disk.yandex.ru/d/sVMiodjE-AIHwg/v1.mp4</v>
      </c>
      <c r="AL482" s="51" t="s">
        <v>106</v>
      </c>
      <c r="AM482" s="51" t="s">
        <v>107</v>
      </c>
      <c r="AN482" s="51" t="s">
        <v>108</v>
      </c>
      <c r="AO482" s="51" t="s">
        <v>109</v>
      </c>
      <c r="AP482" s="51" t="s">
        <v>110</v>
      </c>
      <c r="AQ482" s="51">
        <f t="shared" si="77"/>
        <v>784</v>
      </c>
      <c r="AR482" s="52">
        <f t="shared" si="4"/>
        <v>0.51</v>
      </c>
      <c r="AS482" s="51" t="s">
        <v>111</v>
      </c>
      <c r="AT482" s="51" t="s">
        <v>112</v>
      </c>
      <c r="AU482" s="51" t="s">
        <v>113</v>
      </c>
      <c r="AV482" s="51" t="s">
        <v>114</v>
      </c>
      <c r="AW482" s="53" t="s">
        <v>159</v>
      </c>
      <c r="AX482" s="54">
        <f t="shared" si="78"/>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9"/>
        <v>100.8</v>
      </c>
      <c r="BP482" s="61"/>
      <c r="BQ482" s="62">
        <f t="shared" si="80"/>
        <v>205.2</v>
      </c>
      <c r="BR482" s="62">
        <f t="shared" si="13"/>
        <v>139.2</v>
      </c>
      <c r="BS482" s="57">
        <f t="shared" si="81"/>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4"/>
        <v>50</v>
      </c>
      <c r="E483" s="35" t="s">
        <v>4215</v>
      </c>
      <c r="F483" s="146" t="s">
        <v>4216</v>
      </c>
      <c r="G483" s="111" t="s">
        <v>4217</v>
      </c>
      <c r="H483" s="38">
        <v>2900.0</v>
      </c>
      <c r="I483" s="39">
        <v>0.61</v>
      </c>
      <c r="J483" s="40">
        <f t="shared" si="36"/>
        <v>1218</v>
      </c>
      <c r="K483" s="26" t="s">
        <v>4218</v>
      </c>
      <c r="L483" s="41" t="s">
        <v>88</v>
      </c>
      <c r="M483" s="41" t="s">
        <v>88</v>
      </c>
      <c r="N483" s="42" t="s">
        <v>592</v>
      </c>
      <c r="O483" s="43">
        <v>450.0</v>
      </c>
      <c r="P483" s="43">
        <v>220.0</v>
      </c>
      <c r="Q483" s="43">
        <v>150.0</v>
      </c>
      <c r="R483" s="43">
        <v>240.0</v>
      </c>
      <c r="S483" s="48" t="s">
        <v>4219</v>
      </c>
      <c r="T483" s="78" t="s">
        <v>4193</v>
      </c>
      <c r="U483" s="43" t="s">
        <v>2787</v>
      </c>
      <c r="V483" s="43" t="s">
        <v>1952</v>
      </c>
      <c r="W483" s="43" t="s">
        <v>597</v>
      </c>
      <c r="X483" s="238">
        <v>270.0</v>
      </c>
      <c r="Y483" s="45">
        <v>1.0</v>
      </c>
      <c r="Z483" s="45">
        <v>1.45</v>
      </c>
      <c r="AA483" s="238" t="s">
        <v>598</v>
      </c>
      <c r="AB483" s="43" t="s">
        <v>97</v>
      </c>
      <c r="AC483" s="113" t="str">
        <f t="shared" si="68"/>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3"/>
        <v>https://getfile.dokpub.com/yandex/get/https://disk.yandex.ru/d/sVMiodjE-AIHwg/v1.mp4</v>
      </c>
      <c r="AL483" s="51" t="s">
        <v>106</v>
      </c>
      <c r="AM483" s="51" t="s">
        <v>107</v>
      </c>
      <c r="AN483" s="51" t="s">
        <v>108</v>
      </c>
      <c r="AO483" s="51" t="s">
        <v>109</v>
      </c>
      <c r="AP483" s="51" t="s">
        <v>110</v>
      </c>
      <c r="AQ483" s="51">
        <f t="shared" si="77"/>
        <v>1363</v>
      </c>
      <c r="AR483" s="52">
        <f t="shared" si="4"/>
        <v>0.53</v>
      </c>
      <c r="AS483" s="51" t="s">
        <v>111</v>
      </c>
      <c r="AT483" s="51" t="s">
        <v>112</v>
      </c>
      <c r="AU483" s="51" t="s">
        <v>113</v>
      </c>
      <c r="AV483" s="51" t="s">
        <v>114</v>
      </c>
      <c r="AW483" s="53" t="s">
        <v>115</v>
      </c>
      <c r="AX483" s="54">
        <f t="shared" si="78"/>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9"/>
        <v>182.7</v>
      </c>
      <c r="BP483" s="61"/>
      <c r="BQ483" s="62">
        <f t="shared" si="80"/>
        <v>383.3</v>
      </c>
      <c r="BR483" s="62">
        <f t="shared" si="13"/>
        <v>302.3</v>
      </c>
      <c r="BS483" s="57">
        <f t="shared" si="81"/>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4"/>
        <v>50</v>
      </c>
      <c r="E484" s="35" t="s">
        <v>4223</v>
      </c>
      <c r="F484" s="146" t="s">
        <v>4224</v>
      </c>
      <c r="G484" s="111" t="s">
        <v>4225</v>
      </c>
      <c r="H484" s="38">
        <v>4300.0</v>
      </c>
      <c r="I484" s="39">
        <v>0.62</v>
      </c>
      <c r="J484" s="40">
        <f t="shared" si="36"/>
        <v>1763</v>
      </c>
      <c r="K484" s="26" t="s">
        <v>4226</v>
      </c>
      <c r="L484" s="41" t="s">
        <v>88</v>
      </c>
      <c r="M484" s="41" t="s">
        <v>88</v>
      </c>
      <c r="N484" s="42" t="s">
        <v>592</v>
      </c>
      <c r="O484" s="43">
        <v>640.0</v>
      </c>
      <c r="P484" s="43">
        <v>220.0</v>
      </c>
      <c r="Q484" s="43">
        <v>170.0</v>
      </c>
      <c r="R484" s="43">
        <v>240.0</v>
      </c>
      <c r="S484" s="48" t="s">
        <v>4227</v>
      </c>
      <c r="T484" s="44" t="s">
        <v>4193</v>
      </c>
      <c r="U484" s="43" t="s">
        <v>2787</v>
      </c>
      <c r="V484" s="43" t="s">
        <v>1952</v>
      </c>
      <c r="W484" s="43" t="s">
        <v>597</v>
      </c>
      <c r="X484" s="238">
        <v>270.0</v>
      </c>
      <c r="Y484" s="45">
        <v>1.5</v>
      </c>
      <c r="Z484" s="45">
        <v>1.45</v>
      </c>
      <c r="AA484" s="238" t="s">
        <v>598</v>
      </c>
      <c r="AB484" s="43" t="s">
        <v>97</v>
      </c>
      <c r="AC484" s="113" t="str">
        <f t="shared" si="68"/>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3"/>
        <v>https://getfile.dokpub.com/yandex/get/https://disk.yandex.ru/d/sVMiodjE-AIHwg/v1.mp4</v>
      </c>
      <c r="AL484" s="51" t="s">
        <v>106</v>
      </c>
      <c r="AM484" s="51" t="s">
        <v>107</v>
      </c>
      <c r="AN484" s="51" t="s">
        <v>108</v>
      </c>
      <c r="AO484" s="51" t="s">
        <v>109</v>
      </c>
      <c r="AP484" s="51" t="s">
        <v>110</v>
      </c>
      <c r="AQ484" s="51">
        <f t="shared" si="77"/>
        <v>1935</v>
      </c>
      <c r="AR484" s="52">
        <f t="shared" si="4"/>
        <v>0.55</v>
      </c>
      <c r="AS484" s="51" t="s">
        <v>111</v>
      </c>
      <c r="AT484" s="51" t="s">
        <v>112</v>
      </c>
      <c r="AU484" s="51" t="s">
        <v>113</v>
      </c>
      <c r="AV484" s="51" t="s">
        <v>114</v>
      </c>
      <c r="AW484" s="53" t="s">
        <v>115</v>
      </c>
      <c r="AX484" s="54">
        <f t="shared" si="78"/>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9"/>
        <v>264.45</v>
      </c>
      <c r="BP484" s="61"/>
      <c r="BQ484" s="62">
        <f t="shared" si="80"/>
        <v>552.55</v>
      </c>
      <c r="BR484" s="62">
        <f t="shared" si="13"/>
        <v>459.55</v>
      </c>
      <c r="BS484" s="57">
        <f t="shared" si="81"/>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4"/>
        <v>50</v>
      </c>
      <c r="E485" s="35" t="s">
        <v>4231</v>
      </c>
      <c r="F485" s="146" t="s">
        <v>4232</v>
      </c>
      <c r="G485" s="164" t="s">
        <v>4233</v>
      </c>
      <c r="H485" s="38">
        <v>5400.0</v>
      </c>
      <c r="I485" s="39">
        <v>0.53</v>
      </c>
      <c r="J485" s="40">
        <f t="shared" si="36"/>
        <v>2484</v>
      </c>
      <c r="K485" s="26" t="s">
        <v>4234</v>
      </c>
      <c r="L485" s="41" t="s">
        <v>88</v>
      </c>
      <c r="M485" s="41" t="s">
        <v>88</v>
      </c>
      <c r="N485" s="42" t="s">
        <v>592</v>
      </c>
      <c r="O485" s="43">
        <v>950.0</v>
      </c>
      <c r="P485" s="43">
        <v>300.0</v>
      </c>
      <c r="Q485" s="43">
        <v>200.0</v>
      </c>
      <c r="R485" s="43">
        <v>500.0</v>
      </c>
      <c r="S485" s="48" t="s">
        <v>4235</v>
      </c>
      <c r="T485" s="44" t="s">
        <v>4193</v>
      </c>
      <c r="U485" s="43" t="s">
        <v>2787</v>
      </c>
      <c r="V485" s="43" t="s">
        <v>1952</v>
      </c>
      <c r="W485" s="43" t="s">
        <v>597</v>
      </c>
      <c r="X485" s="238">
        <v>270.0</v>
      </c>
      <c r="Y485" s="45">
        <v>2.0</v>
      </c>
      <c r="Z485" s="45">
        <v>1.45</v>
      </c>
      <c r="AA485" s="238" t="s">
        <v>598</v>
      </c>
      <c r="AB485" s="43" t="s">
        <v>97</v>
      </c>
      <c r="AC485" s="113" t="str">
        <f t="shared" si="68"/>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3"/>
        <v>https://getfile.dokpub.com/yandex/get/https://disk.yandex.ru/d/sVMiodjE-AIHwg/v1.mp4</v>
      </c>
      <c r="AL485" s="51" t="s">
        <v>106</v>
      </c>
      <c r="AM485" s="51" t="s">
        <v>107</v>
      </c>
      <c r="AN485" s="51" t="s">
        <v>108</v>
      </c>
      <c r="AO485" s="51" t="s">
        <v>109</v>
      </c>
      <c r="AP485" s="51" t="s">
        <v>110</v>
      </c>
      <c r="AQ485" s="51">
        <f t="shared" si="77"/>
        <v>2754</v>
      </c>
      <c r="AR485" s="52">
        <f t="shared" si="4"/>
        <v>0.49</v>
      </c>
      <c r="AS485" s="51" t="s">
        <v>111</v>
      </c>
      <c r="AT485" s="51" t="s">
        <v>112</v>
      </c>
      <c r="AU485" s="51" t="s">
        <v>113</v>
      </c>
      <c r="AV485" s="51" t="s">
        <v>114</v>
      </c>
      <c r="AW485" s="53" t="s">
        <v>115</v>
      </c>
      <c r="AX485" s="54">
        <f t="shared" si="78"/>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9"/>
        <v>372.6</v>
      </c>
      <c r="BP485" s="61"/>
      <c r="BQ485" s="62">
        <f t="shared" si="80"/>
        <v>767.4</v>
      </c>
      <c r="BR485" s="62">
        <f t="shared" si="13"/>
        <v>609.4</v>
      </c>
      <c r="BS485" s="57">
        <f t="shared" si="81"/>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4"/>
        <v>50</v>
      </c>
      <c r="E486" s="35" t="s">
        <v>4237</v>
      </c>
      <c r="F486" s="146" t="s">
        <v>4238</v>
      </c>
      <c r="G486" s="164" t="s">
        <v>4239</v>
      </c>
      <c r="H486" s="38">
        <v>7800.0</v>
      </c>
      <c r="I486" s="39">
        <v>0.54</v>
      </c>
      <c r="J486" s="40">
        <f t="shared" si="36"/>
        <v>3666</v>
      </c>
      <c r="K486" s="26" t="s">
        <v>4240</v>
      </c>
      <c r="L486" s="41" t="s">
        <v>88</v>
      </c>
      <c r="M486" s="41" t="s">
        <v>88</v>
      </c>
      <c r="N486" s="42" t="s">
        <v>592</v>
      </c>
      <c r="O486" s="43">
        <v>1450.0</v>
      </c>
      <c r="P486" s="43">
        <v>300.0</v>
      </c>
      <c r="Q486" s="43">
        <v>250.0</v>
      </c>
      <c r="R486" s="43">
        <v>550.0</v>
      </c>
      <c r="S486" s="48" t="s">
        <v>4241</v>
      </c>
      <c r="T486" s="44" t="s">
        <v>4193</v>
      </c>
      <c r="U486" s="43" t="s">
        <v>2787</v>
      </c>
      <c r="V486" s="43" t="s">
        <v>1952</v>
      </c>
      <c r="W486" s="43" t="s">
        <v>597</v>
      </c>
      <c r="X486" s="238">
        <v>270.0</v>
      </c>
      <c r="Y486" s="45">
        <v>3.0</v>
      </c>
      <c r="Z486" s="45">
        <v>1.45</v>
      </c>
      <c r="AA486" s="238" t="s">
        <v>598</v>
      </c>
      <c r="AB486" s="43" t="s">
        <v>97</v>
      </c>
      <c r="AC486" s="113" t="str">
        <f t="shared" si="68"/>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3"/>
        <v>https://getfile.dokpub.com/yandex/get/https://disk.yandex.ru/d/sVMiodjE-AIHwg/v1.mp4</v>
      </c>
      <c r="AL486" s="51" t="s">
        <v>106</v>
      </c>
      <c r="AM486" s="51" t="s">
        <v>107</v>
      </c>
      <c r="AN486" s="51" t="s">
        <v>108</v>
      </c>
      <c r="AO486" s="51" t="s">
        <v>109</v>
      </c>
      <c r="AP486" s="51" t="s">
        <v>110</v>
      </c>
      <c r="AQ486" s="51">
        <f t="shared" si="77"/>
        <v>4056</v>
      </c>
      <c r="AR486" s="52">
        <f t="shared" si="4"/>
        <v>0.48</v>
      </c>
      <c r="AS486" s="51" t="s">
        <v>111</v>
      </c>
      <c r="AT486" s="51" t="s">
        <v>112</v>
      </c>
      <c r="AU486" s="51" t="s">
        <v>113</v>
      </c>
      <c r="AV486" s="51" t="s">
        <v>114</v>
      </c>
      <c r="AW486" s="53" t="s">
        <v>115</v>
      </c>
      <c r="AX486" s="54">
        <f t="shared" si="78"/>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9"/>
        <v>549.9</v>
      </c>
      <c r="BP486" s="61"/>
      <c r="BQ486" s="62">
        <f t="shared" si="80"/>
        <v>1134.1</v>
      </c>
      <c r="BR486" s="62">
        <f t="shared" si="13"/>
        <v>902.1</v>
      </c>
      <c r="BS486" s="57">
        <f t="shared" si="81"/>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4"/>
        <v>50</v>
      </c>
      <c r="E487" s="35" t="s">
        <v>4243</v>
      </c>
      <c r="F487" s="146" t="s">
        <v>4244</v>
      </c>
      <c r="G487" s="164" t="s">
        <v>4245</v>
      </c>
      <c r="H487" s="38">
        <v>10000.0</v>
      </c>
      <c r="I487" s="39">
        <v>0.54</v>
      </c>
      <c r="J487" s="40">
        <f t="shared" si="36"/>
        <v>4900</v>
      </c>
      <c r="K487" s="26" t="s">
        <v>4246</v>
      </c>
      <c r="L487" s="41" t="s">
        <v>88</v>
      </c>
      <c r="M487" s="41" t="s">
        <v>88</v>
      </c>
      <c r="N487" s="42" t="s">
        <v>592</v>
      </c>
      <c r="O487" s="43">
        <v>1900.0</v>
      </c>
      <c r="P487" s="43">
        <v>350.0</v>
      </c>
      <c r="Q487" s="43">
        <v>250.0</v>
      </c>
      <c r="R487" s="43">
        <v>550.0</v>
      </c>
      <c r="S487" s="48" t="s">
        <v>4247</v>
      </c>
      <c r="T487" s="44" t="s">
        <v>4193</v>
      </c>
      <c r="U487" s="43" t="s">
        <v>2787</v>
      </c>
      <c r="V487" s="43" t="s">
        <v>1952</v>
      </c>
      <c r="W487" s="43" t="s">
        <v>597</v>
      </c>
      <c r="X487" s="238">
        <v>270.0</v>
      </c>
      <c r="Y487" s="45">
        <v>4.0</v>
      </c>
      <c r="Z487" s="45">
        <v>1.45</v>
      </c>
      <c r="AA487" s="238" t="s">
        <v>598</v>
      </c>
      <c r="AB487" s="43" t="s">
        <v>97</v>
      </c>
      <c r="AC487" s="113" t="str">
        <f t="shared" si="68"/>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3"/>
        <v>https://getfile.dokpub.com/yandex/get/https://disk.yandex.ru/d/sVMiodjE-AIHwg/v1.mp4</v>
      </c>
      <c r="AL487" s="51" t="s">
        <v>106</v>
      </c>
      <c r="AM487" s="51" t="s">
        <v>107</v>
      </c>
      <c r="AN487" s="51" t="s">
        <v>108</v>
      </c>
      <c r="AO487" s="51" t="s">
        <v>109</v>
      </c>
      <c r="AP487" s="51" t="s">
        <v>110</v>
      </c>
      <c r="AQ487" s="51">
        <f t="shared" si="77"/>
        <v>5500</v>
      </c>
      <c r="AR487" s="52">
        <f t="shared" si="4"/>
        <v>0.45</v>
      </c>
      <c r="AS487" s="51" t="s">
        <v>111</v>
      </c>
      <c r="AT487" s="51" t="s">
        <v>112</v>
      </c>
      <c r="AU487" s="51" t="s">
        <v>113</v>
      </c>
      <c r="AV487" s="51" t="s">
        <v>114</v>
      </c>
      <c r="AW487" s="53" t="s">
        <v>115</v>
      </c>
      <c r="AX487" s="54">
        <f t="shared" si="78"/>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9"/>
        <v>735</v>
      </c>
      <c r="BP487" s="61"/>
      <c r="BQ487" s="62">
        <f t="shared" si="80"/>
        <v>1512</v>
      </c>
      <c r="BR487" s="62">
        <f t="shared" si="13"/>
        <v>1187</v>
      </c>
      <c r="BS487" s="57">
        <f t="shared" si="81"/>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4"/>
        <v>50</v>
      </c>
      <c r="E488" s="35" t="s">
        <v>4249</v>
      </c>
      <c r="F488" s="146" t="s">
        <v>4250</v>
      </c>
      <c r="G488" s="164" t="s">
        <v>4251</v>
      </c>
      <c r="H488" s="38">
        <v>12500.0</v>
      </c>
      <c r="I488" s="39">
        <v>0.54</v>
      </c>
      <c r="J488" s="40">
        <f t="shared" si="36"/>
        <v>6000</v>
      </c>
      <c r="K488" s="26" t="s">
        <v>4252</v>
      </c>
      <c r="L488" s="41" t="s">
        <v>88</v>
      </c>
      <c r="M488" s="41" t="s">
        <v>88</v>
      </c>
      <c r="N488" s="42" t="s">
        <v>592</v>
      </c>
      <c r="O488" s="43">
        <v>2350.0</v>
      </c>
      <c r="P488" s="43">
        <v>400.0</v>
      </c>
      <c r="Q488" s="43">
        <v>300.0</v>
      </c>
      <c r="R488" s="43">
        <v>550.0</v>
      </c>
      <c r="S488" s="48" t="s">
        <v>4253</v>
      </c>
      <c r="T488" s="44" t="s">
        <v>4193</v>
      </c>
      <c r="U488" s="43" t="s">
        <v>2787</v>
      </c>
      <c r="V488" s="43" t="s">
        <v>1952</v>
      </c>
      <c r="W488" s="43" t="s">
        <v>597</v>
      </c>
      <c r="X488" s="238">
        <v>270.0</v>
      </c>
      <c r="Y488" s="45">
        <v>5.0</v>
      </c>
      <c r="Z488" s="45">
        <v>1.45</v>
      </c>
      <c r="AA488" s="238" t="s">
        <v>598</v>
      </c>
      <c r="AB488" s="43" t="s">
        <v>97</v>
      </c>
      <c r="AC488" s="113" t="str">
        <f t="shared" si="68"/>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3"/>
        <v>https://getfile.dokpub.com/yandex/get/https://disk.yandex.ru/d/sVMiodjE-AIHwg/v1.mp4</v>
      </c>
      <c r="AL488" s="51" t="s">
        <v>106</v>
      </c>
      <c r="AM488" s="51" t="s">
        <v>107</v>
      </c>
      <c r="AN488" s="51" t="s">
        <v>108</v>
      </c>
      <c r="AO488" s="51" t="s">
        <v>109</v>
      </c>
      <c r="AP488" s="51" t="s">
        <v>110</v>
      </c>
      <c r="AQ488" s="51">
        <f t="shared" si="77"/>
        <v>6625</v>
      </c>
      <c r="AR488" s="52">
        <f t="shared" si="4"/>
        <v>0.47</v>
      </c>
      <c r="AS488" s="51" t="s">
        <v>111</v>
      </c>
      <c r="AT488" s="51" t="s">
        <v>112</v>
      </c>
      <c r="AU488" s="51" t="s">
        <v>113</v>
      </c>
      <c r="AV488" s="51" t="s">
        <v>114</v>
      </c>
      <c r="AW488" s="53" t="s">
        <v>115</v>
      </c>
      <c r="AX488" s="54">
        <f t="shared" si="78"/>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9"/>
        <v>900</v>
      </c>
      <c r="BP488" s="61"/>
      <c r="BQ488" s="62">
        <f t="shared" si="80"/>
        <v>1874</v>
      </c>
      <c r="BR488" s="62">
        <f t="shared" si="13"/>
        <v>1509</v>
      </c>
      <c r="BS488" s="57">
        <f t="shared" si="81"/>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4"/>
        <v>50</v>
      </c>
      <c r="E489" s="35" t="s">
        <v>4255</v>
      </c>
      <c r="F489" s="146" t="s">
        <v>4256</v>
      </c>
      <c r="G489" s="164" t="s">
        <v>4257</v>
      </c>
      <c r="H489" s="38">
        <v>15000.0</v>
      </c>
      <c r="I489" s="39">
        <v>0.52</v>
      </c>
      <c r="J489" s="40">
        <f t="shared" si="36"/>
        <v>7200</v>
      </c>
      <c r="K489" s="26" t="s">
        <v>4258</v>
      </c>
      <c r="L489" s="41" t="s">
        <v>88</v>
      </c>
      <c r="M489" s="41" t="s">
        <v>88</v>
      </c>
      <c r="N489" s="42" t="s">
        <v>592</v>
      </c>
      <c r="O489" s="80">
        <v>2850.0</v>
      </c>
      <c r="P489" s="80">
        <v>400.0</v>
      </c>
      <c r="Q489" s="80">
        <v>400.0</v>
      </c>
      <c r="R489" s="80">
        <v>600.0</v>
      </c>
      <c r="S489" s="48" t="s">
        <v>4259</v>
      </c>
      <c r="T489" s="44" t="s">
        <v>4193</v>
      </c>
      <c r="U489" s="43" t="s">
        <v>2787</v>
      </c>
      <c r="V489" s="43" t="s">
        <v>1952</v>
      </c>
      <c r="W489" s="43" t="s">
        <v>597</v>
      </c>
      <c r="X489" s="238">
        <v>270.0</v>
      </c>
      <c r="Y489" s="45">
        <v>6.0</v>
      </c>
      <c r="Z489" s="45">
        <v>1.45</v>
      </c>
      <c r="AA489" s="238" t="s">
        <v>598</v>
      </c>
      <c r="AB489" s="43" t="s">
        <v>97</v>
      </c>
      <c r="AC489" s="113" t="str">
        <f t="shared" si="68"/>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3"/>
        <v>https://getfile.dokpub.com/yandex/get/https://disk.yandex.ru/d/sVMiodjE-AIHwg/v1.mp4</v>
      </c>
      <c r="AL489" s="51" t="s">
        <v>106</v>
      </c>
      <c r="AM489" s="51" t="s">
        <v>107</v>
      </c>
      <c r="AN489" s="51" t="s">
        <v>108</v>
      </c>
      <c r="AO489" s="51" t="s">
        <v>109</v>
      </c>
      <c r="AP489" s="51" t="s">
        <v>110</v>
      </c>
      <c r="AQ489" s="51">
        <f t="shared" si="77"/>
        <v>8100</v>
      </c>
      <c r="AR489" s="52">
        <f t="shared" si="4"/>
        <v>0.46</v>
      </c>
      <c r="AS489" s="51" t="s">
        <v>111</v>
      </c>
      <c r="AT489" s="51" t="s">
        <v>112</v>
      </c>
      <c r="AU489" s="51" t="s">
        <v>113</v>
      </c>
      <c r="AV489" s="51" t="s">
        <v>114</v>
      </c>
      <c r="AW489" s="53" t="s">
        <v>115</v>
      </c>
      <c r="AX489" s="54">
        <f t="shared" si="78"/>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9"/>
        <v>1080</v>
      </c>
      <c r="BP489" s="61"/>
      <c r="BQ489" s="62">
        <f t="shared" si="80"/>
        <v>2194</v>
      </c>
      <c r="BR489" s="62">
        <f t="shared" si="13"/>
        <v>1720</v>
      </c>
      <c r="BS489" s="57">
        <f t="shared" si="81"/>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4"/>
        <v>50</v>
      </c>
      <c r="E490" s="35" t="s">
        <v>4261</v>
      </c>
      <c r="F490" s="146" t="s">
        <v>4262</v>
      </c>
      <c r="G490" s="164" t="s">
        <v>4263</v>
      </c>
      <c r="H490" s="38">
        <v>17500.0</v>
      </c>
      <c r="I490" s="39">
        <v>0.54</v>
      </c>
      <c r="J490" s="40">
        <f t="shared" si="36"/>
        <v>8400</v>
      </c>
      <c r="K490" s="26" t="s">
        <v>4264</v>
      </c>
      <c r="L490" s="41" t="s">
        <v>88</v>
      </c>
      <c r="M490" s="41" t="s">
        <v>88</v>
      </c>
      <c r="N490" s="42" t="s">
        <v>592</v>
      </c>
      <c r="O490" s="80">
        <v>3325.0</v>
      </c>
      <c r="P490" s="80">
        <v>400.0</v>
      </c>
      <c r="Q490" s="80">
        <v>400.0</v>
      </c>
      <c r="R490" s="80">
        <v>600.0</v>
      </c>
      <c r="S490" s="48" t="s">
        <v>4265</v>
      </c>
      <c r="T490" s="44" t="s">
        <v>4193</v>
      </c>
      <c r="U490" s="43" t="s">
        <v>2787</v>
      </c>
      <c r="V490" s="43" t="s">
        <v>1952</v>
      </c>
      <c r="W490" s="43" t="s">
        <v>597</v>
      </c>
      <c r="X490" s="238">
        <v>270.0</v>
      </c>
      <c r="Y490" s="45">
        <v>7.0</v>
      </c>
      <c r="Z490" s="45">
        <v>1.45</v>
      </c>
      <c r="AA490" s="238" t="s">
        <v>598</v>
      </c>
      <c r="AB490" s="43" t="s">
        <v>97</v>
      </c>
      <c r="AC490" s="113" t="s">
        <v>4266</v>
      </c>
      <c r="AD490" s="43" t="s">
        <v>99</v>
      </c>
      <c r="AE490" s="83" t="s">
        <v>4194</v>
      </c>
      <c r="AF490" s="78" t="s">
        <v>4195</v>
      </c>
      <c r="AG490" s="43" t="s">
        <v>102</v>
      </c>
      <c r="AH490" s="43" t="s">
        <v>103</v>
      </c>
      <c r="AI490" s="49" t="s">
        <v>104</v>
      </c>
      <c r="AJ490" s="49">
        <v>0.0</v>
      </c>
      <c r="AK490" s="73" t="str">
        <f t="shared" si="73"/>
        <v>https://getfile.dokpub.com/yandex/get/https://disk.yandex.ru/d/sVMiodjE-AIHwg/v1.mp4</v>
      </c>
      <c r="AL490" s="51" t="s">
        <v>106</v>
      </c>
      <c r="AM490" s="51" t="s">
        <v>107</v>
      </c>
      <c r="AN490" s="51" t="s">
        <v>108</v>
      </c>
      <c r="AO490" s="51" t="s">
        <v>109</v>
      </c>
      <c r="AP490" s="51" t="s">
        <v>110</v>
      </c>
      <c r="AQ490" s="51">
        <f t="shared" si="77"/>
        <v>9450</v>
      </c>
      <c r="AR490" s="52">
        <f t="shared" si="4"/>
        <v>0.46</v>
      </c>
      <c r="AS490" s="51" t="s">
        <v>111</v>
      </c>
      <c r="AT490" s="51" t="s">
        <v>112</v>
      </c>
      <c r="AU490" s="51" t="s">
        <v>113</v>
      </c>
      <c r="AV490" s="51" t="s">
        <v>114</v>
      </c>
      <c r="AW490" s="53" t="s">
        <v>115</v>
      </c>
      <c r="AX490" s="54">
        <f t="shared" si="78"/>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9"/>
        <v>1260</v>
      </c>
      <c r="BP490" s="61"/>
      <c r="BQ490" s="62">
        <f t="shared" si="80"/>
        <v>2550</v>
      </c>
      <c r="BR490" s="62">
        <f t="shared" si="13"/>
        <v>1966</v>
      </c>
      <c r="BS490" s="57">
        <f t="shared" si="81"/>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592</v>
      </c>
      <c r="O491" s="80">
        <v>4750.0</v>
      </c>
      <c r="P491" s="80">
        <v>400.0</v>
      </c>
      <c r="Q491" s="80">
        <v>400.0</v>
      </c>
      <c r="R491" s="80">
        <v>600.0</v>
      </c>
      <c r="S491" s="48" t="s">
        <v>4272</v>
      </c>
      <c r="T491" s="44" t="s">
        <v>4193</v>
      </c>
      <c r="U491" s="43" t="s">
        <v>2787</v>
      </c>
      <c r="V491" s="43" t="s">
        <v>1952</v>
      </c>
      <c r="W491" s="43" t="s">
        <v>597</v>
      </c>
      <c r="X491" s="238">
        <v>270.0</v>
      </c>
      <c r="Y491" s="45">
        <v>10.0</v>
      </c>
      <c r="Z491" s="45">
        <v>1.45</v>
      </c>
      <c r="AA491" s="238" t="s">
        <v>598</v>
      </c>
      <c r="AB491" s="43" t="s">
        <v>97</v>
      </c>
      <c r="AC491" s="113" t="str">
        <f t="shared" ref="AC491:AC493" si="8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3"/>
        <v>https://getfile.dokpub.com/yandex/get/https://disk.yandex.ru/d/sVMiodjE-AIHwg/v1.mp4</v>
      </c>
      <c r="AL491" s="51" t="s">
        <v>798</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1424</v>
      </c>
      <c r="BM491" s="54" t="s">
        <v>1424</v>
      </c>
      <c r="BN491" s="60">
        <v>0.15</v>
      </c>
      <c r="BO491" s="51" t="str">
        <f t="shared" si="79"/>
        <v>#DIV/0!</v>
      </c>
      <c r="BP491" s="61"/>
      <c r="BQ491" s="51" t="str">
        <f t="shared" si="80"/>
        <v>#DIV/0!</v>
      </c>
      <c r="BR491" s="51" t="str">
        <f t="shared" si="13"/>
        <v>#DIV/0!</v>
      </c>
      <c r="BS491" s="57" t="str">
        <f t="shared" si="81"/>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7">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1657</v>
      </c>
      <c r="V492" s="43" t="s">
        <v>399</v>
      </c>
      <c r="W492" s="43" t="s">
        <v>4281</v>
      </c>
      <c r="X492" s="170">
        <v>405.0</v>
      </c>
      <c r="Y492" s="45">
        <v>1.5</v>
      </c>
      <c r="Z492" s="43">
        <v>0.12</v>
      </c>
      <c r="AA492" s="43" t="s">
        <v>96</v>
      </c>
      <c r="AB492" s="43" t="s">
        <v>97</v>
      </c>
      <c r="AC492" s="113" t="str">
        <f t="shared" si="8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8">CEILING(H492*(1-AR492),1)</f>
        <v>443</v>
      </c>
      <c r="AR492" s="52">
        <f t="shared" si="4"/>
        <v>0.21</v>
      </c>
      <c r="AS492" s="51" t="s">
        <v>111</v>
      </c>
      <c r="AT492" s="51" t="s">
        <v>112</v>
      </c>
      <c r="AU492" s="51" t="s">
        <v>113</v>
      </c>
      <c r="AV492" s="51" t="s">
        <v>114</v>
      </c>
      <c r="AW492" s="53" t="s">
        <v>115</v>
      </c>
      <c r="AX492" s="54">
        <f t="shared" ref="AX492:AX516" si="89">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9"/>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708</v>
      </c>
      <c r="CD492" s="71" t="str">
        <f t="shared" ref="CD492:CD504" si="9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7"/>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927</v>
      </c>
      <c r="W493" s="43" t="s">
        <v>4281</v>
      </c>
      <c r="X493" s="170">
        <v>405.0</v>
      </c>
      <c r="Y493" s="45">
        <v>1.5</v>
      </c>
      <c r="Z493" s="43">
        <v>0.12</v>
      </c>
      <c r="AA493" s="43" t="s">
        <v>96</v>
      </c>
      <c r="AB493" s="43" t="s">
        <v>97</v>
      </c>
      <c r="AC493" s="113" t="str">
        <f t="shared" si="8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91">"https://getfile.dokpub.com/yandex/get/"&amp;AE493&amp;"/v1.mp4"</f>
        <v>https://getfile.dokpub.com/yandex/get/https://disk.yandex.ru/d/bPMywJ2QNIHFpw/v1.mp4</v>
      </c>
      <c r="AL493" s="51" t="s">
        <v>2650</v>
      </c>
      <c r="AM493" s="51" t="s">
        <v>107</v>
      </c>
      <c r="AN493" s="51" t="s">
        <v>108</v>
      </c>
      <c r="AO493" s="51" t="s">
        <v>109</v>
      </c>
      <c r="AP493" s="51" t="s">
        <v>110</v>
      </c>
      <c r="AQ493" s="51">
        <f t="shared" si="88"/>
        <v>443</v>
      </c>
      <c r="AR493" s="52">
        <f t="shared" si="4"/>
        <v>0.21</v>
      </c>
      <c r="AS493" s="51" t="s">
        <v>111</v>
      </c>
      <c r="AT493" s="51" t="s">
        <v>112</v>
      </c>
      <c r="AU493" s="51" t="s">
        <v>113</v>
      </c>
      <c r="AV493" s="51" t="s">
        <v>114</v>
      </c>
      <c r="AW493" s="53" t="s">
        <v>159</v>
      </c>
      <c r="AX493" s="54">
        <f t="shared" si="89"/>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9"/>
        <v>52.92</v>
      </c>
      <c r="BP493" s="61"/>
      <c r="BQ493" s="62">
        <f t="shared" ref="BQ493:BQ516" si="92">J493-BL493-BC493-BE493-BF493-BO493-BP493</f>
        <v>109</v>
      </c>
      <c r="BR493" s="62">
        <f t="shared" si="13"/>
        <v>53</v>
      </c>
      <c r="BS493" s="57">
        <f t="shared" ref="BS493:BS516" si="93">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7"/>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2240</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91"/>
        <v>https://getfile.dokpub.com/yandex/get/https://disk.yandex.ru/d/UHO1y2StSC2gsg/v1.mp4</v>
      </c>
      <c r="AL494" s="51" t="s">
        <v>2650</v>
      </c>
      <c r="AM494" s="51" t="s">
        <v>107</v>
      </c>
      <c r="AN494" s="51" t="s">
        <v>108</v>
      </c>
      <c r="AO494" s="51" t="s">
        <v>109</v>
      </c>
      <c r="AP494" s="51" t="s">
        <v>110</v>
      </c>
      <c r="AQ494" s="51">
        <f t="shared" si="88"/>
        <v>443</v>
      </c>
      <c r="AR494" s="52">
        <f t="shared" si="4"/>
        <v>0.21</v>
      </c>
      <c r="AS494" s="51" t="s">
        <v>111</v>
      </c>
      <c r="AT494" s="51" t="s">
        <v>112</v>
      </c>
      <c r="AU494" s="51" t="s">
        <v>113</v>
      </c>
      <c r="AV494" s="51" t="s">
        <v>114</v>
      </c>
      <c r="AW494" s="53" t="s">
        <v>159</v>
      </c>
      <c r="AX494" s="54">
        <f t="shared" si="89"/>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9"/>
        <v>51.9</v>
      </c>
      <c r="BP494" s="61"/>
      <c r="BQ494" s="62">
        <f t="shared" si="92"/>
        <v>104.22</v>
      </c>
      <c r="BR494" s="62">
        <f t="shared" si="13"/>
        <v>48.22</v>
      </c>
      <c r="BS494" s="57">
        <f t="shared" si="93"/>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9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7"/>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2292</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91"/>
        <v>https://getfile.dokpub.com/yandex/get/https://disk.yandex.ru/d/TtIDqBx3x14jIA/v1.mp4</v>
      </c>
      <c r="AL495" s="51" t="s">
        <v>2650</v>
      </c>
      <c r="AM495" s="51" t="s">
        <v>107</v>
      </c>
      <c r="AN495" s="51" t="s">
        <v>108</v>
      </c>
      <c r="AO495" s="51" t="s">
        <v>109</v>
      </c>
      <c r="AP495" s="51" t="s">
        <v>110</v>
      </c>
      <c r="AQ495" s="51">
        <f t="shared" si="88"/>
        <v>432</v>
      </c>
      <c r="AR495" s="52">
        <f t="shared" si="4"/>
        <v>0.23</v>
      </c>
      <c r="AS495" s="51" t="s">
        <v>111</v>
      </c>
      <c r="AT495" s="51" t="s">
        <v>112</v>
      </c>
      <c r="AU495" s="51" t="s">
        <v>113</v>
      </c>
      <c r="AV495" s="51" t="s">
        <v>114</v>
      </c>
      <c r="AW495" s="53" t="s">
        <v>159</v>
      </c>
      <c r="AX495" s="54">
        <f t="shared" si="89"/>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9"/>
        <v>50.85</v>
      </c>
      <c r="BP495" s="61"/>
      <c r="BQ495" s="62">
        <f t="shared" si="92"/>
        <v>104.03</v>
      </c>
      <c r="BR495" s="62">
        <f t="shared" si="13"/>
        <v>48.03</v>
      </c>
      <c r="BS495" s="57">
        <f t="shared" si="93"/>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9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7"/>
        <v>0</v>
      </c>
      <c r="E496" s="259" t="s">
        <v>4320</v>
      </c>
      <c r="F496" s="146" t="s">
        <v>4321</v>
      </c>
      <c r="G496" s="112" t="s">
        <v>4322</v>
      </c>
      <c r="H496" s="38">
        <v>480.0</v>
      </c>
      <c r="I496" s="39">
        <v>0.56</v>
      </c>
      <c r="J496" s="40">
        <f t="shared" si="36"/>
        <v>262</v>
      </c>
      <c r="K496" s="26" t="s">
        <v>4323</v>
      </c>
      <c r="L496" s="260" t="s">
        <v>4278</v>
      </c>
      <c r="M496" s="260" t="s">
        <v>4278</v>
      </c>
      <c r="N496" s="42" t="s">
        <v>592</v>
      </c>
      <c r="O496" s="43">
        <v>85.0</v>
      </c>
      <c r="P496" s="43">
        <v>160.0</v>
      </c>
      <c r="Q496" s="43">
        <v>50.0</v>
      </c>
      <c r="R496" s="43">
        <v>160.0</v>
      </c>
      <c r="S496" s="44" t="s">
        <v>4324</v>
      </c>
      <c r="T496" s="78" t="s">
        <v>4325</v>
      </c>
      <c r="U496" s="43" t="s">
        <v>926</v>
      </c>
      <c r="V496" s="43" t="s">
        <v>927</v>
      </c>
      <c r="W496" s="43" t="s">
        <v>4326</v>
      </c>
      <c r="X496" s="238">
        <v>260.0</v>
      </c>
      <c r="Y496" s="45">
        <v>1.5</v>
      </c>
      <c r="Z496" s="43" t="s">
        <v>4314</v>
      </c>
      <c r="AA496" s="238" t="s">
        <v>598</v>
      </c>
      <c r="AB496" s="43" t="s">
        <v>97</v>
      </c>
      <c r="AC496" s="50" t="s">
        <v>4327</v>
      </c>
      <c r="AD496" s="43" t="s">
        <v>99</v>
      </c>
      <c r="AE496" s="51"/>
      <c r="AF496" s="43"/>
      <c r="AG496" s="43" t="s">
        <v>102</v>
      </c>
      <c r="AH496" s="43" t="s">
        <v>103</v>
      </c>
      <c r="AI496" s="49" t="s">
        <v>104</v>
      </c>
      <c r="AJ496" s="49">
        <v>0.0</v>
      </c>
      <c r="AK496" s="73" t="str">
        <f t="shared" si="91"/>
        <v>https://getfile.dokpub.com/yandex/get//v1.mp4</v>
      </c>
      <c r="AL496" s="51" t="s">
        <v>2650</v>
      </c>
      <c r="AM496" s="51" t="s">
        <v>107</v>
      </c>
      <c r="AN496" s="51" t="s">
        <v>108</v>
      </c>
      <c r="AO496" s="51" t="s">
        <v>109</v>
      </c>
      <c r="AP496" s="51" t="s">
        <v>110</v>
      </c>
      <c r="AQ496" s="51">
        <f t="shared" si="88"/>
        <v>351</v>
      </c>
      <c r="AR496" s="52">
        <f t="shared" si="4"/>
        <v>0.27</v>
      </c>
      <c r="AS496" s="51" t="s">
        <v>111</v>
      </c>
      <c r="AT496" s="51" t="s">
        <v>112</v>
      </c>
      <c r="AU496" s="51" t="s">
        <v>113</v>
      </c>
      <c r="AV496" s="51" t="s">
        <v>114</v>
      </c>
      <c r="AW496" s="53" t="s">
        <v>115</v>
      </c>
      <c r="AX496" s="54">
        <f t="shared" si="89"/>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9"/>
        <v>39.3</v>
      </c>
      <c r="BP496" s="61"/>
      <c r="BQ496" s="62">
        <f t="shared" si="92"/>
        <v>79.62</v>
      </c>
      <c r="BR496" s="62">
        <f t="shared" si="13"/>
        <v>23.62</v>
      </c>
      <c r="BS496" s="57">
        <f t="shared" si="93"/>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9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7"/>
        <v>50</v>
      </c>
      <c r="E497" s="259" t="s">
        <v>4331</v>
      </c>
      <c r="F497" s="146" t="s">
        <v>4332</v>
      </c>
      <c r="G497" s="112" t="s">
        <v>4333</v>
      </c>
      <c r="H497" s="38">
        <v>530.0</v>
      </c>
      <c r="I497" s="39">
        <v>0.48</v>
      </c>
      <c r="J497" s="40">
        <f t="shared" si="36"/>
        <v>327</v>
      </c>
      <c r="K497" s="26" t="s">
        <v>4334</v>
      </c>
      <c r="L497" s="260" t="s">
        <v>4278</v>
      </c>
      <c r="M497" s="260" t="s">
        <v>4278</v>
      </c>
      <c r="N497" s="42" t="s">
        <v>592</v>
      </c>
      <c r="O497" s="43">
        <v>100.0</v>
      </c>
      <c r="P497" s="43">
        <v>160.0</v>
      </c>
      <c r="Q497" s="43">
        <v>50.0</v>
      </c>
      <c r="R497" s="43">
        <v>160.0</v>
      </c>
      <c r="S497" s="44" t="s">
        <v>4335</v>
      </c>
      <c r="T497" s="78" t="s">
        <v>4336</v>
      </c>
      <c r="U497" s="43" t="s">
        <v>3630</v>
      </c>
      <c r="V497" s="43" t="s">
        <v>2311</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91"/>
        <v>https://getfile.dokpub.com/yandex/get/https://getfile.dokpub.com/yandex/get//v1.mp4/v1.mp4</v>
      </c>
      <c r="AL497" s="51" t="s">
        <v>2650</v>
      </c>
      <c r="AM497" s="51" t="s">
        <v>107</v>
      </c>
      <c r="AN497" s="51" t="s">
        <v>108</v>
      </c>
      <c r="AO497" s="51" t="s">
        <v>109</v>
      </c>
      <c r="AP497" s="51" t="s">
        <v>110</v>
      </c>
      <c r="AQ497" s="51">
        <f t="shared" si="88"/>
        <v>419</v>
      </c>
      <c r="AR497" s="52">
        <f t="shared" si="4"/>
        <v>0.21</v>
      </c>
      <c r="AS497" s="51" t="s">
        <v>111</v>
      </c>
      <c r="AT497" s="51" t="s">
        <v>112</v>
      </c>
      <c r="AU497" s="51" t="s">
        <v>113</v>
      </c>
      <c r="AV497" s="51" t="s">
        <v>114</v>
      </c>
      <c r="AW497" s="262" t="s">
        <v>4340</v>
      </c>
      <c r="AX497" s="54">
        <f t="shared" si="89"/>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9"/>
        <v>49.05</v>
      </c>
      <c r="BP497" s="61"/>
      <c r="BQ497" s="62">
        <f t="shared" si="92"/>
        <v>100.75</v>
      </c>
      <c r="BR497" s="62">
        <f t="shared" si="13"/>
        <v>44.75</v>
      </c>
      <c r="BS497" s="57">
        <f t="shared" si="93"/>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708</v>
      </c>
      <c r="CD497" s="71" t="str">
        <f t="shared" si="9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7"/>
        <v>0</v>
      </c>
      <c r="E498" s="259" t="s">
        <v>4342</v>
      </c>
      <c r="F498" s="146" t="s">
        <v>4343</v>
      </c>
      <c r="G498" s="112" t="s">
        <v>4344</v>
      </c>
      <c r="H498" s="38">
        <v>500.0</v>
      </c>
      <c r="I498" s="39">
        <v>0.5</v>
      </c>
      <c r="J498" s="40">
        <f t="shared" si="36"/>
        <v>297</v>
      </c>
      <c r="K498" s="26" t="s">
        <v>4345</v>
      </c>
      <c r="L498" s="260" t="s">
        <v>4278</v>
      </c>
      <c r="M498" s="260" t="s">
        <v>4278</v>
      </c>
      <c r="N498" s="42" t="s">
        <v>592</v>
      </c>
      <c r="O498" s="43">
        <v>100.0</v>
      </c>
      <c r="P498" s="43">
        <v>160.0</v>
      </c>
      <c r="Q498" s="43">
        <v>50.0</v>
      </c>
      <c r="R498" s="43">
        <v>160.0</v>
      </c>
      <c r="S498" s="78" t="s">
        <v>4346</v>
      </c>
      <c r="T498" s="78" t="s">
        <v>4347</v>
      </c>
      <c r="U498" s="43" t="s">
        <v>1856</v>
      </c>
      <c r="V498" s="43" t="s">
        <v>212</v>
      </c>
      <c r="W498" s="43" t="s">
        <v>4337</v>
      </c>
      <c r="X498" s="170">
        <v>395.0</v>
      </c>
      <c r="Y498" s="45">
        <v>1.5</v>
      </c>
      <c r="Z498" s="43" t="s">
        <v>4314</v>
      </c>
      <c r="AA498" s="43" t="s">
        <v>96</v>
      </c>
      <c r="AB498" s="43" t="s">
        <v>97</v>
      </c>
      <c r="AC498" s="113" t="str">
        <f t="shared" ref="AC498:AC636" si="9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91"/>
        <v>https://getfile.dokpub.com/yandex/get/https://getfile.dokpub.com/yandex/get//v1.mp4/v1.mp4</v>
      </c>
      <c r="AL498" s="51" t="s">
        <v>2650</v>
      </c>
      <c r="AM498" s="51" t="s">
        <v>107</v>
      </c>
      <c r="AN498" s="51" t="s">
        <v>108</v>
      </c>
      <c r="AO498" s="51" t="s">
        <v>109</v>
      </c>
      <c r="AP498" s="51" t="s">
        <v>110</v>
      </c>
      <c r="AQ498" s="51">
        <f t="shared" si="88"/>
        <v>390</v>
      </c>
      <c r="AR498" s="52">
        <f t="shared" si="4"/>
        <v>0.22</v>
      </c>
      <c r="AS498" s="51" t="s">
        <v>111</v>
      </c>
      <c r="AT498" s="51" t="s">
        <v>112</v>
      </c>
      <c r="AU498" s="51" t="s">
        <v>113</v>
      </c>
      <c r="AV498" s="51" t="s">
        <v>114</v>
      </c>
      <c r="AW498" s="262" t="s">
        <v>4340</v>
      </c>
      <c r="AX498" s="54">
        <f t="shared" si="89"/>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9"/>
        <v>44.55</v>
      </c>
      <c r="BP498" s="61"/>
      <c r="BQ498" s="62">
        <f t="shared" si="92"/>
        <v>90.93</v>
      </c>
      <c r="BR498" s="62">
        <f t="shared" si="13"/>
        <v>34.93</v>
      </c>
      <c r="BS498" s="57">
        <f t="shared" si="93"/>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9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7"/>
        <v>0</v>
      </c>
      <c r="E499" s="259" t="s">
        <v>4350</v>
      </c>
      <c r="F499" s="146" t="s">
        <v>4351</v>
      </c>
      <c r="G499" s="112" t="s">
        <v>4352</v>
      </c>
      <c r="H499" s="38">
        <v>500.0</v>
      </c>
      <c r="I499" s="39">
        <v>0.51</v>
      </c>
      <c r="J499" s="40">
        <f t="shared" si="36"/>
        <v>292</v>
      </c>
      <c r="K499" s="26" t="s">
        <v>4353</v>
      </c>
      <c r="L499" s="260" t="s">
        <v>4278</v>
      </c>
      <c r="M499" s="260" t="s">
        <v>4278</v>
      </c>
      <c r="N499" s="42" t="s">
        <v>592</v>
      </c>
      <c r="O499" s="43">
        <v>100.0</v>
      </c>
      <c r="P499" s="43">
        <v>160.0</v>
      </c>
      <c r="Q499" s="43">
        <v>50.0</v>
      </c>
      <c r="R499" s="43">
        <v>160.0</v>
      </c>
      <c r="S499" s="44" t="s">
        <v>4354</v>
      </c>
      <c r="T499" s="78" t="s">
        <v>4355</v>
      </c>
      <c r="U499" s="43" t="s">
        <v>398</v>
      </c>
      <c r="V499" s="43" t="s">
        <v>399</v>
      </c>
      <c r="W499" s="43" t="s">
        <v>4337</v>
      </c>
      <c r="X499" s="170">
        <v>395.0</v>
      </c>
      <c r="Y499" s="45">
        <v>1.5</v>
      </c>
      <c r="Z499" s="43" t="s">
        <v>4314</v>
      </c>
      <c r="AA499" s="43" t="s">
        <v>96</v>
      </c>
      <c r="AB499" s="43" t="s">
        <v>97</v>
      </c>
      <c r="AC499" s="113" t="str">
        <f t="shared" si="9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91"/>
        <v>https://getfile.dokpub.com/yandex/get/https://getfile.dokpub.com/yandex/get//v1.mp4/v1.mp4</v>
      </c>
      <c r="AL499" s="51" t="s">
        <v>2650</v>
      </c>
      <c r="AM499" s="51" t="s">
        <v>107</v>
      </c>
      <c r="AN499" s="51" t="s">
        <v>108</v>
      </c>
      <c r="AO499" s="51" t="s">
        <v>109</v>
      </c>
      <c r="AP499" s="51" t="s">
        <v>110</v>
      </c>
      <c r="AQ499" s="51">
        <f t="shared" si="88"/>
        <v>385</v>
      </c>
      <c r="AR499" s="52">
        <f t="shared" si="4"/>
        <v>0.23</v>
      </c>
      <c r="AS499" s="51" t="s">
        <v>111</v>
      </c>
      <c r="AT499" s="51" t="s">
        <v>112</v>
      </c>
      <c r="AU499" s="51" t="s">
        <v>113</v>
      </c>
      <c r="AV499" s="51" t="s">
        <v>114</v>
      </c>
      <c r="AW499" s="262" t="s">
        <v>4340</v>
      </c>
      <c r="AX499" s="54">
        <f t="shared" si="89"/>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9"/>
        <v>43.8</v>
      </c>
      <c r="BP499" s="61"/>
      <c r="BQ499" s="62">
        <f t="shared" si="92"/>
        <v>89.56</v>
      </c>
      <c r="BR499" s="62">
        <f t="shared" si="13"/>
        <v>33.56</v>
      </c>
      <c r="BS499" s="57">
        <f t="shared" si="93"/>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708</v>
      </c>
      <c r="CD499" s="71" t="str">
        <f t="shared" si="9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7"/>
        <v>50</v>
      </c>
      <c r="E500" s="259" t="s">
        <v>4358</v>
      </c>
      <c r="F500" s="146" t="s">
        <v>4359</v>
      </c>
      <c r="G500" s="112" t="s">
        <v>4360</v>
      </c>
      <c r="H500" s="38">
        <v>500.0</v>
      </c>
      <c r="I500" s="39">
        <v>0.48</v>
      </c>
      <c r="J500" s="40">
        <f t="shared" si="36"/>
        <v>307</v>
      </c>
      <c r="K500" s="26" t="s">
        <v>4361</v>
      </c>
      <c r="L500" s="260" t="s">
        <v>4362</v>
      </c>
      <c r="M500" s="260" t="s">
        <v>4278</v>
      </c>
      <c r="N500" s="42" t="s">
        <v>592</v>
      </c>
      <c r="O500" s="43">
        <v>100.0</v>
      </c>
      <c r="P500" s="43">
        <v>160.0</v>
      </c>
      <c r="Q500" s="43">
        <v>50.0</v>
      </c>
      <c r="R500" s="43">
        <v>160.0</v>
      </c>
      <c r="S500" s="44" t="s">
        <v>4363</v>
      </c>
      <c r="T500" s="78" t="s">
        <v>4364</v>
      </c>
      <c r="U500" s="43" t="s">
        <v>1433</v>
      </c>
      <c r="V500" s="43" t="s">
        <v>399</v>
      </c>
      <c r="W500" s="43" t="s">
        <v>4337</v>
      </c>
      <c r="X500" s="170">
        <v>395.0</v>
      </c>
      <c r="Y500" s="45">
        <v>1.5</v>
      </c>
      <c r="Z500" s="43" t="s">
        <v>4314</v>
      </c>
      <c r="AA500" s="43" t="s">
        <v>96</v>
      </c>
      <c r="AB500" s="43" t="s">
        <v>97</v>
      </c>
      <c r="AC500" s="113" t="str">
        <f t="shared" si="9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91"/>
        <v>https://getfile.dokpub.com/yandex/get/https://disk.yandex.ru/d/XzMf-TiCEB1x6Q/v1.mp4</v>
      </c>
      <c r="AL500" s="51" t="s">
        <v>2650</v>
      </c>
      <c r="AM500" s="51" t="s">
        <v>107</v>
      </c>
      <c r="AN500" s="51" t="s">
        <v>108</v>
      </c>
      <c r="AO500" s="51" t="s">
        <v>109</v>
      </c>
      <c r="AP500" s="51" t="s">
        <v>110</v>
      </c>
      <c r="AQ500" s="51">
        <f t="shared" si="88"/>
        <v>400</v>
      </c>
      <c r="AR500" s="52">
        <f t="shared" si="4"/>
        <v>0.2</v>
      </c>
      <c r="AS500" s="51" t="s">
        <v>111</v>
      </c>
      <c r="AT500" s="51" t="s">
        <v>112</v>
      </c>
      <c r="AU500" s="51" t="s">
        <v>113</v>
      </c>
      <c r="AV500" s="51" t="s">
        <v>114</v>
      </c>
      <c r="AW500" s="262" t="s">
        <v>4340</v>
      </c>
      <c r="AX500" s="54">
        <f t="shared" si="89"/>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9"/>
        <v>46.05</v>
      </c>
      <c r="BP500" s="61"/>
      <c r="BQ500" s="62">
        <f t="shared" si="92"/>
        <v>94.39</v>
      </c>
      <c r="BR500" s="62">
        <f t="shared" si="13"/>
        <v>38.39</v>
      </c>
      <c r="BS500" s="57">
        <f t="shared" si="93"/>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9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7"/>
        <v>50</v>
      </c>
      <c r="E501" s="259" t="s">
        <v>4368</v>
      </c>
      <c r="F501" s="146" t="s">
        <v>4369</v>
      </c>
      <c r="G501" s="112" t="s">
        <v>4370</v>
      </c>
      <c r="H501" s="38">
        <v>560.0</v>
      </c>
      <c r="I501" s="39">
        <v>0.46</v>
      </c>
      <c r="J501" s="40">
        <f t="shared" si="36"/>
        <v>349</v>
      </c>
      <c r="K501" s="263" t="s">
        <v>4371</v>
      </c>
      <c r="L501" s="260" t="s">
        <v>4278</v>
      </c>
      <c r="M501" s="260" t="s">
        <v>4278</v>
      </c>
      <c r="N501" s="42" t="s">
        <v>592</v>
      </c>
      <c r="O501" s="43">
        <v>100.0</v>
      </c>
      <c r="P501" s="43">
        <v>160.0</v>
      </c>
      <c r="Q501" s="43">
        <v>50.0</v>
      </c>
      <c r="R501" s="43">
        <v>160.0</v>
      </c>
      <c r="S501" s="44" t="s">
        <v>4372</v>
      </c>
      <c r="T501" s="78" t="s">
        <v>4373</v>
      </c>
      <c r="U501" s="43" t="s">
        <v>497</v>
      </c>
      <c r="V501" s="43" t="s">
        <v>212</v>
      </c>
      <c r="W501" s="43" t="s">
        <v>4281</v>
      </c>
      <c r="X501" s="170">
        <v>405.0</v>
      </c>
      <c r="Y501" s="45">
        <v>1.5</v>
      </c>
      <c r="Z501" s="43" t="s">
        <v>4314</v>
      </c>
      <c r="AA501" s="43" t="s">
        <v>96</v>
      </c>
      <c r="AB501" s="43" t="s">
        <v>97</v>
      </c>
      <c r="AC501" s="113" t="str">
        <f t="shared" si="9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91"/>
        <v>https://getfile.dokpub.com/yandex/get/https://disk.yandex.ru/d/ilZLPA63ho3Zyg/v1.mp4</v>
      </c>
      <c r="AL501" s="51" t="s">
        <v>2650</v>
      </c>
      <c r="AM501" s="51" t="s">
        <v>107</v>
      </c>
      <c r="AN501" s="51" t="s">
        <v>108</v>
      </c>
      <c r="AO501" s="51" t="s">
        <v>109</v>
      </c>
      <c r="AP501" s="51" t="s">
        <v>110</v>
      </c>
      <c r="AQ501" s="51">
        <f t="shared" si="88"/>
        <v>443</v>
      </c>
      <c r="AR501" s="52">
        <f t="shared" si="4"/>
        <v>0.21</v>
      </c>
      <c r="AS501" s="51" t="s">
        <v>111</v>
      </c>
      <c r="AT501" s="51" t="s">
        <v>112</v>
      </c>
      <c r="AU501" s="51" t="s">
        <v>113</v>
      </c>
      <c r="AV501" s="51" t="s">
        <v>114</v>
      </c>
      <c r="AW501" s="262" t="s">
        <v>4340</v>
      </c>
      <c r="AX501" s="54">
        <f t="shared" si="89"/>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9"/>
        <v>52.35</v>
      </c>
      <c r="BP501" s="61"/>
      <c r="BQ501" s="62">
        <f t="shared" si="92"/>
        <v>105.77</v>
      </c>
      <c r="BR501" s="62">
        <f t="shared" si="13"/>
        <v>49.77</v>
      </c>
      <c r="BS501" s="57">
        <f t="shared" si="93"/>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708</v>
      </c>
      <c r="CD501" s="71" t="str">
        <f t="shared" si="9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592</v>
      </c>
      <c r="O502" s="43">
        <v>100.0</v>
      </c>
      <c r="P502" s="43">
        <v>160.0</v>
      </c>
      <c r="Q502" s="43">
        <v>50.0</v>
      </c>
      <c r="R502" s="43">
        <v>160.0</v>
      </c>
      <c r="S502" s="78" t="s">
        <v>4381</v>
      </c>
      <c r="T502" s="78" t="s">
        <v>4382</v>
      </c>
      <c r="U502" s="43" t="s">
        <v>4383</v>
      </c>
      <c r="V502" s="43" t="s">
        <v>2282</v>
      </c>
      <c r="W502" s="43" t="s">
        <v>4337</v>
      </c>
      <c r="X502" s="170">
        <v>395.0</v>
      </c>
      <c r="Y502" s="45">
        <v>1.5</v>
      </c>
      <c r="Z502" s="43" t="s">
        <v>4314</v>
      </c>
      <c r="AA502" s="43" t="s">
        <v>96</v>
      </c>
      <c r="AB502" s="43" t="s">
        <v>97</v>
      </c>
      <c r="AC502" s="113" t="str">
        <f t="shared" si="9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91"/>
        <v>https://getfile.dokpub.com/yandex/get/https://disk.yandex.ru/d/GaEFt-a62vmfcQ/v1.mp4</v>
      </c>
      <c r="AL502" s="51" t="s">
        <v>2650</v>
      </c>
      <c r="AM502" s="51" t="s">
        <v>107</v>
      </c>
      <c r="AN502" s="51" t="s">
        <v>108</v>
      </c>
      <c r="AO502" s="51" t="s">
        <v>109</v>
      </c>
      <c r="AP502" s="51" t="s">
        <v>110</v>
      </c>
      <c r="AQ502" s="51">
        <f t="shared" si="88"/>
        <v>404</v>
      </c>
      <c r="AR502" s="52">
        <f t="shared" si="4"/>
        <v>0.28</v>
      </c>
      <c r="AS502" s="51" t="s">
        <v>111</v>
      </c>
      <c r="AT502" s="51" t="s">
        <v>112</v>
      </c>
      <c r="AU502" s="51" t="s">
        <v>113</v>
      </c>
      <c r="AV502" s="51" t="s">
        <v>114</v>
      </c>
      <c r="AW502" s="262" t="s">
        <v>4340</v>
      </c>
      <c r="AX502" s="54">
        <f t="shared" si="89"/>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9"/>
        <v>46.95</v>
      </c>
      <c r="BP502" s="61"/>
      <c r="BQ502" s="62">
        <f t="shared" si="92"/>
        <v>95.17</v>
      </c>
      <c r="BR502" s="62">
        <f t="shared" si="13"/>
        <v>39.17</v>
      </c>
      <c r="BS502" s="57">
        <f t="shared" si="93"/>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9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5">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91"/>
        <v>https://getfile.dokpub.com/yandex/get/https://disk.yandex.ru/d/DUI5URu8zTb_oA/v1.mp4</v>
      </c>
      <c r="AL503" s="51" t="s">
        <v>2650</v>
      </c>
      <c r="AM503" s="51" t="s">
        <v>107</v>
      </c>
      <c r="AN503" s="51" t="s">
        <v>108</v>
      </c>
      <c r="AO503" s="51" t="s">
        <v>109</v>
      </c>
      <c r="AP503" s="51" t="s">
        <v>110</v>
      </c>
      <c r="AQ503" s="51">
        <f t="shared" si="88"/>
        <v>437</v>
      </c>
      <c r="AR503" s="52">
        <f t="shared" si="4"/>
        <v>0.22</v>
      </c>
      <c r="AS503" s="51" t="s">
        <v>111</v>
      </c>
      <c r="AT503" s="51" t="s">
        <v>112</v>
      </c>
      <c r="AU503" s="51" t="s">
        <v>113</v>
      </c>
      <c r="AV503" s="51" t="s">
        <v>114</v>
      </c>
      <c r="AW503" s="262" t="s">
        <v>4340</v>
      </c>
      <c r="AX503" s="54">
        <f t="shared" si="89"/>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9"/>
        <v>51.9</v>
      </c>
      <c r="BP503" s="61"/>
      <c r="BQ503" s="62">
        <f t="shared" si="92"/>
        <v>105.94</v>
      </c>
      <c r="BR503" s="62">
        <f t="shared" si="13"/>
        <v>49.94</v>
      </c>
      <c r="BS503" s="57">
        <f t="shared" si="93"/>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9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5"/>
        <v>50</v>
      </c>
      <c r="E504" s="259" t="s">
        <v>4398</v>
      </c>
      <c r="F504" s="146" t="s">
        <v>4399</v>
      </c>
      <c r="G504" s="144" t="s">
        <v>4400</v>
      </c>
      <c r="H504" s="38">
        <v>560.0</v>
      </c>
      <c r="I504" s="39">
        <v>0.45</v>
      </c>
      <c r="J504" s="40">
        <f t="shared" si="36"/>
        <v>356</v>
      </c>
      <c r="K504" s="26" t="s">
        <v>4401</v>
      </c>
      <c r="L504" s="260" t="s">
        <v>4278</v>
      </c>
      <c r="M504" s="260" t="s">
        <v>4278</v>
      </c>
      <c r="N504" s="42" t="s">
        <v>592</v>
      </c>
      <c r="O504" s="43">
        <v>100.0</v>
      </c>
      <c r="P504" s="43">
        <v>160.0</v>
      </c>
      <c r="Q504" s="43">
        <v>50.0</v>
      </c>
      <c r="R504" s="43">
        <v>160.0</v>
      </c>
      <c r="S504" s="44" t="s">
        <v>4402</v>
      </c>
      <c r="T504" s="78" t="s">
        <v>4403</v>
      </c>
      <c r="U504" s="43" t="s">
        <v>4404</v>
      </c>
      <c r="V504" s="43" t="s">
        <v>2262</v>
      </c>
      <c r="W504" s="43" t="s">
        <v>4281</v>
      </c>
      <c r="X504" s="170">
        <v>405.0</v>
      </c>
      <c r="Y504" s="45">
        <v>1.5</v>
      </c>
      <c r="Z504" s="43" t="s">
        <v>4314</v>
      </c>
      <c r="AA504" s="43" t="s">
        <v>96</v>
      </c>
      <c r="AB504" s="43" t="s">
        <v>97</v>
      </c>
      <c r="AC504" s="113" t="str">
        <f t="shared" si="9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91"/>
        <v>https://getfile.dokpub.com/yandex/get/https://disk.yandex.ru/d/5SreslTNIuqFMg/v1.mp4</v>
      </c>
      <c r="AL504" s="51" t="s">
        <v>2650</v>
      </c>
      <c r="AM504" s="51" t="s">
        <v>107</v>
      </c>
      <c r="AN504" s="51" t="s">
        <v>108</v>
      </c>
      <c r="AO504" s="51" t="s">
        <v>109</v>
      </c>
      <c r="AP504" s="51" t="s">
        <v>110</v>
      </c>
      <c r="AQ504" s="51">
        <f t="shared" si="88"/>
        <v>448</v>
      </c>
      <c r="AR504" s="52">
        <f t="shared" si="4"/>
        <v>0.2</v>
      </c>
      <c r="AS504" s="51" t="s">
        <v>111</v>
      </c>
      <c r="AT504" s="51" t="s">
        <v>112</v>
      </c>
      <c r="AU504" s="51" t="s">
        <v>113</v>
      </c>
      <c r="AV504" s="51" t="s">
        <v>114</v>
      </c>
      <c r="AW504" s="262" t="s">
        <v>4340</v>
      </c>
      <c r="AX504" s="54">
        <f t="shared" si="89"/>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9"/>
        <v>53.4</v>
      </c>
      <c r="BP504" s="61"/>
      <c r="BQ504" s="62">
        <f t="shared" si="92"/>
        <v>110</v>
      </c>
      <c r="BR504" s="62">
        <f t="shared" si="13"/>
        <v>54</v>
      </c>
      <c r="BS504" s="57">
        <f t="shared" si="93"/>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708</v>
      </c>
      <c r="CD504" s="71" t="str">
        <f t="shared" si="9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5"/>
        <v>50</v>
      </c>
      <c r="E505" s="265" t="s">
        <v>4407</v>
      </c>
      <c r="F505" s="146" t="s">
        <v>4408</v>
      </c>
      <c r="G505" s="144" t="s">
        <v>4409</v>
      </c>
      <c r="H505" s="38">
        <v>500.0</v>
      </c>
      <c r="I505" s="39">
        <v>0.52</v>
      </c>
      <c r="J505" s="40">
        <f t="shared" si="36"/>
        <v>285</v>
      </c>
      <c r="K505" s="26" t="s">
        <v>4410</v>
      </c>
      <c r="L505" s="260" t="s">
        <v>4278</v>
      </c>
      <c r="M505" s="260" t="s">
        <v>4278</v>
      </c>
      <c r="N505" s="42" t="s">
        <v>592</v>
      </c>
      <c r="O505" s="43">
        <v>100.0</v>
      </c>
      <c r="P505" s="43">
        <v>160.0</v>
      </c>
      <c r="Q505" s="43">
        <v>50.0</v>
      </c>
      <c r="R505" s="43">
        <v>160.0</v>
      </c>
      <c r="S505" s="44" t="s">
        <v>4411</v>
      </c>
      <c r="T505" s="78" t="s">
        <v>4412</v>
      </c>
      <c r="U505" s="43" t="s">
        <v>4413</v>
      </c>
      <c r="V505" s="43" t="s">
        <v>927</v>
      </c>
      <c r="W505" s="43" t="s">
        <v>4337</v>
      </c>
      <c r="X505" s="43">
        <v>395.0</v>
      </c>
      <c r="Y505" s="45">
        <v>1.5</v>
      </c>
      <c r="Z505" s="43" t="s">
        <v>4314</v>
      </c>
      <c r="AA505" s="43" t="s">
        <v>96</v>
      </c>
      <c r="AB505" s="43" t="s">
        <v>97</v>
      </c>
      <c r="AC505" s="113" t="str">
        <f t="shared" si="9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91"/>
        <v>https://getfile.dokpub.com/yandex/get/https://disk.yandex.ru/d/pBuhWVK8BkMALQ/v1.mp4</v>
      </c>
      <c r="AL505" s="51" t="s">
        <v>2650</v>
      </c>
      <c r="AM505" s="51" t="s">
        <v>107</v>
      </c>
      <c r="AN505" s="51" t="s">
        <v>108</v>
      </c>
      <c r="AO505" s="51" t="s">
        <v>109</v>
      </c>
      <c r="AP505" s="51" t="s">
        <v>110</v>
      </c>
      <c r="AQ505" s="51">
        <f t="shared" si="88"/>
        <v>375</v>
      </c>
      <c r="AR505" s="52">
        <f t="shared" si="4"/>
        <v>0.25</v>
      </c>
      <c r="AS505" s="51" t="s">
        <v>111</v>
      </c>
      <c r="AT505" s="51" t="s">
        <v>112</v>
      </c>
      <c r="AU505" s="51" t="s">
        <v>113</v>
      </c>
      <c r="AV505" s="51" t="s">
        <v>114</v>
      </c>
      <c r="AW505" s="53" t="s">
        <v>115</v>
      </c>
      <c r="AX505" s="54">
        <f t="shared" si="89"/>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9"/>
        <v>42.75</v>
      </c>
      <c r="BP505" s="61"/>
      <c r="BQ505" s="62">
        <f t="shared" si="92"/>
        <v>86.49</v>
      </c>
      <c r="BR505" s="62">
        <f t="shared" si="13"/>
        <v>30.49</v>
      </c>
      <c r="BS505" s="57">
        <f t="shared" si="93"/>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708</v>
      </c>
      <c r="CD505" s="71"/>
      <c r="CE505" s="75"/>
      <c r="CF505" s="68"/>
      <c r="CG505" s="72"/>
      <c r="CH505" s="68"/>
      <c r="CI505" s="68"/>
      <c r="CJ505" s="68"/>
      <c r="CK505" s="68"/>
    </row>
    <row r="506" ht="30.0" customHeight="1">
      <c r="A506" s="85"/>
      <c r="B506" s="142" t="s">
        <v>4415</v>
      </c>
      <c r="C506" s="33" t="str">
        <f>IF(C508 = "стоп", "стоп" , "")</f>
        <v/>
      </c>
      <c r="D506" s="34">
        <f t="shared" si="95"/>
        <v>50</v>
      </c>
      <c r="E506" s="35" t="s">
        <v>4416</v>
      </c>
      <c r="F506" s="146" t="s">
        <v>4417</v>
      </c>
      <c r="G506" s="111" t="s">
        <v>4418</v>
      </c>
      <c r="H506" s="38">
        <v>700.0</v>
      </c>
      <c r="I506" s="39">
        <v>0.6</v>
      </c>
      <c r="J506" s="40">
        <f t="shared" si="36"/>
        <v>322</v>
      </c>
      <c r="K506" s="26" t="s">
        <v>4419</v>
      </c>
      <c r="L506" s="41" t="s">
        <v>88</v>
      </c>
      <c r="M506" s="41" t="s">
        <v>88</v>
      </c>
      <c r="N506" s="42" t="s">
        <v>592</v>
      </c>
      <c r="O506" s="43">
        <v>100.0</v>
      </c>
      <c r="P506" s="43">
        <v>100.0</v>
      </c>
      <c r="Q506" s="43">
        <v>60.0</v>
      </c>
      <c r="R506" s="43">
        <v>270.0</v>
      </c>
      <c r="S506" s="78" t="s">
        <v>4420</v>
      </c>
      <c r="T506" s="78" t="s">
        <v>4421</v>
      </c>
      <c r="U506" s="43" t="s">
        <v>4422</v>
      </c>
      <c r="V506" s="43" t="s">
        <v>4423</v>
      </c>
      <c r="W506" s="43" t="s">
        <v>597</v>
      </c>
      <c r="X506" s="43">
        <v>270.0</v>
      </c>
      <c r="Y506" s="45" t="s">
        <v>95</v>
      </c>
      <c r="Z506" s="45" t="s">
        <v>1954</v>
      </c>
      <c r="AA506" s="43" t="s">
        <v>96</v>
      </c>
      <c r="AB506" s="43" t="s">
        <v>97</v>
      </c>
      <c r="AC506" s="113" t="str">
        <f t="shared" si="9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91"/>
        <v>https://getfile.dokpub.com/yandex/get/https://disk.yandex.ru/d/lkRlrT6g2GOnaw/v1.mp4</v>
      </c>
      <c r="AL506" s="51" t="s">
        <v>106</v>
      </c>
      <c r="AM506" s="51" t="s">
        <v>107</v>
      </c>
      <c r="AN506" s="51" t="s">
        <v>108</v>
      </c>
      <c r="AO506" s="51" t="s">
        <v>109</v>
      </c>
      <c r="AP506" s="51" t="s">
        <v>110</v>
      </c>
      <c r="AQ506" s="51">
        <f t="shared" si="88"/>
        <v>413</v>
      </c>
      <c r="AR506" s="52">
        <f t="shared" si="4"/>
        <v>0.41</v>
      </c>
      <c r="AS506" s="51" t="s">
        <v>111</v>
      </c>
      <c r="AT506" s="51" t="s">
        <v>112</v>
      </c>
      <c r="AU506" s="51" t="s">
        <v>113</v>
      </c>
      <c r="AV506" s="51" t="s">
        <v>114</v>
      </c>
      <c r="AW506" s="53" t="s">
        <v>115</v>
      </c>
      <c r="AX506" s="54">
        <f t="shared" si="89"/>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9"/>
        <v>48.3</v>
      </c>
      <c r="BP506" s="61"/>
      <c r="BQ506" s="62">
        <f t="shared" si="92"/>
        <v>97.7</v>
      </c>
      <c r="BR506" s="62">
        <f t="shared" si="13"/>
        <v>40.7</v>
      </c>
      <c r="BS506" s="57">
        <f t="shared" si="93"/>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5"/>
        <v>0</v>
      </c>
      <c r="E507" s="35" t="s">
        <v>4430</v>
      </c>
      <c r="F507" s="146" t="s">
        <v>4431</v>
      </c>
      <c r="G507" s="111" t="s">
        <v>4432</v>
      </c>
      <c r="H507" s="38">
        <v>1100.0</v>
      </c>
      <c r="I507" s="39">
        <v>0.59</v>
      </c>
      <c r="J507" s="40">
        <f t="shared" si="36"/>
        <v>484</v>
      </c>
      <c r="K507" s="26" t="s">
        <v>4433</v>
      </c>
      <c r="L507" s="41" t="s">
        <v>87</v>
      </c>
      <c r="M507" s="41" t="s">
        <v>88</v>
      </c>
      <c r="N507" s="42" t="s">
        <v>592</v>
      </c>
      <c r="O507" s="43">
        <v>165.0</v>
      </c>
      <c r="P507" s="43">
        <v>140.0</v>
      </c>
      <c r="Q507" s="43">
        <v>90.0</v>
      </c>
      <c r="R507" s="43">
        <v>210.0</v>
      </c>
      <c r="S507" s="78" t="s">
        <v>4434</v>
      </c>
      <c r="T507" s="78" t="s">
        <v>4421</v>
      </c>
      <c r="U507" s="43" t="s">
        <v>4422</v>
      </c>
      <c r="V507" s="43" t="s">
        <v>4423</v>
      </c>
      <c r="W507" s="43" t="s">
        <v>597</v>
      </c>
      <c r="X507" s="43">
        <v>270.0</v>
      </c>
      <c r="Y507" s="45" t="s">
        <v>95</v>
      </c>
      <c r="Z507" s="43" t="s">
        <v>1967</v>
      </c>
      <c r="AA507" s="43" t="s">
        <v>96</v>
      </c>
      <c r="AB507" s="43" t="s">
        <v>97</v>
      </c>
      <c r="AC507" s="113"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91"/>
        <v>https://getfile.dokpub.com/yandex/get/https://disk.yandex.ru/d/lkRlrT6g2GOnaw/v1.mp4</v>
      </c>
      <c r="AL507" s="51" t="s">
        <v>106</v>
      </c>
      <c r="AM507" s="51" t="s">
        <v>107</v>
      </c>
      <c r="AN507" s="51" t="s">
        <v>108</v>
      </c>
      <c r="AO507" s="51" t="s">
        <v>109</v>
      </c>
      <c r="AP507" s="51" t="s">
        <v>110</v>
      </c>
      <c r="AQ507" s="51">
        <f t="shared" si="88"/>
        <v>583</v>
      </c>
      <c r="AR507" s="52">
        <f t="shared" si="4"/>
        <v>0.47</v>
      </c>
      <c r="AS507" s="51" t="s">
        <v>111</v>
      </c>
      <c r="AT507" s="51" t="s">
        <v>112</v>
      </c>
      <c r="AU507" s="51" t="s">
        <v>113</v>
      </c>
      <c r="AV507" s="51" t="s">
        <v>114</v>
      </c>
      <c r="AW507" s="53" t="s">
        <v>115</v>
      </c>
      <c r="AX507" s="54">
        <f t="shared" si="89"/>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9"/>
        <v>72.6</v>
      </c>
      <c r="BP507" s="61"/>
      <c r="BQ507" s="62">
        <f t="shared" si="92"/>
        <v>145.4</v>
      </c>
      <c r="BR507" s="62">
        <f t="shared" si="13"/>
        <v>86.4</v>
      </c>
      <c r="BS507" s="57">
        <f t="shared" si="93"/>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5"/>
        <v>50</v>
      </c>
      <c r="E508" s="35" t="s">
        <v>4438</v>
      </c>
      <c r="F508" s="146" t="s">
        <v>4439</v>
      </c>
      <c r="G508" s="111" t="s">
        <v>4440</v>
      </c>
      <c r="H508" s="38">
        <v>1600.0</v>
      </c>
      <c r="I508" s="39">
        <v>0.58</v>
      </c>
      <c r="J508" s="40">
        <f t="shared" si="36"/>
        <v>704</v>
      </c>
      <c r="K508" s="26" t="s">
        <v>4441</v>
      </c>
      <c r="L508" s="41" t="s">
        <v>87</v>
      </c>
      <c r="M508" s="41" t="s">
        <v>88</v>
      </c>
      <c r="N508" s="42" t="s">
        <v>592</v>
      </c>
      <c r="O508" s="43">
        <v>230.0</v>
      </c>
      <c r="P508" s="43">
        <v>230.0</v>
      </c>
      <c r="Q508" s="43">
        <v>110.0</v>
      </c>
      <c r="R508" s="43">
        <v>220.0</v>
      </c>
      <c r="S508" s="78" t="s">
        <v>4442</v>
      </c>
      <c r="T508" s="78" t="s">
        <v>4421</v>
      </c>
      <c r="U508" s="43" t="s">
        <v>4422</v>
      </c>
      <c r="V508" s="43" t="s">
        <v>4423</v>
      </c>
      <c r="W508" s="43" t="s">
        <v>597</v>
      </c>
      <c r="X508" s="43">
        <v>270.0</v>
      </c>
      <c r="Y508" s="45" t="s">
        <v>95</v>
      </c>
      <c r="Z508" s="43">
        <v>1.45</v>
      </c>
      <c r="AA508" s="43" t="s">
        <v>96</v>
      </c>
      <c r="AB508" s="43" t="s">
        <v>97</v>
      </c>
      <c r="AC508" s="113"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91"/>
        <v>https://getfile.dokpub.com/yandex/get/https://disk.yandex.ru/d/lkRlrT6g2GOnaw/v1.mp4</v>
      </c>
      <c r="AL508" s="51" t="s">
        <v>106</v>
      </c>
      <c r="AM508" s="51" t="s">
        <v>107</v>
      </c>
      <c r="AN508" s="51" t="s">
        <v>108</v>
      </c>
      <c r="AO508" s="51" t="s">
        <v>109</v>
      </c>
      <c r="AP508" s="51" t="s">
        <v>110</v>
      </c>
      <c r="AQ508" s="51">
        <f t="shared" si="88"/>
        <v>816</v>
      </c>
      <c r="AR508" s="52">
        <f t="shared" si="4"/>
        <v>0.49</v>
      </c>
      <c r="AS508" s="51" t="s">
        <v>111</v>
      </c>
      <c r="AT508" s="51" t="s">
        <v>112</v>
      </c>
      <c r="AU508" s="51" t="s">
        <v>113</v>
      </c>
      <c r="AV508" s="51" t="s">
        <v>114</v>
      </c>
      <c r="AW508" s="53" t="s">
        <v>115</v>
      </c>
      <c r="AX508" s="54">
        <f t="shared" si="89"/>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9"/>
        <v>105.6</v>
      </c>
      <c r="BP508" s="61"/>
      <c r="BQ508" s="62">
        <f t="shared" si="92"/>
        <v>218.4</v>
      </c>
      <c r="BR508" s="62">
        <f t="shared" si="13"/>
        <v>152.4</v>
      </c>
      <c r="BS508" s="57">
        <f t="shared" si="93"/>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5"/>
        <v>50</v>
      </c>
      <c r="E509" s="35" t="s">
        <v>4446</v>
      </c>
      <c r="F509" s="146" t="s">
        <v>4447</v>
      </c>
      <c r="G509" s="111" t="s">
        <v>4448</v>
      </c>
      <c r="H509" s="38">
        <v>2900.0</v>
      </c>
      <c r="I509" s="39">
        <v>0.61</v>
      </c>
      <c r="J509" s="40">
        <f t="shared" si="36"/>
        <v>1218</v>
      </c>
      <c r="K509" s="26" t="s">
        <v>4449</v>
      </c>
      <c r="L509" s="41" t="s">
        <v>88</v>
      </c>
      <c r="M509" s="41" t="s">
        <v>88</v>
      </c>
      <c r="N509" s="42" t="s">
        <v>592</v>
      </c>
      <c r="O509" s="43">
        <v>450.0</v>
      </c>
      <c r="P509" s="43">
        <v>160.0</v>
      </c>
      <c r="Q509" s="43">
        <v>150.0</v>
      </c>
      <c r="R509" s="43">
        <v>240.0</v>
      </c>
      <c r="S509" s="78" t="s">
        <v>4450</v>
      </c>
      <c r="T509" s="78" t="s">
        <v>4421</v>
      </c>
      <c r="U509" s="43" t="s">
        <v>4422</v>
      </c>
      <c r="V509" s="43" t="s">
        <v>4423</v>
      </c>
      <c r="W509" s="43" t="s">
        <v>597</v>
      </c>
      <c r="X509" s="43">
        <v>270.0</v>
      </c>
      <c r="Y509" s="45">
        <v>1.0</v>
      </c>
      <c r="Z509" s="43">
        <v>1.45</v>
      </c>
      <c r="AA509" s="43" t="s">
        <v>96</v>
      </c>
      <c r="AB509" s="43" t="s">
        <v>97</v>
      </c>
      <c r="AC509" s="113"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91"/>
        <v>https://getfile.dokpub.com/yandex/get/https://disk.yandex.ru/d/lkRlrT6g2GOnaw/v1.mp4</v>
      </c>
      <c r="AL509" s="51" t="s">
        <v>106</v>
      </c>
      <c r="AM509" s="51" t="s">
        <v>107</v>
      </c>
      <c r="AN509" s="51" t="s">
        <v>108</v>
      </c>
      <c r="AO509" s="51" t="s">
        <v>109</v>
      </c>
      <c r="AP509" s="51" t="s">
        <v>110</v>
      </c>
      <c r="AQ509" s="51">
        <f t="shared" si="88"/>
        <v>1363</v>
      </c>
      <c r="AR509" s="52">
        <f t="shared" si="4"/>
        <v>0.53</v>
      </c>
      <c r="AS509" s="51" t="s">
        <v>111</v>
      </c>
      <c r="AT509" s="51" t="s">
        <v>112</v>
      </c>
      <c r="AU509" s="51" t="s">
        <v>113</v>
      </c>
      <c r="AV509" s="51" t="s">
        <v>114</v>
      </c>
      <c r="AW509" s="53" t="s">
        <v>115</v>
      </c>
      <c r="AX509" s="54">
        <f t="shared" si="89"/>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9"/>
        <v>182.7</v>
      </c>
      <c r="BP509" s="61"/>
      <c r="BQ509" s="62">
        <f t="shared" si="92"/>
        <v>378.3</v>
      </c>
      <c r="BR509" s="62">
        <f t="shared" si="13"/>
        <v>304.3</v>
      </c>
      <c r="BS509" s="57">
        <f t="shared" si="93"/>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620</v>
      </c>
      <c r="CD509" s="71" t="str">
        <f t="shared" si="9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5"/>
        <v>50</v>
      </c>
      <c r="E510" s="35" t="s">
        <v>4454</v>
      </c>
      <c r="F510" s="266" t="s">
        <v>4455</v>
      </c>
      <c r="G510" s="111" t="s">
        <v>4456</v>
      </c>
      <c r="H510" s="38">
        <v>4300.0</v>
      </c>
      <c r="I510" s="39">
        <v>0.61</v>
      </c>
      <c r="J510" s="40">
        <f t="shared" si="36"/>
        <v>1763</v>
      </c>
      <c r="K510" s="26" t="s">
        <v>4457</v>
      </c>
      <c r="L510" s="41" t="s">
        <v>88</v>
      </c>
      <c r="M510" s="26" t="s">
        <v>4458</v>
      </c>
      <c r="N510" s="42" t="s">
        <v>592</v>
      </c>
      <c r="O510" s="43">
        <v>640.0</v>
      </c>
      <c r="P510" s="43">
        <v>210.0</v>
      </c>
      <c r="Q510" s="43">
        <v>170.0</v>
      </c>
      <c r="R510" s="43">
        <v>220.0</v>
      </c>
      <c r="S510" s="78" t="s">
        <v>4459</v>
      </c>
      <c r="T510" s="78" t="s">
        <v>4421</v>
      </c>
      <c r="U510" s="43" t="s">
        <v>4422</v>
      </c>
      <c r="V510" s="43" t="s">
        <v>4423</v>
      </c>
      <c r="W510" s="43" t="s">
        <v>597</v>
      </c>
      <c r="X510" s="43">
        <v>270.0</v>
      </c>
      <c r="Y510" s="45">
        <v>1.5</v>
      </c>
      <c r="Z510" s="43">
        <v>1.45</v>
      </c>
      <c r="AA510" s="43" t="s">
        <v>96</v>
      </c>
      <c r="AB510" s="43" t="s">
        <v>97</v>
      </c>
      <c r="AC510" s="113"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91"/>
        <v>https://getfile.dokpub.com/yandex/get/https://disk.yandex.ru/d/lkRlrT6g2GOnaw/v1.mp4</v>
      </c>
      <c r="AL510" s="51" t="s">
        <v>106</v>
      </c>
      <c r="AM510" s="51" t="s">
        <v>107</v>
      </c>
      <c r="AN510" s="51" t="s">
        <v>108</v>
      </c>
      <c r="AO510" s="51" t="s">
        <v>109</v>
      </c>
      <c r="AP510" s="51" t="s">
        <v>110</v>
      </c>
      <c r="AQ510" s="51">
        <f t="shared" si="88"/>
        <v>1935</v>
      </c>
      <c r="AR510" s="52">
        <f t="shared" si="4"/>
        <v>0.55</v>
      </c>
      <c r="AS510" s="51" t="s">
        <v>111</v>
      </c>
      <c r="AT510" s="51" t="s">
        <v>112</v>
      </c>
      <c r="AU510" s="51" t="s">
        <v>113</v>
      </c>
      <c r="AV510" s="51" t="s">
        <v>114</v>
      </c>
      <c r="AW510" s="53" t="s">
        <v>115</v>
      </c>
      <c r="AX510" s="54">
        <f t="shared" si="89"/>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9"/>
        <v>264.45</v>
      </c>
      <c r="BP510" s="61"/>
      <c r="BQ510" s="62">
        <f t="shared" si="92"/>
        <v>533.55</v>
      </c>
      <c r="BR510" s="62">
        <f t="shared" si="13"/>
        <v>444.55</v>
      </c>
      <c r="BS510" s="57">
        <f t="shared" si="93"/>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5"/>
        <v>50</v>
      </c>
      <c r="E511" s="35" t="s">
        <v>4463</v>
      </c>
      <c r="F511" s="146" t="s">
        <v>4464</v>
      </c>
      <c r="G511" s="111" t="s">
        <v>4465</v>
      </c>
      <c r="H511" s="38">
        <v>5800.0</v>
      </c>
      <c r="I511" s="39">
        <v>0.55</v>
      </c>
      <c r="J511" s="40">
        <f t="shared" si="36"/>
        <v>2610</v>
      </c>
      <c r="K511" s="26" t="s">
        <v>4466</v>
      </c>
      <c r="L511" s="41" t="s">
        <v>88</v>
      </c>
      <c r="M511" s="26" t="s">
        <v>4458</v>
      </c>
      <c r="N511" s="42" t="s">
        <v>592</v>
      </c>
      <c r="O511" s="43">
        <v>950.0</v>
      </c>
      <c r="P511" s="43">
        <v>300.0</v>
      </c>
      <c r="Q511" s="43">
        <v>200.0</v>
      </c>
      <c r="R511" s="43">
        <v>500.0</v>
      </c>
      <c r="S511" s="78" t="s">
        <v>4467</v>
      </c>
      <c r="T511" s="78" t="s">
        <v>4421</v>
      </c>
      <c r="U511" s="43" t="s">
        <v>4422</v>
      </c>
      <c r="V511" s="43" t="s">
        <v>4423</v>
      </c>
      <c r="W511" s="43" t="s">
        <v>597</v>
      </c>
      <c r="X511" s="43">
        <v>270.0</v>
      </c>
      <c r="Y511" s="45">
        <v>2.0</v>
      </c>
      <c r="Z511" s="43">
        <v>1.45</v>
      </c>
      <c r="AA511" s="43" t="s">
        <v>96</v>
      </c>
      <c r="AB511" s="43" t="s">
        <v>97</v>
      </c>
      <c r="AC511" s="113"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91"/>
        <v>https://getfile.dokpub.com/yandex/get/https://disk.yandex.ru/d/lkRlrT6g2GOnaw/v1.mp4</v>
      </c>
      <c r="AL511" s="51" t="s">
        <v>106</v>
      </c>
      <c r="AM511" s="51" t="s">
        <v>107</v>
      </c>
      <c r="AN511" s="51" t="s">
        <v>108</v>
      </c>
      <c r="AO511" s="51" t="s">
        <v>109</v>
      </c>
      <c r="AP511" s="51" t="s">
        <v>110</v>
      </c>
      <c r="AQ511" s="51">
        <f t="shared" si="88"/>
        <v>2958</v>
      </c>
      <c r="AR511" s="52">
        <f t="shared" si="4"/>
        <v>0.49</v>
      </c>
      <c r="AS511" s="51" t="s">
        <v>111</v>
      </c>
      <c r="AT511" s="51" t="s">
        <v>112</v>
      </c>
      <c r="AU511" s="51" t="s">
        <v>113</v>
      </c>
      <c r="AV511" s="51" t="s">
        <v>114</v>
      </c>
      <c r="AW511" s="53" t="s">
        <v>115</v>
      </c>
      <c r="AX511" s="54">
        <f t="shared" si="89"/>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9"/>
        <v>391.5</v>
      </c>
      <c r="BP511" s="61"/>
      <c r="BQ511" s="62">
        <f t="shared" si="92"/>
        <v>788.5</v>
      </c>
      <c r="BR511" s="62">
        <f t="shared" si="13"/>
        <v>622.5</v>
      </c>
      <c r="BS511" s="57">
        <f t="shared" si="93"/>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5"/>
        <v>50</v>
      </c>
      <c r="E512" s="35" t="s">
        <v>4471</v>
      </c>
      <c r="F512" s="146" t="s">
        <v>4472</v>
      </c>
      <c r="G512" s="111" t="s">
        <v>4473</v>
      </c>
      <c r="H512" s="38">
        <v>8700.0</v>
      </c>
      <c r="I512" s="39">
        <v>0.57</v>
      </c>
      <c r="J512" s="40">
        <f t="shared" si="36"/>
        <v>3828</v>
      </c>
      <c r="K512" s="26" t="s">
        <v>4474</v>
      </c>
      <c r="L512" s="26" t="s">
        <v>4458</v>
      </c>
      <c r="M512" s="26" t="s">
        <v>4458</v>
      </c>
      <c r="N512" s="42" t="s">
        <v>592</v>
      </c>
      <c r="O512" s="43">
        <v>1450.0</v>
      </c>
      <c r="P512" s="43">
        <v>300.0</v>
      </c>
      <c r="Q512" s="43">
        <v>250.0</v>
      </c>
      <c r="R512" s="43">
        <v>550.0</v>
      </c>
      <c r="S512" s="78" t="s">
        <v>4475</v>
      </c>
      <c r="T512" s="78" t="s">
        <v>4421</v>
      </c>
      <c r="U512" s="43" t="s">
        <v>4422</v>
      </c>
      <c r="V512" s="43" t="s">
        <v>4423</v>
      </c>
      <c r="W512" s="43" t="s">
        <v>597</v>
      </c>
      <c r="X512" s="43">
        <v>270.0</v>
      </c>
      <c r="Y512" s="45">
        <v>3.0</v>
      </c>
      <c r="Z512" s="43">
        <v>1.45</v>
      </c>
      <c r="AA512" s="43" t="s">
        <v>96</v>
      </c>
      <c r="AB512" s="43" t="s">
        <v>97</v>
      </c>
      <c r="AC512" s="113"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91"/>
        <v>https://getfile.dokpub.com/yandex/get/https://disk.yandex.ru/d/lkRlrT6g2GOnaw/v1.mp4</v>
      </c>
      <c r="AL512" s="51" t="s">
        <v>106</v>
      </c>
      <c r="AM512" s="51" t="s">
        <v>107</v>
      </c>
      <c r="AN512" s="51" t="s">
        <v>108</v>
      </c>
      <c r="AO512" s="51" t="s">
        <v>109</v>
      </c>
      <c r="AP512" s="51" t="s">
        <v>110</v>
      </c>
      <c r="AQ512" s="51">
        <f t="shared" si="88"/>
        <v>4263</v>
      </c>
      <c r="AR512" s="52">
        <f t="shared" si="4"/>
        <v>0.51</v>
      </c>
      <c r="AS512" s="51" t="s">
        <v>111</v>
      </c>
      <c r="AT512" s="51" t="s">
        <v>112</v>
      </c>
      <c r="AU512" s="51" t="s">
        <v>113</v>
      </c>
      <c r="AV512" s="51" t="s">
        <v>114</v>
      </c>
      <c r="AW512" s="53" t="s">
        <v>115</v>
      </c>
      <c r="AX512" s="54">
        <f t="shared" si="89"/>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9"/>
        <v>574.2</v>
      </c>
      <c r="BP512" s="61"/>
      <c r="BQ512" s="62">
        <f t="shared" si="92"/>
        <v>1184.8</v>
      </c>
      <c r="BR512" s="62">
        <f t="shared" si="13"/>
        <v>962.8</v>
      </c>
      <c r="BS512" s="57">
        <f t="shared" si="93"/>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5"/>
        <v>50</v>
      </c>
      <c r="E513" s="35" t="s">
        <v>4479</v>
      </c>
      <c r="F513" s="252" t="s">
        <v>4480</v>
      </c>
      <c r="G513" s="111" t="s">
        <v>4481</v>
      </c>
      <c r="H513" s="38">
        <v>11600.0</v>
      </c>
      <c r="I513" s="39">
        <v>0.59</v>
      </c>
      <c r="J513" s="40">
        <f t="shared" si="36"/>
        <v>4872</v>
      </c>
      <c r="K513" s="26" t="s">
        <v>4482</v>
      </c>
      <c r="L513" s="26" t="s">
        <v>4458</v>
      </c>
      <c r="M513" s="26" t="s">
        <v>4458</v>
      </c>
      <c r="N513" s="42" t="s">
        <v>592</v>
      </c>
      <c r="O513" s="43">
        <v>1900.0</v>
      </c>
      <c r="P513" s="43">
        <v>350.0</v>
      </c>
      <c r="Q513" s="43">
        <v>250.0</v>
      </c>
      <c r="R513" s="43">
        <v>550.0</v>
      </c>
      <c r="S513" s="78" t="s">
        <v>4483</v>
      </c>
      <c r="T513" s="78" t="s">
        <v>4421</v>
      </c>
      <c r="U513" s="43" t="s">
        <v>4422</v>
      </c>
      <c r="V513" s="43" t="s">
        <v>4423</v>
      </c>
      <c r="W513" s="43" t="s">
        <v>597</v>
      </c>
      <c r="X513" s="43">
        <v>270.0</v>
      </c>
      <c r="Y513" s="45">
        <v>4.0</v>
      </c>
      <c r="Z513" s="43">
        <v>1.45</v>
      </c>
      <c r="AA513" s="43" t="s">
        <v>96</v>
      </c>
      <c r="AB513" s="43" t="s">
        <v>97</v>
      </c>
      <c r="AC513" s="113"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91"/>
        <v>https://getfile.dokpub.com/yandex/get/https://disk.yandex.ru/d/lkRlrT6g2GOnaw/v1.mp4</v>
      </c>
      <c r="AL513" s="51" t="s">
        <v>106</v>
      </c>
      <c r="AM513" s="51" t="s">
        <v>107</v>
      </c>
      <c r="AN513" s="51" t="s">
        <v>108</v>
      </c>
      <c r="AO513" s="51" t="s">
        <v>109</v>
      </c>
      <c r="AP513" s="51" t="s">
        <v>110</v>
      </c>
      <c r="AQ513" s="51">
        <f t="shared" si="88"/>
        <v>5452</v>
      </c>
      <c r="AR513" s="52">
        <f t="shared" si="4"/>
        <v>0.53</v>
      </c>
      <c r="AS513" s="51" t="s">
        <v>111</v>
      </c>
      <c r="AT513" s="51" t="s">
        <v>112</v>
      </c>
      <c r="AU513" s="51" t="s">
        <v>113</v>
      </c>
      <c r="AV513" s="51" t="s">
        <v>114</v>
      </c>
      <c r="AW513" s="53" t="s">
        <v>115</v>
      </c>
      <c r="AX513" s="54">
        <f t="shared" si="89"/>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9"/>
        <v>730.8</v>
      </c>
      <c r="BP513" s="61"/>
      <c r="BQ513" s="62">
        <f t="shared" si="92"/>
        <v>1471.2</v>
      </c>
      <c r="BR513" s="62">
        <f t="shared" si="13"/>
        <v>1209.2</v>
      </c>
      <c r="BS513" s="57">
        <f t="shared" si="93"/>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5"/>
        <v>50</v>
      </c>
      <c r="E514" s="35" t="s">
        <v>4487</v>
      </c>
      <c r="F514" s="146" t="s">
        <v>4488</v>
      </c>
      <c r="G514" s="111" t="s">
        <v>4489</v>
      </c>
      <c r="H514" s="38">
        <v>14500.0</v>
      </c>
      <c r="I514" s="39">
        <v>0.59</v>
      </c>
      <c r="J514" s="40">
        <f t="shared" si="36"/>
        <v>6090</v>
      </c>
      <c r="K514" s="26" t="s">
        <v>4490</v>
      </c>
      <c r="L514" s="26" t="s">
        <v>4458</v>
      </c>
      <c r="M514" s="26" t="s">
        <v>4458</v>
      </c>
      <c r="N514" s="42" t="s">
        <v>592</v>
      </c>
      <c r="O514" s="43">
        <v>2350.0</v>
      </c>
      <c r="P514" s="43">
        <v>400.0</v>
      </c>
      <c r="Q514" s="43">
        <v>300.0</v>
      </c>
      <c r="R514" s="43">
        <v>550.0</v>
      </c>
      <c r="S514" s="78" t="s">
        <v>4491</v>
      </c>
      <c r="T514" s="78" t="s">
        <v>4421</v>
      </c>
      <c r="U514" s="43" t="s">
        <v>4422</v>
      </c>
      <c r="V514" s="43" t="s">
        <v>4423</v>
      </c>
      <c r="W514" s="43" t="s">
        <v>597</v>
      </c>
      <c r="X514" s="43">
        <v>270.0</v>
      </c>
      <c r="Y514" s="45">
        <v>5.0</v>
      </c>
      <c r="Z514" s="43">
        <v>1.45</v>
      </c>
      <c r="AA514" s="43" t="s">
        <v>96</v>
      </c>
      <c r="AB514" s="43" t="s">
        <v>97</v>
      </c>
      <c r="AC514" s="113"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91"/>
        <v>https://getfile.dokpub.com/yandex/get/https://disk.yandex.ru/d/lkRlrT6g2GOnaw/v1.mp4</v>
      </c>
      <c r="AL514" s="51" t="s">
        <v>106</v>
      </c>
      <c r="AM514" s="51" t="s">
        <v>107</v>
      </c>
      <c r="AN514" s="51" t="s">
        <v>108</v>
      </c>
      <c r="AO514" s="51" t="s">
        <v>109</v>
      </c>
      <c r="AP514" s="51" t="s">
        <v>110</v>
      </c>
      <c r="AQ514" s="51">
        <f t="shared" si="88"/>
        <v>6815</v>
      </c>
      <c r="AR514" s="52">
        <f t="shared" si="4"/>
        <v>0.53</v>
      </c>
      <c r="AS514" s="51" t="s">
        <v>111</v>
      </c>
      <c r="AT514" s="51" t="s">
        <v>112</v>
      </c>
      <c r="AU514" s="51" t="s">
        <v>113</v>
      </c>
      <c r="AV514" s="51" t="s">
        <v>114</v>
      </c>
      <c r="AW514" s="53" t="s">
        <v>115</v>
      </c>
      <c r="AX514" s="54">
        <f t="shared" si="89"/>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9"/>
        <v>913.5</v>
      </c>
      <c r="BP514" s="61"/>
      <c r="BQ514" s="62">
        <f t="shared" si="92"/>
        <v>1837.5</v>
      </c>
      <c r="BR514" s="62">
        <f t="shared" si="13"/>
        <v>1504.5</v>
      </c>
      <c r="BS514" s="57">
        <f t="shared" si="93"/>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5"/>
        <v>50</v>
      </c>
      <c r="E515" s="35" t="s">
        <v>4495</v>
      </c>
      <c r="F515" s="146" t="s">
        <v>4496</v>
      </c>
      <c r="G515" s="111" t="s">
        <v>4497</v>
      </c>
      <c r="H515" s="38">
        <v>17400.0</v>
      </c>
      <c r="I515" s="39">
        <v>0.58</v>
      </c>
      <c r="J515" s="40">
        <f t="shared" si="36"/>
        <v>7134</v>
      </c>
      <c r="K515" s="26" t="s">
        <v>4498</v>
      </c>
      <c r="L515" s="26" t="s">
        <v>4458</v>
      </c>
      <c r="M515" s="26" t="s">
        <v>4458</v>
      </c>
      <c r="N515" s="42" t="s">
        <v>592</v>
      </c>
      <c r="O515" s="80">
        <v>2850.0</v>
      </c>
      <c r="P515" s="80">
        <v>400.0</v>
      </c>
      <c r="Q515" s="80">
        <v>400.0</v>
      </c>
      <c r="R515" s="80">
        <v>600.0</v>
      </c>
      <c r="S515" s="44" t="s">
        <v>4499</v>
      </c>
      <c r="T515" s="78" t="s">
        <v>4421</v>
      </c>
      <c r="U515" s="43" t="s">
        <v>4422</v>
      </c>
      <c r="V515" s="43" t="s">
        <v>4423</v>
      </c>
      <c r="W515" s="43" t="s">
        <v>597</v>
      </c>
      <c r="X515" s="43">
        <v>270.0</v>
      </c>
      <c r="Y515" s="45">
        <v>6.0</v>
      </c>
      <c r="Z515" s="43">
        <v>1.45</v>
      </c>
      <c r="AA515" s="43" t="s">
        <v>96</v>
      </c>
      <c r="AB515" s="43" t="s">
        <v>97</v>
      </c>
      <c r="AC515" s="113"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91"/>
        <v>https://getfile.dokpub.com/yandex/get/https://disk.yandex.ru/d/lkRlrT6g2GOnaw/v1.mp4</v>
      </c>
      <c r="AL515" s="51" t="s">
        <v>106</v>
      </c>
      <c r="AM515" s="51" t="s">
        <v>107</v>
      </c>
      <c r="AN515" s="51" t="s">
        <v>108</v>
      </c>
      <c r="AO515" s="51" t="s">
        <v>109</v>
      </c>
      <c r="AP515" s="51" t="s">
        <v>110</v>
      </c>
      <c r="AQ515" s="51">
        <f t="shared" si="88"/>
        <v>7830</v>
      </c>
      <c r="AR515" s="52">
        <f t="shared" si="4"/>
        <v>0.55</v>
      </c>
      <c r="AS515" s="51" t="s">
        <v>111</v>
      </c>
      <c r="AT515" s="51" t="s">
        <v>112</v>
      </c>
      <c r="AU515" s="51" t="s">
        <v>113</v>
      </c>
      <c r="AV515" s="51" t="s">
        <v>114</v>
      </c>
      <c r="AW515" s="53" t="s">
        <v>115</v>
      </c>
      <c r="AX515" s="54">
        <f t="shared" si="89"/>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9"/>
        <v>1070.1</v>
      </c>
      <c r="BP515" s="61"/>
      <c r="BQ515" s="62">
        <f t="shared" si="92"/>
        <v>2173.9</v>
      </c>
      <c r="BR515" s="62">
        <f t="shared" si="13"/>
        <v>1784.9</v>
      </c>
      <c r="BS515" s="57">
        <f t="shared" si="93"/>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5"/>
        <v>50</v>
      </c>
      <c r="E516" s="35" t="s">
        <v>4503</v>
      </c>
      <c r="F516" s="266" t="s">
        <v>4504</v>
      </c>
      <c r="G516" s="111" t="s">
        <v>4505</v>
      </c>
      <c r="H516" s="38">
        <v>20300.0</v>
      </c>
      <c r="I516" s="39">
        <v>0.59</v>
      </c>
      <c r="J516" s="40">
        <f t="shared" si="36"/>
        <v>8120</v>
      </c>
      <c r="K516" s="26" t="s">
        <v>4506</v>
      </c>
      <c r="L516" s="26" t="s">
        <v>4458</v>
      </c>
      <c r="M516" s="26" t="s">
        <v>4458</v>
      </c>
      <c r="N516" s="42" t="s">
        <v>592</v>
      </c>
      <c r="O516" s="80">
        <v>3325.0</v>
      </c>
      <c r="P516" s="80">
        <v>400.0</v>
      </c>
      <c r="Q516" s="80">
        <v>400.0</v>
      </c>
      <c r="R516" s="80">
        <v>600.0</v>
      </c>
      <c r="S516" s="78" t="s">
        <v>4507</v>
      </c>
      <c r="T516" s="78" t="s">
        <v>4421</v>
      </c>
      <c r="U516" s="43" t="s">
        <v>4422</v>
      </c>
      <c r="V516" s="43" t="s">
        <v>4423</v>
      </c>
      <c r="W516" s="43" t="s">
        <v>597</v>
      </c>
      <c r="X516" s="43">
        <v>270.0</v>
      </c>
      <c r="Y516" s="45">
        <v>7.0</v>
      </c>
      <c r="Z516" s="43">
        <v>1.45</v>
      </c>
      <c r="AA516" s="43" t="s">
        <v>96</v>
      </c>
      <c r="AB516" s="43" t="s">
        <v>97</v>
      </c>
      <c r="AC516" s="113"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91"/>
        <v>https://getfile.dokpub.com/yandex/get/https://disk.yandex.ru/d/lkRlrT6g2GOnaw/v1.mp4</v>
      </c>
      <c r="AL516" s="51" t="s">
        <v>106</v>
      </c>
      <c r="AM516" s="51" t="s">
        <v>107</v>
      </c>
      <c r="AN516" s="51" t="s">
        <v>108</v>
      </c>
      <c r="AO516" s="51" t="s">
        <v>109</v>
      </c>
      <c r="AP516" s="51" t="s">
        <v>110</v>
      </c>
      <c r="AQ516" s="51">
        <f t="shared" si="88"/>
        <v>8932</v>
      </c>
      <c r="AR516" s="52">
        <f t="shared" si="4"/>
        <v>0.56</v>
      </c>
      <c r="AS516" s="51" t="s">
        <v>111</v>
      </c>
      <c r="AT516" s="51" t="s">
        <v>112</v>
      </c>
      <c r="AU516" s="51" t="s">
        <v>113</v>
      </c>
      <c r="AV516" s="51" t="s">
        <v>114</v>
      </c>
      <c r="AW516" s="53" t="s">
        <v>115</v>
      </c>
      <c r="AX516" s="54">
        <f t="shared" si="89"/>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9"/>
        <v>1218</v>
      </c>
      <c r="BP516" s="61"/>
      <c r="BQ516" s="62">
        <f t="shared" si="92"/>
        <v>2490</v>
      </c>
      <c r="BR516" s="62">
        <f t="shared" si="13"/>
        <v>2052</v>
      </c>
      <c r="BS516" s="57">
        <f t="shared" si="93"/>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5"/>
        <v>0</v>
      </c>
      <c r="E517" s="35" t="s">
        <v>4512</v>
      </c>
      <c r="F517" s="266" t="s">
        <v>4513</v>
      </c>
      <c r="G517" s="164" t="s">
        <v>4514</v>
      </c>
      <c r="H517" s="38"/>
      <c r="I517" s="39"/>
      <c r="J517" s="40" t="str">
        <f t="shared" si="36"/>
        <v>#DIV/0!</v>
      </c>
      <c r="K517" s="26" t="s">
        <v>4515</v>
      </c>
      <c r="L517" s="26" t="s">
        <v>4458</v>
      </c>
      <c r="M517" s="26" t="s">
        <v>4458</v>
      </c>
      <c r="N517" s="42" t="s">
        <v>592</v>
      </c>
      <c r="O517" s="80">
        <v>4750.0</v>
      </c>
      <c r="P517" s="80">
        <v>400.0</v>
      </c>
      <c r="Q517" s="80">
        <v>400.0</v>
      </c>
      <c r="R517" s="80">
        <v>600.0</v>
      </c>
      <c r="S517" s="78" t="s">
        <v>4516</v>
      </c>
      <c r="T517" s="78" t="s">
        <v>4421</v>
      </c>
      <c r="U517" s="43" t="s">
        <v>4422</v>
      </c>
      <c r="V517" s="43" t="s">
        <v>4423</v>
      </c>
      <c r="W517" s="43" t="s">
        <v>597</v>
      </c>
      <c r="X517" s="43">
        <v>270.0</v>
      </c>
      <c r="Y517" s="45">
        <v>10.0</v>
      </c>
      <c r="Z517" s="43">
        <v>1.45</v>
      </c>
      <c r="AA517" s="43" t="s">
        <v>96</v>
      </c>
      <c r="AB517" s="43" t="s">
        <v>97</v>
      </c>
      <c r="AC517" s="113" t="str">
        <f t="shared" si="9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91"/>
        <v>https://getfile.dokpub.com/yandex/get/https://disk.yandex.ru/d/lkRlrT6g2GOnaw/v1.mp4</v>
      </c>
      <c r="AL517" s="51" t="s">
        <v>798</v>
      </c>
      <c r="AM517" s="51" t="s">
        <v>107</v>
      </c>
      <c r="AN517" s="51" t="s">
        <v>108</v>
      </c>
      <c r="AO517" s="51" t="s">
        <v>109</v>
      </c>
      <c r="AP517" s="51" t="s">
        <v>110</v>
      </c>
      <c r="AQ517" s="51"/>
      <c r="AR517" s="52" t="str">
        <f t="shared" si="4"/>
        <v>#DIV/0!</v>
      </c>
      <c r="AS517" s="51" t="s">
        <v>111</v>
      </c>
      <c r="AT517" s="51" t="s">
        <v>112</v>
      </c>
      <c r="AU517" s="51" t="s">
        <v>113</v>
      </c>
      <c r="AV517" s="51" t="s">
        <v>798</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1424</v>
      </c>
      <c r="BM517" s="54" t="s">
        <v>1424</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5"/>
        <v>50</v>
      </c>
      <c r="E518" s="35" t="s">
        <v>4518</v>
      </c>
      <c r="F518" s="146" t="s">
        <v>4519</v>
      </c>
      <c r="G518" s="111" t="s">
        <v>4520</v>
      </c>
      <c r="H518" s="38">
        <v>700.0</v>
      </c>
      <c r="I518" s="39">
        <v>0.62</v>
      </c>
      <c r="J518" s="40">
        <f t="shared" si="36"/>
        <v>308</v>
      </c>
      <c r="K518" s="26" t="s">
        <v>4521</v>
      </c>
      <c r="L518" s="26" t="s">
        <v>4458</v>
      </c>
      <c r="M518" s="26" t="s">
        <v>4458</v>
      </c>
      <c r="N518" s="42" t="s">
        <v>592</v>
      </c>
      <c r="O518" s="43">
        <v>100.0</v>
      </c>
      <c r="P518" s="43">
        <v>100.0</v>
      </c>
      <c r="Q518" s="43">
        <v>60.0</v>
      </c>
      <c r="R518" s="43">
        <v>270.0</v>
      </c>
      <c r="S518" s="78" t="s">
        <v>4522</v>
      </c>
      <c r="T518" s="78" t="s">
        <v>4523</v>
      </c>
      <c r="U518" s="43" t="s">
        <v>4524</v>
      </c>
      <c r="V518" s="43" t="s">
        <v>2282</v>
      </c>
      <c r="W518" s="43" t="s">
        <v>597</v>
      </c>
      <c r="X518" s="238">
        <v>270.0</v>
      </c>
      <c r="Y518" s="45" t="s">
        <v>95</v>
      </c>
      <c r="Z518" s="45" t="s">
        <v>95</v>
      </c>
      <c r="AA518" s="238" t="s">
        <v>598</v>
      </c>
      <c r="AB518" s="43" t="s">
        <v>97</v>
      </c>
      <c r="AC518" s="113" t="str">
        <f t="shared" si="9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91"/>
        <v>https://getfile.dokpub.com/yandex/get/https://disk.yandex.ru/d/KBZ-ilRqMr0BMQ/v1.mp4</v>
      </c>
      <c r="AL518" s="51" t="s">
        <v>106</v>
      </c>
      <c r="AM518" s="51" t="s">
        <v>107</v>
      </c>
      <c r="AN518" s="51" t="s">
        <v>108</v>
      </c>
      <c r="AO518" s="51" t="s">
        <v>109</v>
      </c>
      <c r="AP518" s="51" t="s">
        <v>110</v>
      </c>
      <c r="AQ518" s="51">
        <f t="shared" ref="AQ518:AQ528" si="97">CEILING(H518*(1-AR518),1)</f>
        <v>399</v>
      </c>
      <c r="AR518" s="52">
        <f t="shared" si="4"/>
        <v>0.43</v>
      </c>
      <c r="AS518" s="51" t="s">
        <v>111</v>
      </c>
      <c r="AT518" s="51" t="s">
        <v>112</v>
      </c>
      <c r="AU518" s="51" t="s">
        <v>113</v>
      </c>
      <c r="AV518" s="51" t="s">
        <v>114</v>
      </c>
      <c r="AW518" s="53" t="s">
        <v>115</v>
      </c>
      <c r="AX518" s="54">
        <f t="shared" ref="AX518:AX528" si="98">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9">J518*BN518</f>
        <v>46.2</v>
      </c>
      <c r="BP518" s="153"/>
      <c r="BQ518" s="154">
        <f t="shared" ref="BQ518:BQ528" si="100">J518-BL518-BC518-BE518-BF518-BO518-BP518</f>
        <v>93.8</v>
      </c>
      <c r="BR518" s="62">
        <f t="shared" si="13"/>
        <v>36.8</v>
      </c>
      <c r="BS518" s="155">
        <f t="shared" ref="BS518:BS528" si="101">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5"/>
        <v>0</v>
      </c>
      <c r="E519" s="35" t="s">
        <v>4530</v>
      </c>
      <c r="F519" s="146" t="s">
        <v>4531</v>
      </c>
      <c r="G519" s="111" t="s">
        <v>4532</v>
      </c>
      <c r="H519" s="38">
        <v>1100.0</v>
      </c>
      <c r="I519" s="39">
        <v>0.63</v>
      </c>
      <c r="J519" s="40">
        <f t="shared" si="36"/>
        <v>440</v>
      </c>
      <c r="K519" s="26" t="s">
        <v>4533</v>
      </c>
      <c r="L519" s="26" t="s">
        <v>4458</v>
      </c>
      <c r="M519" s="26" t="s">
        <v>4458</v>
      </c>
      <c r="N519" s="42" t="s">
        <v>592</v>
      </c>
      <c r="O519" s="43">
        <v>165.0</v>
      </c>
      <c r="P519" s="43">
        <v>140.0</v>
      </c>
      <c r="Q519" s="43">
        <v>90.0</v>
      </c>
      <c r="R519" s="43">
        <v>270.0</v>
      </c>
      <c r="S519" s="78" t="s">
        <v>4534</v>
      </c>
      <c r="T519" s="78" t="s">
        <v>4523</v>
      </c>
      <c r="U519" s="43" t="s">
        <v>4524</v>
      </c>
      <c r="V519" s="43" t="s">
        <v>2282</v>
      </c>
      <c r="W519" s="43" t="s">
        <v>597</v>
      </c>
      <c r="X519" s="238">
        <v>270.0</v>
      </c>
      <c r="Y519" s="45" t="s">
        <v>95</v>
      </c>
      <c r="Z519" s="43">
        <v>1.0</v>
      </c>
      <c r="AA519" s="238" t="s">
        <v>598</v>
      </c>
      <c r="AB519" s="43" t="s">
        <v>97</v>
      </c>
      <c r="AC519" s="113"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91"/>
        <v>https://getfile.dokpub.com/yandex/get/https://disk.yandex.ru/d/KBZ-ilRqMr0BMQ/v1.mp4</v>
      </c>
      <c r="AL519" s="51" t="s">
        <v>106</v>
      </c>
      <c r="AM519" s="51" t="s">
        <v>107</v>
      </c>
      <c r="AN519" s="51" t="s">
        <v>108</v>
      </c>
      <c r="AO519" s="51" t="s">
        <v>109</v>
      </c>
      <c r="AP519" s="51" t="s">
        <v>110</v>
      </c>
      <c r="AQ519" s="51">
        <f t="shared" si="97"/>
        <v>539</v>
      </c>
      <c r="AR519" s="52">
        <f t="shared" si="4"/>
        <v>0.51</v>
      </c>
      <c r="AS519" s="51" t="s">
        <v>111</v>
      </c>
      <c r="AT519" s="51" t="s">
        <v>112</v>
      </c>
      <c r="AU519" s="51" t="s">
        <v>113</v>
      </c>
      <c r="AV519" s="51" t="s">
        <v>114</v>
      </c>
      <c r="AW519" s="53" t="s">
        <v>115</v>
      </c>
      <c r="AX519" s="54">
        <f t="shared" si="98"/>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9"/>
        <v>66</v>
      </c>
      <c r="BP519" s="157"/>
      <c r="BQ519" s="158">
        <f t="shared" si="100"/>
        <v>132</v>
      </c>
      <c r="BR519" s="62">
        <f t="shared" si="13"/>
        <v>72</v>
      </c>
      <c r="BS519" s="159">
        <f t="shared" si="101"/>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5"/>
        <v>50</v>
      </c>
      <c r="E520" s="35" t="s">
        <v>4538</v>
      </c>
      <c r="F520" s="146" t="s">
        <v>4539</v>
      </c>
      <c r="G520" s="111" t="s">
        <v>4540</v>
      </c>
      <c r="H520" s="38">
        <v>1600.0</v>
      </c>
      <c r="I520" s="39">
        <v>0.61</v>
      </c>
      <c r="J520" s="40">
        <f t="shared" si="36"/>
        <v>640</v>
      </c>
      <c r="K520" s="26" t="s">
        <v>4541</v>
      </c>
      <c r="L520" s="26" t="s">
        <v>4458</v>
      </c>
      <c r="M520" s="26" t="s">
        <v>4458</v>
      </c>
      <c r="N520" s="42" t="s">
        <v>592</v>
      </c>
      <c r="O520" s="43">
        <v>230.0</v>
      </c>
      <c r="P520" s="43">
        <v>230.0</v>
      </c>
      <c r="Q520" s="43">
        <v>110.0</v>
      </c>
      <c r="R520" s="43">
        <v>270.0</v>
      </c>
      <c r="S520" s="78" t="s">
        <v>4542</v>
      </c>
      <c r="T520" s="78" t="s">
        <v>4523</v>
      </c>
      <c r="U520" s="43" t="s">
        <v>4524</v>
      </c>
      <c r="V520" s="43" t="s">
        <v>2282</v>
      </c>
      <c r="W520" s="43" t="s">
        <v>597</v>
      </c>
      <c r="X520" s="238">
        <v>270.0</v>
      </c>
      <c r="Y520" s="45" t="s">
        <v>95</v>
      </c>
      <c r="Z520" s="45">
        <v>1.5</v>
      </c>
      <c r="AA520" s="238" t="s">
        <v>598</v>
      </c>
      <c r="AB520" s="43" t="s">
        <v>97</v>
      </c>
      <c r="AC520" s="113"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91"/>
        <v>https://getfile.dokpub.com/yandex/get/https://disk.yandex.ru/d/KBZ-ilRqMr0BMQ/v1.mp4</v>
      </c>
      <c r="AL520" s="51" t="s">
        <v>106</v>
      </c>
      <c r="AM520" s="51" t="s">
        <v>107</v>
      </c>
      <c r="AN520" s="51" t="s">
        <v>108</v>
      </c>
      <c r="AO520" s="51" t="s">
        <v>109</v>
      </c>
      <c r="AP520" s="51" t="s">
        <v>110</v>
      </c>
      <c r="AQ520" s="51">
        <f t="shared" si="97"/>
        <v>768</v>
      </c>
      <c r="AR520" s="52">
        <f t="shared" si="4"/>
        <v>0.52</v>
      </c>
      <c r="AS520" s="51" t="s">
        <v>111</v>
      </c>
      <c r="AT520" s="51" t="s">
        <v>112</v>
      </c>
      <c r="AU520" s="51" t="s">
        <v>113</v>
      </c>
      <c r="AV520" s="51" t="s">
        <v>114</v>
      </c>
      <c r="AW520" s="53" t="s">
        <v>115</v>
      </c>
      <c r="AX520" s="54">
        <f t="shared" si="98"/>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9"/>
        <v>96</v>
      </c>
      <c r="BP520" s="157"/>
      <c r="BQ520" s="158">
        <f t="shared" si="100"/>
        <v>193</v>
      </c>
      <c r="BR520" s="62">
        <f t="shared" si="13"/>
        <v>124</v>
      </c>
      <c r="BS520" s="159">
        <f t="shared" si="101"/>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5"/>
        <v>50</v>
      </c>
      <c r="E521" s="35" t="s">
        <v>4546</v>
      </c>
      <c r="F521" s="146" t="s">
        <v>4547</v>
      </c>
      <c r="G521" s="111" t="s">
        <v>4548</v>
      </c>
      <c r="H521" s="38">
        <v>2900.0</v>
      </c>
      <c r="I521" s="39">
        <v>0.65</v>
      </c>
      <c r="J521" s="40">
        <f t="shared" si="36"/>
        <v>1102</v>
      </c>
      <c r="K521" s="26" t="s">
        <v>4549</v>
      </c>
      <c r="L521" s="26" t="s">
        <v>4458</v>
      </c>
      <c r="M521" s="26" t="s">
        <v>4458</v>
      </c>
      <c r="N521" s="42" t="s">
        <v>592</v>
      </c>
      <c r="O521" s="43">
        <v>450.0</v>
      </c>
      <c r="P521" s="43">
        <v>160.0</v>
      </c>
      <c r="Q521" s="43">
        <v>150.0</v>
      </c>
      <c r="R521" s="43">
        <v>270.0</v>
      </c>
      <c r="S521" s="78" t="s">
        <v>4550</v>
      </c>
      <c r="T521" s="78" t="s">
        <v>4523</v>
      </c>
      <c r="U521" s="43" t="s">
        <v>4524</v>
      </c>
      <c r="V521" s="43" t="s">
        <v>2282</v>
      </c>
      <c r="W521" s="43" t="s">
        <v>597</v>
      </c>
      <c r="X521" s="238">
        <v>270.0</v>
      </c>
      <c r="Y521" s="45">
        <v>1.0</v>
      </c>
      <c r="Z521" s="45">
        <v>1.5</v>
      </c>
      <c r="AA521" s="238" t="s">
        <v>598</v>
      </c>
      <c r="AB521" s="43" t="s">
        <v>97</v>
      </c>
      <c r="AC521" s="113"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91"/>
        <v>https://getfile.dokpub.com/yandex/get/https://disk.yandex.ru/d/KBZ-ilRqMr0BMQ/v1.mp4</v>
      </c>
      <c r="AL521" s="51" t="s">
        <v>106</v>
      </c>
      <c r="AM521" s="51" t="s">
        <v>107</v>
      </c>
      <c r="AN521" s="51" t="s">
        <v>108</v>
      </c>
      <c r="AO521" s="51" t="s">
        <v>109</v>
      </c>
      <c r="AP521" s="51" t="s">
        <v>110</v>
      </c>
      <c r="AQ521" s="51">
        <f t="shared" si="97"/>
        <v>1247</v>
      </c>
      <c r="AR521" s="52">
        <f t="shared" si="4"/>
        <v>0.57</v>
      </c>
      <c r="AS521" s="51" t="s">
        <v>111</v>
      </c>
      <c r="AT521" s="51" t="s">
        <v>112</v>
      </c>
      <c r="AU521" s="51" t="s">
        <v>113</v>
      </c>
      <c r="AV521" s="51" t="s">
        <v>114</v>
      </c>
      <c r="AW521" s="53" t="s">
        <v>115</v>
      </c>
      <c r="AX521" s="54">
        <f t="shared" si="98"/>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9"/>
        <v>165.3</v>
      </c>
      <c r="BP521" s="157"/>
      <c r="BQ521" s="158">
        <f t="shared" si="100"/>
        <v>332.7</v>
      </c>
      <c r="BR521" s="62">
        <f t="shared" si="13"/>
        <v>254.7</v>
      </c>
      <c r="BS521" s="159">
        <f t="shared" si="101"/>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5"/>
        <v>50</v>
      </c>
      <c r="E522" s="35" t="s">
        <v>4555</v>
      </c>
      <c r="F522" s="146" t="s">
        <v>4556</v>
      </c>
      <c r="G522" s="111" t="s">
        <v>4557</v>
      </c>
      <c r="H522" s="38">
        <v>4300.0</v>
      </c>
      <c r="I522" s="39">
        <v>0.65</v>
      </c>
      <c r="J522" s="40">
        <f t="shared" si="36"/>
        <v>1634</v>
      </c>
      <c r="K522" s="26" t="s">
        <v>4558</v>
      </c>
      <c r="L522" s="26" t="s">
        <v>4458</v>
      </c>
      <c r="M522" s="26" t="s">
        <v>4458</v>
      </c>
      <c r="N522" s="42" t="s">
        <v>592</v>
      </c>
      <c r="O522" s="43">
        <v>640.0</v>
      </c>
      <c r="P522" s="43">
        <v>210.0</v>
      </c>
      <c r="Q522" s="43">
        <v>170.0</v>
      </c>
      <c r="R522" s="43">
        <v>270.0</v>
      </c>
      <c r="S522" s="78" t="s">
        <v>4559</v>
      </c>
      <c r="T522" s="78" t="s">
        <v>4523</v>
      </c>
      <c r="U522" s="43" t="s">
        <v>4524</v>
      </c>
      <c r="V522" s="43" t="s">
        <v>2282</v>
      </c>
      <c r="W522" s="43" t="s">
        <v>597</v>
      </c>
      <c r="X522" s="238">
        <v>270.0</v>
      </c>
      <c r="Y522" s="45">
        <v>1.5</v>
      </c>
      <c r="Z522" s="45">
        <v>1.5</v>
      </c>
      <c r="AA522" s="238" t="s">
        <v>598</v>
      </c>
      <c r="AB522" s="43" t="s">
        <v>97</v>
      </c>
      <c r="AC522" s="113"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91"/>
        <v>https://getfile.dokpub.com/yandex/get/https://disk.yandex.ru/d/KBZ-ilRqMr0BMQ/v1.mp4</v>
      </c>
      <c r="AL522" s="51" t="s">
        <v>106</v>
      </c>
      <c r="AM522" s="51" t="s">
        <v>107</v>
      </c>
      <c r="AN522" s="51" t="s">
        <v>108</v>
      </c>
      <c r="AO522" s="51" t="s">
        <v>109</v>
      </c>
      <c r="AP522" s="51" t="s">
        <v>110</v>
      </c>
      <c r="AQ522" s="51">
        <f t="shared" si="97"/>
        <v>1806</v>
      </c>
      <c r="AR522" s="52">
        <f t="shared" si="4"/>
        <v>0.58</v>
      </c>
      <c r="AS522" s="51" t="s">
        <v>111</v>
      </c>
      <c r="AT522" s="51" t="s">
        <v>112</v>
      </c>
      <c r="AU522" s="51" t="s">
        <v>113</v>
      </c>
      <c r="AV522" s="51" t="s">
        <v>114</v>
      </c>
      <c r="AW522" s="53" t="s">
        <v>115</v>
      </c>
      <c r="AX522" s="54">
        <f t="shared" si="98"/>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9"/>
        <v>245.1</v>
      </c>
      <c r="BP522" s="157"/>
      <c r="BQ522" s="158">
        <f t="shared" si="100"/>
        <v>499.9</v>
      </c>
      <c r="BR522" s="62">
        <f t="shared" si="13"/>
        <v>403.9</v>
      </c>
      <c r="BS522" s="159">
        <f t="shared" si="101"/>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5"/>
        <v>50</v>
      </c>
      <c r="E523" s="35" t="s">
        <v>4563</v>
      </c>
      <c r="F523" s="146" t="s">
        <v>4564</v>
      </c>
      <c r="G523" s="111" t="s">
        <v>4565</v>
      </c>
      <c r="H523" s="38">
        <v>5800.0</v>
      </c>
      <c r="I523" s="39">
        <v>0.59</v>
      </c>
      <c r="J523" s="40">
        <f t="shared" si="36"/>
        <v>2436</v>
      </c>
      <c r="K523" s="26" t="s">
        <v>4566</v>
      </c>
      <c r="L523" s="26" t="s">
        <v>4458</v>
      </c>
      <c r="M523" s="26" t="s">
        <v>4458</v>
      </c>
      <c r="N523" s="42" t="s">
        <v>592</v>
      </c>
      <c r="O523" s="43">
        <v>950.0</v>
      </c>
      <c r="P523" s="43">
        <v>300.0</v>
      </c>
      <c r="Q523" s="43">
        <v>200.0</v>
      </c>
      <c r="R523" s="43">
        <v>500.0</v>
      </c>
      <c r="S523" s="78" t="s">
        <v>4567</v>
      </c>
      <c r="T523" s="78" t="s">
        <v>4523</v>
      </c>
      <c r="U523" s="43" t="s">
        <v>4524</v>
      </c>
      <c r="V523" s="43" t="s">
        <v>2282</v>
      </c>
      <c r="W523" s="43" t="s">
        <v>597</v>
      </c>
      <c r="X523" s="238">
        <v>270.0</v>
      </c>
      <c r="Y523" s="45">
        <v>2.0</v>
      </c>
      <c r="Z523" s="45">
        <v>1.5</v>
      </c>
      <c r="AA523" s="238" t="s">
        <v>598</v>
      </c>
      <c r="AB523" s="43" t="s">
        <v>97</v>
      </c>
      <c r="AC523" s="113"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91"/>
        <v>https://getfile.dokpub.com/yandex/get/https://disk.yandex.ru/d/KBZ-ilRqMr0BMQ/v1.mp4</v>
      </c>
      <c r="AL523" s="51" t="s">
        <v>106</v>
      </c>
      <c r="AM523" s="51" t="s">
        <v>107</v>
      </c>
      <c r="AN523" s="51" t="s">
        <v>108</v>
      </c>
      <c r="AO523" s="51" t="s">
        <v>109</v>
      </c>
      <c r="AP523" s="51" t="s">
        <v>110</v>
      </c>
      <c r="AQ523" s="51">
        <f t="shared" si="97"/>
        <v>2726</v>
      </c>
      <c r="AR523" s="52">
        <f t="shared" si="4"/>
        <v>0.53</v>
      </c>
      <c r="AS523" s="51" t="s">
        <v>111</v>
      </c>
      <c r="AT523" s="51" t="s">
        <v>112</v>
      </c>
      <c r="AU523" s="51" t="s">
        <v>113</v>
      </c>
      <c r="AV523" s="51" t="s">
        <v>114</v>
      </c>
      <c r="AW523" s="53" t="s">
        <v>115</v>
      </c>
      <c r="AX523" s="54">
        <f t="shared" si="98"/>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9"/>
        <v>365.4</v>
      </c>
      <c r="BP523" s="157"/>
      <c r="BQ523" s="158">
        <f t="shared" si="100"/>
        <v>760.6</v>
      </c>
      <c r="BR523" s="62">
        <f t="shared" si="13"/>
        <v>594.6</v>
      </c>
      <c r="BS523" s="159">
        <f t="shared" si="101"/>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5"/>
        <v>50</v>
      </c>
      <c r="E524" s="35" t="s">
        <v>4571</v>
      </c>
      <c r="F524" s="146" t="s">
        <v>4572</v>
      </c>
      <c r="G524" s="111" t="s">
        <v>4573</v>
      </c>
      <c r="H524" s="38">
        <v>8700.0</v>
      </c>
      <c r="I524" s="39">
        <v>0.6</v>
      </c>
      <c r="J524" s="40">
        <f t="shared" si="36"/>
        <v>3567</v>
      </c>
      <c r="K524" s="26" t="s">
        <v>4574</v>
      </c>
      <c r="L524" s="26" t="s">
        <v>4458</v>
      </c>
      <c r="M524" s="26" t="s">
        <v>4458</v>
      </c>
      <c r="N524" s="42" t="s">
        <v>592</v>
      </c>
      <c r="O524" s="43">
        <v>1450.0</v>
      </c>
      <c r="P524" s="43">
        <v>300.0</v>
      </c>
      <c r="Q524" s="43">
        <v>300.0</v>
      </c>
      <c r="R524" s="43">
        <v>550.0</v>
      </c>
      <c r="S524" s="78" t="s">
        <v>4575</v>
      </c>
      <c r="T524" s="78" t="s">
        <v>4523</v>
      </c>
      <c r="U524" s="43" t="s">
        <v>4524</v>
      </c>
      <c r="V524" s="43" t="s">
        <v>2282</v>
      </c>
      <c r="W524" s="43" t="s">
        <v>597</v>
      </c>
      <c r="X524" s="238">
        <v>270.0</v>
      </c>
      <c r="Y524" s="45">
        <v>3.0</v>
      </c>
      <c r="Z524" s="45">
        <v>1.5</v>
      </c>
      <c r="AA524" s="238" t="s">
        <v>598</v>
      </c>
      <c r="AB524" s="43" t="s">
        <v>97</v>
      </c>
      <c r="AC524" s="113"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91"/>
        <v>https://getfile.dokpub.com/yandex/get/https://disk.yandex.ru/d/KBZ-ilRqMr0BMQ/v1.mp4</v>
      </c>
      <c r="AL524" s="51" t="s">
        <v>106</v>
      </c>
      <c r="AM524" s="51" t="s">
        <v>107</v>
      </c>
      <c r="AN524" s="51" t="s">
        <v>108</v>
      </c>
      <c r="AO524" s="51" t="s">
        <v>109</v>
      </c>
      <c r="AP524" s="51" t="s">
        <v>110</v>
      </c>
      <c r="AQ524" s="51">
        <f t="shared" si="97"/>
        <v>4002</v>
      </c>
      <c r="AR524" s="52">
        <f t="shared" si="4"/>
        <v>0.54</v>
      </c>
      <c r="AS524" s="51" t="s">
        <v>111</v>
      </c>
      <c r="AT524" s="51" t="s">
        <v>112</v>
      </c>
      <c r="AU524" s="51" t="s">
        <v>113</v>
      </c>
      <c r="AV524" s="51" t="s">
        <v>114</v>
      </c>
      <c r="AW524" s="53" t="s">
        <v>115</v>
      </c>
      <c r="AX524" s="54">
        <f t="shared" si="98"/>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9"/>
        <v>535.05</v>
      </c>
      <c r="BP524" s="157"/>
      <c r="BQ524" s="158">
        <f t="shared" si="100"/>
        <v>1094.95</v>
      </c>
      <c r="BR524" s="62">
        <f t="shared" si="13"/>
        <v>848.95</v>
      </c>
      <c r="BS524" s="159">
        <f t="shared" si="101"/>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5"/>
        <v>50</v>
      </c>
      <c r="E525" s="35" t="s">
        <v>4579</v>
      </c>
      <c r="F525" s="146" t="s">
        <v>4580</v>
      </c>
      <c r="G525" s="111" t="s">
        <v>4581</v>
      </c>
      <c r="H525" s="38">
        <v>11600.0</v>
      </c>
      <c r="I525" s="39">
        <v>0.62</v>
      </c>
      <c r="J525" s="40">
        <f t="shared" si="36"/>
        <v>4640</v>
      </c>
      <c r="K525" s="26" t="s">
        <v>4582</v>
      </c>
      <c r="L525" s="26" t="s">
        <v>4458</v>
      </c>
      <c r="M525" s="26" t="s">
        <v>4458</v>
      </c>
      <c r="N525" s="42" t="s">
        <v>592</v>
      </c>
      <c r="O525" s="43">
        <v>1900.0</v>
      </c>
      <c r="P525" s="43">
        <v>300.0</v>
      </c>
      <c r="Q525" s="43">
        <v>350.0</v>
      </c>
      <c r="R525" s="43">
        <v>550.0</v>
      </c>
      <c r="S525" s="78" t="s">
        <v>4583</v>
      </c>
      <c r="T525" s="78" t="s">
        <v>4523</v>
      </c>
      <c r="U525" s="43" t="s">
        <v>4524</v>
      </c>
      <c r="V525" s="43" t="s">
        <v>2282</v>
      </c>
      <c r="W525" s="43" t="s">
        <v>597</v>
      </c>
      <c r="X525" s="238">
        <v>270.0</v>
      </c>
      <c r="Y525" s="45">
        <v>4.0</v>
      </c>
      <c r="Z525" s="45">
        <v>1.5</v>
      </c>
      <c r="AA525" s="238" t="s">
        <v>598</v>
      </c>
      <c r="AB525" s="43" t="s">
        <v>97</v>
      </c>
      <c r="AC525" s="113"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91"/>
        <v>https://getfile.dokpub.com/yandex/get/https://disk.yandex.ru/d/KBZ-ilRqMr0BMQ/v1.mp4</v>
      </c>
      <c r="AL525" s="51" t="s">
        <v>106</v>
      </c>
      <c r="AM525" s="51" t="s">
        <v>107</v>
      </c>
      <c r="AN525" s="51" t="s">
        <v>108</v>
      </c>
      <c r="AO525" s="51" t="s">
        <v>109</v>
      </c>
      <c r="AP525" s="51" t="s">
        <v>110</v>
      </c>
      <c r="AQ525" s="51">
        <f t="shared" si="97"/>
        <v>5220</v>
      </c>
      <c r="AR525" s="52">
        <f t="shared" si="4"/>
        <v>0.55</v>
      </c>
      <c r="AS525" s="51" t="s">
        <v>111</v>
      </c>
      <c r="AT525" s="51" t="s">
        <v>112</v>
      </c>
      <c r="AU525" s="51" t="s">
        <v>113</v>
      </c>
      <c r="AV525" s="51" t="s">
        <v>114</v>
      </c>
      <c r="AW525" s="53" t="s">
        <v>115</v>
      </c>
      <c r="AX525" s="54">
        <f t="shared" si="98"/>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9"/>
        <v>696</v>
      </c>
      <c r="BP525" s="157"/>
      <c r="BQ525" s="158">
        <f t="shared" si="100"/>
        <v>1425</v>
      </c>
      <c r="BR525" s="62">
        <f t="shared" si="13"/>
        <v>1135</v>
      </c>
      <c r="BS525" s="159">
        <f t="shared" si="101"/>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5"/>
        <v>50</v>
      </c>
      <c r="E526" s="35" t="s">
        <v>4587</v>
      </c>
      <c r="F526" s="146" t="s">
        <v>4588</v>
      </c>
      <c r="G526" s="111" t="s">
        <v>4589</v>
      </c>
      <c r="H526" s="38">
        <v>14500.0</v>
      </c>
      <c r="I526" s="39">
        <v>0.62</v>
      </c>
      <c r="J526" s="40">
        <f t="shared" si="36"/>
        <v>5800</v>
      </c>
      <c r="K526" s="26" t="s">
        <v>4590</v>
      </c>
      <c r="L526" s="26" t="s">
        <v>4458</v>
      </c>
      <c r="M526" s="26" t="s">
        <v>4458</v>
      </c>
      <c r="N526" s="42" t="s">
        <v>592</v>
      </c>
      <c r="O526" s="43">
        <v>2350.0</v>
      </c>
      <c r="P526" s="43">
        <v>400.0</v>
      </c>
      <c r="Q526" s="43">
        <v>350.0</v>
      </c>
      <c r="R526" s="43">
        <v>550.0</v>
      </c>
      <c r="S526" s="78" t="s">
        <v>4591</v>
      </c>
      <c r="T526" s="78" t="s">
        <v>4523</v>
      </c>
      <c r="U526" s="43" t="s">
        <v>4524</v>
      </c>
      <c r="V526" s="43" t="s">
        <v>2282</v>
      </c>
      <c r="W526" s="43" t="s">
        <v>597</v>
      </c>
      <c r="X526" s="238">
        <v>270.0</v>
      </c>
      <c r="Y526" s="45">
        <v>5.0</v>
      </c>
      <c r="Z526" s="45">
        <v>1.5</v>
      </c>
      <c r="AA526" s="238" t="s">
        <v>598</v>
      </c>
      <c r="AB526" s="43" t="s">
        <v>97</v>
      </c>
      <c r="AC526" s="113"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91"/>
        <v>https://getfile.dokpub.com/yandex/get/https://disk.yandex.ru/d/KBZ-ilRqMr0BMQ/v1.mp4</v>
      </c>
      <c r="AL526" s="51" t="s">
        <v>106</v>
      </c>
      <c r="AM526" s="51" t="s">
        <v>107</v>
      </c>
      <c r="AN526" s="51" t="s">
        <v>108</v>
      </c>
      <c r="AO526" s="51" t="s">
        <v>109</v>
      </c>
      <c r="AP526" s="51" t="s">
        <v>110</v>
      </c>
      <c r="AQ526" s="51">
        <f t="shared" si="97"/>
        <v>6380</v>
      </c>
      <c r="AR526" s="52">
        <f t="shared" si="4"/>
        <v>0.56</v>
      </c>
      <c r="AS526" s="51" t="s">
        <v>111</v>
      </c>
      <c r="AT526" s="51" t="s">
        <v>112</v>
      </c>
      <c r="AU526" s="51" t="s">
        <v>113</v>
      </c>
      <c r="AV526" s="51" t="s">
        <v>114</v>
      </c>
      <c r="AW526" s="53" t="s">
        <v>115</v>
      </c>
      <c r="AX526" s="54">
        <f t="shared" si="98"/>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9"/>
        <v>870</v>
      </c>
      <c r="BP526" s="157"/>
      <c r="BQ526" s="158">
        <f t="shared" si="100"/>
        <v>1825</v>
      </c>
      <c r="BR526" s="62">
        <f t="shared" si="13"/>
        <v>1459</v>
      </c>
      <c r="BS526" s="159">
        <f t="shared" si="101"/>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5"/>
        <v>50</v>
      </c>
      <c r="E527" s="35" t="s">
        <v>4595</v>
      </c>
      <c r="F527" s="146" t="s">
        <v>4596</v>
      </c>
      <c r="G527" s="111" t="s">
        <v>4597</v>
      </c>
      <c r="H527" s="38">
        <v>17400.0</v>
      </c>
      <c r="I527" s="39">
        <v>0.62</v>
      </c>
      <c r="J527" s="40">
        <f t="shared" si="36"/>
        <v>6438</v>
      </c>
      <c r="K527" s="26" t="s">
        <v>4598</v>
      </c>
      <c r="L527" s="26" t="s">
        <v>4458</v>
      </c>
      <c r="M527" s="26" t="s">
        <v>4458</v>
      </c>
      <c r="N527" s="42" t="s">
        <v>592</v>
      </c>
      <c r="O527" s="80">
        <v>2850.0</v>
      </c>
      <c r="P527" s="80">
        <v>400.0</v>
      </c>
      <c r="Q527" s="80">
        <v>400.0</v>
      </c>
      <c r="R527" s="80">
        <v>600.0</v>
      </c>
      <c r="S527" s="78" t="s">
        <v>4599</v>
      </c>
      <c r="T527" s="78" t="s">
        <v>4523</v>
      </c>
      <c r="U527" s="43" t="s">
        <v>4524</v>
      </c>
      <c r="V527" s="43" t="s">
        <v>2282</v>
      </c>
      <c r="W527" s="43" t="s">
        <v>597</v>
      </c>
      <c r="X527" s="238">
        <v>270.0</v>
      </c>
      <c r="Y527" s="45">
        <v>6.0</v>
      </c>
      <c r="Z527" s="45">
        <v>1.5</v>
      </c>
      <c r="AA527" s="238" t="s">
        <v>598</v>
      </c>
      <c r="AB527" s="43" t="s">
        <v>97</v>
      </c>
      <c r="AC527" s="113"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91"/>
        <v>https://getfile.dokpub.com/yandex/get/https://disk.yandex.ru/d/KBZ-ilRqMr0BMQ/v1.mp4</v>
      </c>
      <c r="AL527" s="51" t="s">
        <v>106</v>
      </c>
      <c r="AM527" s="51" t="s">
        <v>107</v>
      </c>
      <c r="AN527" s="51" t="s">
        <v>108</v>
      </c>
      <c r="AO527" s="51" t="s">
        <v>109</v>
      </c>
      <c r="AP527" s="51" t="s">
        <v>110</v>
      </c>
      <c r="AQ527" s="51">
        <f t="shared" si="97"/>
        <v>7134</v>
      </c>
      <c r="AR527" s="52">
        <f t="shared" si="4"/>
        <v>0.59</v>
      </c>
      <c r="AS527" s="51" t="s">
        <v>111</v>
      </c>
      <c r="AT527" s="51" t="s">
        <v>112</v>
      </c>
      <c r="AU527" s="51" t="s">
        <v>113</v>
      </c>
      <c r="AV527" s="51" t="s">
        <v>114</v>
      </c>
      <c r="AW527" s="53" t="s">
        <v>115</v>
      </c>
      <c r="AX527" s="54">
        <f t="shared" si="98"/>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9"/>
        <v>965.7</v>
      </c>
      <c r="BP527" s="157"/>
      <c r="BQ527" s="158">
        <f t="shared" si="100"/>
        <v>1942.3</v>
      </c>
      <c r="BR527" s="62">
        <f t="shared" si="13"/>
        <v>1553.3</v>
      </c>
      <c r="BS527" s="159">
        <f t="shared" si="101"/>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5"/>
        <v>50</v>
      </c>
      <c r="E528" s="35" t="s">
        <v>4603</v>
      </c>
      <c r="F528" s="146" t="s">
        <v>4604</v>
      </c>
      <c r="G528" s="111" t="s">
        <v>4605</v>
      </c>
      <c r="H528" s="38">
        <v>20300.0</v>
      </c>
      <c r="I528" s="39">
        <v>0.63</v>
      </c>
      <c r="J528" s="40">
        <f t="shared" si="36"/>
        <v>7308</v>
      </c>
      <c r="K528" s="26" t="s">
        <v>4606</v>
      </c>
      <c r="L528" s="26" t="s">
        <v>4458</v>
      </c>
      <c r="M528" s="26" t="s">
        <v>4458</v>
      </c>
      <c r="N528" s="42" t="s">
        <v>592</v>
      </c>
      <c r="O528" s="80">
        <v>3325.0</v>
      </c>
      <c r="P528" s="80">
        <v>400.0</v>
      </c>
      <c r="Q528" s="80">
        <v>400.0</v>
      </c>
      <c r="R528" s="80">
        <v>600.0</v>
      </c>
      <c r="S528" s="78" t="s">
        <v>4607</v>
      </c>
      <c r="T528" s="78" t="s">
        <v>4523</v>
      </c>
      <c r="U528" s="43" t="s">
        <v>4524</v>
      </c>
      <c r="V528" s="43" t="s">
        <v>2282</v>
      </c>
      <c r="W528" s="43" t="s">
        <v>597</v>
      </c>
      <c r="X528" s="238">
        <v>270.0</v>
      </c>
      <c r="Y528" s="45">
        <v>7.0</v>
      </c>
      <c r="Z528" s="45">
        <v>1.5</v>
      </c>
      <c r="AA528" s="238" t="s">
        <v>598</v>
      </c>
      <c r="AB528" s="43" t="s">
        <v>97</v>
      </c>
      <c r="AC528" s="113"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91"/>
        <v>https://getfile.dokpub.com/yandex/get/https://disk.yandex.ru/d/KBZ-ilRqMr0BMQ/v1.mp4</v>
      </c>
      <c r="AL528" s="51" t="s">
        <v>106</v>
      </c>
      <c r="AM528" s="51" t="s">
        <v>107</v>
      </c>
      <c r="AN528" s="51" t="s">
        <v>108</v>
      </c>
      <c r="AO528" s="51" t="s">
        <v>109</v>
      </c>
      <c r="AP528" s="51" t="s">
        <v>110</v>
      </c>
      <c r="AQ528" s="51">
        <f t="shared" si="97"/>
        <v>8120</v>
      </c>
      <c r="AR528" s="52">
        <f t="shared" si="4"/>
        <v>0.6</v>
      </c>
      <c r="AS528" s="51" t="s">
        <v>111</v>
      </c>
      <c r="AT528" s="51" t="s">
        <v>112</v>
      </c>
      <c r="AU528" s="51" t="s">
        <v>113</v>
      </c>
      <c r="AV528" s="51" t="s">
        <v>114</v>
      </c>
      <c r="AW528" s="53" t="s">
        <v>115</v>
      </c>
      <c r="AX528" s="54">
        <f t="shared" si="98"/>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9"/>
        <v>1096.2</v>
      </c>
      <c r="BP528" s="157"/>
      <c r="BQ528" s="158">
        <f t="shared" si="100"/>
        <v>2219.8</v>
      </c>
      <c r="BR528" s="62">
        <f t="shared" si="13"/>
        <v>1781.8</v>
      </c>
      <c r="BS528" s="159">
        <f t="shared" si="101"/>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1418</v>
      </c>
      <c r="D529" s="34">
        <f>IF(C529="",1,0)</f>
        <v>0</v>
      </c>
      <c r="E529" s="35" t="s">
        <v>4611</v>
      </c>
      <c r="F529" s="146" t="s">
        <v>4612</v>
      </c>
      <c r="G529" s="164" t="s">
        <v>4613</v>
      </c>
      <c r="H529" s="38"/>
      <c r="I529" s="39"/>
      <c r="J529" s="40" t="str">
        <f t="shared" si="36"/>
        <v>#DIV/0!</v>
      </c>
      <c r="K529" s="26" t="s">
        <v>4614</v>
      </c>
      <c r="L529" s="26" t="s">
        <v>4458</v>
      </c>
      <c r="M529" s="26" t="s">
        <v>4458</v>
      </c>
      <c r="N529" s="42" t="s">
        <v>592</v>
      </c>
      <c r="O529" s="80">
        <v>4750.0</v>
      </c>
      <c r="P529" s="80">
        <v>400.0</v>
      </c>
      <c r="Q529" s="80">
        <v>400.0</v>
      </c>
      <c r="R529" s="80">
        <v>600.0</v>
      </c>
      <c r="S529" s="78" t="s">
        <v>4615</v>
      </c>
      <c r="T529" s="78" t="s">
        <v>4523</v>
      </c>
      <c r="U529" s="43" t="s">
        <v>4524</v>
      </c>
      <c r="V529" s="43" t="s">
        <v>2282</v>
      </c>
      <c r="W529" s="43" t="s">
        <v>597</v>
      </c>
      <c r="X529" s="238">
        <v>270.0</v>
      </c>
      <c r="Y529" s="45">
        <v>10.0</v>
      </c>
      <c r="Z529" s="45">
        <v>1.5</v>
      </c>
      <c r="AA529" s="238" t="s">
        <v>598</v>
      </c>
      <c r="AB529" s="43" t="s">
        <v>97</v>
      </c>
      <c r="AC529" s="113" t="str">
        <f t="shared" si="9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91"/>
        <v>https://getfile.dokpub.com/yandex/get/https://disk.yandex.ru/d/KBZ-ilRqMr0BMQ/v1.mp4</v>
      </c>
      <c r="AL529" s="51" t="s">
        <v>798</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1424</v>
      </c>
      <c r="BM529" s="54" t="s">
        <v>1424</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3">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927</v>
      </c>
      <c r="W530" s="43" t="s">
        <v>94</v>
      </c>
      <c r="X530" s="43">
        <v>390.0</v>
      </c>
      <c r="Y530" s="45" t="s">
        <v>95</v>
      </c>
      <c r="Z530" s="45" t="s">
        <v>95</v>
      </c>
      <c r="AA530" s="43" t="s">
        <v>96</v>
      </c>
      <c r="AB530" s="43" t="s">
        <v>97</v>
      </c>
      <c r="AC530" s="113" t="str">
        <f t="shared" si="9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91"/>
        <v>https://getfile.dokpub.com/yandex/get/https://disk.yandex.ru/d/RHKCGkxcKQj8ew/v1.mp4</v>
      </c>
      <c r="AL530" s="51" t="s">
        <v>106</v>
      </c>
      <c r="AM530" s="51" t="s">
        <v>107</v>
      </c>
      <c r="AN530" s="51" t="s">
        <v>108</v>
      </c>
      <c r="AO530" s="51" t="s">
        <v>109</v>
      </c>
      <c r="AP530" s="51" t="s">
        <v>110</v>
      </c>
      <c r="AQ530" s="51">
        <f t="shared" ref="AQ530:AQ540" si="104">CEILING(H530*(1-AR530),1)</f>
        <v>497</v>
      </c>
      <c r="AR530" s="52">
        <f t="shared" si="4"/>
        <v>0.29</v>
      </c>
      <c r="AS530" s="51" t="s">
        <v>111</v>
      </c>
      <c r="AT530" s="51" t="s">
        <v>112</v>
      </c>
      <c r="AU530" s="51" t="s">
        <v>113</v>
      </c>
      <c r="AV530" s="51" t="s">
        <v>114</v>
      </c>
      <c r="AW530" s="53" t="s">
        <v>115</v>
      </c>
      <c r="AX530" s="54">
        <f t="shared" ref="AX530:AX540" si="105">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6">J530*BN530</f>
        <v>60.9</v>
      </c>
      <c r="BP530" s="153"/>
      <c r="BQ530" s="154">
        <f t="shared" ref="BQ530:BQ540" si="107">J530-BL530-BC530-BE530-BF530-BO530-BP530</f>
        <v>127.1</v>
      </c>
      <c r="BR530" s="62">
        <f t="shared" si="13"/>
        <v>70.1</v>
      </c>
      <c r="BS530" s="155">
        <f t="shared" ref="BS530:BS540" si="108">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3"/>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927</v>
      </c>
      <c r="W531" s="43" t="s">
        <v>94</v>
      </c>
      <c r="X531" s="43">
        <v>390.0</v>
      </c>
      <c r="Y531" s="45" t="s">
        <v>95</v>
      </c>
      <c r="Z531" s="183">
        <v>1.5</v>
      </c>
      <c r="AA531" s="43" t="s">
        <v>96</v>
      </c>
      <c r="AB531" s="43" t="s">
        <v>97</v>
      </c>
      <c r="AC531" s="113" t="str">
        <f t="shared" si="9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91"/>
        <v>https://getfile.dokpub.com/yandex/get/https://disk.yandex.ru/d/RHKCGkxcKQj8ew/v1.mp4</v>
      </c>
      <c r="AL531" s="51" t="s">
        <v>106</v>
      </c>
      <c r="AM531" s="51" t="s">
        <v>107</v>
      </c>
      <c r="AN531" s="51" t="s">
        <v>108</v>
      </c>
      <c r="AO531" s="51" t="s">
        <v>109</v>
      </c>
      <c r="AP531" s="51" t="s">
        <v>110</v>
      </c>
      <c r="AQ531" s="51">
        <f t="shared" si="104"/>
        <v>748</v>
      </c>
      <c r="AR531" s="52">
        <f t="shared" si="4"/>
        <v>0.32</v>
      </c>
      <c r="AS531" s="51" t="s">
        <v>111</v>
      </c>
      <c r="AT531" s="51" t="s">
        <v>112</v>
      </c>
      <c r="AU531" s="51" t="s">
        <v>113</v>
      </c>
      <c r="AV531" s="51" t="s">
        <v>114</v>
      </c>
      <c r="AW531" s="53" t="s">
        <v>115</v>
      </c>
      <c r="AX531" s="54">
        <f t="shared" si="105"/>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6"/>
        <v>95.7</v>
      </c>
      <c r="BP531" s="157"/>
      <c r="BQ531" s="158">
        <f t="shared" si="107"/>
        <v>193.3</v>
      </c>
      <c r="BR531" s="62">
        <f t="shared" si="13"/>
        <v>133.3</v>
      </c>
      <c r="BS531" s="159">
        <f t="shared" si="108"/>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620</v>
      </c>
      <c r="CD531" s="71" t="str">
        <f t="shared" ref="CD531:CD540" si="10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3"/>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927</v>
      </c>
      <c r="W532" s="43" t="s">
        <v>94</v>
      </c>
      <c r="X532" s="43">
        <v>390.0</v>
      </c>
      <c r="Y532" s="45" t="s">
        <v>95</v>
      </c>
      <c r="Z532" s="45">
        <v>1.5</v>
      </c>
      <c r="AA532" s="43" t="s">
        <v>96</v>
      </c>
      <c r="AB532" s="43" t="s">
        <v>97</v>
      </c>
      <c r="AC532" s="113" t="str">
        <f t="shared" si="9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91"/>
        <v>https://getfile.dokpub.com/yandex/get/https://disk.yandex.ru/d/RHKCGkxcKQj8ew/v1.mp4</v>
      </c>
      <c r="AL532" s="51" t="s">
        <v>106</v>
      </c>
      <c r="AM532" s="51" t="s">
        <v>107</v>
      </c>
      <c r="AN532" s="51" t="s">
        <v>108</v>
      </c>
      <c r="AO532" s="51" t="s">
        <v>109</v>
      </c>
      <c r="AP532" s="51" t="s">
        <v>110</v>
      </c>
      <c r="AQ532" s="51">
        <f t="shared" si="104"/>
        <v>1040</v>
      </c>
      <c r="AR532" s="52">
        <f t="shared" si="4"/>
        <v>0.35</v>
      </c>
      <c r="AS532" s="51" t="s">
        <v>111</v>
      </c>
      <c r="AT532" s="51" t="s">
        <v>112</v>
      </c>
      <c r="AU532" s="51" t="s">
        <v>113</v>
      </c>
      <c r="AV532" s="51" t="s">
        <v>114</v>
      </c>
      <c r="AW532" s="53" t="s">
        <v>115</v>
      </c>
      <c r="AX532" s="54">
        <f t="shared" si="105"/>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6"/>
        <v>136.8</v>
      </c>
      <c r="BP532" s="157"/>
      <c r="BQ532" s="158">
        <f t="shared" si="107"/>
        <v>275.2</v>
      </c>
      <c r="BR532" s="62">
        <f t="shared" si="13"/>
        <v>209.2</v>
      </c>
      <c r="BS532" s="159">
        <f t="shared" si="108"/>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620</v>
      </c>
      <c r="CD532" s="71" t="str">
        <f t="shared" si="10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3"/>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927</v>
      </c>
      <c r="W533" s="43" t="s">
        <v>94</v>
      </c>
      <c r="X533" s="43">
        <v>390.0</v>
      </c>
      <c r="Y533" s="45">
        <v>1.0</v>
      </c>
      <c r="Z533" s="45">
        <v>1.5</v>
      </c>
      <c r="AA533" s="43" t="s">
        <v>96</v>
      </c>
      <c r="AB533" s="43" t="s">
        <v>97</v>
      </c>
      <c r="AC533" s="113" t="str">
        <f t="shared" si="9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91"/>
        <v>https://getfile.dokpub.com/yandex/get/https://disk.yandex.ru/d/RHKCGkxcKQj8ew/v1.mp4</v>
      </c>
      <c r="AL533" s="51" t="s">
        <v>106</v>
      </c>
      <c r="AM533" s="51" t="s">
        <v>107</v>
      </c>
      <c r="AN533" s="51" t="s">
        <v>108</v>
      </c>
      <c r="AO533" s="51" t="s">
        <v>109</v>
      </c>
      <c r="AP533" s="51" t="s">
        <v>110</v>
      </c>
      <c r="AQ533" s="51">
        <f t="shared" si="104"/>
        <v>1856</v>
      </c>
      <c r="AR533" s="52">
        <f t="shared" si="4"/>
        <v>0.36</v>
      </c>
      <c r="AS533" s="51" t="s">
        <v>111</v>
      </c>
      <c r="AT533" s="51" t="s">
        <v>112</v>
      </c>
      <c r="AU533" s="51" t="s">
        <v>113</v>
      </c>
      <c r="AV533" s="51" t="s">
        <v>114</v>
      </c>
      <c r="AW533" s="53" t="s">
        <v>115</v>
      </c>
      <c r="AX533" s="54">
        <f t="shared" si="105"/>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6"/>
        <v>252.3</v>
      </c>
      <c r="BP533" s="157"/>
      <c r="BQ533" s="158">
        <f t="shared" si="107"/>
        <v>507.7</v>
      </c>
      <c r="BR533" s="62">
        <f t="shared" si="13"/>
        <v>420.7</v>
      </c>
      <c r="BS533" s="159">
        <f t="shared" si="108"/>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3"/>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927</v>
      </c>
      <c r="W534" s="43" t="s">
        <v>94</v>
      </c>
      <c r="X534" s="43">
        <v>390.0</v>
      </c>
      <c r="Y534" s="45">
        <v>1.5</v>
      </c>
      <c r="Z534" s="45">
        <v>1.5</v>
      </c>
      <c r="AA534" s="43" t="s">
        <v>96</v>
      </c>
      <c r="AB534" s="43" t="s">
        <v>97</v>
      </c>
      <c r="AC534" s="113" t="str">
        <f t="shared" si="9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91"/>
        <v>https://getfile.dokpub.com/yandex/get/https://disk.yandex.ru/d/RHKCGkxcKQj8ew/v1.mp4</v>
      </c>
      <c r="AL534" s="51" t="s">
        <v>106</v>
      </c>
      <c r="AM534" s="51" t="s">
        <v>107</v>
      </c>
      <c r="AN534" s="51" t="s">
        <v>108</v>
      </c>
      <c r="AO534" s="51" t="s">
        <v>109</v>
      </c>
      <c r="AP534" s="51" t="s">
        <v>110</v>
      </c>
      <c r="AQ534" s="51">
        <f t="shared" si="104"/>
        <v>2752</v>
      </c>
      <c r="AR534" s="52">
        <f t="shared" si="4"/>
        <v>0.36</v>
      </c>
      <c r="AS534" s="51" t="s">
        <v>111</v>
      </c>
      <c r="AT534" s="51" t="s">
        <v>112</v>
      </c>
      <c r="AU534" s="51" t="s">
        <v>113</v>
      </c>
      <c r="AV534" s="51" t="s">
        <v>114</v>
      </c>
      <c r="AW534" s="53" t="s">
        <v>115</v>
      </c>
      <c r="AX534" s="54">
        <f t="shared" si="105"/>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6"/>
        <v>374.1</v>
      </c>
      <c r="BP534" s="157"/>
      <c r="BQ534" s="158">
        <f t="shared" si="107"/>
        <v>750.9</v>
      </c>
      <c r="BR534" s="62">
        <f t="shared" si="13"/>
        <v>639.9</v>
      </c>
      <c r="BS534" s="159">
        <f t="shared" si="108"/>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3"/>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927</v>
      </c>
      <c r="W535" s="43" t="s">
        <v>94</v>
      </c>
      <c r="X535" s="43">
        <v>390.0</v>
      </c>
      <c r="Y535" s="45">
        <v>2.0</v>
      </c>
      <c r="Z535" s="45">
        <v>1.5</v>
      </c>
      <c r="AA535" s="43" t="s">
        <v>96</v>
      </c>
      <c r="AB535" s="43" t="s">
        <v>97</v>
      </c>
      <c r="AC535" s="113" t="str">
        <f t="shared" si="9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91"/>
        <v>https://getfile.dokpub.com/yandex/get/https://disk.yandex.ru/d/RHKCGkxcKQj8ew/v1.mp4</v>
      </c>
      <c r="AL535" s="51" t="s">
        <v>106</v>
      </c>
      <c r="AM535" s="51" t="s">
        <v>107</v>
      </c>
      <c r="AN535" s="51" t="s">
        <v>108</v>
      </c>
      <c r="AO535" s="51" t="s">
        <v>109</v>
      </c>
      <c r="AP535" s="51" t="s">
        <v>110</v>
      </c>
      <c r="AQ535" s="51">
        <f t="shared" si="104"/>
        <v>3828</v>
      </c>
      <c r="AR535" s="52">
        <f t="shared" si="4"/>
        <v>0.34</v>
      </c>
      <c r="AS535" s="51" t="s">
        <v>111</v>
      </c>
      <c r="AT535" s="51" t="s">
        <v>112</v>
      </c>
      <c r="AU535" s="51" t="s">
        <v>113</v>
      </c>
      <c r="AV535" s="51" t="s">
        <v>114</v>
      </c>
      <c r="AW535" s="53" t="s">
        <v>115</v>
      </c>
      <c r="AX535" s="54">
        <f t="shared" si="105"/>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6"/>
        <v>522</v>
      </c>
      <c r="BP535" s="157"/>
      <c r="BQ535" s="158">
        <f t="shared" si="107"/>
        <v>1048</v>
      </c>
      <c r="BR535" s="62">
        <f t="shared" si="13"/>
        <v>882</v>
      </c>
      <c r="BS535" s="159">
        <f t="shared" si="108"/>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3"/>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927</v>
      </c>
      <c r="W536" s="43" t="s">
        <v>94</v>
      </c>
      <c r="X536" s="43">
        <v>390.0</v>
      </c>
      <c r="Y536" s="45">
        <v>3.0</v>
      </c>
      <c r="Z536" s="45">
        <v>1.5</v>
      </c>
      <c r="AA536" s="43" t="s">
        <v>96</v>
      </c>
      <c r="AB536" s="43" t="s">
        <v>97</v>
      </c>
      <c r="AC536" s="113" t="str">
        <f t="shared" si="9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91"/>
        <v>https://getfile.dokpub.com/yandex/get/https://disk.yandex.ru/d/RHKCGkxcKQj8ew/v1.mp4</v>
      </c>
      <c r="AL536" s="51" t="s">
        <v>106</v>
      </c>
      <c r="AM536" s="51" t="s">
        <v>107</v>
      </c>
      <c r="AN536" s="51" t="s">
        <v>108</v>
      </c>
      <c r="AO536" s="51" t="s">
        <v>109</v>
      </c>
      <c r="AP536" s="51" t="s">
        <v>110</v>
      </c>
      <c r="AQ536" s="51">
        <f t="shared" si="104"/>
        <v>5568</v>
      </c>
      <c r="AR536" s="52">
        <f t="shared" si="4"/>
        <v>0.36</v>
      </c>
      <c r="AS536" s="51" t="s">
        <v>111</v>
      </c>
      <c r="AT536" s="51" t="s">
        <v>112</v>
      </c>
      <c r="AU536" s="51" t="s">
        <v>113</v>
      </c>
      <c r="AV536" s="51" t="s">
        <v>114</v>
      </c>
      <c r="AW536" s="53" t="s">
        <v>115</v>
      </c>
      <c r="AX536" s="54">
        <f t="shared" si="105"/>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6"/>
        <v>769.95</v>
      </c>
      <c r="BP536" s="157"/>
      <c r="BQ536" s="158">
        <f t="shared" si="107"/>
        <v>1574.05</v>
      </c>
      <c r="BR536" s="62">
        <f t="shared" si="13"/>
        <v>1352.05</v>
      </c>
      <c r="BS536" s="159">
        <f t="shared" si="108"/>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3"/>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927</v>
      </c>
      <c r="W537" s="43" t="s">
        <v>94</v>
      </c>
      <c r="X537" s="43">
        <v>390.0</v>
      </c>
      <c r="Y537" s="45">
        <v>4.0</v>
      </c>
      <c r="Z537" s="45">
        <v>1.5</v>
      </c>
      <c r="AA537" s="43" t="s">
        <v>96</v>
      </c>
      <c r="AB537" s="43" t="s">
        <v>97</v>
      </c>
      <c r="AC537" s="113" t="str">
        <f t="shared" si="9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91"/>
        <v>https://getfile.dokpub.com/yandex/get/https://disk.yandex.ru/d/RHKCGkxcKQj8ew/v1.mp4</v>
      </c>
      <c r="AL537" s="51" t="s">
        <v>106</v>
      </c>
      <c r="AM537" s="51" t="s">
        <v>107</v>
      </c>
      <c r="AN537" s="51" t="s">
        <v>108</v>
      </c>
      <c r="AO537" s="51" t="s">
        <v>109</v>
      </c>
      <c r="AP537" s="51" t="s">
        <v>110</v>
      </c>
      <c r="AQ537" s="51">
        <f t="shared" si="104"/>
        <v>7656</v>
      </c>
      <c r="AR537" s="52">
        <f t="shared" si="4"/>
        <v>0.34</v>
      </c>
      <c r="AS537" s="51" t="s">
        <v>111</v>
      </c>
      <c r="AT537" s="51" t="s">
        <v>112</v>
      </c>
      <c r="AU537" s="51" t="s">
        <v>113</v>
      </c>
      <c r="AV537" s="51" t="s">
        <v>114</v>
      </c>
      <c r="AW537" s="53" t="s">
        <v>115</v>
      </c>
      <c r="AX537" s="54">
        <f t="shared" si="105"/>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6"/>
        <v>1044</v>
      </c>
      <c r="BP537" s="157"/>
      <c r="BQ537" s="158">
        <f t="shared" si="107"/>
        <v>2132</v>
      </c>
      <c r="BR537" s="62">
        <f t="shared" si="13"/>
        <v>1790</v>
      </c>
      <c r="BS537" s="159">
        <f t="shared" si="108"/>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3"/>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927</v>
      </c>
      <c r="W538" s="43" t="s">
        <v>94</v>
      </c>
      <c r="X538" s="43">
        <v>390.0</v>
      </c>
      <c r="Y538" s="45">
        <v>5.0</v>
      </c>
      <c r="Z538" s="45">
        <v>1.5</v>
      </c>
      <c r="AA538" s="43" t="s">
        <v>96</v>
      </c>
      <c r="AB538" s="43" t="s">
        <v>97</v>
      </c>
      <c r="AC538" s="113" t="str">
        <f t="shared" si="9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91"/>
        <v>https://getfile.dokpub.com/yandex/get/https://disk.yandex.ru/d/RHKCGkxcKQj8ew/v1.mp4</v>
      </c>
      <c r="AL538" s="51" t="s">
        <v>106</v>
      </c>
      <c r="AM538" s="51" t="s">
        <v>107</v>
      </c>
      <c r="AN538" s="51" t="s">
        <v>108</v>
      </c>
      <c r="AO538" s="51" t="s">
        <v>109</v>
      </c>
      <c r="AP538" s="51" t="s">
        <v>110</v>
      </c>
      <c r="AQ538" s="51">
        <f t="shared" si="104"/>
        <v>9280</v>
      </c>
      <c r="AR538" s="52">
        <f t="shared" si="4"/>
        <v>0.36</v>
      </c>
      <c r="AS538" s="51" t="s">
        <v>111</v>
      </c>
      <c r="AT538" s="51" t="s">
        <v>112</v>
      </c>
      <c r="AU538" s="51" t="s">
        <v>113</v>
      </c>
      <c r="AV538" s="51" t="s">
        <v>114</v>
      </c>
      <c r="AW538" s="53" t="s">
        <v>115</v>
      </c>
      <c r="AX538" s="54">
        <f t="shared" si="105"/>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6"/>
        <v>1283.25</v>
      </c>
      <c r="BP538" s="157"/>
      <c r="BQ538" s="158">
        <f t="shared" si="107"/>
        <v>2631.75</v>
      </c>
      <c r="BR538" s="62">
        <f t="shared" si="13"/>
        <v>2246.75</v>
      </c>
      <c r="BS538" s="159">
        <f t="shared" si="108"/>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3"/>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927</v>
      </c>
      <c r="W539" s="43" t="s">
        <v>94</v>
      </c>
      <c r="X539" s="43">
        <v>390.0</v>
      </c>
      <c r="Y539" s="45">
        <v>6.0</v>
      </c>
      <c r="Z539" s="45">
        <v>1.5</v>
      </c>
      <c r="AA539" s="43" t="s">
        <v>96</v>
      </c>
      <c r="AB539" s="43" t="s">
        <v>97</v>
      </c>
      <c r="AC539" s="113" t="str">
        <f t="shared" si="9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91"/>
        <v>https://getfile.dokpub.com/yandex/get/https://disk.yandex.ru/d/RHKCGkxcKQj8ew/v1.mp4</v>
      </c>
      <c r="AL539" s="51" t="s">
        <v>106</v>
      </c>
      <c r="AM539" s="51" t="s">
        <v>107</v>
      </c>
      <c r="AN539" s="51" t="s">
        <v>108</v>
      </c>
      <c r="AO539" s="51" t="s">
        <v>109</v>
      </c>
      <c r="AP539" s="51" t="s">
        <v>110</v>
      </c>
      <c r="AQ539" s="51">
        <f t="shared" si="104"/>
        <v>11310</v>
      </c>
      <c r="AR539" s="52">
        <f t="shared" si="4"/>
        <v>0.35</v>
      </c>
      <c r="AS539" s="51" t="s">
        <v>111</v>
      </c>
      <c r="AT539" s="51" t="s">
        <v>112</v>
      </c>
      <c r="AU539" s="51" t="s">
        <v>113</v>
      </c>
      <c r="AV539" s="51" t="s">
        <v>114</v>
      </c>
      <c r="AW539" s="53" t="s">
        <v>115</v>
      </c>
      <c r="AX539" s="54">
        <f t="shared" si="105"/>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6"/>
        <v>1539.9</v>
      </c>
      <c r="BP539" s="157"/>
      <c r="BQ539" s="158">
        <f t="shared" si="107"/>
        <v>3181.1</v>
      </c>
      <c r="BR539" s="62">
        <f t="shared" si="13"/>
        <v>2683.1</v>
      </c>
      <c r="BS539" s="159">
        <f t="shared" si="108"/>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3"/>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927</v>
      </c>
      <c r="W540" s="43" t="s">
        <v>94</v>
      </c>
      <c r="X540" s="43">
        <v>390.0</v>
      </c>
      <c r="Y540" s="45">
        <v>7.0</v>
      </c>
      <c r="Z540" s="45">
        <v>1.5</v>
      </c>
      <c r="AA540" s="43" t="s">
        <v>96</v>
      </c>
      <c r="AB540" s="43" t="s">
        <v>97</v>
      </c>
      <c r="AC540" s="113" t="str">
        <f t="shared" si="9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91"/>
        <v>https://getfile.dokpub.com/yandex/get/https://disk.yandex.ru/d/RHKCGkxcKQj8ew/v1.mp4</v>
      </c>
      <c r="AL540" s="51" t="s">
        <v>106</v>
      </c>
      <c r="AM540" s="51" t="s">
        <v>107</v>
      </c>
      <c r="AN540" s="51" t="s">
        <v>108</v>
      </c>
      <c r="AO540" s="51" t="s">
        <v>109</v>
      </c>
      <c r="AP540" s="51" t="s">
        <v>110</v>
      </c>
      <c r="AQ540" s="51">
        <f t="shared" si="104"/>
        <v>12992</v>
      </c>
      <c r="AR540" s="52">
        <f t="shared" si="4"/>
        <v>0.36</v>
      </c>
      <c r="AS540" s="51" t="s">
        <v>111</v>
      </c>
      <c r="AT540" s="51" t="s">
        <v>112</v>
      </c>
      <c r="AU540" s="51" t="s">
        <v>113</v>
      </c>
      <c r="AV540" s="51" t="s">
        <v>114</v>
      </c>
      <c r="AW540" s="53" t="s">
        <v>115</v>
      </c>
      <c r="AX540" s="54">
        <f t="shared" si="105"/>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6"/>
        <v>1766.1</v>
      </c>
      <c r="BP540" s="157"/>
      <c r="BQ540" s="158">
        <f t="shared" si="107"/>
        <v>3576.9</v>
      </c>
      <c r="BR540" s="62">
        <f t="shared" si="13"/>
        <v>2964.9</v>
      </c>
      <c r="BS540" s="159">
        <f t="shared" si="108"/>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1418</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927</v>
      </c>
      <c r="W541" s="43" t="s">
        <v>94</v>
      </c>
      <c r="X541" s="43">
        <v>390.0</v>
      </c>
      <c r="Y541" s="45">
        <v>10.0</v>
      </c>
      <c r="Z541" s="45">
        <v>1.5</v>
      </c>
      <c r="AA541" s="43" t="s">
        <v>96</v>
      </c>
      <c r="AB541" s="43" t="s">
        <v>97</v>
      </c>
      <c r="AC541" s="113" t="str">
        <f t="shared" si="9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91"/>
        <v>https://getfile.dokpub.com/yandex/get/https://disk.yandex.ru/d/RHKCGkxcKQj8ew/v1.mp4</v>
      </c>
      <c r="AL541" s="51" t="s">
        <v>798</v>
      </c>
      <c r="AM541" s="51" t="s">
        <v>107</v>
      </c>
      <c r="AN541" s="51" t="s">
        <v>108</v>
      </c>
      <c r="AO541" s="51" t="s">
        <v>109</v>
      </c>
      <c r="AP541" s="51" t="s">
        <v>110</v>
      </c>
      <c r="AQ541" s="51"/>
      <c r="AR541" s="52" t="str">
        <f t="shared" si="4"/>
        <v>#DIV/0!</v>
      </c>
      <c r="AS541" s="51" t="s">
        <v>111</v>
      </c>
      <c r="AT541" s="51" t="s">
        <v>112</v>
      </c>
      <c r="AU541" s="51" t="s">
        <v>113</v>
      </c>
      <c r="AV541" s="51" t="s">
        <v>798</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1424</v>
      </c>
      <c r="BM541" s="54" t="s">
        <v>1424</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2315</v>
      </c>
      <c r="B542" s="163" t="s">
        <v>4708</v>
      </c>
      <c r="C542" s="33"/>
      <c r="D542" s="34">
        <f t="shared" ref="D542:D552" si="110">IF(C542="",50,0)</f>
        <v>50</v>
      </c>
      <c r="E542" s="35" t="s">
        <v>4709</v>
      </c>
      <c r="F542" s="146" t="s">
        <v>4710</v>
      </c>
      <c r="G542" s="111" t="s">
        <v>4711</v>
      </c>
      <c r="H542" s="38">
        <v>700.0</v>
      </c>
      <c r="I542" s="39">
        <v>0.61</v>
      </c>
      <c r="J542" s="40">
        <f t="shared" si="36"/>
        <v>315</v>
      </c>
      <c r="K542" s="26" t="s">
        <v>4712</v>
      </c>
      <c r="L542" s="26" t="s">
        <v>4458</v>
      </c>
      <c r="M542" s="26" t="s">
        <v>4458</v>
      </c>
      <c r="N542" s="42" t="s">
        <v>592</v>
      </c>
      <c r="O542" s="43">
        <v>100.0</v>
      </c>
      <c r="P542" s="43">
        <v>100.0</v>
      </c>
      <c r="Q542" s="43">
        <v>60.0</v>
      </c>
      <c r="R542" s="43">
        <v>270.0</v>
      </c>
      <c r="S542" s="78" t="s">
        <v>4713</v>
      </c>
      <c r="T542" s="78" t="s">
        <v>4714</v>
      </c>
      <c r="U542" s="43" t="s">
        <v>4715</v>
      </c>
      <c r="V542" s="43" t="s">
        <v>4716</v>
      </c>
      <c r="W542" s="43" t="s">
        <v>597</v>
      </c>
      <c r="X542" s="43">
        <v>270.0</v>
      </c>
      <c r="Y542" s="45" t="s">
        <v>95</v>
      </c>
      <c r="Z542" s="45" t="s">
        <v>95</v>
      </c>
      <c r="AA542" s="43" t="s">
        <v>96</v>
      </c>
      <c r="AB542" s="43" t="s">
        <v>97</v>
      </c>
      <c r="AC542" s="113" t="str">
        <f t="shared" si="9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91"/>
        <v>https://getfile.dokpub.com/yandex/get/https://disk.yandex.ru/d/_1_bgmlyqNOyOw/v1.mp4</v>
      </c>
      <c r="AL542" s="51" t="s">
        <v>106</v>
      </c>
      <c r="AM542" s="51" t="s">
        <v>107</v>
      </c>
      <c r="AN542" s="51" t="s">
        <v>108</v>
      </c>
      <c r="AO542" s="51" t="s">
        <v>109</v>
      </c>
      <c r="AP542" s="51" t="s">
        <v>110</v>
      </c>
      <c r="AQ542" s="51">
        <f t="shared" ref="AQ542:AQ812" si="111">CEILING(H542*(1-AR542),1)</f>
        <v>413</v>
      </c>
      <c r="AR542" s="52">
        <f t="shared" si="4"/>
        <v>0.41</v>
      </c>
      <c r="AS542" s="51" t="s">
        <v>111</v>
      </c>
      <c r="AT542" s="51" t="s">
        <v>112</v>
      </c>
      <c r="AU542" s="51" t="s">
        <v>113</v>
      </c>
      <c r="AV542" s="51" t="s">
        <v>114</v>
      </c>
      <c r="AW542" s="53" t="s">
        <v>115</v>
      </c>
      <c r="AX542" s="54">
        <f t="shared" ref="AX542:AX812" si="112">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3">J542*BN542</f>
        <v>47.25</v>
      </c>
      <c r="BP542" s="153"/>
      <c r="BQ542" s="154">
        <f t="shared" ref="BQ542:BQ812" si="114">J542-BL542-BC542-BE542-BF542-BO542-BP542</f>
        <v>94.75</v>
      </c>
      <c r="BR542" s="62">
        <f t="shared" si="13"/>
        <v>37.75</v>
      </c>
      <c r="BS542" s="155">
        <f t="shared" ref="BS542:BS812" si="115">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601</v>
      </c>
      <c r="CB542" s="69"/>
      <c r="CC542" s="70" t="s">
        <v>118</v>
      </c>
      <c r="CD542" s="71" t="str">
        <f t="shared" ref="CD542:CD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2315</v>
      </c>
      <c r="B543" s="163" t="s">
        <v>4721</v>
      </c>
      <c r="C543" s="33" t="str">
        <f>IF(C544 = "стоп", "Только FBO/стоп" , "Только FBO")</f>
        <v>Только FBO</v>
      </c>
      <c r="D543" s="34">
        <f t="shared" si="110"/>
        <v>0</v>
      </c>
      <c r="E543" s="35" t="s">
        <v>4722</v>
      </c>
      <c r="F543" s="146" t="s">
        <v>4723</v>
      </c>
      <c r="G543" s="111" t="s">
        <v>4724</v>
      </c>
      <c r="H543" s="38">
        <v>1100.0</v>
      </c>
      <c r="I543" s="39">
        <v>0.61</v>
      </c>
      <c r="J543" s="40">
        <f t="shared" si="36"/>
        <v>462</v>
      </c>
      <c r="K543" s="26" t="s">
        <v>4725</v>
      </c>
      <c r="L543" s="26" t="s">
        <v>4458</v>
      </c>
      <c r="M543" s="26" t="s">
        <v>4458</v>
      </c>
      <c r="N543" s="42" t="s">
        <v>592</v>
      </c>
      <c r="O543" s="43">
        <v>165.0</v>
      </c>
      <c r="P543" s="43">
        <v>140.0</v>
      </c>
      <c r="Q543" s="43">
        <v>90.0</v>
      </c>
      <c r="R543" s="43">
        <v>270.0</v>
      </c>
      <c r="S543" s="78" t="s">
        <v>4726</v>
      </c>
      <c r="T543" s="78" t="s">
        <v>4714</v>
      </c>
      <c r="U543" s="43" t="s">
        <v>4715</v>
      </c>
      <c r="V543" s="43" t="s">
        <v>4716</v>
      </c>
      <c r="W543" s="43" t="s">
        <v>597</v>
      </c>
      <c r="X543" s="43">
        <v>270.0</v>
      </c>
      <c r="Y543" s="45" t="s">
        <v>95</v>
      </c>
      <c r="Z543" s="43">
        <v>1.0</v>
      </c>
      <c r="AA543" s="43" t="s">
        <v>96</v>
      </c>
      <c r="AB543" s="43" t="s">
        <v>97</v>
      </c>
      <c r="AC543" s="113" t="str">
        <f t="shared" si="9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91"/>
        <v>https://getfile.dokpub.com/yandex/get/https://disk.yandex.ru/d/_1_bgmlyqNOyOw/v1.mp4</v>
      </c>
      <c r="AL543" s="51" t="s">
        <v>106</v>
      </c>
      <c r="AM543" s="51" t="s">
        <v>107</v>
      </c>
      <c r="AN543" s="51" t="s">
        <v>108</v>
      </c>
      <c r="AO543" s="51" t="s">
        <v>109</v>
      </c>
      <c r="AP543" s="51" t="s">
        <v>110</v>
      </c>
      <c r="AQ543" s="51">
        <f t="shared" si="111"/>
        <v>561</v>
      </c>
      <c r="AR543" s="52">
        <f t="shared" si="4"/>
        <v>0.49</v>
      </c>
      <c r="AS543" s="51" t="s">
        <v>111</v>
      </c>
      <c r="AT543" s="51" t="s">
        <v>112</v>
      </c>
      <c r="AU543" s="51" t="s">
        <v>113</v>
      </c>
      <c r="AV543" s="51" t="s">
        <v>114</v>
      </c>
      <c r="AW543" s="53" t="s">
        <v>115</v>
      </c>
      <c r="AX543" s="54">
        <f t="shared" si="112"/>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3"/>
        <v>69.3</v>
      </c>
      <c r="BP543" s="157"/>
      <c r="BQ543" s="158">
        <f t="shared" si="114"/>
        <v>140.7</v>
      </c>
      <c r="BR543" s="62">
        <f t="shared" si="13"/>
        <v>80.7</v>
      </c>
      <c r="BS543" s="159">
        <f t="shared" si="115"/>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2315</v>
      </c>
      <c r="B544" s="163" t="s">
        <v>4729</v>
      </c>
      <c r="C544" s="77" t="str">
        <f>IF('Стоп-лист'!D$30 = "стоп", "стоп" , "")</f>
        <v/>
      </c>
      <c r="D544" s="34">
        <f t="shared" si="110"/>
        <v>50</v>
      </c>
      <c r="E544" s="35" t="s">
        <v>4730</v>
      </c>
      <c r="F544" s="146" t="s">
        <v>4731</v>
      </c>
      <c r="G544" s="111" t="s">
        <v>4732</v>
      </c>
      <c r="H544" s="38">
        <v>1600.0</v>
      </c>
      <c r="I544" s="39">
        <v>0.59</v>
      </c>
      <c r="J544" s="40">
        <f t="shared" si="36"/>
        <v>672</v>
      </c>
      <c r="K544" s="26" t="s">
        <v>4733</v>
      </c>
      <c r="L544" s="26" t="s">
        <v>4458</v>
      </c>
      <c r="M544" s="26" t="s">
        <v>4458</v>
      </c>
      <c r="N544" s="42" t="s">
        <v>592</v>
      </c>
      <c r="O544" s="43">
        <v>230.0</v>
      </c>
      <c r="P544" s="43">
        <v>230.0</v>
      </c>
      <c r="Q544" s="43">
        <v>110.0</v>
      </c>
      <c r="R544" s="43">
        <v>270.0</v>
      </c>
      <c r="S544" s="78" t="s">
        <v>4734</v>
      </c>
      <c r="T544" s="78" t="s">
        <v>4714</v>
      </c>
      <c r="U544" s="43" t="s">
        <v>4715</v>
      </c>
      <c r="V544" s="43" t="s">
        <v>4716</v>
      </c>
      <c r="W544" s="43" t="s">
        <v>597</v>
      </c>
      <c r="X544" s="43">
        <v>270.0</v>
      </c>
      <c r="Y544" s="45" t="s">
        <v>95</v>
      </c>
      <c r="Z544" s="45">
        <v>1.5</v>
      </c>
      <c r="AA544" s="43" t="s">
        <v>96</v>
      </c>
      <c r="AB544" s="43" t="s">
        <v>97</v>
      </c>
      <c r="AC544" s="113" t="str">
        <f t="shared" si="9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91"/>
        <v>https://getfile.dokpub.com/yandex/get/https://disk.yandex.ru/d/_1_bgmlyqNOyOw/v1.mp4</v>
      </c>
      <c r="AL544" s="51" t="s">
        <v>106</v>
      </c>
      <c r="AM544" s="51" t="s">
        <v>107</v>
      </c>
      <c r="AN544" s="51" t="s">
        <v>108</v>
      </c>
      <c r="AO544" s="51" t="s">
        <v>109</v>
      </c>
      <c r="AP544" s="51" t="s">
        <v>110</v>
      </c>
      <c r="AQ544" s="51">
        <f t="shared" si="111"/>
        <v>784</v>
      </c>
      <c r="AR544" s="52">
        <f t="shared" si="4"/>
        <v>0.51</v>
      </c>
      <c r="AS544" s="51" t="s">
        <v>111</v>
      </c>
      <c r="AT544" s="51" t="s">
        <v>112</v>
      </c>
      <c r="AU544" s="51" t="s">
        <v>113</v>
      </c>
      <c r="AV544" s="51" t="s">
        <v>114</v>
      </c>
      <c r="AW544" s="53" t="s">
        <v>115</v>
      </c>
      <c r="AX544" s="54">
        <f t="shared" si="112"/>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3"/>
        <v>100.8</v>
      </c>
      <c r="BP544" s="157"/>
      <c r="BQ544" s="158">
        <f t="shared" si="114"/>
        <v>205.2</v>
      </c>
      <c r="BR544" s="62">
        <f t="shared" si="13"/>
        <v>136.2</v>
      </c>
      <c r="BS544" s="159">
        <f t="shared" si="115"/>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2315</v>
      </c>
      <c r="B545" s="163" t="s">
        <v>4737</v>
      </c>
      <c r="C545" s="77" t="str">
        <f>IF('Стоп-лист'!C$30 = "стоп", "стоп" , "")</f>
        <v/>
      </c>
      <c r="D545" s="34">
        <f t="shared" si="110"/>
        <v>50</v>
      </c>
      <c r="E545" s="35" t="s">
        <v>4738</v>
      </c>
      <c r="F545" s="146" t="s">
        <v>4739</v>
      </c>
      <c r="G545" s="111" t="s">
        <v>4740</v>
      </c>
      <c r="H545" s="38">
        <v>2900.0</v>
      </c>
      <c r="I545" s="39">
        <v>0.63</v>
      </c>
      <c r="J545" s="40">
        <f t="shared" si="36"/>
        <v>1160</v>
      </c>
      <c r="K545" s="26" t="s">
        <v>4741</v>
      </c>
      <c r="L545" s="26" t="s">
        <v>4458</v>
      </c>
      <c r="M545" s="26" t="s">
        <v>4458</v>
      </c>
      <c r="N545" s="42" t="s">
        <v>592</v>
      </c>
      <c r="O545" s="43">
        <v>450.0</v>
      </c>
      <c r="P545" s="43">
        <v>160.0</v>
      </c>
      <c r="Q545" s="43">
        <v>150.0</v>
      </c>
      <c r="R545" s="43">
        <v>270.0</v>
      </c>
      <c r="S545" s="78" t="s">
        <v>4742</v>
      </c>
      <c r="T545" s="78" t="s">
        <v>4714</v>
      </c>
      <c r="U545" s="43" t="s">
        <v>4715</v>
      </c>
      <c r="V545" s="43" t="s">
        <v>4716</v>
      </c>
      <c r="W545" s="43" t="s">
        <v>597</v>
      </c>
      <c r="X545" s="43">
        <v>270.0</v>
      </c>
      <c r="Y545" s="45">
        <v>1.0</v>
      </c>
      <c r="Z545" s="45">
        <v>1.5</v>
      </c>
      <c r="AA545" s="43" t="s">
        <v>96</v>
      </c>
      <c r="AB545" s="43" t="s">
        <v>97</v>
      </c>
      <c r="AC545" s="113" t="str">
        <f t="shared" si="9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91"/>
        <v>https://getfile.dokpub.com/yandex/get/https://disk.yandex.ru/d/_1_bgmlyqNOyOw/v1.mp4</v>
      </c>
      <c r="AL545" s="51" t="s">
        <v>106</v>
      </c>
      <c r="AM545" s="51" t="s">
        <v>107</v>
      </c>
      <c r="AN545" s="51" t="s">
        <v>108</v>
      </c>
      <c r="AO545" s="51" t="s">
        <v>109</v>
      </c>
      <c r="AP545" s="51" t="s">
        <v>110</v>
      </c>
      <c r="AQ545" s="51">
        <f t="shared" si="111"/>
        <v>1305</v>
      </c>
      <c r="AR545" s="52">
        <f t="shared" si="4"/>
        <v>0.55</v>
      </c>
      <c r="AS545" s="51" t="s">
        <v>111</v>
      </c>
      <c r="AT545" s="51" t="s">
        <v>112</v>
      </c>
      <c r="AU545" s="51" t="s">
        <v>113</v>
      </c>
      <c r="AV545" s="51" t="s">
        <v>114</v>
      </c>
      <c r="AW545" s="53" t="s">
        <v>115</v>
      </c>
      <c r="AX545" s="54">
        <f t="shared" si="112"/>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3"/>
        <v>174</v>
      </c>
      <c r="BP545" s="157"/>
      <c r="BQ545" s="158">
        <f t="shared" si="114"/>
        <v>352</v>
      </c>
      <c r="BR545" s="62">
        <f t="shared" si="13"/>
        <v>274</v>
      </c>
      <c r="BS545" s="159">
        <f t="shared" si="115"/>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2315</v>
      </c>
      <c r="B546" s="163" t="s">
        <v>4745</v>
      </c>
      <c r="C546" s="77" t="str">
        <f>IF('Стоп-лист'!C$30 = "стоп", "стоп" , "")</f>
        <v/>
      </c>
      <c r="D546" s="34">
        <f t="shared" si="110"/>
        <v>50</v>
      </c>
      <c r="E546" s="35" t="s">
        <v>4746</v>
      </c>
      <c r="F546" s="146" t="s">
        <v>4747</v>
      </c>
      <c r="G546" s="111" t="s">
        <v>4748</v>
      </c>
      <c r="H546" s="38">
        <v>4300.0</v>
      </c>
      <c r="I546" s="39">
        <v>0.63</v>
      </c>
      <c r="J546" s="40">
        <f t="shared" si="36"/>
        <v>1720</v>
      </c>
      <c r="K546" s="26" t="s">
        <v>4749</v>
      </c>
      <c r="L546" s="26" t="s">
        <v>4458</v>
      </c>
      <c r="M546" s="26" t="s">
        <v>4458</v>
      </c>
      <c r="N546" s="42" t="s">
        <v>592</v>
      </c>
      <c r="O546" s="43">
        <v>640.0</v>
      </c>
      <c r="P546" s="43">
        <v>210.0</v>
      </c>
      <c r="Q546" s="43">
        <v>170.0</v>
      </c>
      <c r="R546" s="43">
        <v>270.0</v>
      </c>
      <c r="S546" s="78" t="s">
        <v>4750</v>
      </c>
      <c r="T546" s="78" t="s">
        <v>4714</v>
      </c>
      <c r="U546" s="43" t="s">
        <v>4715</v>
      </c>
      <c r="V546" s="43" t="s">
        <v>4716</v>
      </c>
      <c r="W546" s="43" t="s">
        <v>597</v>
      </c>
      <c r="X546" s="43">
        <v>270.0</v>
      </c>
      <c r="Y546" s="45">
        <v>1.5</v>
      </c>
      <c r="Z546" s="45">
        <v>1.5</v>
      </c>
      <c r="AA546" s="43" t="s">
        <v>96</v>
      </c>
      <c r="AB546" s="43" t="s">
        <v>97</v>
      </c>
      <c r="AC546" s="113" t="str">
        <f t="shared" si="9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91"/>
        <v>https://getfile.dokpub.com/yandex/get/https://disk.yandex.ru/d/_1_bgmlyqNOyOw/v1.mp4</v>
      </c>
      <c r="AL546" s="51" t="s">
        <v>106</v>
      </c>
      <c r="AM546" s="51" t="s">
        <v>107</v>
      </c>
      <c r="AN546" s="51" t="s">
        <v>108</v>
      </c>
      <c r="AO546" s="51" t="s">
        <v>109</v>
      </c>
      <c r="AP546" s="51" t="s">
        <v>110</v>
      </c>
      <c r="AQ546" s="51">
        <f t="shared" si="111"/>
        <v>1892</v>
      </c>
      <c r="AR546" s="52">
        <f t="shared" si="4"/>
        <v>0.56</v>
      </c>
      <c r="AS546" s="51" t="s">
        <v>111</v>
      </c>
      <c r="AT546" s="51" t="s">
        <v>112</v>
      </c>
      <c r="AU546" s="51" t="s">
        <v>113</v>
      </c>
      <c r="AV546" s="51" t="s">
        <v>114</v>
      </c>
      <c r="AW546" s="53" t="s">
        <v>115</v>
      </c>
      <c r="AX546" s="54">
        <f t="shared" si="112"/>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3"/>
        <v>258</v>
      </c>
      <c r="BP546" s="157"/>
      <c r="BQ546" s="158">
        <f t="shared" si="114"/>
        <v>528</v>
      </c>
      <c r="BR546" s="62">
        <f t="shared" si="13"/>
        <v>432</v>
      </c>
      <c r="BS546" s="159">
        <f t="shared" si="115"/>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2315</v>
      </c>
      <c r="B547" s="163" t="s">
        <v>4753</v>
      </c>
      <c r="C547" s="77" t="str">
        <f>IF('Стоп-лист'!C$30 = "стоп", "стоп" , "")</f>
        <v/>
      </c>
      <c r="D547" s="34">
        <f t="shared" si="110"/>
        <v>50</v>
      </c>
      <c r="E547" s="35" t="s">
        <v>4754</v>
      </c>
      <c r="F547" s="146" t="s">
        <v>4755</v>
      </c>
      <c r="G547" s="111" t="s">
        <v>4756</v>
      </c>
      <c r="H547" s="38">
        <v>5800.0</v>
      </c>
      <c r="I547" s="39">
        <v>0.57</v>
      </c>
      <c r="J547" s="40">
        <f t="shared" si="36"/>
        <v>2552</v>
      </c>
      <c r="K547" s="26" t="s">
        <v>4757</v>
      </c>
      <c r="L547" s="26" t="s">
        <v>4458</v>
      </c>
      <c r="M547" s="26" t="s">
        <v>4458</v>
      </c>
      <c r="N547" s="42" t="s">
        <v>592</v>
      </c>
      <c r="O547" s="43">
        <v>950.0</v>
      </c>
      <c r="P547" s="43">
        <v>300.0</v>
      </c>
      <c r="Q547" s="43">
        <v>200.0</v>
      </c>
      <c r="R547" s="43">
        <v>500.0</v>
      </c>
      <c r="S547" s="78" t="s">
        <v>4758</v>
      </c>
      <c r="T547" s="78" t="s">
        <v>4714</v>
      </c>
      <c r="U547" s="43" t="s">
        <v>4715</v>
      </c>
      <c r="V547" s="43" t="s">
        <v>4716</v>
      </c>
      <c r="W547" s="43" t="s">
        <v>597</v>
      </c>
      <c r="X547" s="43">
        <v>270.0</v>
      </c>
      <c r="Y547" s="45">
        <v>2.0</v>
      </c>
      <c r="Z547" s="45">
        <v>1.5</v>
      </c>
      <c r="AA547" s="43" t="s">
        <v>96</v>
      </c>
      <c r="AB547" s="43" t="s">
        <v>97</v>
      </c>
      <c r="AC547" s="113" t="str">
        <f t="shared" si="9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91"/>
        <v>https://getfile.dokpub.com/yandex/get/https://disk.yandex.ru/d/_1_bgmlyqNOyOw/v1.mp4</v>
      </c>
      <c r="AL547" s="51" t="s">
        <v>106</v>
      </c>
      <c r="AM547" s="51" t="s">
        <v>107</v>
      </c>
      <c r="AN547" s="51" t="s">
        <v>108</v>
      </c>
      <c r="AO547" s="51" t="s">
        <v>109</v>
      </c>
      <c r="AP547" s="51" t="s">
        <v>110</v>
      </c>
      <c r="AQ547" s="51">
        <f t="shared" si="111"/>
        <v>2842</v>
      </c>
      <c r="AR547" s="52">
        <f t="shared" si="4"/>
        <v>0.51</v>
      </c>
      <c r="AS547" s="51" t="s">
        <v>111</v>
      </c>
      <c r="AT547" s="51" t="s">
        <v>112</v>
      </c>
      <c r="AU547" s="51" t="s">
        <v>113</v>
      </c>
      <c r="AV547" s="51" t="s">
        <v>114</v>
      </c>
      <c r="AW547" s="53" t="s">
        <v>115</v>
      </c>
      <c r="AX547" s="54">
        <f t="shared" si="112"/>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3"/>
        <v>382.8</v>
      </c>
      <c r="BP547" s="157"/>
      <c r="BQ547" s="158">
        <f t="shared" si="114"/>
        <v>799.2</v>
      </c>
      <c r="BR547" s="62">
        <f t="shared" si="13"/>
        <v>633.2</v>
      </c>
      <c r="BS547" s="159">
        <f t="shared" si="115"/>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2315</v>
      </c>
      <c r="B548" s="163" t="s">
        <v>4761</v>
      </c>
      <c r="C548" s="77" t="str">
        <f>IF('Стоп-лист'!C$30 = "стоп", "стоп" , "")</f>
        <v/>
      </c>
      <c r="D548" s="34">
        <f t="shared" si="110"/>
        <v>50</v>
      </c>
      <c r="E548" s="35" t="s">
        <v>4762</v>
      </c>
      <c r="F548" s="146" t="s">
        <v>4763</v>
      </c>
      <c r="G548" s="111" t="s">
        <v>4764</v>
      </c>
      <c r="H548" s="38">
        <v>8700.0</v>
      </c>
      <c r="I548" s="39">
        <v>0.58</v>
      </c>
      <c r="J548" s="40">
        <f t="shared" si="36"/>
        <v>3741</v>
      </c>
      <c r="K548" s="26" t="s">
        <v>4765</v>
      </c>
      <c r="L548" s="26" t="s">
        <v>4458</v>
      </c>
      <c r="M548" s="26" t="s">
        <v>4458</v>
      </c>
      <c r="N548" s="42" t="s">
        <v>592</v>
      </c>
      <c r="O548" s="43">
        <v>1450.0</v>
      </c>
      <c r="P548" s="43">
        <v>300.0</v>
      </c>
      <c r="Q548" s="43">
        <v>300.0</v>
      </c>
      <c r="R548" s="43">
        <v>550.0</v>
      </c>
      <c r="S548" s="78" t="s">
        <v>4766</v>
      </c>
      <c r="T548" s="78" t="s">
        <v>4714</v>
      </c>
      <c r="U548" s="43" t="s">
        <v>4715</v>
      </c>
      <c r="V548" s="43" t="s">
        <v>4716</v>
      </c>
      <c r="W548" s="43" t="s">
        <v>597</v>
      </c>
      <c r="X548" s="43">
        <v>270.0</v>
      </c>
      <c r="Y548" s="45">
        <v>3.0</v>
      </c>
      <c r="Z548" s="45">
        <v>1.5</v>
      </c>
      <c r="AA548" s="43" t="s">
        <v>96</v>
      </c>
      <c r="AB548" s="43" t="s">
        <v>97</v>
      </c>
      <c r="AC548" s="113" t="str">
        <f t="shared" si="9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91"/>
        <v>https://getfile.dokpub.com/yandex/get/https://disk.yandex.ru/d/_1_bgmlyqNOyOw/v1.mp4</v>
      </c>
      <c r="AL548" s="51" t="s">
        <v>106</v>
      </c>
      <c r="AM548" s="51" t="s">
        <v>107</v>
      </c>
      <c r="AN548" s="51" t="s">
        <v>108</v>
      </c>
      <c r="AO548" s="51" t="s">
        <v>109</v>
      </c>
      <c r="AP548" s="51" t="s">
        <v>110</v>
      </c>
      <c r="AQ548" s="51">
        <f t="shared" si="111"/>
        <v>4176</v>
      </c>
      <c r="AR548" s="52">
        <f t="shared" si="4"/>
        <v>0.52</v>
      </c>
      <c r="AS548" s="51" t="s">
        <v>111</v>
      </c>
      <c r="AT548" s="51" t="s">
        <v>112</v>
      </c>
      <c r="AU548" s="51" t="s">
        <v>113</v>
      </c>
      <c r="AV548" s="51" t="s">
        <v>114</v>
      </c>
      <c r="AW548" s="53" t="s">
        <v>115</v>
      </c>
      <c r="AX548" s="54">
        <f t="shared" si="112"/>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3"/>
        <v>561.15</v>
      </c>
      <c r="BP548" s="157"/>
      <c r="BQ548" s="158">
        <f t="shared" si="114"/>
        <v>1152.85</v>
      </c>
      <c r="BR548" s="62">
        <f t="shared" si="13"/>
        <v>906.85</v>
      </c>
      <c r="BS548" s="159">
        <f t="shared" si="115"/>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2315</v>
      </c>
      <c r="B549" s="163" t="s">
        <v>4769</v>
      </c>
      <c r="C549" s="77" t="str">
        <f>IF('Стоп-лист'!C$30 = "стоп", "стоп" , "")</f>
        <v/>
      </c>
      <c r="D549" s="34">
        <f t="shared" si="110"/>
        <v>50</v>
      </c>
      <c r="E549" s="35" t="s">
        <v>4770</v>
      </c>
      <c r="F549" s="146" t="s">
        <v>4771</v>
      </c>
      <c r="G549" s="111" t="s">
        <v>4772</v>
      </c>
      <c r="H549" s="38">
        <v>11600.0</v>
      </c>
      <c r="I549" s="39">
        <v>0.6</v>
      </c>
      <c r="J549" s="40">
        <f t="shared" si="36"/>
        <v>4756</v>
      </c>
      <c r="K549" s="26" t="s">
        <v>4773</v>
      </c>
      <c r="L549" s="26" t="s">
        <v>4773</v>
      </c>
      <c r="M549" s="26" t="s">
        <v>4458</v>
      </c>
      <c r="N549" s="42" t="s">
        <v>592</v>
      </c>
      <c r="O549" s="43">
        <v>1900.0</v>
      </c>
      <c r="P549" s="43">
        <v>300.0</v>
      </c>
      <c r="Q549" s="43">
        <v>350.0</v>
      </c>
      <c r="R549" s="43">
        <v>550.0</v>
      </c>
      <c r="S549" s="78" t="s">
        <v>4774</v>
      </c>
      <c r="T549" s="78" t="s">
        <v>4714</v>
      </c>
      <c r="U549" s="43" t="s">
        <v>4715</v>
      </c>
      <c r="V549" s="43" t="s">
        <v>4716</v>
      </c>
      <c r="W549" s="43" t="s">
        <v>597</v>
      </c>
      <c r="X549" s="43">
        <v>270.0</v>
      </c>
      <c r="Y549" s="45">
        <v>4.0</v>
      </c>
      <c r="Z549" s="45">
        <v>1.5</v>
      </c>
      <c r="AA549" s="43" t="s">
        <v>96</v>
      </c>
      <c r="AB549" s="43" t="s">
        <v>97</v>
      </c>
      <c r="AC549" s="113" t="str">
        <f t="shared" si="9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91"/>
        <v>https://getfile.dokpub.com/yandex/get/https://disk.yandex.ru/d/_1_bgmlyqNOyOw/v1.mp4</v>
      </c>
      <c r="AL549" s="51" t="s">
        <v>106</v>
      </c>
      <c r="AM549" s="51" t="s">
        <v>107</v>
      </c>
      <c r="AN549" s="51" t="s">
        <v>108</v>
      </c>
      <c r="AO549" s="51" t="s">
        <v>109</v>
      </c>
      <c r="AP549" s="51" t="s">
        <v>110</v>
      </c>
      <c r="AQ549" s="51">
        <f t="shared" si="111"/>
        <v>5336</v>
      </c>
      <c r="AR549" s="52">
        <f t="shared" si="4"/>
        <v>0.54</v>
      </c>
      <c r="AS549" s="51" t="s">
        <v>111</v>
      </c>
      <c r="AT549" s="51" t="s">
        <v>112</v>
      </c>
      <c r="AU549" s="51" t="s">
        <v>113</v>
      </c>
      <c r="AV549" s="51" t="s">
        <v>114</v>
      </c>
      <c r="AW549" s="53" t="s">
        <v>115</v>
      </c>
      <c r="AX549" s="54">
        <f t="shared" si="112"/>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3"/>
        <v>713.4</v>
      </c>
      <c r="BP549" s="157"/>
      <c r="BQ549" s="158">
        <f t="shared" si="114"/>
        <v>1439.6</v>
      </c>
      <c r="BR549" s="62">
        <f t="shared" si="13"/>
        <v>1149.6</v>
      </c>
      <c r="BS549" s="159">
        <f t="shared" si="115"/>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2315</v>
      </c>
      <c r="B550" s="163" t="s">
        <v>4777</v>
      </c>
      <c r="C550" s="77" t="str">
        <f>IF('Стоп-лист'!C$30 = "стоп", "стоп" , "")</f>
        <v/>
      </c>
      <c r="D550" s="34">
        <f t="shared" si="110"/>
        <v>50</v>
      </c>
      <c r="E550" s="35" t="s">
        <v>4778</v>
      </c>
      <c r="F550" s="146" t="s">
        <v>4779</v>
      </c>
      <c r="G550" s="111" t="s">
        <v>4780</v>
      </c>
      <c r="H550" s="38">
        <v>14500.0</v>
      </c>
      <c r="I550" s="39">
        <v>0.61</v>
      </c>
      <c r="J550" s="40">
        <f t="shared" si="36"/>
        <v>5800</v>
      </c>
      <c r="K550" s="26" t="s">
        <v>4781</v>
      </c>
      <c r="L550" s="26" t="s">
        <v>4458</v>
      </c>
      <c r="M550" s="26" t="s">
        <v>4458</v>
      </c>
      <c r="N550" s="42" t="s">
        <v>592</v>
      </c>
      <c r="O550" s="43">
        <v>2350.0</v>
      </c>
      <c r="P550" s="43">
        <v>400.0</v>
      </c>
      <c r="Q550" s="43">
        <v>300.0</v>
      </c>
      <c r="R550" s="43">
        <v>550.0</v>
      </c>
      <c r="S550" s="78" t="s">
        <v>4782</v>
      </c>
      <c r="T550" s="78" t="s">
        <v>4714</v>
      </c>
      <c r="U550" s="43" t="s">
        <v>4715</v>
      </c>
      <c r="V550" s="43" t="s">
        <v>4716</v>
      </c>
      <c r="W550" s="43" t="s">
        <v>597</v>
      </c>
      <c r="X550" s="43">
        <v>270.0</v>
      </c>
      <c r="Y550" s="45">
        <v>5.0</v>
      </c>
      <c r="Z550" s="45">
        <v>1.5</v>
      </c>
      <c r="AA550" s="43" t="s">
        <v>96</v>
      </c>
      <c r="AB550" s="43" t="s">
        <v>97</v>
      </c>
      <c r="AC550" s="113" t="str">
        <f t="shared" si="9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91"/>
        <v>https://getfile.dokpub.com/yandex/get/https://disk.yandex.ru/d/_1_bgmlyqNOyOw/v1.mp4</v>
      </c>
      <c r="AL550" s="51" t="s">
        <v>106</v>
      </c>
      <c r="AM550" s="51" t="s">
        <v>107</v>
      </c>
      <c r="AN550" s="51" t="s">
        <v>108</v>
      </c>
      <c r="AO550" s="51" t="s">
        <v>109</v>
      </c>
      <c r="AP550" s="51" t="s">
        <v>110</v>
      </c>
      <c r="AQ550" s="51">
        <f t="shared" si="111"/>
        <v>6525</v>
      </c>
      <c r="AR550" s="52">
        <f t="shared" si="4"/>
        <v>0.55</v>
      </c>
      <c r="AS550" s="51" t="s">
        <v>111</v>
      </c>
      <c r="AT550" s="51" t="s">
        <v>112</v>
      </c>
      <c r="AU550" s="51" t="s">
        <v>113</v>
      </c>
      <c r="AV550" s="51" t="s">
        <v>114</v>
      </c>
      <c r="AW550" s="53" t="s">
        <v>115</v>
      </c>
      <c r="AX550" s="54">
        <f t="shared" si="112"/>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3"/>
        <v>870</v>
      </c>
      <c r="BP550" s="157"/>
      <c r="BQ550" s="158">
        <f t="shared" si="114"/>
        <v>1741</v>
      </c>
      <c r="BR550" s="62">
        <f t="shared" si="13"/>
        <v>1408</v>
      </c>
      <c r="BS550" s="159">
        <f t="shared" si="115"/>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2315</v>
      </c>
      <c r="B551" s="163" t="s">
        <v>4785</v>
      </c>
      <c r="C551" s="77" t="str">
        <f>IF('Стоп-лист'!C$30 = "стоп", "стоп" , "")</f>
        <v/>
      </c>
      <c r="D551" s="34">
        <f t="shared" si="110"/>
        <v>50</v>
      </c>
      <c r="E551" s="35" t="s">
        <v>4786</v>
      </c>
      <c r="F551" s="146" t="s">
        <v>4787</v>
      </c>
      <c r="G551" s="111" t="s">
        <v>4788</v>
      </c>
      <c r="H551" s="38">
        <v>17400.0</v>
      </c>
      <c r="I551" s="39">
        <v>0.6</v>
      </c>
      <c r="J551" s="40">
        <f t="shared" si="36"/>
        <v>6786</v>
      </c>
      <c r="K551" s="26" t="s">
        <v>4789</v>
      </c>
      <c r="L551" s="26" t="s">
        <v>4458</v>
      </c>
      <c r="M551" s="26" t="s">
        <v>4458</v>
      </c>
      <c r="N551" s="42" t="s">
        <v>592</v>
      </c>
      <c r="O551" s="80">
        <v>2850.0</v>
      </c>
      <c r="P551" s="80">
        <v>400.0</v>
      </c>
      <c r="Q551" s="80">
        <v>400.0</v>
      </c>
      <c r="R551" s="80">
        <v>600.0</v>
      </c>
      <c r="S551" s="78" t="s">
        <v>4790</v>
      </c>
      <c r="T551" s="78" t="s">
        <v>4714</v>
      </c>
      <c r="U551" s="43" t="s">
        <v>4715</v>
      </c>
      <c r="V551" s="43" t="s">
        <v>4716</v>
      </c>
      <c r="W551" s="43" t="s">
        <v>597</v>
      </c>
      <c r="X551" s="43">
        <v>270.0</v>
      </c>
      <c r="Y551" s="45">
        <v>6.0</v>
      </c>
      <c r="Z551" s="45">
        <v>1.5</v>
      </c>
      <c r="AA551" s="43" t="s">
        <v>96</v>
      </c>
      <c r="AB551" s="43" t="s">
        <v>97</v>
      </c>
      <c r="AC551" s="113" t="str">
        <f t="shared" si="9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91"/>
        <v>https://getfile.dokpub.com/yandex/get/https://disk.yandex.ru/d/_1_bgmlyqNOyOw/v1.mp4</v>
      </c>
      <c r="AL551" s="51" t="s">
        <v>106</v>
      </c>
      <c r="AM551" s="51" t="s">
        <v>107</v>
      </c>
      <c r="AN551" s="51" t="s">
        <v>108</v>
      </c>
      <c r="AO551" s="51" t="s">
        <v>109</v>
      </c>
      <c r="AP551" s="51" t="s">
        <v>110</v>
      </c>
      <c r="AQ551" s="51">
        <f t="shared" si="111"/>
        <v>7482</v>
      </c>
      <c r="AR551" s="52">
        <f t="shared" si="4"/>
        <v>0.57</v>
      </c>
      <c r="AS551" s="51" t="s">
        <v>111</v>
      </c>
      <c r="AT551" s="51" t="s">
        <v>112</v>
      </c>
      <c r="AU551" s="51" t="s">
        <v>113</v>
      </c>
      <c r="AV551" s="51" t="s">
        <v>114</v>
      </c>
      <c r="AW551" s="53" t="s">
        <v>115</v>
      </c>
      <c r="AX551" s="54">
        <f t="shared" si="112"/>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3"/>
        <v>1017.9</v>
      </c>
      <c r="BP551" s="157"/>
      <c r="BQ551" s="158">
        <f t="shared" si="114"/>
        <v>2058.1</v>
      </c>
      <c r="BR551" s="62">
        <f t="shared" si="13"/>
        <v>1669.1</v>
      </c>
      <c r="BS551" s="159">
        <f t="shared" si="115"/>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2315</v>
      </c>
      <c r="B552" s="163" t="s">
        <v>4793</v>
      </c>
      <c r="C552" s="77" t="str">
        <f>IF('Стоп-лист'!C$30 = "стоп", "стоп" , "")</f>
        <v/>
      </c>
      <c r="D552" s="34">
        <f t="shared" si="110"/>
        <v>50</v>
      </c>
      <c r="E552" s="35" t="s">
        <v>4794</v>
      </c>
      <c r="F552" s="146" t="s">
        <v>4795</v>
      </c>
      <c r="G552" s="111" t="s">
        <v>4796</v>
      </c>
      <c r="H552" s="38">
        <v>20300.0</v>
      </c>
      <c r="I552" s="39">
        <v>0.61</v>
      </c>
      <c r="J552" s="40">
        <f t="shared" si="36"/>
        <v>7714</v>
      </c>
      <c r="K552" s="26" t="s">
        <v>4797</v>
      </c>
      <c r="L552" s="26" t="s">
        <v>4458</v>
      </c>
      <c r="M552" s="26" t="s">
        <v>4458</v>
      </c>
      <c r="N552" s="42" t="s">
        <v>592</v>
      </c>
      <c r="O552" s="80">
        <v>3325.0</v>
      </c>
      <c r="P552" s="80">
        <v>400.0</v>
      </c>
      <c r="Q552" s="80">
        <v>400.0</v>
      </c>
      <c r="R552" s="80">
        <v>600.0</v>
      </c>
      <c r="S552" s="44" t="s">
        <v>4798</v>
      </c>
      <c r="T552" s="78" t="s">
        <v>4714</v>
      </c>
      <c r="U552" s="43" t="s">
        <v>4715</v>
      </c>
      <c r="V552" s="43" t="s">
        <v>4716</v>
      </c>
      <c r="W552" s="43" t="s">
        <v>597</v>
      </c>
      <c r="X552" s="43">
        <v>270.0</v>
      </c>
      <c r="Y552" s="45">
        <v>7.0</v>
      </c>
      <c r="Z552" s="45">
        <v>1.5</v>
      </c>
      <c r="AA552" s="43" t="s">
        <v>96</v>
      </c>
      <c r="AB552" s="43" t="s">
        <v>97</v>
      </c>
      <c r="AC552" s="113" t="str">
        <f t="shared" si="9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91"/>
        <v>https://getfile.dokpub.com/yandex/get/https://disk.yandex.ru/d/_1_bgmlyqNOyOw/v1.mp4</v>
      </c>
      <c r="AL552" s="51" t="s">
        <v>106</v>
      </c>
      <c r="AM552" s="51" t="s">
        <v>107</v>
      </c>
      <c r="AN552" s="51" t="s">
        <v>108</v>
      </c>
      <c r="AO552" s="51" t="s">
        <v>109</v>
      </c>
      <c r="AP552" s="51" t="s">
        <v>110</v>
      </c>
      <c r="AQ552" s="51">
        <f t="shared" si="111"/>
        <v>8526</v>
      </c>
      <c r="AR552" s="52">
        <f t="shared" si="4"/>
        <v>0.58</v>
      </c>
      <c r="AS552" s="51" t="s">
        <v>111</v>
      </c>
      <c r="AT552" s="51" t="s">
        <v>112</v>
      </c>
      <c r="AU552" s="51" t="s">
        <v>113</v>
      </c>
      <c r="AV552" s="51" t="s">
        <v>114</v>
      </c>
      <c r="AW552" s="53" t="s">
        <v>115</v>
      </c>
      <c r="AX552" s="54">
        <f t="shared" si="112"/>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3"/>
        <v>1157.1</v>
      </c>
      <c r="BP552" s="157"/>
      <c r="BQ552" s="158">
        <f t="shared" si="114"/>
        <v>2354.9</v>
      </c>
      <c r="BR552" s="62">
        <f t="shared" si="13"/>
        <v>1916.9</v>
      </c>
      <c r="BS552" s="159">
        <f t="shared" si="115"/>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2315</v>
      </c>
      <c r="B553" s="102" t="s">
        <v>4801</v>
      </c>
      <c r="C553" s="103" t="s">
        <v>1418</v>
      </c>
      <c r="D553" s="104">
        <f>IF(C553="",1,0)</f>
        <v>0</v>
      </c>
      <c r="E553" s="105" t="s">
        <v>4802</v>
      </c>
      <c r="F553" s="276" t="s">
        <v>4803</v>
      </c>
      <c r="G553" s="278" t="s">
        <v>4804</v>
      </c>
      <c r="H553" s="38">
        <v>17000.0</v>
      </c>
      <c r="I553" s="39">
        <v>0.39</v>
      </c>
      <c r="J553" s="40">
        <f t="shared" si="36"/>
        <v>10688</v>
      </c>
      <c r="K553" s="26" t="s">
        <v>4805</v>
      </c>
      <c r="L553" s="26" t="s">
        <v>4458</v>
      </c>
      <c r="M553" s="26" t="s">
        <v>4458</v>
      </c>
      <c r="N553" s="42" t="s">
        <v>592</v>
      </c>
      <c r="O553" s="80">
        <v>4750.0</v>
      </c>
      <c r="P553" s="80">
        <v>400.0</v>
      </c>
      <c r="Q553" s="80">
        <v>400.0</v>
      </c>
      <c r="R553" s="80">
        <v>600.0</v>
      </c>
      <c r="S553" s="78" t="s">
        <v>4806</v>
      </c>
      <c r="T553" s="78" t="s">
        <v>4714</v>
      </c>
      <c r="U553" s="43" t="s">
        <v>4715</v>
      </c>
      <c r="V553" s="43" t="s">
        <v>4716</v>
      </c>
      <c r="W553" s="43" t="s">
        <v>597</v>
      </c>
      <c r="X553" s="43">
        <v>270.0</v>
      </c>
      <c r="Y553" s="45">
        <v>10.0</v>
      </c>
      <c r="Z553" s="45">
        <v>1.5</v>
      </c>
      <c r="AA553" s="43" t="s">
        <v>96</v>
      </c>
      <c r="AB553" s="43" t="s">
        <v>97</v>
      </c>
      <c r="AC553" s="113" t="str">
        <f t="shared" si="9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91"/>
        <v>https://getfile.dokpub.com/yandex/get/https://disk.yandex.ru/d/_1_bgmlyqNOyOw/v1.mp4</v>
      </c>
      <c r="AL553" s="51" t="s">
        <v>798</v>
      </c>
      <c r="AM553" s="51" t="s">
        <v>107</v>
      </c>
      <c r="AN553" s="51" t="s">
        <v>108</v>
      </c>
      <c r="AO553" s="51" t="s">
        <v>109</v>
      </c>
      <c r="AP553" s="51" t="s">
        <v>110</v>
      </c>
      <c r="AQ553" s="51">
        <f t="shared" si="111"/>
        <v>11900</v>
      </c>
      <c r="AR553" s="52">
        <f t="shared" si="4"/>
        <v>0.3</v>
      </c>
      <c r="AS553" s="51" t="s">
        <v>111</v>
      </c>
      <c r="AT553" s="51" t="s">
        <v>112</v>
      </c>
      <c r="AU553" s="51" t="s">
        <v>113</v>
      </c>
      <c r="AV553" s="51" t="s">
        <v>798</v>
      </c>
      <c r="AW553" s="53" t="s">
        <v>159</v>
      </c>
      <c r="AX553" s="54">
        <f t="shared" si="112"/>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3"/>
        <v>1603.2</v>
      </c>
      <c r="BP553" s="235"/>
      <c r="BQ553" s="236">
        <f t="shared" si="114"/>
        <v>3290.8</v>
      </c>
      <c r="BR553" s="62">
        <f t="shared" si="13"/>
        <v>2705.8</v>
      </c>
      <c r="BS553" s="57">
        <f t="shared" si="115"/>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7">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2253</v>
      </c>
      <c r="W554" s="43" t="s">
        <v>498</v>
      </c>
      <c r="X554" s="43">
        <v>405.0</v>
      </c>
      <c r="Y554" s="45" t="s">
        <v>95</v>
      </c>
      <c r="Z554" s="45" t="s">
        <v>95</v>
      </c>
      <c r="AA554" s="43" t="s">
        <v>96</v>
      </c>
      <c r="AB554" s="43" t="s">
        <v>97</v>
      </c>
      <c r="AC554" s="113" t="str">
        <f t="shared" si="9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91"/>
        <v>https://getfile.dokpub.com/yandex/get/https://disk.yandex.ru/d/U4x8H98VqwWw4w/v1.mp4</v>
      </c>
      <c r="AL554" s="51" t="s">
        <v>106</v>
      </c>
      <c r="AM554" s="51" t="s">
        <v>107</v>
      </c>
      <c r="AN554" s="51" t="s">
        <v>108</v>
      </c>
      <c r="AO554" s="51" t="s">
        <v>109</v>
      </c>
      <c r="AP554" s="51" t="s">
        <v>110</v>
      </c>
      <c r="AQ554" s="51">
        <f t="shared" si="111"/>
        <v>518</v>
      </c>
      <c r="AR554" s="52">
        <f t="shared" si="4"/>
        <v>0.26</v>
      </c>
      <c r="AS554" s="51" t="s">
        <v>111</v>
      </c>
      <c r="AT554" s="51" t="s">
        <v>112</v>
      </c>
      <c r="AU554" s="51" t="s">
        <v>113</v>
      </c>
      <c r="AV554" s="51" t="s">
        <v>114</v>
      </c>
      <c r="AW554" s="53" t="s">
        <v>115</v>
      </c>
      <c r="AX554" s="54">
        <f t="shared" si="112"/>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3"/>
        <v>63</v>
      </c>
      <c r="BP554" s="153"/>
      <c r="BQ554" s="154">
        <f t="shared" si="114"/>
        <v>127</v>
      </c>
      <c r="BR554" s="62">
        <f t="shared" si="13"/>
        <v>70</v>
      </c>
      <c r="BS554" s="155">
        <f t="shared" si="115"/>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7"/>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2253</v>
      </c>
      <c r="W555" s="43" t="s">
        <v>498</v>
      </c>
      <c r="X555" s="43">
        <v>405.0</v>
      </c>
      <c r="Y555" s="45" t="s">
        <v>95</v>
      </c>
      <c r="Z555" s="43">
        <v>1.0</v>
      </c>
      <c r="AA555" s="43" t="s">
        <v>96</v>
      </c>
      <c r="AB555" s="43" t="s">
        <v>97</v>
      </c>
      <c r="AC555" s="113" t="str">
        <f t="shared" si="9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91"/>
        <v>https://getfile.dokpub.com/yandex/get/https://disk.yandex.ru/d/U4x8H98VqwWw4w/v1.mp4</v>
      </c>
      <c r="AL555" s="51" t="s">
        <v>106</v>
      </c>
      <c r="AM555" s="51" t="s">
        <v>107</v>
      </c>
      <c r="AN555" s="51" t="s">
        <v>108</v>
      </c>
      <c r="AO555" s="51" t="s">
        <v>109</v>
      </c>
      <c r="AP555" s="51" t="s">
        <v>110</v>
      </c>
      <c r="AQ555" s="51">
        <f t="shared" si="111"/>
        <v>792</v>
      </c>
      <c r="AR555" s="52">
        <f t="shared" si="4"/>
        <v>0.28</v>
      </c>
      <c r="AS555" s="51" t="s">
        <v>111</v>
      </c>
      <c r="AT555" s="51" t="s">
        <v>112</v>
      </c>
      <c r="AU555" s="51" t="s">
        <v>113</v>
      </c>
      <c r="AV555" s="51" t="s">
        <v>114</v>
      </c>
      <c r="AW555" s="53" t="s">
        <v>115</v>
      </c>
      <c r="AX555" s="54">
        <f t="shared" si="112"/>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3"/>
        <v>102.9</v>
      </c>
      <c r="BP555" s="157"/>
      <c r="BQ555" s="158">
        <f t="shared" si="114"/>
        <v>210.1</v>
      </c>
      <c r="BR555" s="62">
        <f t="shared" si="13"/>
        <v>150.1</v>
      </c>
      <c r="BS555" s="159">
        <f t="shared" si="115"/>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7"/>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2253</v>
      </c>
      <c r="W556" s="43" t="s">
        <v>498</v>
      </c>
      <c r="X556" s="43">
        <v>405.0</v>
      </c>
      <c r="Y556" s="45" t="s">
        <v>95</v>
      </c>
      <c r="Z556" s="45">
        <v>1.5</v>
      </c>
      <c r="AA556" s="43" t="s">
        <v>96</v>
      </c>
      <c r="AB556" s="43" t="s">
        <v>97</v>
      </c>
      <c r="AC556" s="113" t="str">
        <f t="shared" si="9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91"/>
        <v>https://getfile.dokpub.com/yandex/get/https://disk.yandex.ru/d/U4x8H98VqwWw4w/v1.mp4</v>
      </c>
      <c r="AL556" s="51" t="s">
        <v>106</v>
      </c>
      <c r="AM556" s="51" t="s">
        <v>107</v>
      </c>
      <c r="AN556" s="51" t="s">
        <v>108</v>
      </c>
      <c r="AO556" s="51" t="s">
        <v>109</v>
      </c>
      <c r="AP556" s="51" t="s">
        <v>110</v>
      </c>
      <c r="AQ556" s="51">
        <f t="shared" si="111"/>
        <v>1088</v>
      </c>
      <c r="AR556" s="52">
        <f t="shared" si="4"/>
        <v>0.32</v>
      </c>
      <c r="AS556" s="51" t="s">
        <v>111</v>
      </c>
      <c r="AT556" s="51" t="s">
        <v>112</v>
      </c>
      <c r="AU556" s="51" t="s">
        <v>113</v>
      </c>
      <c r="AV556" s="51" t="s">
        <v>114</v>
      </c>
      <c r="AW556" s="53" t="s">
        <v>115</v>
      </c>
      <c r="AX556" s="54">
        <f t="shared" si="112"/>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3"/>
        <v>145.65</v>
      </c>
      <c r="BP556" s="157"/>
      <c r="BQ556" s="158">
        <f t="shared" si="114"/>
        <v>298.35</v>
      </c>
      <c r="BR556" s="62">
        <f t="shared" si="13"/>
        <v>234.35</v>
      </c>
      <c r="BS556" s="159">
        <f t="shared" si="115"/>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7"/>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2253</v>
      </c>
      <c r="W557" s="43" t="s">
        <v>498</v>
      </c>
      <c r="X557" s="43">
        <v>405.0</v>
      </c>
      <c r="Y557" s="45">
        <v>1.0</v>
      </c>
      <c r="Z557" s="45">
        <v>1.5</v>
      </c>
      <c r="AA557" s="43" t="s">
        <v>96</v>
      </c>
      <c r="AB557" s="43" t="s">
        <v>97</v>
      </c>
      <c r="AC557" s="113" t="str">
        <f t="shared" si="9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91"/>
        <v>https://getfile.dokpub.com/yandex/get/https://disk.yandex.ru/d/U4x8H98VqwWw4w/v1.mp4</v>
      </c>
      <c r="AL557" s="51" t="s">
        <v>106</v>
      </c>
      <c r="AM557" s="51" t="s">
        <v>107</v>
      </c>
      <c r="AN557" s="51" t="s">
        <v>108</v>
      </c>
      <c r="AO557" s="51" t="s">
        <v>109</v>
      </c>
      <c r="AP557" s="51" t="s">
        <v>110</v>
      </c>
      <c r="AQ557" s="51">
        <f t="shared" si="111"/>
        <v>2030</v>
      </c>
      <c r="AR557" s="52">
        <f t="shared" si="4"/>
        <v>0.3</v>
      </c>
      <c r="AS557" s="51" t="s">
        <v>111</v>
      </c>
      <c r="AT557" s="51" t="s">
        <v>112</v>
      </c>
      <c r="AU557" s="51" t="s">
        <v>113</v>
      </c>
      <c r="AV557" s="51" t="s">
        <v>114</v>
      </c>
      <c r="AW557" s="53" t="s">
        <v>115</v>
      </c>
      <c r="AX557" s="54">
        <f t="shared" si="112"/>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3"/>
        <v>277.8</v>
      </c>
      <c r="BP557" s="157"/>
      <c r="BQ557" s="158">
        <f t="shared" si="114"/>
        <v>571.2</v>
      </c>
      <c r="BR557" s="62">
        <f t="shared" si="13"/>
        <v>483.2</v>
      </c>
      <c r="BS557" s="159">
        <f t="shared" si="115"/>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7"/>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2253</v>
      </c>
      <c r="W558" s="43" t="s">
        <v>498</v>
      </c>
      <c r="X558" s="43">
        <v>405.0</v>
      </c>
      <c r="Y558" s="45">
        <v>1.5</v>
      </c>
      <c r="Z558" s="45">
        <v>1.5</v>
      </c>
      <c r="AA558" s="43" t="s">
        <v>96</v>
      </c>
      <c r="AB558" s="43" t="s">
        <v>97</v>
      </c>
      <c r="AC558" s="113" t="str">
        <f t="shared" si="9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91"/>
        <v>https://getfile.dokpub.com/yandex/get/https://disk.yandex.ru/d/U4x8H98VqwWw4w/v1.mp4</v>
      </c>
      <c r="AL558" s="51" t="s">
        <v>106</v>
      </c>
      <c r="AM558" s="51" t="s">
        <v>107</v>
      </c>
      <c r="AN558" s="51" t="s">
        <v>108</v>
      </c>
      <c r="AO558" s="51" t="s">
        <v>109</v>
      </c>
      <c r="AP558" s="51" t="s">
        <v>110</v>
      </c>
      <c r="AQ558" s="51">
        <f t="shared" si="111"/>
        <v>3010</v>
      </c>
      <c r="AR558" s="52">
        <f t="shared" si="4"/>
        <v>0.3</v>
      </c>
      <c r="AS558" s="51" t="s">
        <v>111</v>
      </c>
      <c r="AT558" s="51" t="s">
        <v>112</v>
      </c>
      <c r="AU558" s="51" t="s">
        <v>113</v>
      </c>
      <c r="AV558" s="51" t="s">
        <v>114</v>
      </c>
      <c r="AW558" s="53" t="s">
        <v>115</v>
      </c>
      <c r="AX558" s="54">
        <f t="shared" si="112"/>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3"/>
        <v>417.45</v>
      </c>
      <c r="BP558" s="279"/>
      <c r="BQ558" s="158">
        <f t="shared" si="114"/>
        <v>860.55</v>
      </c>
      <c r="BR558" s="62">
        <f t="shared" si="13"/>
        <v>747.55</v>
      </c>
      <c r="BS558" s="159">
        <f t="shared" si="115"/>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7"/>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2253</v>
      </c>
      <c r="W559" s="43" t="s">
        <v>498</v>
      </c>
      <c r="X559" s="43">
        <v>405.0</v>
      </c>
      <c r="Y559" s="45">
        <v>2.0</v>
      </c>
      <c r="Z559" s="45">
        <v>1.5</v>
      </c>
      <c r="AA559" s="43" t="s">
        <v>96</v>
      </c>
      <c r="AB559" s="43" t="s">
        <v>97</v>
      </c>
      <c r="AC559" s="113" t="str">
        <f t="shared" si="9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91"/>
        <v>https://getfile.dokpub.com/yandex/get/https://disk.yandex.ru/d/U4x8H98VqwWw4w/v1.mp4</v>
      </c>
      <c r="AL559" s="51" t="s">
        <v>106</v>
      </c>
      <c r="AM559" s="51" t="s">
        <v>107</v>
      </c>
      <c r="AN559" s="51" t="s">
        <v>108</v>
      </c>
      <c r="AO559" s="51" t="s">
        <v>109</v>
      </c>
      <c r="AP559" s="51" t="s">
        <v>110</v>
      </c>
      <c r="AQ559" s="51">
        <f t="shared" si="111"/>
        <v>4234</v>
      </c>
      <c r="AR559" s="52">
        <f t="shared" si="4"/>
        <v>0.27</v>
      </c>
      <c r="AS559" s="51" t="s">
        <v>111</v>
      </c>
      <c r="AT559" s="51" t="s">
        <v>112</v>
      </c>
      <c r="AU559" s="51" t="s">
        <v>113</v>
      </c>
      <c r="AV559" s="51" t="s">
        <v>114</v>
      </c>
      <c r="AW559" s="53" t="s">
        <v>115</v>
      </c>
      <c r="AX559" s="54">
        <f t="shared" si="112"/>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3"/>
        <v>578.85</v>
      </c>
      <c r="BP559" s="157"/>
      <c r="BQ559" s="158">
        <f t="shared" si="114"/>
        <v>1188.15</v>
      </c>
      <c r="BR559" s="62">
        <f t="shared" si="13"/>
        <v>1019.15</v>
      </c>
      <c r="BS559" s="159">
        <f t="shared" si="115"/>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7"/>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2253</v>
      </c>
      <c r="W560" s="43" t="s">
        <v>498</v>
      </c>
      <c r="X560" s="43">
        <v>405.0</v>
      </c>
      <c r="Y560" s="45">
        <v>3.0</v>
      </c>
      <c r="Z560" s="45">
        <v>1.5</v>
      </c>
      <c r="AA560" s="43" t="s">
        <v>96</v>
      </c>
      <c r="AB560" s="43" t="s">
        <v>97</v>
      </c>
      <c r="AC560" s="113" t="str">
        <f t="shared" si="9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91"/>
        <v>https://getfile.dokpub.com/yandex/get/https://disk.yandex.ru/d/U4x8H98VqwWw4w/v1.mp4</v>
      </c>
      <c r="AL560" s="51" t="s">
        <v>106</v>
      </c>
      <c r="AM560" s="51" t="s">
        <v>107</v>
      </c>
      <c r="AN560" s="51" t="s">
        <v>108</v>
      </c>
      <c r="AO560" s="51" t="s">
        <v>109</v>
      </c>
      <c r="AP560" s="51" t="s">
        <v>110</v>
      </c>
      <c r="AQ560" s="51">
        <f t="shared" si="111"/>
        <v>6264</v>
      </c>
      <c r="AR560" s="52">
        <f t="shared" si="4"/>
        <v>0.28</v>
      </c>
      <c r="AS560" s="51" t="s">
        <v>111</v>
      </c>
      <c r="AT560" s="51" t="s">
        <v>112</v>
      </c>
      <c r="AU560" s="51" t="s">
        <v>113</v>
      </c>
      <c r="AV560" s="51" t="s">
        <v>114</v>
      </c>
      <c r="AW560" s="53" t="s">
        <v>115</v>
      </c>
      <c r="AX560" s="54">
        <f t="shared" si="112"/>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3"/>
        <v>860.85</v>
      </c>
      <c r="BP560" s="157"/>
      <c r="BQ560" s="158">
        <f t="shared" si="114"/>
        <v>1774.15</v>
      </c>
      <c r="BR560" s="62">
        <f t="shared" si="13"/>
        <v>1526.15</v>
      </c>
      <c r="BS560" s="159">
        <f t="shared" si="115"/>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7"/>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2253</v>
      </c>
      <c r="W561" s="43" t="s">
        <v>498</v>
      </c>
      <c r="X561" s="43">
        <v>405.0</v>
      </c>
      <c r="Y561" s="45">
        <v>4.0</v>
      </c>
      <c r="Z561" s="45">
        <v>1.5</v>
      </c>
      <c r="AA561" s="43" t="s">
        <v>96</v>
      </c>
      <c r="AB561" s="43" t="s">
        <v>97</v>
      </c>
      <c r="AC561" s="113" t="str">
        <f t="shared" si="9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91"/>
        <v>https://getfile.dokpub.com/yandex/get/https://disk.yandex.ru/d/U4x8H98VqwWw4w/v1.mp4</v>
      </c>
      <c r="AL561" s="51" t="s">
        <v>106</v>
      </c>
      <c r="AM561" s="51" t="s">
        <v>107</v>
      </c>
      <c r="AN561" s="51" t="s">
        <v>108</v>
      </c>
      <c r="AO561" s="51" t="s">
        <v>109</v>
      </c>
      <c r="AP561" s="51" t="s">
        <v>110</v>
      </c>
      <c r="AQ561" s="51">
        <f t="shared" si="111"/>
        <v>8352</v>
      </c>
      <c r="AR561" s="52">
        <f t="shared" si="4"/>
        <v>0.28</v>
      </c>
      <c r="AS561" s="51" t="s">
        <v>111</v>
      </c>
      <c r="AT561" s="51" t="s">
        <v>112</v>
      </c>
      <c r="AU561" s="51" t="s">
        <v>113</v>
      </c>
      <c r="AV561" s="51" t="s">
        <v>114</v>
      </c>
      <c r="AW561" s="53" t="s">
        <v>115</v>
      </c>
      <c r="AX561" s="54">
        <f t="shared" si="112"/>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3"/>
        <v>1149.9</v>
      </c>
      <c r="BP561" s="157"/>
      <c r="BQ561" s="158">
        <f t="shared" si="114"/>
        <v>2368.1</v>
      </c>
      <c r="BR561" s="62">
        <f t="shared" si="13"/>
        <v>2020.1</v>
      </c>
      <c r="BS561" s="159">
        <f t="shared" si="115"/>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7"/>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2253</v>
      </c>
      <c r="W562" s="43" t="s">
        <v>498</v>
      </c>
      <c r="X562" s="43">
        <v>405.0</v>
      </c>
      <c r="Y562" s="45">
        <v>5.0</v>
      </c>
      <c r="Z562" s="45">
        <v>1.5</v>
      </c>
      <c r="AA562" s="43" t="s">
        <v>96</v>
      </c>
      <c r="AB562" s="43" t="s">
        <v>97</v>
      </c>
      <c r="AC562" s="113" t="str">
        <f t="shared" si="9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91"/>
        <v>https://getfile.dokpub.com/yandex/get/https://disk.yandex.ru/d/U4x8H98VqwWw4w/v1.mp4</v>
      </c>
      <c r="AL562" s="51" t="s">
        <v>106</v>
      </c>
      <c r="AM562" s="51" t="s">
        <v>107</v>
      </c>
      <c r="AN562" s="51" t="s">
        <v>108</v>
      </c>
      <c r="AO562" s="51" t="s">
        <v>109</v>
      </c>
      <c r="AP562" s="51" t="s">
        <v>110</v>
      </c>
      <c r="AQ562" s="51">
        <f t="shared" si="111"/>
        <v>10150</v>
      </c>
      <c r="AR562" s="52">
        <f t="shared" si="4"/>
        <v>0.3</v>
      </c>
      <c r="AS562" s="51" t="s">
        <v>111</v>
      </c>
      <c r="AT562" s="51" t="s">
        <v>112</v>
      </c>
      <c r="AU562" s="51" t="s">
        <v>113</v>
      </c>
      <c r="AV562" s="51" t="s">
        <v>114</v>
      </c>
      <c r="AW562" s="53" t="s">
        <v>115</v>
      </c>
      <c r="AX562" s="54">
        <f t="shared" si="112"/>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3"/>
        <v>1393.8</v>
      </c>
      <c r="BP562" s="157"/>
      <c r="BQ562" s="158">
        <f t="shared" si="114"/>
        <v>2861.2</v>
      </c>
      <c r="BR562" s="62">
        <f t="shared" si="13"/>
        <v>2469.2</v>
      </c>
      <c r="BS562" s="159">
        <f t="shared" si="115"/>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7"/>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2253</v>
      </c>
      <c r="W563" s="43" t="s">
        <v>498</v>
      </c>
      <c r="X563" s="43">
        <v>405.0</v>
      </c>
      <c r="Y563" s="45">
        <v>6.0</v>
      </c>
      <c r="Z563" s="45">
        <v>1.5</v>
      </c>
      <c r="AA563" s="43" t="s">
        <v>96</v>
      </c>
      <c r="AB563" s="43" t="s">
        <v>97</v>
      </c>
      <c r="AC563" s="113" t="str">
        <f t="shared" si="9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91"/>
        <v>https://getfile.dokpub.com/yandex/get/https://disk.yandex.ru/d/U4x8H98VqwWw4w/v1.mp4</v>
      </c>
      <c r="AL563" s="51" t="s">
        <v>106</v>
      </c>
      <c r="AM563" s="51" t="s">
        <v>107</v>
      </c>
      <c r="AN563" s="51" t="s">
        <v>108</v>
      </c>
      <c r="AO563" s="51" t="s">
        <v>109</v>
      </c>
      <c r="AP563" s="51" t="s">
        <v>110</v>
      </c>
      <c r="AQ563" s="51">
        <f t="shared" si="111"/>
        <v>12180</v>
      </c>
      <c r="AR563" s="52">
        <f t="shared" si="4"/>
        <v>0.3</v>
      </c>
      <c r="AS563" s="51" t="s">
        <v>111</v>
      </c>
      <c r="AT563" s="51" t="s">
        <v>112</v>
      </c>
      <c r="AU563" s="51" t="s">
        <v>113</v>
      </c>
      <c r="AV563" s="51" t="s">
        <v>114</v>
      </c>
      <c r="AW563" s="53" t="s">
        <v>115</v>
      </c>
      <c r="AX563" s="54">
        <f t="shared" si="112"/>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3"/>
        <v>1662.6</v>
      </c>
      <c r="BP563" s="157"/>
      <c r="BQ563" s="158">
        <f t="shared" si="114"/>
        <v>3422.4</v>
      </c>
      <c r="BR563" s="62">
        <f t="shared" si="13"/>
        <v>2915.4</v>
      </c>
      <c r="BS563" s="159">
        <f t="shared" si="115"/>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7"/>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2253</v>
      </c>
      <c r="W564" s="43" t="s">
        <v>498</v>
      </c>
      <c r="X564" s="43">
        <v>405.0</v>
      </c>
      <c r="Y564" s="45">
        <v>7.0</v>
      </c>
      <c r="Z564" s="45">
        <v>1.5</v>
      </c>
      <c r="AA564" s="43" t="s">
        <v>96</v>
      </c>
      <c r="AB564" s="43" t="s">
        <v>97</v>
      </c>
      <c r="AC564" s="113" t="str">
        <f t="shared" si="9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91"/>
        <v>https://getfile.dokpub.com/yandex/get/https://disk.yandex.ru/d/U4x8H98VqwWw4w/v1.mp4</v>
      </c>
      <c r="AL564" s="51" t="s">
        <v>106</v>
      </c>
      <c r="AM564" s="51" t="s">
        <v>107</v>
      </c>
      <c r="AN564" s="51" t="s">
        <v>108</v>
      </c>
      <c r="AO564" s="51" t="s">
        <v>109</v>
      </c>
      <c r="AP564" s="51" t="s">
        <v>110</v>
      </c>
      <c r="AQ564" s="51">
        <f t="shared" si="111"/>
        <v>14007</v>
      </c>
      <c r="AR564" s="52">
        <f t="shared" si="4"/>
        <v>0.31</v>
      </c>
      <c r="AS564" s="51" t="s">
        <v>111</v>
      </c>
      <c r="AT564" s="51" t="s">
        <v>112</v>
      </c>
      <c r="AU564" s="51" t="s">
        <v>113</v>
      </c>
      <c r="AV564" s="51" t="s">
        <v>114</v>
      </c>
      <c r="AW564" s="53" t="s">
        <v>115</v>
      </c>
      <c r="AX564" s="54">
        <f t="shared" si="112"/>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3"/>
        <v>1924.05</v>
      </c>
      <c r="BP564" s="157"/>
      <c r="BQ564" s="158">
        <f t="shared" si="114"/>
        <v>3940.95</v>
      </c>
      <c r="BR564" s="62">
        <f t="shared" si="13"/>
        <v>3319.95</v>
      </c>
      <c r="BS564" s="159">
        <f t="shared" si="115"/>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7"/>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2282</v>
      </c>
      <c r="W565" s="51" t="s">
        <v>94</v>
      </c>
      <c r="X565" s="51">
        <v>395.0</v>
      </c>
      <c r="Y565" s="45" t="s">
        <v>95</v>
      </c>
      <c r="Z565" s="45" t="s">
        <v>95</v>
      </c>
      <c r="AA565" s="43" t="s">
        <v>96</v>
      </c>
      <c r="AB565" s="43" t="s">
        <v>97</v>
      </c>
      <c r="AC565" s="113" t="str">
        <f t="shared" si="9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91"/>
        <v>https://getfile.dokpub.com/yandex/get/https://disk.yandex.ru/d/kWh_NwhDf3kqcQ/v1.mp4</v>
      </c>
      <c r="AL565" s="51" t="s">
        <v>106</v>
      </c>
      <c r="AM565" s="51" t="s">
        <v>107</v>
      </c>
      <c r="AN565" s="51" t="s">
        <v>108</v>
      </c>
      <c r="AO565" s="51" t="s">
        <v>109</v>
      </c>
      <c r="AP565" s="51" t="s">
        <v>110</v>
      </c>
      <c r="AQ565" s="51">
        <f t="shared" si="111"/>
        <v>473</v>
      </c>
      <c r="AR565" s="52">
        <f t="shared" si="4"/>
        <v>0.37</v>
      </c>
      <c r="AS565" s="51" t="s">
        <v>111</v>
      </c>
      <c r="AT565" s="51" t="s">
        <v>112</v>
      </c>
      <c r="AU565" s="51" t="s">
        <v>113</v>
      </c>
      <c r="AV565" s="51" t="s">
        <v>114</v>
      </c>
      <c r="AW565" s="53" t="s">
        <v>115</v>
      </c>
      <c r="AX565" s="54">
        <f t="shared" si="112"/>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3"/>
        <v>57.375</v>
      </c>
      <c r="BP565" s="153"/>
      <c r="BQ565" s="154">
        <f t="shared" si="114"/>
        <v>118.125</v>
      </c>
      <c r="BR565" s="62">
        <f t="shared" si="13"/>
        <v>61.125</v>
      </c>
      <c r="BS565" s="155">
        <f t="shared" si="115"/>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833</v>
      </c>
      <c r="CD565" s="7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7"/>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2282</v>
      </c>
      <c r="W566" s="51" t="s">
        <v>94</v>
      </c>
      <c r="X566" s="51">
        <v>395.0</v>
      </c>
      <c r="Y566" s="45" t="s">
        <v>95</v>
      </c>
      <c r="Z566" s="43">
        <v>1.0</v>
      </c>
      <c r="AA566" s="43" t="s">
        <v>96</v>
      </c>
      <c r="AB566" s="43" t="s">
        <v>97</v>
      </c>
      <c r="AC566" s="113" t="str">
        <f t="shared" si="9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91"/>
        <v>https://getfile.dokpub.com/yandex/get/https://disk.yandex.ru/d/kWh_NwhDf3kqcQ/v1.mp4</v>
      </c>
      <c r="AL566" s="51" t="s">
        <v>106</v>
      </c>
      <c r="AM566" s="51" t="s">
        <v>107</v>
      </c>
      <c r="AN566" s="51" t="s">
        <v>108</v>
      </c>
      <c r="AO566" s="51" t="s">
        <v>109</v>
      </c>
      <c r="AP566" s="51" t="s">
        <v>110</v>
      </c>
      <c r="AQ566" s="51">
        <f t="shared" si="111"/>
        <v>715</v>
      </c>
      <c r="AR566" s="52">
        <f t="shared" si="4"/>
        <v>0.35</v>
      </c>
      <c r="AS566" s="51" t="s">
        <v>111</v>
      </c>
      <c r="AT566" s="51" t="s">
        <v>112</v>
      </c>
      <c r="AU566" s="51" t="s">
        <v>113</v>
      </c>
      <c r="AV566" s="51" t="s">
        <v>114</v>
      </c>
      <c r="AW566" s="53" t="s">
        <v>115</v>
      </c>
      <c r="AX566" s="54">
        <f t="shared" si="112"/>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3"/>
        <v>90.75</v>
      </c>
      <c r="BP566" s="157"/>
      <c r="BQ566" s="158">
        <f t="shared" si="114"/>
        <v>183.25</v>
      </c>
      <c r="BR566" s="62">
        <f t="shared" si="13"/>
        <v>123.25</v>
      </c>
      <c r="BS566" s="159">
        <f t="shared" si="115"/>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7"/>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2282</v>
      </c>
      <c r="W567" s="51" t="s">
        <v>94</v>
      </c>
      <c r="X567" s="51">
        <v>395.0</v>
      </c>
      <c r="Y567" s="45" t="s">
        <v>95</v>
      </c>
      <c r="Z567" s="45">
        <v>1.5</v>
      </c>
      <c r="AA567" s="43" t="s">
        <v>96</v>
      </c>
      <c r="AB567" s="43" t="s">
        <v>97</v>
      </c>
      <c r="AC567" s="113" t="str">
        <f t="shared" si="9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91"/>
        <v>https://getfile.dokpub.com/yandex/get/https://disk.yandex.ru/d/kWh_NwhDf3kqcQ/v1.mp4</v>
      </c>
      <c r="AL567" s="51" t="s">
        <v>106</v>
      </c>
      <c r="AM567" s="51" t="s">
        <v>107</v>
      </c>
      <c r="AN567" s="51" t="s">
        <v>108</v>
      </c>
      <c r="AO567" s="51" t="s">
        <v>109</v>
      </c>
      <c r="AP567" s="51" t="s">
        <v>110</v>
      </c>
      <c r="AQ567" s="51">
        <f t="shared" si="111"/>
        <v>977</v>
      </c>
      <c r="AR567" s="52">
        <f t="shared" si="4"/>
        <v>0.37</v>
      </c>
      <c r="AS567" s="51" t="s">
        <v>111</v>
      </c>
      <c r="AT567" s="51" t="s">
        <v>112</v>
      </c>
      <c r="AU567" s="51" t="s">
        <v>113</v>
      </c>
      <c r="AV567" s="51" t="s">
        <v>114</v>
      </c>
      <c r="AW567" s="53" t="s">
        <v>115</v>
      </c>
      <c r="AX567" s="54">
        <f t="shared" si="112"/>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3"/>
        <v>127.65</v>
      </c>
      <c r="BP567" s="157"/>
      <c r="BQ567" s="158">
        <f t="shared" si="114"/>
        <v>257.35</v>
      </c>
      <c r="BR567" s="62">
        <f t="shared" si="13"/>
        <v>191.35</v>
      </c>
      <c r="BS567" s="159">
        <f t="shared" si="115"/>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7"/>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2282</v>
      </c>
      <c r="W568" s="51" t="s">
        <v>94</v>
      </c>
      <c r="X568" s="51">
        <v>395.0</v>
      </c>
      <c r="Y568" s="45">
        <v>1.0</v>
      </c>
      <c r="Z568" s="45">
        <v>1.5</v>
      </c>
      <c r="AA568" s="43" t="s">
        <v>96</v>
      </c>
      <c r="AB568" s="43" t="s">
        <v>97</v>
      </c>
      <c r="AC568" s="113" t="str">
        <f t="shared" si="9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91"/>
        <v>https://getfile.dokpub.com/yandex/get/https://disk.yandex.ru/d/kWh_NwhDf3kqcQ/v1.mp4</v>
      </c>
      <c r="AL568" s="51" t="s">
        <v>106</v>
      </c>
      <c r="AM568" s="51" t="s">
        <v>107</v>
      </c>
      <c r="AN568" s="51" t="s">
        <v>108</v>
      </c>
      <c r="AO568" s="51" t="s">
        <v>109</v>
      </c>
      <c r="AP568" s="51" t="s">
        <v>110</v>
      </c>
      <c r="AQ568" s="51">
        <f t="shared" si="111"/>
        <v>1769</v>
      </c>
      <c r="AR568" s="52">
        <f t="shared" si="4"/>
        <v>0.39</v>
      </c>
      <c r="AS568" s="51" t="s">
        <v>111</v>
      </c>
      <c r="AT568" s="51" t="s">
        <v>112</v>
      </c>
      <c r="AU568" s="51" t="s">
        <v>113</v>
      </c>
      <c r="AV568" s="51" t="s">
        <v>114</v>
      </c>
      <c r="AW568" s="53" t="s">
        <v>115</v>
      </c>
      <c r="AX568" s="54">
        <f t="shared" si="112"/>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3"/>
        <v>238.05</v>
      </c>
      <c r="BP568" s="157"/>
      <c r="BQ568" s="158">
        <f t="shared" si="114"/>
        <v>480.95</v>
      </c>
      <c r="BR568" s="62">
        <f t="shared" si="13"/>
        <v>393.95</v>
      </c>
      <c r="BS568" s="159">
        <f t="shared" si="115"/>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7"/>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2282</v>
      </c>
      <c r="W569" s="51" t="s">
        <v>94</v>
      </c>
      <c r="X569" s="51">
        <v>395.0</v>
      </c>
      <c r="Y569" s="45">
        <v>1.5</v>
      </c>
      <c r="Z569" s="45">
        <v>1.5</v>
      </c>
      <c r="AA569" s="43" t="s">
        <v>96</v>
      </c>
      <c r="AB569" s="43" t="s">
        <v>97</v>
      </c>
      <c r="AC569" s="113" t="str">
        <f t="shared" si="9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91"/>
        <v>https://getfile.dokpub.com/yandex/get/https://disk.yandex.ru/d/kWh_NwhDf3kqcQ/v1.mp4</v>
      </c>
      <c r="AL569" s="51" t="s">
        <v>106</v>
      </c>
      <c r="AM569" s="51" t="s">
        <v>107</v>
      </c>
      <c r="AN569" s="51" t="s">
        <v>108</v>
      </c>
      <c r="AO569" s="51" t="s">
        <v>109</v>
      </c>
      <c r="AP569" s="51" t="s">
        <v>110</v>
      </c>
      <c r="AQ569" s="51">
        <f t="shared" si="111"/>
        <v>2596</v>
      </c>
      <c r="AR569" s="52">
        <f t="shared" si="4"/>
        <v>0.41</v>
      </c>
      <c r="AS569" s="51" t="s">
        <v>111</v>
      </c>
      <c r="AT569" s="51" t="s">
        <v>112</v>
      </c>
      <c r="AU569" s="51" t="s">
        <v>113</v>
      </c>
      <c r="AV569" s="51" t="s">
        <v>114</v>
      </c>
      <c r="AW569" s="53" t="s">
        <v>115</v>
      </c>
      <c r="AX569" s="54">
        <f t="shared" si="112"/>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3"/>
        <v>354</v>
      </c>
      <c r="BP569" s="157"/>
      <c r="BQ569" s="158">
        <f t="shared" si="114"/>
        <v>714</v>
      </c>
      <c r="BR569" s="62">
        <f t="shared" si="13"/>
        <v>602</v>
      </c>
      <c r="BS569" s="159">
        <f t="shared" si="115"/>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7"/>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2282</v>
      </c>
      <c r="W570" s="51" t="s">
        <v>94</v>
      </c>
      <c r="X570" s="51">
        <v>395.0</v>
      </c>
      <c r="Y570" s="45">
        <v>2.0</v>
      </c>
      <c r="Z570" s="45">
        <v>1.5</v>
      </c>
      <c r="AA570" s="43" t="s">
        <v>96</v>
      </c>
      <c r="AB570" s="43" t="s">
        <v>97</v>
      </c>
      <c r="AC570" s="113" t="str">
        <f t="shared" si="9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91"/>
        <v>https://getfile.dokpub.com/yandex/get/https://disk.yandex.ru/d/kWh_NwhDf3kqcQ/v1.mp4</v>
      </c>
      <c r="AL570" s="51" t="s">
        <v>106</v>
      </c>
      <c r="AM570" s="51" t="s">
        <v>107</v>
      </c>
      <c r="AN570" s="51" t="s">
        <v>108</v>
      </c>
      <c r="AO570" s="51" t="s">
        <v>109</v>
      </c>
      <c r="AP570" s="51" t="s">
        <v>110</v>
      </c>
      <c r="AQ570" s="51">
        <f t="shared" si="111"/>
        <v>3712</v>
      </c>
      <c r="AR570" s="52">
        <f t="shared" si="4"/>
        <v>0.36</v>
      </c>
      <c r="AS570" s="51" t="s">
        <v>111</v>
      </c>
      <c r="AT570" s="51" t="s">
        <v>112</v>
      </c>
      <c r="AU570" s="51" t="s">
        <v>113</v>
      </c>
      <c r="AV570" s="51" t="s">
        <v>114</v>
      </c>
      <c r="AW570" s="53" t="s">
        <v>115</v>
      </c>
      <c r="AX570" s="54">
        <f t="shared" si="112"/>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3"/>
        <v>501.15</v>
      </c>
      <c r="BP570" s="157"/>
      <c r="BQ570" s="158">
        <f t="shared" si="114"/>
        <v>1019.85</v>
      </c>
      <c r="BR570" s="62">
        <f t="shared" si="13"/>
        <v>850.85</v>
      </c>
      <c r="BS570" s="159">
        <f t="shared" si="115"/>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7"/>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2282</v>
      </c>
      <c r="W571" s="51" t="s">
        <v>94</v>
      </c>
      <c r="X571" s="51">
        <v>395.0</v>
      </c>
      <c r="Y571" s="45">
        <v>3.0</v>
      </c>
      <c r="Z571" s="45">
        <v>1.5</v>
      </c>
      <c r="AA571" s="43" t="s">
        <v>96</v>
      </c>
      <c r="AB571" s="43" t="s">
        <v>97</v>
      </c>
      <c r="AC571" s="113" t="str">
        <f t="shared" si="9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91"/>
        <v>https://getfile.dokpub.com/yandex/get/https://disk.yandex.ru/d/kWh_NwhDf3kqcQ/v1.mp4</v>
      </c>
      <c r="AL571" s="51" t="s">
        <v>106</v>
      </c>
      <c r="AM571" s="51" t="s">
        <v>107</v>
      </c>
      <c r="AN571" s="51" t="s">
        <v>108</v>
      </c>
      <c r="AO571" s="51" t="s">
        <v>109</v>
      </c>
      <c r="AP571" s="51" t="s">
        <v>110</v>
      </c>
      <c r="AQ571" s="51">
        <f t="shared" si="111"/>
        <v>5307</v>
      </c>
      <c r="AR571" s="52">
        <f t="shared" si="4"/>
        <v>0.39</v>
      </c>
      <c r="AS571" s="51" t="s">
        <v>111</v>
      </c>
      <c r="AT571" s="51" t="s">
        <v>112</v>
      </c>
      <c r="AU571" s="51" t="s">
        <v>113</v>
      </c>
      <c r="AV571" s="51" t="s">
        <v>114</v>
      </c>
      <c r="AW571" s="53" t="s">
        <v>115</v>
      </c>
      <c r="AX571" s="54">
        <f t="shared" si="112"/>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3"/>
        <v>729</v>
      </c>
      <c r="BP571" s="157"/>
      <c r="BQ571" s="158">
        <f t="shared" si="114"/>
        <v>1476</v>
      </c>
      <c r="BR571" s="62">
        <f t="shared" si="13"/>
        <v>1250</v>
      </c>
      <c r="BS571" s="159">
        <f t="shared" si="115"/>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7"/>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2282</v>
      </c>
      <c r="W572" s="51" t="s">
        <v>94</v>
      </c>
      <c r="X572" s="51">
        <v>395.0</v>
      </c>
      <c r="Y572" s="45">
        <v>4.0</v>
      </c>
      <c r="Z572" s="45">
        <v>1.5</v>
      </c>
      <c r="AA572" s="43" t="s">
        <v>96</v>
      </c>
      <c r="AB572" s="43" t="s">
        <v>97</v>
      </c>
      <c r="AC572" s="113" t="str">
        <f t="shared" si="9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91"/>
        <v>https://getfile.dokpub.com/yandex/get/https://disk.yandex.ru/d/kWh_NwhDf3kqcQ/v1.mp4</v>
      </c>
      <c r="AL572" s="51" t="s">
        <v>106</v>
      </c>
      <c r="AM572" s="51" t="s">
        <v>107</v>
      </c>
      <c r="AN572" s="51" t="s">
        <v>108</v>
      </c>
      <c r="AO572" s="51" t="s">
        <v>109</v>
      </c>
      <c r="AP572" s="51" t="s">
        <v>110</v>
      </c>
      <c r="AQ572" s="51">
        <f t="shared" si="111"/>
        <v>7308</v>
      </c>
      <c r="AR572" s="52">
        <f t="shared" si="4"/>
        <v>0.37</v>
      </c>
      <c r="AS572" s="51" t="s">
        <v>111</v>
      </c>
      <c r="AT572" s="51" t="s">
        <v>112</v>
      </c>
      <c r="AU572" s="51" t="s">
        <v>113</v>
      </c>
      <c r="AV572" s="51" t="s">
        <v>114</v>
      </c>
      <c r="AW572" s="53" t="s">
        <v>115</v>
      </c>
      <c r="AX572" s="54">
        <f t="shared" si="112"/>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3"/>
        <v>990.9</v>
      </c>
      <c r="BP572" s="157"/>
      <c r="BQ572" s="158">
        <f t="shared" si="114"/>
        <v>2010.1</v>
      </c>
      <c r="BR572" s="62">
        <f t="shared" si="13"/>
        <v>1663.1</v>
      </c>
      <c r="BS572" s="159">
        <f t="shared" si="115"/>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7"/>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2282</v>
      </c>
      <c r="W573" s="51" t="s">
        <v>94</v>
      </c>
      <c r="X573" s="51">
        <v>395.0</v>
      </c>
      <c r="Y573" s="45">
        <v>5.0</v>
      </c>
      <c r="Z573" s="45">
        <v>1.5</v>
      </c>
      <c r="AA573" s="43" t="s">
        <v>96</v>
      </c>
      <c r="AB573" s="43" t="s">
        <v>97</v>
      </c>
      <c r="AC573" s="113" t="str">
        <f t="shared" si="9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91"/>
        <v>https://getfile.dokpub.com/yandex/get/https://disk.yandex.ru/d/kWh_NwhDf3kqcQ/v1.mp4</v>
      </c>
      <c r="AL573" s="51" t="s">
        <v>106</v>
      </c>
      <c r="AM573" s="51" t="s">
        <v>107</v>
      </c>
      <c r="AN573" s="51" t="s">
        <v>108</v>
      </c>
      <c r="AO573" s="51" t="s">
        <v>109</v>
      </c>
      <c r="AP573" s="51" t="s">
        <v>110</v>
      </c>
      <c r="AQ573" s="51">
        <f t="shared" si="111"/>
        <v>8845</v>
      </c>
      <c r="AR573" s="52">
        <f t="shared" si="4"/>
        <v>0.39</v>
      </c>
      <c r="AS573" s="51" t="s">
        <v>111</v>
      </c>
      <c r="AT573" s="51" t="s">
        <v>112</v>
      </c>
      <c r="AU573" s="51" t="s">
        <v>113</v>
      </c>
      <c r="AV573" s="51" t="s">
        <v>114</v>
      </c>
      <c r="AW573" s="53" t="s">
        <v>115</v>
      </c>
      <c r="AX573" s="54">
        <f t="shared" si="112"/>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3"/>
        <v>1207.95</v>
      </c>
      <c r="BP573" s="157"/>
      <c r="BQ573" s="158">
        <f t="shared" si="114"/>
        <v>2448.05</v>
      </c>
      <c r="BR573" s="62">
        <f t="shared" si="13"/>
        <v>2056.05</v>
      </c>
      <c r="BS573" s="159">
        <f t="shared" si="115"/>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7"/>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2282</v>
      </c>
      <c r="W574" s="51" t="s">
        <v>94</v>
      </c>
      <c r="X574" s="51">
        <v>395.0</v>
      </c>
      <c r="Y574" s="45">
        <v>6.0</v>
      </c>
      <c r="Z574" s="45">
        <v>1.5</v>
      </c>
      <c r="AA574" s="43" t="s">
        <v>96</v>
      </c>
      <c r="AB574" s="43" t="s">
        <v>97</v>
      </c>
      <c r="AC574" s="113" t="str">
        <f t="shared" si="9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91"/>
        <v>https://getfile.dokpub.com/yandex/get/https://disk.yandex.ru/d/kWh_NwhDf3kqcQ/v1.mp4</v>
      </c>
      <c r="AL574" s="51" t="s">
        <v>106</v>
      </c>
      <c r="AM574" s="51" t="s">
        <v>107</v>
      </c>
      <c r="AN574" s="51" t="s">
        <v>108</v>
      </c>
      <c r="AO574" s="51" t="s">
        <v>109</v>
      </c>
      <c r="AP574" s="51" t="s">
        <v>110</v>
      </c>
      <c r="AQ574" s="51">
        <f t="shared" si="111"/>
        <v>10614</v>
      </c>
      <c r="AR574" s="52">
        <f t="shared" si="4"/>
        <v>0.39</v>
      </c>
      <c r="AS574" s="51" t="s">
        <v>111</v>
      </c>
      <c r="AT574" s="51" t="s">
        <v>112</v>
      </c>
      <c r="AU574" s="51" t="s">
        <v>113</v>
      </c>
      <c r="AV574" s="51" t="s">
        <v>114</v>
      </c>
      <c r="AW574" s="53" t="s">
        <v>115</v>
      </c>
      <c r="AX574" s="54">
        <f t="shared" si="112"/>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3"/>
        <v>1434.6</v>
      </c>
      <c r="BP574" s="157"/>
      <c r="BQ574" s="158">
        <f t="shared" si="114"/>
        <v>2897.4</v>
      </c>
      <c r="BR574" s="62">
        <f t="shared" si="13"/>
        <v>2391.4</v>
      </c>
      <c r="BS574" s="159">
        <f t="shared" si="115"/>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7"/>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2282</v>
      </c>
      <c r="W575" s="51" t="s">
        <v>94</v>
      </c>
      <c r="X575" s="51">
        <v>395.0</v>
      </c>
      <c r="Y575" s="45">
        <v>7.0</v>
      </c>
      <c r="Z575" s="45">
        <v>1.5</v>
      </c>
      <c r="AA575" s="43" t="s">
        <v>96</v>
      </c>
      <c r="AB575" s="43" t="s">
        <v>97</v>
      </c>
      <c r="AC575" s="113" t="str">
        <f t="shared" si="9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91"/>
        <v>https://getfile.dokpub.com/yandex/get/https://disk.yandex.ru/d/kWh_NwhDf3kqcQ/v1.mp4</v>
      </c>
      <c r="AL575" s="51" t="s">
        <v>106</v>
      </c>
      <c r="AM575" s="51" t="s">
        <v>107</v>
      </c>
      <c r="AN575" s="51" t="s">
        <v>108</v>
      </c>
      <c r="AO575" s="51" t="s">
        <v>109</v>
      </c>
      <c r="AP575" s="51" t="s">
        <v>110</v>
      </c>
      <c r="AQ575" s="51">
        <f t="shared" si="111"/>
        <v>12383</v>
      </c>
      <c r="AR575" s="52">
        <f t="shared" si="4"/>
        <v>0.39</v>
      </c>
      <c r="AS575" s="51" t="s">
        <v>111</v>
      </c>
      <c r="AT575" s="51" t="s">
        <v>112</v>
      </c>
      <c r="AU575" s="51" t="s">
        <v>113</v>
      </c>
      <c r="AV575" s="51" t="s">
        <v>114</v>
      </c>
      <c r="AW575" s="53" t="s">
        <v>115</v>
      </c>
      <c r="AX575" s="54">
        <f t="shared" si="112"/>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3"/>
        <v>1663.95</v>
      </c>
      <c r="BP575" s="157"/>
      <c r="BQ575" s="158">
        <f t="shared" si="114"/>
        <v>3363.05</v>
      </c>
      <c r="BR575" s="62">
        <f t="shared" si="13"/>
        <v>2741.05</v>
      </c>
      <c r="BS575" s="159">
        <f t="shared" si="115"/>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7"/>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91"/>
        <v>https://getfile.dokpub.com/yandex/get/https://disk.yandex.ru/d/_AavwcWhk9ze1A/v1.mp4</v>
      </c>
      <c r="AL576" s="51" t="s">
        <v>106</v>
      </c>
      <c r="AM576" s="51" t="s">
        <v>107</v>
      </c>
      <c r="AN576" s="51" t="s">
        <v>1130</v>
      </c>
      <c r="AO576" s="51" t="s">
        <v>109</v>
      </c>
      <c r="AP576" s="51" t="s">
        <v>110</v>
      </c>
      <c r="AQ576" s="51">
        <f t="shared" si="111"/>
        <v>482</v>
      </c>
      <c r="AR576" s="52">
        <f t="shared" si="4"/>
        <v>0.37</v>
      </c>
      <c r="AS576" s="51" t="s">
        <v>111</v>
      </c>
      <c r="AT576" s="51" t="s">
        <v>112</v>
      </c>
      <c r="AU576" s="51" t="s">
        <v>113</v>
      </c>
      <c r="AV576" s="51" t="s">
        <v>114</v>
      </c>
      <c r="AW576" s="173" t="s">
        <v>2230</v>
      </c>
      <c r="AX576" s="54">
        <f t="shared" si="112"/>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3"/>
        <v>58.5225</v>
      </c>
      <c r="BP576" s="153"/>
      <c r="BQ576" s="154">
        <f t="shared" si="114"/>
        <v>121.6275</v>
      </c>
      <c r="BR576" s="62">
        <f t="shared" si="13"/>
        <v>64.6275</v>
      </c>
      <c r="BS576" s="155">
        <f t="shared" si="115"/>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7"/>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91"/>
        <v>https://getfile.dokpub.com/yandex/get/https://disk.yandex.ru/d/_AavwcWhk9ze1A/v1.mp4</v>
      </c>
      <c r="AL577" s="51" t="s">
        <v>106</v>
      </c>
      <c r="AM577" s="51" t="s">
        <v>107</v>
      </c>
      <c r="AN577" s="51" t="s">
        <v>108</v>
      </c>
      <c r="AO577" s="51" t="s">
        <v>109</v>
      </c>
      <c r="AP577" s="51" t="s">
        <v>110</v>
      </c>
      <c r="AQ577" s="51">
        <f t="shared" si="111"/>
        <v>704</v>
      </c>
      <c r="AR577" s="52">
        <f t="shared" si="4"/>
        <v>0.36</v>
      </c>
      <c r="AS577" s="51" t="s">
        <v>111</v>
      </c>
      <c r="AT577" s="51" t="s">
        <v>112</v>
      </c>
      <c r="AU577" s="51" t="s">
        <v>113</v>
      </c>
      <c r="AV577" s="51" t="s">
        <v>114</v>
      </c>
      <c r="AW577" s="53" t="s">
        <v>159</v>
      </c>
      <c r="AX577" s="54">
        <f t="shared" si="112"/>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3"/>
        <v>90</v>
      </c>
      <c r="BP577" s="157"/>
      <c r="BQ577" s="158">
        <f t="shared" si="114"/>
        <v>182</v>
      </c>
      <c r="BR577" s="62">
        <f t="shared" si="13"/>
        <v>123</v>
      </c>
      <c r="BS577" s="159">
        <f t="shared" si="115"/>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7"/>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91"/>
        <v>https://getfile.dokpub.com/yandex/get/https://disk.yandex.ru/d/_AavwcWhk9ze1A/v1.mp4</v>
      </c>
      <c r="AL578" s="51" t="s">
        <v>106</v>
      </c>
      <c r="AM578" s="51" t="s">
        <v>107</v>
      </c>
      <c r="AN578" s="51" t="s">
        <v>108</v>
      </c>
      <c r="AO578" s="51" t="s">
        <v>109</v>
      </c>
      <c r="AP578" s="51" t="s">
        <v>110</v>
      </c>
      <c r="AQ578" s="51">
        <f t="shared" si="111"/>
        <v>977</v>
      </c>
      <c r="AR578" s="52">
        <f t="shared" si="4"/>
        <v>0.37</v>
      </c>
      <c r="AS578" s="51" t="s">
        <v>111</v>
      </c>
      <c r="AT578" s="51" t="s">
        <v>112</v>
      </c>
      <c r="AU578" s="51" t="s">
        <v>113</v>
      </c>
      <c r="AV578" s="51" t="s">
        <v>114</v>
      </c>
      <c r="AW578" s="53" t="s">
        <v>159</v>
      </c>
      <c r="AX578" s="54">
        <f t="shared" si="112"/>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3"/>
        <v>127.65</v>
      </c>
      <c r="BP578" s="157"/>
      <c r="BQ578" s="158">
        <f t="shared" si="114"/>
        <v>257.35</v>
      </c>
      <c r="BR578" s="62">
        <f t="shared" si="13"/>
        <v>191.35</v>
      </c>
      <c r="BS578" s="159">
        <f t="shared" si="115"/>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7"/>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91"/>
        <v>https://getfile.dokpub.com/yandex/get/https://disk.yandex.ru/d/_AavwcWhk9ze1A/v1.mp4</v>
      </c>
      <c r="AL579" s="51" t="s">
        <v>106</v>
      </c>
      <c r="AM579" s="51" t="s">
        <v>107</v>
      </c>
      <c r="AN579" s="51" t="s">
        <v>108</v>
      </c>
      <c r="AO579" s="51" t="s">
        <v>109</v>
      </c>
      <c r="AP579" s="51" t="s">
        <v>110</v>
      </c>
      <c r="AQ579" s="51">
        <f t="shared" si="111"/>
        <v>1769</v>
      </c>
      <c r="AR579" s="52">
        <f t="shared" si="4"/>
        <v>0.39</v>
      </c>
      <c r="AS579" s="51" t="s">
        <v>111</v>
      </c>
      <c r="AT579" s="51" t="s">
        <v>112</v>
      </c>
      <c r="AU579" s="51" t="s">
        <v>113</v>
      </c>
      <c r="AV579" s="51" t="s">
        <v>114</v>
      </c>
      <c r="AW579" s="53" t="s">
        <v>159</v>
      </c>
      <c r="AX579" s="54">
        <f t="shared" si="112"/>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3"/>
        <v>238.05</v>
      </c>
      <c r="BP579" s="157"/>
      <c r="BQ579" s="158">
        <f t="shared" si="114"/>
        <v>480.95</v>
      </c>
      <c r="BR579" s="62">
        <f t="shared" si="13"/>
        <v>393.95</v>
      </c>
      <c r="BS579" s="159">
        <f t="shared" si="115"/>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7"/>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91"/>
        <v>https://getfile.dokpub.com/yandex/get/https://disk.yandex.ru/d/_AavwcWhk9ze1A/v1.mp4</v>
      </c>
      <c r="AL580" s="51" t="s">
        <v>106</v>
      </c>
      <c r="AM580" s="51" t="s">
        <v>107</v>
      </c>
      <c r="AN580" s="51" t="s">
        <v>108</v>
      </c>
      <c r="AO580" s="51" t="s">
        <v>109</v>
      </c>
      <c r="AP580" s="51" t="s">
        <v>110</v>
      </c>
      <c r="AQ580" s="51">
        <f t="shared" si="111"/>
        <v>2596</v>
      </c>
      <c r="AR580" s="52">
        <f t="shared" si="4"/>
        <v>0.41</v>
      </c>
      <c r="AS580" s="51" t="s">
        <v>111</v>
      </c>
      <c r="AT580" s="51" t="s">
        <v>112</v>
      </c>
      <c r="AU580" s="51" t="s">
        <v>113</v>
      </c>
      <c r="AV580" s="51" t="s">
        <v>114</v>
      </c>
      <c r="AW580" s="53" t="s">
        <v>159</v>
      </c>
      <c r="AX580" s="54">
        <f t="shared" si="112"/>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3"/>
        <v>354</v>
      </c>
      <c r="BP580" s="157"/>
      <c r="BQ580" s="158">
        <f t="shared" si="114"/>
        <v>714</v>
      </c>
      <c r="BR580" s="62">
        <f t="shared" si="13"/>
        <v>602</v>
      </c>
      <c r="BS580" s="159">
        <f t="shared" si="115"/>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7"/>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91"/>
        <v>https://getfile.dokpub.com/yandex/get/https://disk.yandex.ru/d/_AavwcWhk9ze1A/v1.mp4</v>
      </c>
      <c r="AL581" s="51" t="s">
        <v>106</v>
      </c>
      <c r="AM581" s="51" t="s">
        <v>107</v>
      </c>
      <c r="AN581" s="51" t="s">
        <v>108</v>
      </c>
      <c r="AO581" s="51" t="s">
        <v>109</v>
      </c>
      <c r="AP581" s="51" t="s">
        <v>110</v>
      </c>
      <c r="AQ581" s="51">
        <f t="shared" si="111"/>
        <v>3705</v>
      </c>
      <c r="AR581" s="52">
        <f t="shared" si="4"/>
        <v>0.35</v>
      </c>
      <c r="AS581" s="51" t="s">
        <v>111</v>
      </c>
      <c r="AT581" s="51" t="s">
        <v>112</v>
      </c>
      <c r="AU581" s="51" t="s">
        <v>113</v>
      </c>
      <c r="AV581" s="51" t="s">
        <v>114</v>
      </c>
      <c r="AW581" s="53" t="s">
        <v>159</v>
      </c>
      <c r="AX581" s="54">
        <f t="shared" si="112"/>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3"/>
        <v>500.85</v>
      </c>
      <c r="BP581" s="157"/>
      <c r="BQ581" s="158">
        <f t="shared" si="114"/>
        <v>1022.15</v>
      </c>
      <c r="BR581" s="62">
        <f t="shared" si="13"/>
        <v>854.15</v>
      </c>
      <c r="BS581" s="159">
        <f t="shared" si="115"/>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7"/>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91"/>
        <v>https://getfile.dokpub.com/yandex/get/https://disk.yandex.ru/d/_AavwcWhk9ze1A/v1.mp4</v>
      </c>
      <c r="AL582" s="51" t="s">
        <v>106</v>
      </c>
      <c r="AM582" s="51" t="s">
        <v>107</v>
      </c>
      <c r="AN582" s="51" t="s">
        <v>108</v>
      </c>
      <c r="AO582" s="51" t="s">
        <v>109</v>
      </c>
      <c r="AP582" s="51" t="s">
        <v>110</v>
      </c>
      <c r="AQ582" s="51">
        <f t="shared" si="111"/>
        <v>5355</v>
      </c>
      <c r="AR582" s="52">
        <f t="shared" si="4"/>
        <v>0.37</v>
      </c>
      <c r="AS582" s="51" t="s">
        <v>111</v>
      </c>
      <c r="AT582" s="51" t="s">
        <v>112</v>
      </c>
      <c r="AU582" s="51" t="s">
        <v>113</v>
      </c>
      <c r="AV582" s="51" t="s">
        <v>114</v>
      </c>
      <c r="AW582" s="53" t="s">
        <v>159</v>
      </c>
      <c r="AX582" s="54">
        <f t="shared" si="112"/>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3"/>
        <v>727.2</v>
      </c>
      <c r="BP582" s="157"/>
      <c r="BQ582" s="158">
        <f t="shared" si="114"/>
        <v>1474.8</v>
      </c>
      <c r="BR582" s="62">
        <f t="shared" si="13"/>
        <v>1249.8</v>
      </c>
      <c r="BS582" s="159">
        <f t="shared" si="115"/>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7"/>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91"/>
        <v>https://getfile.dokpub.com/yandex/get/https://disk.yandex.ru/d/_AavwcWhk9ze1A/v1.mp4</v>
      </c>
      <c r="AL583" s="51" t="s">
        <v>106</v>
      </c>
      <c r="AM583" s="51" t="s">
        <v>107</v>
      </c>
      <c r="AN583" s="51" t="s">
        <v>108</v>
      </c>
      <c r="AO583" s="51" t="s">
        <v>109</v>
      </c>
      <c r="AP583" s="51" t="s">
        <v>110</v>
      </c>
      <c r="AQ583" s="51">
        <f t="shared" si="111"/>
        <v>7344</v>
      </c>
      <c r="AR583" s="52">
        <f t="shared" si="4"/>
        <v>0.32</v>
      </c>
      <c r="AS583" s="51" t="s">
        <v>111</v>
      </c>
      <c r="AT583" s="51" t="s">
        <v>112</v>
      </c>
      <c r="AU583" s="51" t="s">
        <v>113</v>
      </c>
      <c r="AV583" s="51" t="s">
        <v>114</v>
      </c>
      <c r="AW583" s="53" t="s">
        <v>159</v>
      </c>
      <c r="AX583" s="54">
        <f t="shared" si="112"/>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3"/>
        <v>994.2</v>
      </c>
      <c r="BP583" s="157"/>
      <c r="BQ583" s="158">
        <f t="shared" si="114"/>
        <v>2027.8</v>
      </c>
      <c r="BR583" s="62">
        <f t="shared" si="13"/>
        <v>1686.8</v>
      </c>
      <c r="BS583" s="159">
        <f t="shared" si="115"/>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7"/>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91"/>
        <v>https://getfile.dokpub.com/yandex/get/https://disk.yandex.ru/d/_AavwcWhk9ze1A/v1.mp4</v>
      </c>
      <c r="AL584" s="51" t="s">
        <v>106</v>
      </c>
      <c r="AM584" s="51" t="s">
        <v>107</v>
      </c>
      <c r="AN584" s="51" t="s">
        <v>108</v>
      </c>
      <c r="AO584" s="51" t="s">
        <v>109</v>
      </c>
      <c r="AP584" s="51" t="s">
        <v>110</v>
      </c>
      <c r="AQ584" s="51">
        <f t="shared" si="111"/>
        <v>8905</v>
      </c>
      <c r="AR584" s="52">
        <f t="shared" si="4"/>
        <v>0.35</v>
      </c>
      <c r="AS584" s="51" t="s">
        <v>111</v>
      </c>
      <c r="AT584" s="51" t="s">
        <v>112</v>
      </c>
      <c r="AU584" s="51" t="s">
        <v>113</v>
      </c>
      <c r="AV584" s="51" t="s">
        <v>114</v>
      </c>
      <c r="AW584" s="53" t="s">
        <v>159</v>
      </c>
      <c r="AX584" s="54">
        <f t="shared" si="112"/>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3"/>
        <v>1207.5</v>
      </c>
      <c r="BP584" s="157"/>
      <c r="BQ584" s="158">
        <f t="shared" si="114"/>
        <v>2461.5</v>
      </c>
      <c r="BR584" s="62">
        <f t="shared" si="13"/>
        <v>2075.5</v>
      </c>
      <c r="BS584" s="159">
        <f t="shared" si="115"/>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7"/>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91"/>
        <v>https://getfile.dokpub.com/yandex/get/https://disk.yandex.ru/d/_AavwcWhk9ze1A/v1.mp4</v>
      </c>
      <c r="AL585" s="51" t="s">
        <v>106</v>
      </c>
      <c r="AM585" s="51" t="s">
        <v>107</v>
      </c>
      <c r="AN585" s="51" t="s">
        <v>108</v>
      </c>
      <c r="AO585" s="51" t="s">
        <v>109</v>
      </c>
      <c r="AP585" s="51" t="s">
        <v>110</v>
      </c>
      <c r="AQ585" s="51">
        <f t="shared" si="111"/>
        <v>10540</v>
      </c>
      <c r="AR585" s="52">
        <f t="shared" si="4"/>
        <v>0.32</v>
      </c>
      <c r="AS585" s="51" t="s">
        <v>111</v>
      </c>
      <c r="AT585" s="51" t="s">
        <v>112</v>
      </c>
      <c r="AU585" s="51" t="s">
        <v>113</v>
      </c>
      <c r="AV585" s="51" t="s">
        <v>114</v>
      </c>
      <c r="AW585" s="53" t="s">
        <v>159</v>
      </c>
      <c r="AX585" s="54">
        <f t="shared" si="112"/>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3"/>
        <v>1441.05</v>
      </c>
      <c r="BP585" s="157"/>
      <c r="BQ585" s="158">
        <f t="shared" si="114"/>
        <v>2950.95</v>
      </c>
      <c r="BR585" s="62">
        <f t="shared" si="13"/>
        <v>2457.95</v>
      </c>
      <c r="BS585" s="159">
        <f t="shared" si="115"/>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7"/>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91"/>
        <v>https://getfile.dokpub.com/yandex/get/https://disk.yandex.ru/d/_AavwcWhk9ze1A/v1.mp4</v>
      </c>
      <c r="AL586" s="51" t="s">
        <v>106</v>
      </c>
      <c r="AM586" s="51" t="s">
        <v>107</v>
      </c>
      <c r="AN586" s="51" t="s">
        <v>108</v>
      </c>
      <c r="AO586" s="51" t="s">
        <v>109</v>
      </c>
      <c r="AP586" s="51" t="s">
        <v>110</v>
      </c>
      <c r="AQ586" s="51">
        <f t="shared" si="111"/>
        <v>12395</v>
      </c>
      <c r="AR586" s="52">
        <f t="shared" si="4"/>
        <v>0.33</v>
      </c>
      <c r="AS586" s="51" t="s">
        <v>111</v>
      </c>
      <c r="AT586" s="51" t="s">
        <v>112</v>
      </c>
      <c r="AU586" s="51" t="s">
        <v>113</v>
      </c>
      <c r="AV586" s="51" t="s">
        <v>114</v>
      </c>
      <c r="AW586" s="53" t="s">
        <v>159</v>
      </c>
      <c r="AX586" s="54">
        <f t="shared" si="112"/>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3"/>
        <v>1667.7</v>
      </c>
      <c r="BP586" s="279"/>
      <c r="BQ586" s="158">
        <f t="shared" si="114"/>
        <v>3400.3</v>
      </c>
      <c r="BR586" s="62">
        <f t="shared" si="13"/>
        <v>2791.3</v>
      </c>
      <c r="BS586" s="159">
        <f t="shared" si="115"/>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7"/>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2262</v>
      </c>
      <c r="W587" s="51" t="s">
        <v>498</v>
      </c>
      <c r="X587" s="43">
        <v>405.0</v>
      </c>
      <c r="Y587" s="45" t="s">
        <v>95</v>
      </c>
      <c r="Z587" s="45" t="s">
        <v>95</v>
      </c>
      <c r="AA587" s="43" t="s">
        <v>96</v>
      </c>
      <c r="AB587" s="43" t="s">
        <v>97</v>
      </c>
      <c r="AC587" s="113" t="str">
        <f t="shared" si="9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91"/>
        <v>https://getfile.dokpub.com/yandex/get/https://disk.yandex.ru/d/hVEvJzMSMVC4xg/v1.mp4</v>
      </c>
      <c r="AL587" s="51" t="s">
        <v>106</v>
      </c>
      <c r="AM587" s="51" t="s">
        <v>107</v>
      </c>
      <c r="AN587" s="51" t="s">
        <v>108</v>
      </c>
      <c r="AO587" s="51" t="s">
        <v>109</v>
      </c>
      <c r="AP587" s="51" t="s">
        <v>110</v>
      </c>
      <c r="AQ587" s="51">
        <f t="shared" si="111"/>
        <v>533</v>
      </c>
      <c r="AR587" s="52">
        <f t="shared" si="4"/>
        <v>0.35</v>
      </c>
      <c r="AS587" s="51" t="s">
        <v>111</v>
      </c>
      <c r="AT587" s="51" t="s">
        <v>112</v>
      </c>
      <c r="AU587" s="51" t="s">
        <v>113</v>
      </c>
      <c r="AV587" s="51" t="s">
        <v>114</v>
      </c>
      <c r="AW587" s="53" t="s">
        <v>159</v>
      </c>
      <c r="AX587" s="54">
        <f t="shared" si="112"/>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3"/>
        <v>65.1</v>
      </c>
      <c r="BP587" s="153"/>
      <c r="BQ587" s="154">
        <f t="shared" si="114"/>
        <v>130.9</v>
      </c>
      <c r="BR587" s="62">
        <f t="shared" si="13"/>
        <v>72.9</v>
      </c>
      <c r="BS587" s="155">
        <f t="shared" si="115"/>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7"/>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2262</v>
      </c>
      <c r="W588" s="51" t="s">
        <v>498</v>
      </c>
      <c r="X588" s="43">
        <v>405.0</v>
      </c>
      <c r="Y588" s="45" t="s">
        <v>95</v>
      </c>
      <c r="Z588" s="43">
        <v>1.0</v>
      </c>
      <c r="AA588" s="43" t="s">
        <v>96</v>
      </c>
      <c r="AB588" s="43" t="s">
        <v>97</v>
      </c>
      <c r="AC588" s="113" t="str">
        <f t="shared" si="9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91"/>
        <v>https://getfile.dokpub.com/yandex/get/https://disk.yandex.ru/d/hVEvJzMSMVC4xg/v1.mp4</v>
      </c>
      <c r="AL588" s="51" t="s">
        <v>106</v>
      </c>
      <c r="AM588" s="51" t="s">
        <v>107</v>
      </c>
      <c r="AN588" s="51" t="s">
        <v>108</v>
      </c>
      <c r="AO588" s="51" t="s">
        <v>109</v>
      </c>
      <c r="AP588" s="51" t="s">
        <v>110</v>
      </c>
      <c r="AQ588" s="51">
        <f t="shared" si="111"/>
        <v>828</v>
      </c>
      <c r="AR588" s="52">
        <f t="shared" si="4"/>
        <v>0.31</v>
      </c>
      <c r="AS588" s="51" t="s">
        <v>111</v>
      </c>
      <c r="AT588" s="51" t="s">
        <v>112</v>
      </c>
      <c r="AU588" s="51" t="s">
        <v>113</v>
      </c>
      <c r="AV588" s="51" t="s">
        <v>114</v>
      </c>
      <c r="AW588" s="53" t="s">
        <v>159</v>
      </c>
      <c r="AX588" s="54">
        <f t="shared" si="112"/>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3"/>
        <v>108.15</v>
      </c>
      <c r="BP588" s="157"/>
      <c r="BQ588" s="158">
        <f t="shared" si="114"/>
        <v>220.85</v>
      </c>
      <c r="BR588" s="62">
        <f t="shared" si="13"/>
        <v>159.85</v>
      </c>
      <c r="BS588" s="159">
        <f t="shared" si="115"/>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7"/>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2262</v>
      </c>
      <c r="W589" s="51" t="s">
        <v>498</v>
      </c>
      <c r="X589" s="43">
        <v>405.0</v>
      </c>
      <c r="Y589" s="45" t="s">
        <v>95</v>
      </c>
      <c r="Z589" s="45">
        <v>1.5</v>
      </c>
      <c r="AA589" s="43" t="s">
        <v>96</v>
      </c>
      <c r="AB589" s="43" t="s">
        <v>97</v>
      </c>
      <c r="AC589" s="113" t="str">
        <f t="shared" si="9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91"/>
        <v>https://getfile.dokpub.com/yandex/get/https://disk.yandex.ru/d/hVEvJzMSMVC4xg/v1.mp4</v>
      </c>
      <c r="AL589" s="51" t="s">
        <v>106</v>
      </c>
      <c r="AM589" s="51" t="s">
        <v>107</v>
      </c>
      <c r="AN589" s="51" t="s">
        <v>108</v>
      </c>
      <c r="AO589" s="51" t="s">
        <v>109</v>
      </c>
      <c r="AP589" s="51" t="s">
        <v>110</v>
      </c>
      <c r="AQ589" s="51">
        <f t="shared" si="111"/>
        <v>1117</v>
      </c>
      <c r="AR589" s="52">
        <f t="shared" si="4"/>
        <v>0.27</v>
      </c>
      <c r="AS589" s="51" t="s">
        <v>111</v>
      </c>
      <c r="AT589" s="51" t="s">
        <v>112</v>
      </c>
      <c r="AU589" s="51" t="s">
        <v>113</v>
      </c>
      <c r="AV589" s="51" t="s">
        <v>114</v>
      </c>
      <c r="AW589" s="53" t="s">
        <v>159</v>
      </c>
      <c r="AX589" s="54">
        <f t="shared" si="112"/>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3"/>
        <v>149.85</v>
      </c>
      <c r="BP589" s="157"/>
      <c r="BQ589" s="158">
        <f t="shared" si="114"/>
        <v>307.15</v>
      </c>
      <c r="BR589" s="62">
        <f t="shared" si="13"/>
        <v>243.15</v>
      </c>
      <c r="BS589" s="159">
        <f t="shared" si="115"/>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7"/>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2262</v>
      </c>
      <c r="W590" s="51" t="s">
        <v>498</v>
      </c>
      <c r="X590" s="43">
        <v>405.0</v>
      </c>
      <c r="Y590" s="45">
        <v>1.0</v>
      </c>
      <c r="Z590" s="45">
        <v>1.5</v>
      </c>
      <c r="AA590" s="43" t="s">
        <v>96</v>
      </c>
      <c r="AB590" s="43" t="s">
        <v>97</v>
      </c>
      <c r="AC590" s="113" t="str">
        <f t="shared" si="9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91"/>
        <v>https://getfile.dokpub.com/yandex/get/https://disk.yandex.ru/d/hVEvJzMSMVC4xg/v1.mp4</v>
      </c>
      <c r="AL590" s="51" t="s">
        <v>106</v>
      </c>
      <c r="AM590" s="51" t="s">
        <v>107</v>
      </c>
      <c r="AN590" s="51" t="s">
        <v>108</v>
      </c>
      <c r="AO590" s="51" t="s">
        <v>109</v>
      </c>
      <c r="AP590" s="51" t="s">
        <v>110</v>
      </c>
      <c r="AQ590" s="51">
        <f t="shared" si="111"/>
        <v>2088</v>
      </c>
      <c r="AR590" s="52">
        <f t="shared" si="4"/>
        <v>0.28</v>
      </c>
      <c r="AS590" s="51" t="s">
        <v>111</v>
      </c>
      <c r="AT590" s="51" t="s">
        <v>112</v>
      </c>
      <c r="AU590" s="51" t="s">
        <v>113</v>
      </c>
      <c r="AV590" s="51" t="s">
        <v>114</v>
      </c>
      <c r="AW590" s="53" t="s">
        <v>159</v>
      </c>
      <c r="AX590" s="54">
        <f t="shared" si="112"/>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3"/>
        <v>285.45</v>
      </c>
      <c r="BP590" s="157"/>
      <c r="BQ590" s="158">
        <f t="shared" si="114"/>
        <v>584.55</v>
      </c>
      <c r="BR590" s="62">
        <f t="shared" si="13"/>
        <v>496.55</v>
      </c>
      <c r="BS590" s="159">
        <f t="shared" si="115"/>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7"/>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2262</v>
      </c>
      <c r="W591" s="51" t="s">
        <v>498</v>
      </c>
      <c r="X591" s="43">
        <v>405.0</v>
      </c>
      <c r="Y591" s="45">
        <v>1.5</v>
      </c>
      <c r="Z591" s="45">
        <v>1.5</v>
      </c>
      <c r="AA591" s="43" t="s">
        <v>96</v>
      </c>
      <c r="AB591" s="43" t="s">
        <v>97</v>
      </c>
      <c r="AC591" s="113" t="str">
        <f t="shared" si="9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91"/>
        <v>https://getfile.dokpub.com/yandex/get/https://disk.yandex.ru/d/hVEvJzMSMVC4xg/v1.mp4</v>
      </c>
      <c r="AL591" s="51" t="s">
        <v>106</v>
      </c>
      <c r="AM591" s="51" t="s">
        <v>107</v>
      </c>
      <c r="AN591" s="51" t="s">
        <v>108</v>
      </c>
      <c r="AO591" s="51" t="s">
        <v>109</v>
      </c>
      <c r="AP591" s="51" t="s">
        <v>110</v>
      </c>
      <c r="AQ591" s="51">
        <f t="shared" si="111"/>
        <v>3053</v>
      </c>
      <c r="AR591" s="52">
        <f t="shared" si="4"/>
        <v>0.29</v>
      </c>
      <c r="AS591" s="51" t="s">
        <v>111</v>
      </c>
      <c r="AT591" s="51" t="s">
        <v>112</v>
      </c>
      <c r="AU591" s="51" t="s">
        <v>113</v>
      </c>
      <c r="AV591" s="51" t="s">
        <v>114</v>
      </c>
      <c r="AW591" s="53" t="s">
        <v>159</v>
      </c>
      <c r="AX591" s="54">
        <f t="shared" si="112"/>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3"/>
        <v>424.2</v>
      </c>
      <c r="BP591" s="157"/>
      <c r="BQ591" s="158">
        <f t="shared" si="114"/>
        <v>867.8</v>
      </c>
      <c r="BR591" s="62">
        <f t="shared" si="13"/>
        <v>754.8</v>
      </c>
      <c r="BS591" s="159">
        <f t="shared" si="115"/>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7"/>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2262</v>
      </c>
      <c r="W592" s="51" t="s">
        <v>498</v>
      </c>
      <c r="X592" s="43">
        <v>405.0</v>
      </c>
      <c r="Y592" s="45">
        <v>2.0</v>
      </c>
      <c r="Z592" s="45">
        <v>1.5</v>
      </c>
      <c r="AA592" s="43" t="s">
        <v>96</v>
      </c>
      <c r="AB592" s="43" t="s">
        <v>97</v>
      </c>
      <c r="AC592" s="113" t="str">
        <f t="shared" si="9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91"/>
        <v>https://getfile.dokpub.com/yandex/get/https://disk.yandex.ru/d/hVEvJzMSMVC4xg/v1.mp4</v>
      </c>
      <c r="AL592" s="51" t="s">
        <v>106</v>
      </c>
      <c r="AM592" s="51" t="s">
        <v>107</v>
      </c>
      <c r="AN592" s="51" t="s">
        <v>108</v>
      </c>
      <c r="AO592" s="51" t="s">
        <v>109</v>
      </c>
      <c r="AP592" s="51" t="s">
        <v>110</v>
      </c>
      <c r="AQ592" s="51">
        <f t="shared" si="111"/>
        <v>4347</v>
      </c>
      <c r="AR592" s="52">
        <f t="shared" si="4"/>
        <v>0.31</v>
      </c>
      <c r="AS592" s="51" t="s">
        <v>111</v>
      </c>
      <c r="AT592" s="51" t="s">
        <v>112</v>
      </c>
      <c r="AU592" s="51" t="s">
        <v>113</v>
      </c>
      <c r="AV592" s="51" t="s">
        <v>114</v>
      </c>
      <c r="AW592" s="53" t="s">
        <v>159</v>
      </c>
      <c r="AX592" s="54">
        <f t="shared" si="112"/>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3"/>
        <v>595.8</v>
      </c>
      <c r="BP592" s="157"/>
      <c r="BQ592" s="158">
        <f t="shared" si="114"/>
        <v>1221.2</v>
      </c>
      <c r="BR592" s="62">
        <f t="shared" si="13"/>
        <v>1049.2</v>
      </c>
      <c r="BS592" s="159">
        <f t="shared" si="115"/>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7"/>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2262</v>
      </c>
      <c r="W593" s="51" t="s">
        <v>498</v>
      </c>
      <c r="X593" s="43">
        <v>405.0</v>
      </c>
      <c r="Y593" s="45">
        <v>3.0</v>
      </c>
      <c r="Z593" s="45">
        <v>1.5</v>
      </c>
      <c r="AA593" s="43" t="s">
        <v>96</v>
      </c>
      <c r="AB593" s="43" t="s">
        <v>97</v>
      </c>
      <c r="AC593" s="113" t="str">
        <f t="shared" si="9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91"/>
        <v>https://getfile.dokpub.com/yandex/get/https://disk.yandex.ru/d/hVEvJzMSMVC4xg/v1.mp4</v>
      </c>
      <c r="AL593" s="51" t="s">
        <v>106</v>
      </c>
      <c r="AM593" s="51" t="s">
        <v>107</v>
      </c>
      <c r="AN593" s="51" t="s">
        <v>108</v>
      </c>
      <c r="AO593" s="51" t="s">
        <v>109</v>
      </c>
      <c r="AP593" s="51" t="s">
        <v>110</v>
      </c>
      <c r="AQ593" s="51">
        <f t="shared" si="111"/>
        <v>6314</v>
      </c>
      <c r="AR593" s="52">
        <f t="shared" si="4"/>
        <v>0.23</v>
      </c>
      <c r="AS593" s="51" t="s">
        <v>111</v>
      </c>
      <c r="AT593" s="51" t="s">
        <v>112</v>
      </c>
      <c r="AU593" s="51" t="s">
        <v>113</v>
      </c>
      <c r="AV593" s="51" t="s">
        <v>114</v>
      </c>
      <c r="AW593" s="53" t="s">
        <v>159</v>
      </c>
      <c r="AX593" s="54">
        <f t="shared" si="112"/>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3"/>
        <v>870.75</v>
      </c>
      <c r="BP593" s="157"/>
      <c r="BQ593" s="158">
        <f t="shared" si="114"/>
        <v>1791.25</v>
      </c>
      <c r="BR593" s="62">
        <f t="shared" si="13"/>
        <v>1547.25</v>
      </c>
      <c r="BS593" s="159">
        <f t="shared" si="115"/>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7"/>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2262</v>
      </c>
      <c r="W594" s="51" t="s">
        <v>498</v>
      </c>
      <c r="X594" s="43">
        <v>405.0</v>
      </c>
      <c r="Y594" s="45">
        <v>4.0</v>
      </c>
      <c r="Z594" s="45">
        <v>1.5</v>
      </c>
      <c r="AA594" s="43" t="s">
        <v>96</v>
      </c>
      <c r="AB594" s="43" t="s">
        <v>97</v>
      </c>
      <c r="AC594" s="113" t="str">
        <f t="shared" si="9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91"/>
        <v>https://getfile.dokpub.com/yandex/get/https://disk.yandex.ru/d/hVEvJzMSMVC4xg/v1.mp4</v>
      </c>
      <c r="AL594" s="51" t="s">
        <v>106</v>
      </c>
      <c r="AM594" s="51" t="s">
        <v>107</v>
      </c>
      <c r="AN594" s="51" t="s">
        <v>108</v>
      </c>
      <c r="AO594" s="51" t="s">
        <v>109</v>
      </c>
      <c r="AP594" s="51" t="s">
        <v>110</v>
      </c>
      <c r="AQ594" s="51">
        <f t="shared" si="111"/>
        <v>8400</v>
      </c>
      <c r="AR594" s="52">
        <f t="shared" si="4"/>
        <v>0.16</v>
      </c>
      <c r="AS594" s="51" t="s">
        <v>111</v>
      </c>
      <c r="AT594" s="51" t="s">
        <v>112</v>
      </c>
      <c r="AU594" s="51" t="s">
        <v>113</v>
      </c>
      <c r="AV594" s="51" t="s">
        <v>114</v>
      </c>
      <c r="AW594" s="53" t="s">
        <v>159</v>
      </c>
      <c r="AX594" s="54">
        <f t="shared" si="112"/>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3"/>
        <v>1154.7</v>
      </c>
      <c r="BP594" s="157"/>
      <c r="BQ594" s="158">
        <f t="shared" si="114"/>
        <v>2385.3</v>
      </c>
      <c r="BR594" s="62">
        <f t="shared" si="13"/>
        <v>2049.3</v>
      </c>
      <c r="BS594" s="159">
        <f t="shared" si="115"/>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7"/>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2262</v>
      </c>
      <c r="W595" s="51" t="s">
        <v>498</v>
      </c>
      <c r="X595" s="43">
        <v>405.0</v>
      </c>
      <c r="Y595" s="45">
        <v>5.0</v>
      </c>
      <c r="Z595" s="45">
        <v>1.5</v>
      </c>
      <c r="AA595" s="43" t="s">
        <v>96</v>
      </c>
      <c r="AB595" s="43" t="s">
        <v>97</v>
      </c>
      <c r="AC595" s="113" t="str">
        <f t="shared" si="9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91"/>
        <v>https://getfile.dokpub.com/yandex/get/https://disk.yandex.ru/d/hVEvJzMSMVC4xg/v1.mp4</v>
      </c>
      <c r="AL595" s="51" t="s">
        <v>106</v>
      </c>
      <c r="AM595" s="51" t="s">
        <v>107</v>
      </c>
      <c r="AN595" s="51" t="s">
        <v>108</v>
      </c>
      <c r="AO595" s="51" t="s">
        <v>109</v>
      </c>
      <c r="AP595" s="51" t="s">
        <v>110</v>
      </c>
      <c r="AQ595" s="51">
        <f t="shared" si="111"/>
        <v>10472</v>
      </c>
      <c r="AR595" s="52">
        <f t="shared" si="4"/>
        <v>0.32</v>
      </c>
      <c r="AS595" s="51" t="s">
        <v>111</v>
      </c>
      <c r="AT595" s="51" t="s">
        <v>112</v>
      </c>
      <c r="AU595" s="51" t="s">
        <v>113</v>
      </c>
      <c r="AV595" s="51" t="s">
        <v>114</v>
      </c>
      <c r="AW595" s="53" t="s">
        <v>159</v>
      </c>
      <c r="AX595" s="54">
        <f t="shared" si="112"/>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3"/>
        <v>1432.5</v>
      </c>
      <c r="BP595" s="157"/>
      <c r="BQ595" s="158">
        <f t="shared" si="114"/>
        <v>2932.5</v>
      </c>
      <c r="BR595" s="62">
        <f t="shared" si="13"/>
        <v>2533.5</v>
      </c>
      <c r="BS595" s="159">
        <f t="shared" si="115"/>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7"/>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2262</v>
      </c>
      <c r="W596" s="51" t="s">
        <v>498</v>
      </c>
      <c r="X596" s="43">
        <v>405.0</v>
      </c>
      <c r="Y596" s="45">
        <v>6.0</v>
      </c>
      <c r="Z596" s="45">
        <v>1.5</v>
      </c>
      <c r="AA596" s="43" t="s">
        <v>96</v>
      </c>
      <c r="AB596" s="43" t="s">
        <v>97</v>
      </c>
      <c r="AC596" s="113" t="str">
        <f t="shared" si="9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91"/>
        <v>https://getfile.dokpub.com/yandex/get/https://disk.yandex.ru/d/hVEvJzMSMVC4xg/v1.mp4</v>
      </c>
      <c r="AL596" s="51" t="s">
        <v>106</v>
      </c>
      <c r="AM596" s="51" t="s">
        <v>107</v>
      </c>
      <c r="AN596" s="51" t="s">
        <v>108</v>
      </c>
      <c r="AO596" s="51" t="s">
        <v>109</v>
      </c>
      <c r="AP596" s="51" t="s">
        <v>110</v>
      </c>
      <c r="AQ596" s="51">
        <f t="shared" si="111"/>
        <v>12496</v>
      </c>
      <c r="AR596" s="52">
        <f t="shared" si="4"/>
        <v>0.29</v>
      </c>
      <c r="AS596" s="51" t="s">
        <v>111</v>
      </c>
      <c r="AT596" s="51" t="s">
        <v>112</v>
      </c>
      <c r="AU596" s="51" t="s">
        <v>113</v>
      </c>
      <c r="AV596" s="51" t="s">
        <v>114</v>
      </c>
      <c r="AW596" s="53" t="s">
        <v>159</v>
      </c>
      <c r="AX596" s="54">
        <f t="shared" si="112"/>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3"/>
        <v>1704.3</v>
      </c>
      <c r="BP596" s="157"/>
      <c r="BQ596" s="158">
        <f t="shared" si="114"/>
        <v>3487.7</v>
      </c>
      <c r="BR596" s="62">
        <f t="shared" si="13"/>
        <v>2979.7</v>
      </c>
      <c r="BS596" s="159">
        <f t="shared" si="115"/>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7"/>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2262</v>
      </c>
      <c r="W597" s="51" t="s">
        <v>498</v>
      </c>
      <c r="X597" s="43">
        <v>405.0</v>
      </c>
      <c r="Y597" s="45">
        <v>7.0</v>
      </c>
      <c r="Z597" s="45">
        <v>1.5</v>
      </c>
      <c r="AA597" s="43" t="s">
        <v>96</v>
      </c>
      <c r="AB597" s="43" t="s">
        <v>97</v>
      </c>
      <c r="AC597" s="113" t="str">
        <f t="shared" si="9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91"/>
        <v>https://getfile.dokpub.com/yandex/get/https://disk.yandex.ru/d/hVEvJzMSMVC4xg/v1.mp4</v>
      </c>
      <c r="AL597" s="51" t="s">
        <v>106</v>
      </c>
      <c r="AM597" s="51" t="s">
        <v>107</v>
      </c>
      <c r="AN597" s="51" t="s">
        <v>108</v>
      </c>
      <c r="AO597" s="51" t="s">
        <v>109</v>
      </c>
      <c r="AP597" s="51" t="s">
        <v>110</v>
      </c>
      <c r="AQ597" s="51">
        <f t="shared" si="111"/>
        <v>14490</v>
      </c>
      <c r="AR597" s="52">
        <f t="shared" si="4"/>
        <v>0.31</v>
      </c>
      <c r="AS597" s="51" t="s">
        <v>111</v>
      </c>
      <c r="AT597" s="51" t="s">
        <v>112</v>
      </c>
      <c r="AU597" s="51" t="s">
        <v>113</v>
      </c>
      <c r="AV597" s="51" t="s">
        <v>114</v>
      </c>
      <c r="AW597" s="53" t="s">
        <v>159</v>
      </c>
      <c r="AX597" s="54">
        <f t="shared" si="112"/>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3"/>
        <v>1981.95</v>
      </c>
      <c r="BP597" s="279"/>
      <c r="BQ597" s="158">
        <f t="shared" si="114"/>
        <v>4067.05</v>
      </c>
      <c r="BR597" s="62">
        <f t="shared" si="13"/>
        <v>3440.05</v>
      </c>
      <c r="BS597" s="159">
        <f t="shared" si="115"/>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7"/>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212</v>
      </c>
      <c r="W598" s="51" t="s">
        <v>94</v>
      </c>
      <c r="X598" s="43">
        <v>405.0</v>
      </c>
      <c r="Y598" s="45" t="s">
        <v>95</v>
      </c>
      <c r="Z598" s="45" t="s">
        <v>95</v>
      </c>
      <c r="AA598" s="43" t="s">
        <v>96</v>
      </c>
      <c r="AB598" s="43" t="s">
        <v>97</v>
      </c>
      <c r="AC598" s="113" t="str">
        <f t="shared" si="9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91"/>
        <v>https://getfile.dokpub.com/yandex/get/https://disk.yandex.ru/d/VKZ-iypelQxTJA/v1.mp4</v>
      </c>
      <c r="AL598" s="51" t="s">
        <v>798</v>
      </c>
      <c r="AM598" s="51" t="s">
        <v>107</v>
      </c>
      <c r="AN598" s="51" t="s">
        <v>108</v>
      </c>
      <c r="AO598" s="51" t="s">
        <v>109</v>
      </c>
      <c r="AP598" s="51" t="s">
        <v>110</v>
      </c>
      <c r="AQ598" s="51">
        <f t="shared" si="111"/>
        <v>490</v>
      </c>
      <c r="AR598" s="52">
        <f t="shared" si="4"/>
        <v>0.32</v>
      </c>
      <c r="AS598" s="51" t="s">
        <v>111</v>
      </c>
      <c r="AT598" s="51" t="s">
        <v>112</v>
      </c>
      <c r="AU598" s="51" t="s">
        <v>113</v>
      </c>
      <c r="AV598" s="51" t="s">
        <v>114</v>
      </c>
      <c r="AW598" s="53" t="s">
        <v>159</v>
      </c>
      <c r="AX598" s="54">
        <f t="shared" si="112"/>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3"/>
        <v>59.4</v>
      </c>
      <c r="BP598" s="153"/>
      <c r="BQ598" s="154">
        <f t="shared" si="114"/>
        <v>120.6</v>
      </c>
      <c r="BR598" s="62">
        <f t="shared" si="13"/>
        <v>63.6</v>
      </c>
      <c r="BS598" s="155">
        <f t="shared" si="115"/>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7"/>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212</v>
      </c>
      <c r="W599" s="51" t="s">
        <v>94</v>
      </c>
      <c r="X599" s="43">
        <v>405.0</v>
      </c>
      <c r="Y599" s="45" t="s">
        <v>95</v>
      </c>
      <c r="Z599" s="43">
        <v>1.0</v>
      </c>
      <c r="AA599" s="43" t="s">
        <v>96</v>
      </c>
      <c r="AB599" s="43" t="s">
        <v>97</v>
      </c>
      <c r="AC599" s="113" t="str">
        <f t="shared" si="9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91"/>
        <v>https://getfile.dokpub.com/yandex/get/https://disk.yandex.ru/d/VKZ-iypelQxTJA/v1.mp4</v>
      </c>
      <c r="AL599" s="51" t="s">
        <v>106</v>
      </c>
      <c r="AM599" s="51" t="s">
        <v>107</v>
      </c>
      <c r="AN599" s="51" t="s">
        <v>108</v>
      </c>
      <c r="AO599" s="51" t="s">
        <v>109</v>
      </c>
      <c r="AP599" s="51" t="s">
        <v>110</v>
      </c>
      <c r="AQ599" s="51">
        <f t="shared" si="111"/>
        <v>759</v>
      </c>
      <c r="AR599" s="52">
        <f t="shared" si="4"/>
        <v>0.31</v>
      </c>
      <c r="AS599" s="51" t="s">
        <v>111</v>
      </c>
      <c r="AT599" s="51" t="s">
        <v>112</v>
      </c>
      <c r="AU599" s="51" t="s">
        <v>113</v>
      </c>
      <c r="AV599" s="51" t="s">
        <v>114</v>
      </c>
      <c r="AW599" s="53" t="s">
        <v>159</v>
      </c>
      <c r="AX599" s="54">
        <f t="shared" si="112"/>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3"/>
        <v>97.2</v>
      </c>
      <c r="BP599" s="157"/>
      <c r="BQ599" s="158">
        <f t="shared" si="114"/>
        <v>197.8</v>
      </c>
      <c r="BR599" s="62">
        <f t="shared" si="13"/>
        <v>137.8</v>
      </c>
      <c r="BS599" s="159">
        <f t="shared" si="115"/>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7"/>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212</v>
      </c>
      <c r="W600" s="51" t="s">
        <v>94</v>
      </c>
      <c r="X600" s="43">
        <v>405.0</v>
      </c>
      <c r="Y600" s="45" t="s">
        <v>95</v>
      </c>
      <c r="Z600" s="45">
        <v>1.5</v>
      </c>
      <c r="AA600" s="43" t="s">
        <v>96</v>
      </c>
      <c r="AB600" s="43" t="s">
        <v>97</v>
      </c>
      <c r="AC600" s="113" t="str">
        <f t="shared" si="9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91"/>
        <v>https://getfile.dokpub.com/yandex/get/https://disk.yandex.ru/d/VKZ-iypelQxTJA/v1.mp4</v>
      </c>
      <c r="AL600" s="51" t="s">
        <v>106</v>
      </c>
      <c r="AM600" s="51" t="s">
        <v>107</v>
      </c>
      <c r="AN600" s="51" t="s">
        <v>108</v>
      </c>
      <c r="AO600" s="51" t="s">
        <v>109</v>
      </c>
      <c r="AP600" s="51" t="s">
        <v>110</v>
      </c>
      <c r="AQ600" s="51">
        <f t="shared" si="111"/>
        <v>1040</v>
      </c>
      <c r="AR600" s="52">
        <f t="shared" si="4"/>
        <v>0.35</v>
      </c>
      <c r="AS600" s="51" t="s">
        <v>111</v>
      </c>
      <c r="AT600" s="51" t="s">
        <v>112</v>
      </c>
      <c r="AU600" s="51" t="s">
        <v>113</v>
      </c>
      <c r="AV600" s="51" t="s">
        <v>114</v>
      </c>
      <c r="AW600" s="53" t="s">
        <v>159</v>
      </c>
      <c r="AX600" s="54">
        <f t="shared" si="112"/>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3"/>
        <v>138</v>
      </c>
      <c r="BP600" s="157"/>
      <c r="BQ600" s="158">
        <f t="shared" si="114"/>
        <v>281</v>
      </c>
      <c r="BR600" s="62">
        <f t="shared" si="13"/>
        <v>215</v>
      </c>
      <c r="BS600" s="159">
        <f t="shared" si="115"/>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7"/>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212</v>
      </c>
      <c r="W601" s="51" t="s">
        <v>94</v>
      </c>
      <c r="X601" s="43">
        <v>405.0</v>
      </c>
      <c r="Y601" s="45">
        <v>1.0</v>
      </c>
      <c r="Z601" s="45">
        <v>1.5</v>
      </c>
      <c r="AA601" s="43" t="s">
        <v>96</v>
      </c>
      <c r="AB601" s="43" t="s">
        <v>97</v>
      </c>
      <c r="AC601" s="113" t="str">
        <f t="shared" si="9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91"/>
        <v>https://getfile.dokpub.com/yandex/get/https://disk.yandex.ru/d/VKZ-iypelQxTJA/v1.mp4</v>
      </c>
      <c r="AL601" s="51" t="s">
        <v>106</v>
      </c>
      <c r="AM601" s="51" t="s">
        <v>107</v>
      </c>
      <c r="AN601" s="51" t="s">
        <v>108</v>
      </c>
      <c r="AO601" s="51" t="s">
        <v>109</v>
      </c>
      <c r="AP601" s="51" t="s">
        <v>110</v>
      </c>
      <c r="AQ601" s="51">
        <f t="shared" si="111"/>
        <v>1885</v>
      </c>
      <c r="AR601" s="52">
        <f t="shared" si="4"/>
        <v>0.35</v>
      </c>
      <c r="AS601" s="51" t="s">
        <v>111</v>
      </c>
      <c r="AT601" s="51" t="s">
        <v>112</v>
      </c>
      <c r="AU601" s="51" t="s">
        <v>113</v>
      </c>
      <c r="AV601" s="51" t="s">
        <v>114</v>
      </c>
      <c r="AW601" s="53" t="s">
        <v>159</v>
      </c>
      <c r="AX601" s="54">
        <f t="shared" si="112"/>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3"/>
        <v>256.5</v>
      </c>
      <c r="BP601" s="157"/>
      <c r="BQ601" s="158">
        <f t="shared" si="114"/>
        <v>522.5</v>
      </c>
      <c r="BR601" s="62">
        <f t="shared" si="13"/>
        <v>434.5</v>
      </c>
      <c r="BS601" s="159">
        <f t="shared" si="115"/>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7"/>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212</v>
      </c>
      <c r="W602" s="51" t="s">
        <v>94</v>
      </c>
      <c r="X602" s="43">
        <v>405.0</v>
      </c>
      <c r="Y602" s="45">
        <v>1.5</v>
      </c>
      <c r="Z602" s="45">
        <v>1.5</v>
      </c>
      <c r="AA602" s="43" t="s">
        <v>96</v>
      </c>
      <c r="AB602" s="43" t="s">
        <v>97</v>
      </c>
      <c r="AC602" s="113" t="str">
        <f t="shared" si="9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91"/>
        <v>https://getfile.dokpub.com/yandex/get/https://disk.yandex.ru/d/VKZ-iypelQxTJA/v1.mp4</v>
      </c>
      <c r="AL602" s="51" t="s">
        <v>106</v>
      </c>
      <c r="AM602" s="51" t="s">
        <v>107</v>
      </c>
      <c r="AN602" s="51" t="s">
        <v>108</v>
      </c>
      <c r="AO602" s="51" t="s">
        <v>109</v>
      </c>
      <c r="AP602" s="51" t="s">
        <v>110</v>
      </c>
      <c r="AQ602" s="51">
        <f t="shared" si="111"/>
        <v>2795</v>
      </c>
      <c r="AR602" s="52">
        <f t="shared" si="4"/>
        <v>0.35</v>
      </c>
      <c r="AS602" s="51" t="s">
        <v>111</v>
      </c>
      <c r="AT602" s="51" t="s">
        <v>112</v>
      </c>
      <c r="AU602" s="51" t="s">
        <v>113</v>
      </c>
      <c r="AV602" s="51" t="s">
        <v>114</v>
      </c>
      <c r="AW602" s="53" t="s">
        <v>159</v>
      </c>
      <c r="AX602" s="54">
        <f t="shared" si="112"/>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3"/>
        <v>380.85</v>
      </c>
      <c r="BP602" s="157"/>
      <c r="BQ602" s="158">
        <f t="shared" si="114"/>
        <v>775.15</v>
      </c>
      <c r="BR602" s="62">
        <f t="shared" si="13"/>
        <v>662.15</v>
      </c>
      <c r="BS602" s="159">
        <f t="shared" si="115"/>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7"/>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212</v>
      </c>
      <c r="W603" s="51" t="s">
        <v>94</v>
      </c>
      <c r="X603" s="43">
        <v>405.0</v>
      </c>
      <c r="Y603" s="45">
        <v>2.0</v>
      </c>
      <c r="Z603" s="45">
        <v>1.5</v>
      </c>
      <c r="AA603" s="43" t="s">
        <v>96</v>
      </c>
      <c r="AB603" s="43" t="s">
        <v>97</v>
      </c>
      <c r="AC603" s="113" t="str">
        <f t="shared" si="9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91"/>
        <v>https://getfile.dokpub.com/yandex/get/https://disk.yandex.ru/d/VKZ-iypelQxTJA/v1.mp4</v>
      </c>
      <c r="AL603" s="51" t="s">
        <v>106</v>
      </c>
      <c r="AM603" s="51" t="s">
        <v>107</v>
      </c>
      <c r="AN603" s="51" t="s">
        <v>108</v>
      </c>
      <c r="AO603" s="51" t="s">
        <v>109</v>
      </c>
      <c r="AP603" s="51" t="s">
        <v>110</v>
      </c>
      <c r="AQ603" s="51">
        <f t="shared" si="111"/>
        <v>3886</v>
      </c>
      <c r="AR603" s="52">
        <f t="shared" si="4"/>
        <v>0.33</v>
      </c>
      <c r="AS603" s="51" t="s">
        <v>111</v>
      </c>
      <c r="AT603" s="51" t="s">
        <v>112</v>
      </c>
      <c r="AU603" s="51" t="s">
        <v>113</v>
      </c>
      <c r="AV603" s="51" t="s">
        <v>114</v>
      </c>
      <c r="AW603" s="53" t="s">
        <v>159</v>
      </c>
      <c r="AX603" s="54">
        <f t="shared" si="112"/>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3"/>
        <v>531.9</v>
      </c>
      <c r="BP603" s="157"/>
      <c r="BQ603" s="158">
        <f t="shared" si="114"/>
        <v>1086.1</v>
      </c>
      <c r="BR603" s="62">
        <f t="shared" si="13"/>
        <v>917.1</v>
      </c>
      <c r="BS603" s="159">
        <f t="shared" si="115"/>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7"/>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212</v>
      </c>
      <c r="W604" s="51" t="s">
        <v>94</v>
      </c>
      <c r="X604" s="43">
        <v>405.0</v>
      </c>
      <c r="Y604" s="45">
        <v>3.0</v>
      </c>
      <c r="Z604" s="45">
        <v>1.5</v>
      </c>
      <c r="AA604" s="43" t="s">
        <v>96</v>
      </c>
      <c r="AB604" s="43" t="s">
        <v>97</v>
      </c>
      <c r="AC604" s="113" t="str">
        <f t="shared" si="9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91"/>
        <v>https://getfile.dokpub.com/yandex/get/https://disk.yandex.ru/d/VKZ-iypelQxTJA/v1.mp4</v>
      </c>
      <c r="AL604" s="51" t="s">
        <v>106</v>
      </c>
      <c r="AM604" s="51" t="s">
        <v>107</v>
      </c>
      <c r="AN604" s="51" t="s">
        <v>108</v>
      </c>
      <c r="AO604" s="51" t="s">
        <v>109</v>
      </c>
      <c r="AP604" s="51" t="s">
        <v>110</v>
      </c>
      <c r="AQ604" s="51">
        <f t="shared" si="111"/>
        <v>5655</v>
      </c>
      <c r="AR604" s="52">
        <f t="shared" si="4"/>
        <v>0.35</v>
      </c>
      <c r="AS604" s="51" t="s">
        <v>111</v>
      </c>
      <c r="AT604" s="51" t="s">
        <v>112</v>
      </c>
      <c r="AU604" s="51" t="s">
        <v>113</v>
      </c>
      <c r="AV604" s="51" t="s">
        <v>114</v>
      </c>
      <c r="AW604" s="53" t="s">
        <v>159</v>
      </c>
      <c r="AX604" s="54">
        <f t="shared" si="112"/>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3"/>
        <v>777.75</v>
      </c>
      <c r="BP604" s="157"/>
      <c r="BQ604" s="158">
        <f t="shared" si="114"/>
        <v>1590.25</v>
      </c>
      <c r="BR604" s="62">
        <f t="shared" si="13"/>
        <v>1364.25</v>
      </c>
      <c r="BS604" s="159">
        <f t="shared" si="115"/>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7"/>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212</v>
      </c>
      <c r="W605" s="51" t="s">
        <v>94</v>
      </c>
      <c r="X605" s="43">
        <v>405.0</v>
      </c>
      <c r="Y605" s="45">
        <v>4.0</v>
      </c>
      <c r="Z605" s="45">
        <v>1.5</v>
      </c>
      <c r="AA605" s="43" t="s">
        <v>96</v>
      </c>
      <c r="AB605" s="43" t="s">
        <v>97</v>
      </c>
      <c r="AC605" s="113" t="str">
        <f t="shared" si="9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91"/>
        <v>https://getfile.dokpub.com/yandex/get/https://disk.yandex.ru/d/VKZ-iypelQxTJA/v1.mp4</v>
      </c>
      <c r="AL605" s="51" t="s">
        <v>106</v>
      </c>
      <c r="AM605" s="51" t="s">
        <v>107</v>
      </c>
      <c r="AN605" s="51" t="s">
        <v>108</v>
      </c>
      <c r="AO605" s="51" t="s">
        <v>109</v>
      </c>
      <c r="AP605" s="51" t="s">
        <v>110</v>
      </c>
      <c r="AQ605" s="51">
        <f t="shared" si="111"/>
        <v>7772</v>
      </c>
      <c r="AR605" s="52">
        <f t="shared" si="4"/>
        <v>0.33</v>
      </c>
      <c r="AS605" s="51" t="s">
        <v>111</v>
      </c>
      <c r="AT605" s="51" t="s">
        <v>112</v>
      </c>
      <c r="AU605" s="51" t="s">
        <v>113</v>
      </c>
      <c r="AV605" s="51" t="s">
        <v>114</v>
      </c>
      <c r="AW605" s="53" t="s">
        <v>159</v>
      </c>
      <c r="AX605" s="54">
        <f t="shared" si="112"/>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3"/>
        <v>1052.1</v>
      </c>
      <c r="BP605" s="157"/>
      <c r="BQ605" s="158">
        <f t="shared" si="114"/>
        <v>2140.9</v>
      </c>
      <c r="BR605" s="62">
        <f t="shared" si="13"/>
        <v>1793.9</v>
      </c>
      <c r="BS605" s="159">
        <f t="shared" si="115"/>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7"/>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212</v>
      </c>
      <c r="W606" s="51" t="s">
        <v>94</v>
      </c>
      <c r="X606" s="43">
        <v>405.0</v>
      </c>
      <c r="Y606" s="45">
        <v>5.0</v>
      </c>
      <c r="Z606" s="45">
        <v>1.5</v>
      </c>
      <c r="AA606" s="43" t="s">
        <v>96</v>
      </c>
      <c r="AB606" s="43" t="s">
        <v>97</v>
      </c>
      <c r="AC606" s="113" t="str">
        <f t="shared" si="9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91"/>
        <v>https://getfile.dokpub.com/yandex/get/https://disk.yandex.ru/d/VKZ-iypelQxTJA/v1.mp4</v>
      </c>
      <c r="AL606" s="51" t="s">
        <v>106</v>
      </c>
      <c r="AM606" s="51" t="s">
        <v>107</v>
      </c>
      <c r="AN606" s="51" t="s">
        <v>108</v>
      </c>
      <c r="AO606" s="51" t="s">
        <v>109</v>
      </c>
      <c r="AP606" s="51" t="s">
        <v>110</v>
      </c>
      <c r="AQ606" s="51">
        <f t="shared" si="111"/>
        <v>9425</v>
      </c>
      <c r="AR606" s="52">
        <f t="shared" si="4"/>
        <v>0.35</v>
      </c>
      <c r="AS606" s="51" t="s">
        <v>111</v>
      </c>
      <c r="AT606" s="51" t="s">
        <v>112</v>
      </c>
      <c r="AU606" s="51" t="s">
        <v>113</v>
      </c>
      <c r="AV606" s="51" t="s">
        <v>114</v>
      </c>
      <c r="AW606" s="53" t="s">
        <v>159</v>
      </c>
      <c r="AX606" s="54">
        <f t="shared" si="112"/>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3"/>
        <v>1285.2</v>
      </c>
      <c r="BP606" s="157"/>
      <c r="BQ606" s="158">
        <f t="shared" si="114"/>
        <v>2615.8</v>
      </c>
      <c r="BR606" s="62">
        <f t="shared" si="13"/>
        <v>2223.8</v>
      </c>
      <c r="BS606" s="159">
        <f t="shared" si="115"/>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7"/>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212</v>
      </c>
      <c r="W607" s="51" t="s">
        <v>94</v>
      </c>
      <c r="X607" s="43">
        <v>405.0</v>
      </c>
      <c r="Y607" s="45">
        <v>6.0</v>
      </c>
      <c r="Z607" s="45">
        <v>1.5</v>
      </c>
      <c r="AA607" s="43" t="s">
        <v>96</v>
      </c>
      <c r="AB607" s="43" t="s">
        <v>97</v>
      </c>
      <c r="AC607" s="113" t="str">
        <f t="shared" si="9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91"/>
        <v>https://getfile.dokpub.com/yandex/get/https://disk.yandex.ru/d/VKZ-iypelQxTJA/v1.mp4</v>
      </c>
      <c r="AL607" s="51" t="s">
        <v>106</v>
      </c>
      <c r="AM607" s="51" t="s">
        <v>107</v>
      </c>
      <c r="AN607" s="51" t="s">
        <v>108</v>
      </c>
      <c r="AO607" s="51" t="s">
        <v>109</v>
      </c>
      <c r="AP607" s="51" t="s">
        <v>110</v>
      </c>
      <c r="AQ607" s="51">
        <f t="shared" si="111"/>
        <v>11310</v>
      </c>
      <c r="AR607" s="52">
        <f t="shared" si="4"/>
        <v>0.35</v>
      </c>
      <c r="AS607" s="51" t="s">
        <v>111</v>
      </c>
      <c r="AT607" s="51" t="s">
        <v>112</v>
      </c>
      <c r="AU607" s="51" t="s">
        <v>113</v>
      </c>
      <c r="AV607" s="51" t="s">
        <v>114</v>
      </c>
      <c r="AW607" s="53" t="s">
        <v>159</v>
      </c>
      <c r="AX607" s="54">
        <f t="shared" si="112"/>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3"/>
        <v>1531.65</v>
      </c>
      <c r="BP607" s="157"/>
      <c r="BQ607" s="158">
        <f t="shared" si="114"/>
        <v>3123.35</v>
      </c>
      <c r="BR607" s="62">
        <f t="shared" si="13"/>
        <v>2617.35</v>
      </c>
      <c r="BS607" s="159">
        <f t="shared" si="115"/>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7"/>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212</v>
      </c>
      <c r="W608" s="51" t="s">
        <v>94</v>
      </c>
      <c r="X608" s="43">
        <v>405.0</v>
      </c>
      <c r="Y608" s="45">
        <v>7.0</v>
      </c>
      <c r="Z608" s="45">
        <v>1.5</v>
      </c>
      <c r="AA608" s="43" t="s">
        <v>96</v>
      </c>
      <c r="AB608" s="43" t="s">
        <v>97</v>
      </c>
      <c r="AC608" s="113" t="str">
        <f t="shared" si="9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9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11"/>
        <v>12992</v>
      </c>
      <c r="AR608" s="52">
        <f t="shared" si="4"/>
        <v>0.36</v>
      </c>
      <c r="AS608" s="51" t="s">
        <v>111</v>
      </c>
      <c r="AT608" s="51" t="s">
        <v>112</v>
      </c>
      <c r="AU608" s="51" t="s">
        <v>113</v>
      </c>
      <c r="AV608" s="51" t="s">
        <v>114</v>
      </c>
      <c r="AW608" s="53" t="s">
        <v>159</v>
      </c>
      <c r="AX608" s="54">
        <f t="shared" si="112"/>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3"/>
        <v>1772.25</v>
      </c>
      <c r="BP608" s="157"/>
      <c r="BQ608" s="158">
        <f t="shared" si="114"/>
        <v>3598.75</v>
      </c>
      <c r="BR608" s="62">
        <f t="shared" si="13"/>
        <v>2976.75</v>
      </c>
      <c r="BS608" s="159">
        <f t="shared" si="115"/>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7"/>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926</v>
      </c>
      <c r="V609" s="42" t="s">
        <v>927</v>
      </c>
      <c r="W609" s="43" t="s">
        <v>597</v>
      </c>
      <c r="X609" s="295">
        <v>550.0</v>
      </c>
      <c r="Y609" s="301" t="s">
        <v>95</v>
      </c>
      <c r="Z609" s="43">
        <v>1.45</v>
      </c>
      <c r="AA609" s="42" t="s">
        <v>598</v>
      </c>
      <c r="AB609" s="43" t="s">
        <v>97</v>
      </c>
      <c r="AC609" s="113" t="str">
        <f t="shared" si="9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91"/>
        <v>https://getfile.dokpub.com/yandex/get/https://disk.yandex.ru/d/a0gwDi525wrd-g/v1.mp4</v>
      </c>
      <c r="AL609" s="51" t="s">
        <v>106</v>
      </c>
      <c r="AM609" s="51" t="s">
        <v>107</v>
      </c>
      <c r="AN609" s="51" t="s">
        <v>108</v>
      </c>
      <c r="AO609" s="51" t="s">
        <v>109</v>
      </c>
      <c r="AP609" s="51" t="s">
        <v>110</v>
      </c>
      <c r="AQ609" s="51">
        <f t="shared" si="111"/>
        <v>800</v>
      </c>
      <c r="AR609" s="52">
        <f t="shared" si="4"/>
        <v>0.2</v>
      </c>
      <c r="AS609" s="51" t="s">
        <v>111</v>
      </c>
      <c r="AT609" s="51" t="s">
        <v>112</v>
      </c>
      <c r="AU609" s="51" t="s">
        <v>113</v>
      </c>
      <c r="AV609" s="51" t="s">
        <v>114</v>
      </c>
      <c r="AW609" s="53" t="s">
        <v>159</v>
      </c>
      <c r="AX609" s="54">
        <f t="shared" si="112"/>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3"/>
        <v>105.15</v>
      </c>
      <c r="BP609" s="302"/>
      <c r="BQ609" s="108">
        <f t="shared" si="114"/>
        <v>225.85</v>
      </c>
      <c r="BR609" s="62">
        <f t="shared" si="13"/>
        <v>160.85</v>
      </c>
      <c r="BS609" s="57">
        <f t="shared" si="115"/>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7"/>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926</v>
      </c>
      <c r="V610" s="42" t="s">
        <v>927</v>
      </c>
      <c r="W610" s="43" t="s">
        <v>597</v>
      </c>
      <c r="X610" s="295">
        <v>550.0</v>
      </c>
      <c r="Y610" s="301">
        <v>1.0</v>
      </c>
      <c r="Z610" s="43">
        <v>1.45</v>
      </c>
      <c r="AA610" s="42" t="s">
        <v>598</v>
      </c>
      <c r="AB610" s="43" t="s">
        <v>97</v>
      </c>
      <c r="AC610" s="113" t="str">
        <f t="shared" si="9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91"/>
        <v>https://getfile.dokpub.com/yandex/get/https://disk.yandex.ru/d/a0gwDi525wrd-g/v1.mp4</v>
      </c>
      <c r="AL610" s="51" t="s">
        <v>106</v>
      </c>
      <c r="AM610" s="51" t="s">
        <v>107</v>
      </c>
      <c r="AN610" s="51" t="s">
        <v>108</v>
      </c>
      <c r="AO610" s="51" t="s">
        <v>109</v>
      </c>
      <c r="AP610" s="51" t="s">
        <v>110</v>
      </c>
      <c r="AQ610" s="51">
        <f t="shared" si="111"/>
        <v>1340</v>
      </c>
      <c r="AR610" s="52">
        <f t="shared" si="4"/>
        <v>0.33</v>
      </c>
      <c r="AS610" s="51" t="s">
        <v>111</v>
      </c>
      <c r="AT610" s="51" t="s">
        <v>112</v>
      </c>
      <c r="AU610" s="51" t="s">
        <v>113</v>
      </c>
      <c r="AV610" s="51" t="s">
        <v>114</v>
      </c>
      <c r="AW610" s="53" t="s">
        <v>159</v>
      </c>
      <c r="AX610" s="54">
        <f t="shared" si="112"/>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3"/>
        <v>180.9</v>
      </c>
      <c r="BP610" s="302"/>
      <c r="BQ610" s="108">
        <f t="shared" si="114"/>
        <v>374.1</v>
      </c>
      <c r="BR610" s="62">
        <f t="shared" si="13"/>
        <v>303.1</v>
      </c>
      <c r="BS610" s="57">
        <f t="shared" si="115"/>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7"/>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926</v>
      </c>
      <c r="V611" s="42" t="s">
        <v>927</v>
      </c>
      <c r="W611" s="43" t="s">
        <v>597</v>
      </c>
      <c r="X611" s="295">
        <v>550.0</v>
      </c>
      <c r="Y611" s="301">
        <v>1.5</v>
      </c>
      <c r="Z611" s="43">
        <v>1.45</v>
      </c>
      <c r="AA611" s="42" t="s">
        <v>598</v>
      </c>
      <c r="AB611" s="43" t="s">
        <v>97</v>
      </c>
      <c r="AC611" s="113" t="str">
        <f t="shared" si="9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91"/>
        <v>https://getfile.dokpub.com/yandex/get/https://disk.yandex.ru/d/a0gwDi525wrd-g/v1.mp4</v>
      </c>
      <c r="AL611" s="51" t="s">
        <v>106</v>
      </c>
      <c r="AM611" s="51" t="s">
        <v>107</v>
      </c>
      <c r="AN611" s="51" t="s">
        <v>108</v>
      </c>
      <c r="AO611" s="51" t="s">
        <v>109</v>
      </c>
      <c r="AP611" s="51" t="s">
        <v>110</v>
      </c>
      <c r="AQ611" s="51">
        <f t="shared" si="111"/>
        <v>1950</v>
      </c>
      <c r="AR611" s="52">
        <f t="shared" si="4"/>
        <v>0.35</v>
      </c>
      <c r="AS611" s="51" t="s">
        <v>111</v>
      </c>
      <c r="AT611" s="51" t="s">
        <v>112</v>
      </c>
      <c r="AU611" s="51" t="s">
        <v>113</v>
      </c>
      <c r="AV611" s="51" t="s">
        <v>114</v>
      </c>
      <c r="AW611" s="53" t="s">
        <v>159</v>
      </c>
      <c r="AX611" s="54">
        <f t="shared" si="112"/>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3"/>
        <v>267.3</v>
      </c>
      <c r="BP611" s="302"/>
      <c r="BQ611" s="108">
        <f t="shared" si="114"/>
        <v>556.7</v>
      </c>
      <c r="BR611" s="62">
        <f t="shared" si="13"/>
        <v>470.7</v>
      </c>
      <c r="BS611" s="57">
        <f t="shared" si="115"/>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7"/>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926</v>
      </c>
      <c r="V612" s="42" t="s">
        <v>927</v>
      </c>
      <c r="W612" s="43" t="s">
        <v>597</v>
      </c>
      <c r="X612" s="295">
        <v>550.0</v>
      </c>
      <c r="Y612" s="301">
        <v>2.0</v>
      </c>
      <c r="Z612" s="43">
        <v>1.45</v>
      </c>
      <c r="AA612" s="42" t="s">
        <v>598</v>
      </c>
      <c r="AB612" s="43" t="s">
        <v>97</v>
      </c>
      <c r="AC612" s="113" t="str">
        <f t="shared" si="9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91"/>
        <v>https://getfile.dokpub.com/yandex/get/https://disk.yandex.ru/d/a0gwDi525wrd-g/v1.mp4</v>
      </c>
      <c r="AL612" s="51" t="s">
        <v>106</v>
      </c>
      <c r="AM612" s="51" t="s">
        <v>107</v>
      </c>
      <c r="AN612" s="51" t="s">
        <v>108</v>
      </c>
      <c r="AO612" s="51" t="s">
        <v>109</v>
      </c>
      <c r="AP612" s="51" t="s">
        <v>110</v>
      </c>
      <c r="AQ612" s="51">
        <f t="shared" si="111"/>
        <v>2937</v>
      </c>
      <c r="AR612" s="52">
        <f t="shared" si="4"/>
        <v>0.34</v>
      </c>
      <c r="AS612" s="51" t="s">
        <v>111</v>
      </c>
      <c r="AT612" s="51" t="s">
        <v>112</v>
      </c>
      <c r="AU612" s="51" t="s">
        <v>113</v>
      </c>
      <c r="AV612" s="51" t="s">
        <v>114</v>
      </c>
      <c r="AW612" s="53" t="s">
        <v>115</v>
      </c>
      <c r="AX612" s="54">
        <f t="shared" si="112"/>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3"/>
        <v>394.35</v>
      </c>
      <c r="BP612" s="302"/>
      <c r="BQ612" s="108">
        <f t="shared" si="114"/>
        <v>814.65</v>
      </c>
      <c r="BR612" s="62">
        <f t="shared" si="13"/>
        <v>656.65</v>
      </c>
      <c r="BS612" s="57">
        <f t="shared" si="115"/>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212</v>
      </c>
      <c r="W613" s="43" t="s">
        <v>597</v>
      </c>
      <c r="X613" s="42">
        <v>765.0</v>
      </c>
      <c r="Y613" s="301" t="s">
        <v>95</v>
      </c>
      <c r="Z613" s="43">
        <v>1.6</v>
      </c>
      <c r="AA613" s="42" t="s">
        <v>1955</v>
      </c>
      <c r="AB613" s="43" t="s">
        <v>97</v>
      </c>
      <c r="AC613" s="113" t="str">
        <f t="shared" si="9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91"/>
        <v>https://getfile.dokpub.com/yandex/get/https://disk.yandex.ru/d/I471o9JeTi8qsQ/v1.mp4</v>
      </c>
      <c r="AL613" s="51" t="s">
        <v>106</v>
      </c>
      <c r="AM613" s="51" t="s">
        <v>107</v>
      </c>
      <c r="AN613" s="51" t="s">
        <v>108</v>
      </c>
      <c r="AO613" s="51" t="s">
        <v>109</v>
      </c>
      <c r="AP613" s="51" t="s">
        <v>110</v>
      </c>
      <c r="AQ613" s="51">
        <f t="shared" si="111"/>
        <v>1830</v>
      </c>
      <c r="AR613" s="52">
        <f t="shared" si="4"/>
        <v>0.39</v>
      </c>
      <c r="AS613" s="51" t="s">
        <v>111</v>
      </c>
      <c r="AT613" s="51" t="s">
        <v>112</v>
      </c>
      <c r="AU613" s="51" t="s">
        <v>113</v>
      </c>
      <c r="AV613" s="51" t="s">
        <v>114</v>
      </c>
      <c r="AW613" s="53" t="s">
        <v>115</v>
      </c>
      <c r="AX613" s="54">
        <f t="shared" si="112"/>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3"/>
        <v>254.25</v>
      </c>
      <c r="BP613" s="302"/>
      <c r="BQ613" s="108">
        <f t="shared" si="114"/>
        <v>533.75</v>
      </c>
      <c r="BR613" s="62">
        <f t="shared" si="13"/>
        <v>460.75</v>
      </c>
      <c r="BS613" s="57">
        <f t="shared" si="115"/>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9">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1857</v>
      </c>
      <c r="W614" s="43" t="s">
        <v>498</v>
      </c>
      <c r="X614" s="43">
        <v>395.0</v>
      </c>
      <c r="Y614" s="45" t="s">
        <v>95</v>
      </c>
      <c r="Z614" s="45" t="s">
        <v>1954</v>
      </c>
      <c r="AA614" s="43" t="s">
        <v>96</v>
      </c>
      <c r="AB614" s="43" t="s">
        <v>97</v>
      </c>
      <c r="AC614" s="113" t="str">
        <f t="shared" si="9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11"/>
        <v>525</v>
      </c>
      <c r="AR614" s="52">
        <f t="shared" si="4"/>
        <v>0.36</v>
      </c>
      <c r="AS614" s="51" t="s">
        <v>111</v>
      </c>
      <c r="AT614" s="51" t="s">
        <v>112</v>
      </c>
      <c r="AU614" s="51" t="s">
        <v>113</v>
      </c>
      <c r="AV614" s="51" t="s">
        <v>114</v>
      </c>
      <c r="AW614" s="53" t="s">
        <v>115</v>
      </c>
      <c r="AX614" s="54">
        <f t="shared" si="112"/>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3"/>
        <v>63.96</v>
      </c>
      <c r="BP614" s="153"/>
      <c r="BQ614" s="154">
        <f t="shared" si="114"/>
        <v>131.44</v>
      </c>
      <c r="BR614" s="62">
        <f t="shared" si="13"/>
        <v>74.44</v>
      </c>
      <c r="BS614" s="155">
        <f t="shared" si="115"/>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833</v>
      </c>
      <c r="CD614" s="71" t="str">
        <f t="shared" ref="CD614:CD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9"/>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1857</v>
      </c>
      <c r="W615" s="43" t="s">
        <v>498</v>
      </c>
      <c r="X615" s="43">
        <v>395.0</v>
      </c>
      <c r="Y615" s="45" t="s">
        <v>95</v>
      </c>
      <c r="Z615" s="43" t="s">
        <v>1967</v>
      </c>
      <c r="AA615" s="43" t="s">
        <v>96</v>
      </c>
      <c r="AB615" s="43" t="s">
        <v>97</v>
      </c>
      <c r="AC615" s="113" t="str">
        <f t="shared" si="9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11"/>
        <v>793</v>
      </c>
      <c r="AR615" s="52">
        <f t="shared" si="4"/>
        <v>0.35</v>
      </c>
      <c r="AS615" s="51" t="s">
        <v>111</v>
      </c>
      <c r="AT615" s="51" t="s">
        <v>112</v>
      </c>
      <c r="AU615" s="51" t="s">
        <v>113</v>
      </c>
      <c r="AV615" s="51" t="s">
        <v>114</v>
      </c>
      <c r="AW615" s="53" t="s">
        <v>115</v>
      </c>
      <c r="AX615" s="54">
        <f t="shared" si="112"/>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3"/>
        <v>103.8</v>
      </c>
      <c r="BP615" s="157"/>
      <c r="BQ615" s="158">
        <f t="shared" si="114"/>
        <v>215.2</v>
      </c>
      <c r="BR615" s="62">
        <f t="shared" si="13"/>
        <v>155.2</v>
      </c>
      <c r="BS615" s="159">
        <f t="shared" si="115"/>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9"/>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1857</v>
      </c>
      <c r="W616" s="43" t="s">
        <v>498</v>
      </c>
      <c r="X616" s="43">
        <v>395.0</v>
      </c>
      <c r="Y616" s="45" t="s">
        <v>95</v>
      </c>
      <c r="Z616" s="45">
        <v>1.45</v>
      </c>
      <c r="AA616" s="43" t="s">
        <v>96</v>
      </c>
      <c r="AB616" s="43" t="s">
        <v>97</v>
      </c>
      <c r="AC616" s="113" t="str">
        <f t="shared" si="9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11"/>
        <v>1104</v>
      </c>
      <c r="AR616" s="52">
        <f t="shared" si="4"/>
        <v>0.31</v>
      </c>
      <c r="AS616" s="51" t="s">
        <v>111</v>
      </c>
      <c r="AT616" s="51" t="s">
        <v>112</v>
      </c>
      <c r="AU616" s="51" t="s">
        <v>113</v>
      </c>
      <c r="AV616" s="51" t="s">
        <v>114</v>
      </c>
      <c r="AW616" s="53" t="s">
        <v>115</v>
      </c>
      <c r="AX616" s="54">
        <f t="shared" si="112"/>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3"/>
        <v>146.25</v>
      </c>
      <c r="BP616" s="157"/>
      <c r="BQ616" s="158">
        <f t="shared" si="114"/>
        <v>298.75</v>
      </c>
      <c r="BR616" s="62">
        <f t="shared" si="13"/>
        <v>234.75</v>
      </c>
      <c r="BS616" s="159">
        <f t="shared" si="115"/>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620</v>
      </c>
      <c r="CD616" s="7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9"/>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1857</v>
      </c>
      <c r="W617" s="43" t="s">
        <v>498</v>
      </c>
      <c r="X617" s="43">
        <v>395.0</v>
      </c>
      <c r="Y617" s="45">
        <v>1.0</v>
      </c>
      <c r="Z617" s="45">
        <v>1.45</v>
      </c>
      <c r="AA617" s="43" t="s">
        <v>96</v>
      </c>
      <c r="AB617" s="43" t="s">
        <v>97</v>
      </c>
      <c r="AC617" s="113" t="str">
        <f t="shared" si="9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11"/>
        <v>2001</v>
      </c>
      <c r="AR617" s="52">
        <f t="shared" si="4"/>
        <v>0.31</v>
      </c>
      <c r="AS617" s="51" t="s">
        <v>111</v>
      </c>
      <c r="AT617" s="51" t="s">
        <v>112</v>
      </c>
      <c r="AU617" s="51" t="s">
        <v>113</v>
      </c>
      <c r="AV617" s="51" t="s">
        <v>114</v>
      </c>
      <c r="AW617" s="53" t="s">
        <v>115</v>
      </c>
      <c r="AX617" s="54">
        <f t="shared" si="112"/>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3"/>
        <v>275.7</v>
      </c>
      <c r="BP617" s="157"/>
      <c r="BQ617" s="158">
        <f t="shared" si="114"/>
        <v>564.3</v>
      </c>
      <c r="BR617" s="62">
        <f t="shared" si="13"/>
        <v>479.3</v>
      </c>
      <c r="BS617" s="159">
        <f t="shared" si="115"/>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9"/>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1857</v>
      </c>
      <c r="W618" s="43" t="s">
        <v>498</v>
      </c>
      <c r="X618" s="43">
        <v>395.0</v>
      </c>
      <c r="Y618" s="45">
        <v>1.5</v>
      </c>
      <c r="Z618" s="45">
        <v>1.45</v>
      </c>
      <c r="AA618" s="43" t="s">
        <v>96</v>
      </c>
      <c r="AB618" s="43" t="s">
        <v>97</v>
      </c>
      <c r="AC618" s="113" t="str">
        <f t="shared" si="9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11"/>
        <v>3010</v>
      </c>
      <c r="AR618" s="52">
        <f t="shared" si="4"/>
        <v>0.3</v>
      </c>
      <c r="AS618" s="51" t="s">
        <v>111</v>
      </c>
      <c r="AT618" s="51" t="s">
        <v>112</v>
      </c>
      <c r="AU618" s="51" t="s">
        <v>113</v>
      </c>
      <c r="AV618" s="51" t="s">
        <v>114</v>
      </c>
      <c r="AW618" s="53" t="s">
        <v>115</v>
      </c>
      <c r="AX618" s="54">
        <f t="shared" si="112"/>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3"/>
        <v>414.45</v>
      </c>
      <c r="BP618" s="157"/>
      <c r="BQ618" s="158">
        <f t="shared" si="114"/>
        <v>849.55</v>
      </c>
      <c r="BR618" s="62">
        <f t="shared" si="13"/>
        <v>733.55</v>
      </c>
      <c r="BS618" s="159">
        <f t="shared" si="115"/>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9"/>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1857</v>
      </c>
      <c r="W619" s="43" t="s">
        <v>498</v>
      </c>
      <c r="X619" s="43">
        <v>395.0</v>
      </c>
      <c r="Y619" s="45">
        <v>2.0</v>
      </c>
      <c r="Z619" s="45">
        <v>1.45</v>
      </c>
      <c r="AA619" s="43" t="s">
        <v>96</v>
      </c>
      <c r="AB619" s="43" t="s">
        <v>97</v>
      </c>
      <c r="AC619" s="113" t="str">
        <f t="shared" si="9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11"/>
        <v>4176</v>
      </c>
      <c r="AR619" s="52">
        <f t="shared" si="4"/>
        <v>0.28</v>
      </c>
      <c r="AS619" s="51" t="s">
        <v>111</v>
      </c>
      <c r="AT619" s="51" t="s">
        <v>112</v>
      </c>
      <c r="AU619" s="51" t="s">
        <v>113</v>
      </c>
      <c r="AV619" s="51" t="s">
        <v>114</v>
      </c>
      <c r="AW619" s="53" t="s">
        <v>115</v>
      </c>
      <c r="AX619" s="54">
        <f t="shared" si="112"/>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3"/>
        <v>577.05</v>
      </c>
      <c r="BP619" s="157"/>
      <c r="BQ619" s="158">
        <f t="shared" si="114"/>
        <v>1185.95</v>
      </c>
      <c r="BR619" s="62">
        <f t="shared" si="13"/>
        <v>1016.95</v>
      </c>
      <c r="BS619" s="159">
        <f t="shared" si="115"/>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9"/>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1857</v>
      </c>
      <c r="W620" s="43" t="s">
        <v>498</v>
      </c>
      <c r="X620" s="43">
        <v>395.0</v>
      </c>
      <c r="Y620" s="45">
        <v>3.0</v>
      </c>
      <c r="Z620" s="45">
        <v>1.45</v>
      </c>
      <c r="AA620" s="43" t="s">
        <v>96</v>
      </c>
      <c r="AB620" s="43" t="s">
        <v>97</v>
      </c>
      <c r="AC620" s="113" t="str">
        <f t="shared" si="9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11"/>
        <v>6177</v>
      </c>
      <c r="AR620" s="52">
        <f t="shared" si="4"/>
        <v>0.29</v>
      </c>
      <c r="AS620" s="51" t="s">
        <v>111</v>
      </c>
      <c r="AT620" s="51" t="s">
        <v>112</v>
      </c>
      <c r="AU620" s="51" t="s">
        <v>113</v>
      </c>
      <c r="AV620" s="51" t="s">
        <v>114</v>
      </c>
      <c r="AW620" s="53" t="s">
        <v>115</v>
      </c>
      <c r="AX620" s="54">
        <f t="shared" si="112"/>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3"/>
        <v>855.15</v>
      </c>
      <c r="BP620" s="157"/>
      <c r="BQ620" s="158">
        <f t="shared" si="114"/>
        <v>1752.85</v>
      </c>
      <c r="BR620" s="62">
        <f t="shared" si="13"/>
        <v>1505.85</v>
      </c>
      <c r="BS620" s="159">
        <f t="shared" si="115"/>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9"/>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1857</v>
      </c>
      <c r="W621" s="43" t="s">
        <v>498</v>
      </c>
      <c r="X621" s="43">
        <v>395.0</v>
      </c>
      <c r="Y621" s="45">
        <v>4.0</v>
      </c>
      <c r="Z621" s="45">
        <v>1.45</v>
      </c>
      <c r="AA621" s="43" t="s">
        <v>96</v>
      </c>
      <c r="AB621" s="43" t="s">
        <v>97</v>
      </c>
      <c r="AC621" s="113" t="str">
        <f t="shared" si="9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11"/>
        <v>8352</v>
      </c>
      <c r="AR621" s="52">
        <f t="shared" si="4"/>
        <v>0.28</v>
      </c>
      <c r="AS621" s="51" t="s">
        <v>111</v>
      </c>
      <c r="AT621" s="51" t="s">
        <v>112</v>
      </c>
      <c r="AU621" s="51" t="s">
        <v>113</v>
      </c>
      <c r="AV621" s="51" t="s">
        <v>114</v>
      </c>
      <c r="AW621" s="53" t="s">
        <v>115</v>
      </c>
      <c r="AX621" s="54">
        <f t="shared" si="112"/>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3"/>
        <v>1142.1</v>
      </c>
      <c r="BP621" s="157"/>
      <c r="BQ621" s="158">
        <f t="shared" si="114"/>
        <v>2338.9</v>
      </c>
      <c r="BR621" s="62">
        <f t="shared" si="13"/>
        <v>1991.9</v>
      </c>
      <c r="BS621" s="159">
        <f t="shared" si="115"/>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9"/>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1857</v>
      </c>
      <c r="W622" s="43" t="s">
        <v>498</v>
      </c>
      <c r="X622" s="43">
        <v>395.0</v>
      </c>
      <c r="Y622" s="45">
        <v>5.0</v>
      </c>
      <c r="Z622" s="45">
        <v>1.45</v>
      </c>
      <c r="AA622" s="43" t="s">
        <v>96</v>
      </c>
      <c r="AB622" s="43" t="s">
        <v>97</v>
      </c>
      <c r="AC622" s="113" t="str">
        <f t="shared" si="9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11"/>
        <v>10150</v>
      </c>
      <c r="AR622" s="52">
        <f t="shared" si="4"/>
        <v>0.3</v>
      </c>
      <c r="AS622" s="51" t="s">
        <v>111</v>
      </c>
      <c r="AT622" s="51" t="s">
        <v>112</v>
      </c>
      <c r="AU622" s="51" t="s">
        <v>113</v>
      </c>
      <c r="AV622" s="51" t="s">
        <v>114</v>
      </c>
      <c r="AW622" s="53" t="s">
        <v>115</v>
      </c>
      <c r="AX622" s="54">
        <f t="shared" si="112"/>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3"/>
        <v>1395</v>
      </c>
      <c r="BP622" s="157"/>
      <c r="BQ622" s="158">
        <f t="shared" si="114"/>
        <v>2863</v>
      </c>
      <c r="BR622" s="62">
        <f t="shared" si="13"/>
        <v>2471</v>
      </c>
      <c r="BS622" s="159">
        <f t="shared" si="115"/>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9"/>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1857</v>
      </c>
      <c r="W623" s="43" t="s">
        <v>498</v>
      </c>
      <c r="X623" s="43">
        <v>395.0</v>
      </c>
      <c r="Y623" s="45">
        <v>6.0</v>
      </c>
      <c r="Z623" s="45">
        <v>1.45</v>
      </c>
      <c r="AA623" s="43" t="s">
        <v>96</v>
      </c>
      <c r="AB623" s="43" t="s">
        <v>97</v>
      </c>
      <c r="AC623" s="113" t="str">
        <f t="shared" si="9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11"/>
        <v>12180</v>
      </c>
      <c r="AR623" s="52">
        <f t="shared" si="4"/>
        <v>0.3</v>
      </c>
      <c r="AS623" s="51" t="s">
        <v>111</v>
      </c>
      <c r="AT623" s="51" t="s">
        <v>112</v>
      </c>
      <c r="AU623" s="51" t="s">
        <v>113</v>
      </c>
      <c r="AV623" s="51" t="s">
        <v>114</v>
      </c>
      <c r="AW623" s="53" t="s">
        <v>115</v>
      </c>
      <c r="AX623" s="54">
        <f t="shared" si="112"/>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3"/>
        <v>1668.15</v>
      </c>
      <c r="BP623" s="157"/>
      <c r="BQ623" s="158">
        <f t="shared" si="114"/>
        <v>3428.85</v>
      </c>
      <c r="BR623" s="62">
        <f t="shared" si="13"/>
        <v>2922.85</v>
      </c>
      <c r="BS623" s="159">
        <f t="shared" si="115"/>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9"/>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1857</v>
      </c>
      <c r="W624" s="43" t="s">
        <v>498</v>
      </c>
      <c r="X624" s="43">
        <v>395.0</v>
      </c>
      <c r="Y624" s="45">
        <v>7.0</v>
      </c>
      <c r="Z624" s="45">
        <v>1.45</v>
      </c>
      <c r="AA624" s="43" t="s">
        <v>96</v>
      </c>
      <c r="AB624" s="43" t="s">
        <v>97</v>
      </c>
      <c r="AC624" s="113" t="str">
        <f t="shared" si="9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11"/>
        <v>14210</v>
      </c>
      <c r="AR624" s="52">
        <f t="shared" si="4"/>
        <v>0.3</v>
      </c>
      <c r="AS624" s="51" t="s">
        <v>111</v>
      </c>
      <c r="AT624" s="51" t="s">
        <v>112</v>
      </c>
      <c r="AU624" s="51" t="s">
        <v>113</v>
      </c>
      <c r="AV624" s="51" t="s">
        <v>114</v>
      </c>
      <c r="AW624" s="53" t="s">
        <v>115</v>
      </c>
      <c r="AX624" s="54">
        <f t="shared" si="112"/>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3"/>
        <v>1930.35</v>
      </c>
      <c r="BP624" s="157"/>
      <c r="BQ624" s="158">
        <f t="shared" si="114"/>
        <v>3948.65</v>
      </c>
      <c r="BR624" s="62">
        <f t="shared" si="13"/>
        <v>3326.65</v>
      </c>
      <c r="BS624" s="159">
        <f t="shared" si="115"/>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9"/>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1477</v>
      </c>
      <c r="W625" s="43" t="s">
        <v>597</v>
      </c>
      <c r="X625" s="43">
        <v>260.0</v>
      </c>
      <c r="Y625" s="45" t="s">
        <v>95</v>
      </c>
      <c r="Z625" s="45" t="s">
        <v>1954</v>
      </c>
      <c r="AA625" s="99" t="s">
        <v>598</v>
      </c>
      <c r="AB625" s="43" t="s">
        <v>97</v>
      </c>
      <c r="AC625" s="113" t="str">
        <f t="shared" si="9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11"/>
        <v>398</v>
      </c>
      <c r="AR625" s="52">
        <f t="shared" si="4"/>
        <v>0.47</v>
      </c>
      <c r="AS625" s="51" t="s">
        <v>111</v>
      </c>
      <c r="AT625" s="51" t="s">
        <v>112</v>
      </c>
      <c r="AU625" s="51" t="s">
        <v>113</v>
      </c>
      <c r="AV625" s="51" t="s">
        <v>114</v>
      </c>
      <c r="AW625" s="53" t="s">
        <v>159</v>
      </c>
      <c r="AX625" s="54">
        <f t="shared" si="112"/>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3"/>
        <v>46.125</v>
      </c>
      <c r="BP625" s="61"/>
      <c r="BQ625" s="62">
        <f t="shared" si="114"/>
        <v>92.375</v>
      </c>
      <c r="BR625" s="62">
        <f t="shared" si="13"/>
        <v>36.375</v>
      </c>
      <c r="BS625" s="57">
        <f t="shared" si="115"/>
        <v>0.3004065041</v>
      </c>
      <c r="BT625" s="52">
        <f t="shared" si="15"/>
        <v>0.1182926829</v>
      </c>
      <c r="BU625" s="63">
        <f t="shared" si="16"/>
        <v>0.07</v>
      </c>
      <c r="BV625" s="64">
        <f t="shared" si="17"/>
        <v>0.47</v>
      </c>
      <c r="BW625" s="65">
        <f t="shared" si="18"/>
        <v>404</v>
      </c>
      <c r="BX625" s="66">
        <f t="shared" si="19"/>
        <v>0.2930693069</v>
      </c>
      <c r="BY625" s="51" t="s">
        <v>116</v>
      </c>
      <c r="BZ625" s="132"/>
      <c r="CA625" s="68" t="s">
        <v>1481</v>
      </c>
      <c r="CB625" s="90" t="s">
        <v>1482</v>
      </c>
      <c r="CC625" s="70" t="s">
        <v>118</v>
      </c>
      <c r="CD625" s="7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1483</v>
      </c>
      <c r="CF625" s="68" t="s">
        <v>1478</v>
      </c>
      <c r="CG625" s="72"/>
      <c r="CH625" s="68"/>
      <c r="CI625" s="68"/>
      <c r="CJ625" s="68"/>
      <c r="CK625" s="68"/>
    </row>
    <row r="626" ht="30.0" customHeight="1">
      <c r="A626" s="308">
        <v>45329.0</v>
      </c>
      <c r="B626" s="32" t="s">
        <v>5304</v>
      </c>
      <c r="C626" s="33" t="str">
        <f>IF(C627 = "стоп", "Только FBO/стоп" , "Только FBO")</f>
        <v>Только FBO</v>
      </c>
      <c r="D626" s="34">
        <f t="shared" si="119"/>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1477</v>
      </c>
      <c r="W626" s="43" t="s">
        <v>597</v>
      </c>
      <c r="X626" s="43">
        <v>260.0</v>
      </c>
      <c r="Y626" s="45" t="s">
        <v>95</v>
      </c>
      <c r="Z626" s="43" t="s">
        <v>1967</v>
      </c>
      <c r="AA626" s="99" t="s">
        <v>598</v>
      </c>
      <c r="AB626" s="43" t="s">
        <v>97</v>
      </c>
      <c r="AC626" s="113" t="str">
        <f t="shared" si="9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11"/>
        <v>557</v>
      </c>
      <c r="AR626" s="52">
        <f t="shared" si="4"/>
        <v>0.47</v>
      </c>
      <c r="AS626" s="51" t="s">
        <v>111</v>
      </c>
      <c r="AT626" s="51" t="s">
        <v>112</v>
      </c>
      <c r="AU626" s="51" t="s">
        <v>113</v>
      </c>
      <c r="AV626" s="51" t="s">
        <v>114</v>
      </c>
      <c r="AW626" s="53" t="s">
        <v>159</v>
      </c>
      <c r="AX626" s="54">
        <f t="shared" si="112"/>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3"/>
        <v>67.725</v>
      </c>
      <c r="BP626" s="61"/>
      <c r="BQ626" s="62">
        <f t="shared" si="114"/>
        <v>136.775</v>
      </c>
      <c r="BR626" s="62">
        <f t="shared" si="13"/>
        <v>77.775</v>
      </c>
      <c r="BS626" s="57">
        <f t="shared" si="115"/>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1491</v>
      </c>
      <c r="CF626" s="68" t="s">
        <v>1490</v>
      </c>
      <c r="CG626" s="72"/>
      <c r="CH626" s="68"/>
      <c r="CI626" s="68"/>
      <c r="CJ626" s="68"/>
      <c r="CK626" s="68"/>
    </row>
    <row r="627" ht="30.0" customHeight="1">
      <c r="A627" s="308">
        <v>45329.0</v>
      </c>
      <c r="B627" s="163" t="s">
        <v>5310</v>
      </c>
      <c r="C627" s="77" t="str">
        <f>IF('Стоп-лист'!D$55 = "стоп", "стоп" , "")</f>
        <v/>
      </c>
      <c r="D627" s="34">
        <f t="shared" si="119"/>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1477</v>
      </c>
      <c r="W627" s="43" t="s">
        <v>597</v>
      </c>
      <c r="X627" s="43">
        <v>260.0</v>
      </c>
      <c r="Y627" s="45" t="s">
        <v>95</v>
      </c>
      <c r="Z627" s="45">
        <v>1.45</v>
      </c>
      <c r="AA627" s="99" t="s">
        <v>598</v>
      </c>
      <c r="AB627" s="43" t="s">
        <v>97</v>
      </c>
      <c r="AC627" s="113" t="str">
        <f t="shared" si="9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11"/>
        <v>740</v>
      </c>
      <c r="AR627" s="52">
        <f t="shared" si="4"/>
        <v>0.49</v>
      </c>
      <c r="AS627" s="51" t="s">
        <v>111</v>
      </c>
      <c r="AT627" s="51" t="s">
        <v>112</v>
      </c>
      <c r="AU627" s="51" t="s">
        <v>113</v>
      </c>
      <c r="AV627" s="51" t="s">
        <v>114</v>
      </c>
      <c r="AW627" s="53" t="s">
        <v>159</v>
      </c>
      <c r="AX627" s="54">
        <f t="shared" si="112"/>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3"/>
        <v>95.7</v>
      </c>
      <c r="BP627" s="61"/>
      <c r="BQ627" s="62">
        <f t="shared" si="114"/>
        <v>196.3</v>
      </c>
      <c r="BR627" s="62">
        <f t="shared" si="13"/>
        <v>135.3</v>
      </c>
      <c r="BS627" s="57">
        <f t="shared" si="115"/>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1499</v>
      </c>
      <c r="CF627" s="68" t="s">
        <v>1498</v>
      </c>
      <c r="CG627" s="72"/>
      <c r="CH627" s="68"/>
      <c r="CI627" s="68"/>
      <c r="CJ627" s="68"/>
      <c r="CK627" s="68"/>
    </row>
    <row r="628" ht="30.0" customHeight="1">
      <c r="A628" s="308">
        <v>45329.0</v>
      </c>
      <c r="B628" s="163" t="s">
        <v>5317</v>
      </c>
      <c r="C628" s="77" t="str">
        <f>IF('Стоп-лист'!D$55 = "стоп", "стоп" , "")</f>
        <v/>
      </c>
      <c r="D628" s="34">
        <f t="shared" si="119"/>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1477</v>
      </c>
      <c r="W628" s="43" t="s">
        <v>597</v>
      </c>
      <c r="X628" s="43">
        <v>260.0</v>
      </c>
      <c r="Y628" s="45">
        <v>1.0</v>
      </c>
      <c r="Z628" s="45">
        <v>1.45</v>
      </c>
      <c r="AA628" s="99" t="s">
        <v>598</v>
      </c>
      <c r="AB628" s="43" t="s">
        <v>97</v>
      </c>
      <c r="AC628" s="113" t="str">
        <f t="shared" si="9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11"/>
        <v>1219</v>
      </c>
      <c r="AR628" s="52">
        <f t="shared" si="4"/>
        <v>0.47</v>
      </c>
      <c r="AS628" s="51" t="s">
        <v>111</v>
      </c>
      <c r="AT628" s="51" t="s">
        <v>112</v>
      </c>
      <c r="AU628" s="51" t="s">
        <v>113</v>
      </c>
      <c r="AV628" s="51" t="s">
        <v>114</v>
      </c>
      <c r="AW628" s="53" t="s">
        <v>159</v>
      </c>
      <c r="AX628" s="54">
        <f t="shared" si="112"/>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3"/>
        <v>165.6</v>
      </c>
      <c r="BP628" s="61"/>
      <c r="BQ628" s="62">
        <f t="shared" si="114"/>
        <v>344.4</v>
      </c>
      <c r="BR628" s="62">
        <f t="shared" si="13"/>
        <v>277.4</v>
      </c>
      <c r="BS628" s="57">
        <f t="shared" si="115"/>
        <v>0.3119565217</v>
      </c>
      <c r="BT628" s="52">
        <f t="shared" si="15"/>
        <v>0.2512681159</v>
      </c>
      <c r="BU628" s="63">
        <f t="shared" si="16"/>
        <v>0.03</v>
      </c>
      <c r="BV628" s="64">
        <f t="shared" si="17"/>
        <v>0.47</v>
      </c>
      <c r="BW628" s="65">
        <f t="shared" si="18"/>
        <v>1233</v>
      </c>
      <c r="BX628" s="66">
        <f t="shared" si="19"/>
        <v>0.3139091646</v>
      </c>
      <c r="BY628" s="51" t="s">
        <v>143</v>
      </c>
      <c r="BZ628" s="74"/>
      <c r="CA628" s="68" t="s">
        <v>1507</v>
      </c>
      <c r="CB628" s="69"/>
      <c r="CC628" s="70" t="s">
        <v>118</v>
      </c>
      <c r="CD628" s="7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1508</v>
      </c>
      <c r="CF628" s="68" t="s">
        <v>1506</v>
      </c>
      <c r="CG628" s="72"/>
      <c r="CH628" s="68"/>
      <c r="CI628" s="68"/>
      <c r="CJ628" s="68"/>
      <c r="CK628" s="68"/>
    </row>
    <row r="629" ht="30.0" customHeight="1">
      <c r="A629" s="308">
        <v>45329.0</v>
      </c>
      <c r="B629" s="163" t="s">
        <v>5323</v>
      </c>
      <c r="C629" s="77" t="str">
        <f>IF('Стоп-лист'!D$55 = "стоп", "стоп" , "")</f>
        <v/>
      </c>
      <c r="D629" s="34">
        <f t="shared" si="119"/>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1477</v>
      </c>
      <c r="W629" s="43" t="s">
        <v>597</v>
      </c>
      <c r="X629" s="43">
        <v>260.0</v>
      </c>
      <c r="Y629" s="45">
        <v>1.5</v>
      </c>
      <c r="Z629" s="45">
        <v>1.45</v>
      </c>
      <c r="AA629" s="99" t="s">
        <v>598</v>
      </c>
      <c r="AB629" s="43" t="s">
        <v>97</v>
      </c>
      <c r="AC629" s="113" t="str">
        <f t="shared" si="9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11"/>
        <v>1802</v>
      </c>
      <c r="AR629" s="52">
        <f t="shared" si="4"/>
        <v>0.47</v>
      </c>
      <c r="AS629" s="51" t="s">
        <v>111</v>
      </c>
      <c r="AT629" s="51" t="s">
        <v>112</v>
      </c>
      <c r="AU629" s="51" t="s">
        <v>113</v>
      </c>
      <c r="AV629" s="51" t="s">
        <v>114</v>
      </c>
      <c r="AW629" s="53" t="s">
        <v>159</v>
      </c>
      <c r="AX629" s="54">
        <f t="shared" si="112"/>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3"/>
        <v>249.9</v>
      </c>
      <c r="BP629" s="61"/>
      <c r="BQ629" s="62">
        <f t="shared" si="114"/>
        <v>520.1</v>
      </c>
      <c r="BR629" s="62">
        <f t="shared" si="13"/>
        <v>437.1</v>
      </c>
      <c r="BS629" s="57">
        <f t="shared" si="115"/>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1516</v>
      </c>
      <c r="CF629" s="68" t="s">
        <v>1515</v>
      </c>
      <c r="CG629" s="72"/>
      <c r="CH629" s="68"/>
      <c r="CI629" s="68"/>
      <c r="CJ629" s="68"/>
      <c r="CK629" s="68"/>
    </row>
    <row r="630" ht="30.0" customHeight="1">
      <c r="A630" s="308">
        <v>45329.0</v>
      </c>
      <c r="B630" s="163" t="s">
        <v>5329</v>
      </c>
      <c r="C630" s="77" t="str">
        <f>IF('Стоп-лист'!D$55 = "стоп", "стоп" , "")</f>
        <v/>
      </c>
      <c r="D630" s="34">
        <f t="shared" si="119"/>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1477</v>
      </c>
      <c r="W630" s="43" t="s">
        <v>597</v>
      </c>
      <c r="X630" s="43">
        <v>260.0</v>
      </c>
      <c r="Y630" s="45">
        <v>2.0</v>
      </c>
      <c r="Z630" s="45">
        <v>1.45</v>
      </c>
      <c r="AA630" s="99" t="s">
        <v>598</v>
      </c>
      <c r="AB630" s="43" t="s">
        <v>97</v>
      </c>
      <c r="AC630" s="113" t="str">
        <f t="shared" si="9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11"/>
        <v>2714</v>
      </c>
      <c r="AR630" s="52">
        <f t="shared" si="4"/>
        <v>0.41</v>
      </c>
      <c r="AS630" s="51" t="s">
        <v>111</v>
      </c>
      <c r="AT630" s="51" t="s">
        <v>112</v>
      </c>
      <c r="AU630" s="51" t="s">
        <v>113</v>
      </c>
      <c r="AV630" s="51" t="s">
        <v>114</v>
      </c>
      <c r="AW630" s="53" t="s">
        <v>115</v>
      </c>
      <c r="AX630" s="54">
        <f t="shared" si="112"/>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3"/>
        <v>358.35</v>
      </c>
      <c r="BP630" s="61"/>
      <c r="BQ630" s="62">
        <f t="shared" si="114"/>
        <v>718.65</v>
      </c>
      <c r="BR630" s="62">
        <f t="shared" si="13"/>
        <v>559.65</v>
      </c>
      <c r="BS630" s="57">
        <f t="shared" si="115"/>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1524</v>
      </c>
      <c r="CF630" s="68" t="s">
        <v>1523</v>
      </c>
      <c r="CG630" s="72"/>
      <c r="CH630" s="68"/>
      <c r="CI630" s="68"/>
      <c r="CJ630" s="68"/>
      <c r="CK630" s="68"/>
    </row>
    <row r="631" ht="30.0" customHeight="1">
      <c r="A631" s="308">
        <v>45329.0</v>
      </c>
      <c r="B631" s="163" t="s">
        <v>5335</v>
      </c>
      <c r="C631" s="77" t="str">
        <f>IF('Стоп-лист'!D$55 = "стоп", "стоп" , "")</f>
        <v/>
      </c>
      <c r="D631" s="34">
        <f t="shared" si="119"/>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1477</v>
      </c>
      <c r="W631" s="43" t="s">
        <v>597</v>
      </c>
      <c r="X631" s="43">
        <v>260.0</v>
      </c>
      <c r="Y631" s="45">
        <v>3.0</v>
      </c>
      <c r="Z631" s="45">
        <v>1.45</v>
      </c>
      <c r="AA631" s="99" t="s">
        <v>598</v>
      </c>
      <c r="AB631" s="43" t="s">
        <v>97</v>
      </c>
      <c r="AC631" s="113" t="str">
        <f t="shared" si="9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11"/>
        <v>3864</v>
      </c>
      <c r="AR631" s="52">
        <f t="shared" si="4"/>
        <v>0.44</v>
      </c>
      <c r="AS631" s="51" t="s">
        <v>111</v>
      </c>
      <c r="AT631" s="51" t="s">
        <v>112</v>
      </c>
      <c r="AU631" s="51" t="s">
        <v>113</v>
      </c>
      <c r="AV631" s="51" t="s">
        <v>114</v>
      </c>
      <c r="AW631" s="53" t="s">
        <v>115</v>
      </c>
      <c r="AX631" s="54">
        <f t="shared" si="112"/>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3"/>
        <v>527.85</v>
      </c>
      <c r="BP631" s="61"/>
      <c r="BQ631" s="62">
        <f t="shared" si="114"/>
        <v>1100.15</v>
      </c>
      <c r="BR631" s="62">
        <f t="shared" si="13"/>
        <v>890.15</v>
      </c>
      <c r="BS631" s="57">
        <f t="shared" si="115"/>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1532</v>
      </c>
      <c r="CF631" s="68" t="s">
        <v>1531</v>
      </c>
      <c r="CG631" s="72"/>
      <c r="CH631" s="68"/>
      <c r="CI631" s="68"/>
      <c r="CJ631" s="68"/>
      <c r="CK631" s="68"/>
    </row>
    <row r="632" ht="30.0" customHeight="1">
      <c r="A632" s="308">
        <v>45329.0</v>
      </c>
      <c r="B632" s="163" t="s">
        <v>5341</v>
      </c>
      <c r="C632" s="77" t="str">
        <f>IF('Стоп-лист'!D$55 = "стоп", "стоп" , "")</f>
        <v/>
      </c>
      <c r="D632" s="34">
        <f t="shared" si="119"/>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1477</v>
      </c>
      <c r="W632" s="43" t="s">
        <v>597</v>
      </c>
      <c r="X632" s="43">
        <v>260.0</v>
      </c>
      <c r="Y632" s="45">
        <v>4.0</v>
      </c>
      <c r="Z632" s="45">
        <v>1.45</v>
      </c>
      <c r="AA632" s="99" t="s">
        <v>598</v>
      </c>
      <c r="AB632" s="43" t="s">
        <v>97</v>
      </c>
      <c r="AC632" s="113" t="str">
        <f t="shared" si="9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11"/>
        <v>4968</v>
      </c>
      <c r="AR632" s="52">
        <f t="shared" si="4"/>
        <v>0.46</v>
      </c>
      <c r="AS632" s="51" t="s">
        <v>111</v>
      </c>
      <c r="AT632" s="51" t="s">
        <v>112</v>
      </c>
      <c r="AU632" s="51" t="s">
        <v>113</v>
      </c>
      <c r="AV632" s="51" t="s">
        <v>114</v>
      </c>
      <c r="AW632" s="53" t="s">
        <v>115</v>
      </c>
      <c r="AX632" s="54">
        <f t="shared" si="112"/>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3"/>
        <v>676.2</v>
      </c>
      <c r="BP632" s="61"/>
      <c r="BQ632" s="62">
        <f t="shared" si="114"/>
        <v>1381.8</v>
      </c>
      <c r="BR632" s="62">
        <f t="shared" si="13"/>
        <v>1135.8</v>
      </c>
      <c r="BS632" s="57">
        <f t="shared" si="115"/>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1540</v>
      </c>
      <c r="CF632" s="68" t="s">
        <v>1539</v>
      </c>
      <c r="CG632" s="72"/>
      <c r="CH632" s="68"/>
      <c r="CI632" s="68"/>
      <c r="CJ632" s="68"/>
      <c r="CK632" s="68"/>
    </row>
    <row r="633" ht="30.0" customHeight="1">
      <c r="A633" s="308">
        <v>45329.0</v>
      </c>
      <c r="B633" s="163" t="s">
        <v>5347</v>
      </c>
      <c r="C633" s="77" t="str">
        <f>IF('Стоп-лист'!D$55 = "стоп", "стоп" , "")</f>
        <v/>
      </c>
      <c r="D633" s="34">
        <f t="shared" si="119"/>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1477</v>
      </c>
      <c r="W633" s="43" t="s">
        <v>597</v>
      </c>
      <c r="X633" s="43">
        <v>260.0</v>
      </c>
      <c r="Y633" s="45">
        <v>5.0</v>
      </c>
      <c r="Z633" s="45">
        <v>1.45</v>
      </c>
      <c r="AA633" s="99" t="s">
        <v>598</v>
      </c>
      <c r="AB633" s="43" t="s">
        <v>97</v>
      </c>
      <c r="AC633" s="113" t="str">
        <f t="shared" si="9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11"/>
        <v>6210</v>
      </c>
      <c r="AR633" s="52">
        <f t="shared" si="4"/>
        <v>0.46</v>
      </c>
      <c r="AS633" s="51" t="s">
        <v>111</v>
      </c>
      <c r="AT633" s="51" t="s">
        <v>112</v>
      </c>
      <c r="AU633" s="51" t="s">
        <v>113</v>
      </c>
      <c r="AV633" s="51" t="s">
        <v>114</v>
      </c>
      <c r="AW633" s="53" t="s">
        <v>115</v>
      </c>
      <c r="AX633" s="54">
        <f t="shared" si="112"/>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3"/>
        <v>845.25</v>
      </c>
      <c r="BP633" s="61"/>
      <c r="BQ633" s="62">
        <f t="shared" si="114"/>
        <v>1749.75</v>
      </c>
      <c r="BR633" s="62">
        <f t="shared" si="13"/>
        <v>1436.75</v>
      </c>
      <c r="BS633" s="57">
        <f t="shared" si="115"/>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1548</v>
      </c>
      <c r="CF633" s="68" t="s">
        <v>1547</v>
      </c>
      <c r="CG633" s="72"/>
      <c r="CH633" s="68"/>
      <c r="CI633" s="68"/>
      <c r="CJ633" s="68"/>
      <c r="CK633" s="68"/>
    </row>
    <row r="634" ht="30.0" customHeight="1">
      <c r="A634" s="308">
        <v>45329.0</v>
      </c>
      <c r="B634" s="163" t="s">
        <v>5353</v>
      </c>
      <c r="C634" s="77" t="str">
        <f>IF('Стоп-лист'!D$55 = "стоп", "стоп" , "")</f>
        <v/>
      </c>
      <c r="D634" s="34">
        <f t="shared" si="119"/>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1477</v>
      </c>
      <c r="W634" s="43" t="s">
        <v>597</v>
      </c>
      <c r="X634" s="43">
        <v>260.0</v>
      </c>
      <c r="Y634" s="45">
        <v>6.0</v>
      </c>
      <c r="Z634" s="45">
        <v>1.45</v>
      </c>
      <c r="AA634" s="99" t="s">
        <v>598</v>
      </c>
      <c r="AB634" s="43" t="s">
        <v>97</v>
      </c>
      <c r="AC634" s="113" t="str">
        <f t="shared" si="9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11"/>
        <v>7452</v>
      </c>
      <c r="AR634" s="52">
        <f t="shared" si="4"/>
        <v>0.46</v>
      </c>
      <c r="AS634" s="51" t="s">
        <v>111</v>
      </c>
      <c r="AT634" s="51" t="s">
        <v>112</v>
      </c>
      <c r="AU634" s="51" t="s">
        <v>113</v>
      </c>
      <c r="AV634" s="51" t="s">
        <v>114</v>
      </c>
      <c r="AW634" s="53" t="s">
        <v>115</v>
      </c>
      <c r="AX634" s="54">
        <f t="shared" si="112"/>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3"/>
        <v>1014.3</v>
      </c>
      <c r="BP634" s="61"/>
      <c r="BQ634" s="62">
        <f t="shared" si="114"/>
        <v>2108.7</v>
      </c>
      <c r="BR634" s="62">
        <f t="shared" si="13"/>
        <v>1743.7</v>
      </c>
      <c r="BS634" s="57">
        <f t="shared" si="115"/>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1556</v>
      </c>
      <c r="CF634" s="68" t="s">
        <v>1555</v>
      </c>
      <c r="CG634" s="72"/>
      <c r="CH634" s="68"/>
      <c r="CI634" s="68"/>
      <c r="CJ634" s="68"/>
      <c r="CK634" s="68"/>
    </row>
    <row r="635" ht="30.0" customHeight="1">
      <c r="A635" s="308">
        <v>45329.0</v>
      </c>
      <c r="B635" s="163" t="s">
        <v>5359</v>
      </c>
      <c r="C635" s="77" t="str">
        <f>IF('Стоп-лист'!D$55 = "стоп", "стоп" , "")</f>
        <v/>
      </c>
      <c r="D635" s="34">
        <f t="shared" si="119"/>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1477</v>
      </c>
      <c r="W635" s="43" t="s">
        <v>597</v>
      </c>
      <c r="X635" s="43">
        <v>260.0</v>
      </c>
      <c r="Y635" s="45">
        <v>7.0</v>
      </c>
      <c r="Z635" s="45">
        <v>1.45</v>
      </c>
      <c r="AA635" s="99" t="s">
        <v>598</v>
      </c>
      <c r="AB635" s="43" t="s">
        <v>97</v>
      </c>
      <c r="AC635" s="113" t="str">
        <f t="shared" si="9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11"/>
        <v>8533</v>
      </c>
      <c r="AR635" s="52">
        <f t="shared" si="4"/>
        <v>0.47</v>
      </c>
      <c r="AS635" s="51" t="s">
        <v>111</v>
      </c>
      <c r="AT635" s="51" t="s">
        <v>112</v>
      </c>
      <c r="AU635" s="51" t="s">
        <v>113</v>
      </c>
      <c r="AV635" s="51" t="s">
        <v>114</v>
      </c>
      <c r="AW635" s="53" t="s">
        <v>115</v>
      </c>
      <c r="AX635" s="54">
        <f t="shared" si="112"/>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3"/>
        <v>1159.2</v>
      </c>
      <c r="BP635" s="61"/>
      <c r="BQ635" s="62">
        <f t="shared" si="114"/>
        <v>2401.8</v>
      </c>
      <c r="BR635" s="62">
        <f t="shared" si="13"/>
        <v>1991.8</v>
      </c>
      <c r="BS635" s="57">
        <f t="shared" si="115"/>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1564</v>
      </c>
      <c r="CF635" s="68" t="s">
        <v>1563</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1477</v>
      </c>
      <c r="W636" s="43" t="s">
        <v>597</v>
      </c>
      <c r="X636" s="43">
        <v>260.0</v>
      </c>
      <c r="Y636" s="301">
        <v>10.0</v>
      </c>
      <c r="Z636" s="42">
        <v>1.45</v>
      </c>
      <c r="AA636" s="99" t="s">
        <v>598</v>
      </c>
      <c r="AB636" s="43" t="s">
        <v>97</v>
      </c>
      <c r="AC636" s="113" t="str">
        <f t="shared" si="9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11"/>
        <v>12261</v>
      </c>
      <c r="AR636" s="52">
        <f t="shared" si="4"/>
        <v>0.33</v>
      </c>
      <c r="AS636" s="51" t="s">
        <v>111</v>
      </c>
      <c r="AT636" s="51" t="s">
        <v>112</v>
      </c>
      <c r="AU636" s="51" t="s">
        <v>113</v>
      </c>
      <c r="AV636" s="51" t="s">
        <v>114</v>
      </c>
      <c r="AW636" s="53" t="s">
        <v>115</v>
      </c>
      <c r="AX636" s="54">
        <f t="shared" si="112"/>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3"/>
        <v>1640.4</v>
      </c>
      <c r="BP636" s="107"/>
      <c r="BQ636" s="108">
        <f t="shared" si="114"/>
        <v>3350.6</v>
      </c>
      <c r="BR636" s="108">
        <f t="shared" si="13"/>
        <v>2685.6</v>
      </c>
      <c r="BS636" s="57">
        <f t="shared" si="115"/>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21">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807</v>
      </c>
      <c r="W637" s="43" t="s">
        <v>3020</v>
      </c>
      <c r="X637" s="43">
        <v>320.0</v>
      </c>
      <c r="Y637" s="45" t="s">
        <v>95</v>
      </c>
      <c r="Z637" s="45" t="s">
        <v>1954</v>
      </c>
      <c r="AA637" s="99" t="s">
        <v>598</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11"/>
        <v>375</v>
      </c>
      <c r="AR637" s="52">
        <f t="shared" si="4"/>
        <v>0.52</v>
      </c>
      <c r="AS637" s="51" t="s">
        <v>111</v>
      </c>
      <c r="AT637" s="51" t="s">
        <v>112</v>
      </c>
      <c r="AU637" s="51" t="s">
        <v>113</v>
      </c>
      <c r="AV637" s="51" t="s">
        <v>114</v>
      </c>
      <c r="AW637" s="53" t="s">
        <v>159</v>
      </c>
      <c r="AX637" s="54">
        <f t="shared" si="112"/>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3"/>
        <v>43.29</v>
      </c>
      <c r="BP637" s="153"/>
      <c r="BQ637" s="154">
        <f t="shared" si="114"/>
        <v>90.31</v>
      </c>
      <c r="BR637" s="62">
        <f t="shared" si="13"/>
        <v>34.31</v>
      </c>
      <c r="BS637" s="155">
        <f t="shared" si="115"/>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21"/>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807</v>
      </c>
      <c r="W638" s="43" t="s">
        <v>3020</v>
      </c>
      <c r="X638" s="43">
        <v>320.0</v>
      </c>
      <c r="Y638" s="45" t="s">
        <v>95</v>
      </c>
      <c r="Z638" s="43" t="s">
        <v>1967</v>
      </c>
      <c r="AA638" s="99" t="s">
        <v>598</v>
      </c>
      <c r="AB638" s="43" t="s">
        <v>97</v>
      </c>
      <c r="AC638" s="113" t="str">
        <f t="shared" ref="AC638:AC653" si="12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11"/>
        <v>504</v>
      </c>
      <c r="AR638" s="52">
        <f t="shared" si="4"/>
        <v>0.58</v>
      </c>
      <c r="AS638" s="51" t="s">
        <v>111</v>
      </c>
      <c r="AT638" s="51" t="s">
        <v>112</v>
      </c>
      <c r="AU638" s="51" t="s">
        <v>113</v>
      </c>
      <c r="AV638" s="51" t="s">
        <v>114</v>
      </c>
      <c r="AW638" s="53" t="s">
        <v>159</v>
      </c>
      <c r="AX638" s="54">
        <f t="shared" si="112"/>
        <v>360</v>
      </c>
      <c r="AY638" s="54">
        <f t="shared" si="6"/>
        <v>2</v>
      </c>
      <c r="AZ638" s="54">
        <v>38.0</v>
      </c>
      <c r="BA638" s="54">
        <v>9.0</v>
      </c>
      <c r="BB638" s="54">
        <f t="shared" si="7"/>
        <v>47</v>
      </c>
      <c r="BC638" s="133">
        <f>BC637*2</f>
        <v>108</v>
      </c>
      <c r="BD638" s="52">
        <f t="shared" ref="BD638:BD648" si="123">$BR638/$J638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3"/>
        <v>61.2</v>
      </c>
      <c r="BP638" s="157"/>
      <c r="BQ638" s="158">
        <f t="shared" si="114"/>
        <v>124.8</v>
      </c>
      <c r="BR638" s="62">
        <f t="shared" si="13"/>
        <v>65.8</v>
      </c>
      <c r="BS638" s="159">
        <f t="shared" si="115"/>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21"/>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807</v>
      </c>
      <c r="W639" s="43" t="s">
        <v>3020</v>
      </c>
      <c r="X639" s="43">
        <v>320.0</v>
      </c>
      <c r="Y639" s="45" t="s">
        <v>95</v>
      </c>
      <c r="Z639" s="45">
        <v>1.45</v>
      </c>
      <c r="AA639" s="99" t="s">
        <v>598</v>
      </c>
      <c r="AB639" s="43" t="s">
        <v>97</v>
      </c>
      <c r="AC639" s="113" t="str">
        <f t="shared" si="12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11"/>
        <v>677</v>
      </c>
      <c r="AR639" s="52">
        <f t="shared" si="4"/>
        <v>0.59</v>
      </c>
      <c r="AS639" s="51" t="s">
        <v>111</v>
      </c>
      <c r="AT639" s="51" t="s">
        <v>112</v>
      </c>
      <c r="AU639" s="51" t="s">
        <v>113</v>
      </c>
      <c r="AV639" s="51" t="s">
        <v>114</v>
      </c>
      <c r="AW639" s="53" t="s">
        <v>159</v>
      </c>
      <c r="AX639" s="54">
        <f t="shared" si="112"/>
        <v>578</v>
      </c>
      <c r="AY639" s="54">
        <f t="shared" si="6"/>
        <v>6</v>
      </c>
      <c r="AZ639" s="54">
        <v>38.0</v>
      </c>
      <c r="BA639" s="54">
        <v>9.0</v>
      </c>
      <c r="BB639" s="54">
        <f t="shared" si="7"/>
        <v>83</v>
      </c>
      <c r="BC639" s="133">
        <f>BC637*3</f>
        <v>162</v>
      </c>
      <c r="BD639" s="52">
        <f t="shared" si="123"/>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3"/>
        <v>86.625</v>
      </c>
      <c r="BP639" s="157"/>
      <c r="BQ639" s="158">
        <f t="shared" si="114"/>
        <v>180.875</v>
      </c>
      <c r="BR639" s="62">
        <f t="shared" si="13"/>
        <v>116.875</v>
      </c>
      <c r="BS639" s="159">
        <f t="shared" si="115"/>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21"/>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807</v>
      </c>
      <c r="W640" s="43" t="s">
        <v>3020</v>
      </c>
      <c r="X640" s="43">
        <v>320.0</v>
      </c>
      <c r="Y640" s="45">
        <v>1.0</v>
      </c>
      <c r="Z640" s="45">
        <v>1.45</v>
      </c>
      <c r="AA640" s="99" t="s">
        <v>598</v>
      </c>
      <c r="AB640" s="43" t="s">
        <v>97</v>
      </c>
      <c r="AC640" s="113" t="str">
        <f t="shared" si="12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11"/>
        <v>1196</v>
      </c>
      <c r="AR640" s="52">
        <f t="shared" si="4"/>
        <v>0.54</v>
      </c>
      <c r="AS640" s="51" t="s">
        <v>111</v>
      </c>
      <c r="AT640" s="51" t="s">
        <v>112</v>
      </c>
      <c r="AU640" s="51" t="s">
        <v>113</v>
      </c>
      <c r="AV640" s="51" t="s">
        <v>114</v>
      </c>
      <c r="AW640" s="53" t="s">
        <v>159</v>
      </c>
      <c r="AX640" s="54">
        <f t="shared" si="112"/>
        <v>988</v>
      </c>
      <c r="AY640" s="54">
        <f t="shared" si="6"/>
        <v>11</v>
      </c>
      <c r="AZ640" s="54">
        <v>38.0</v>
      </c>
      <c r="BA640" s="54">
        <v>9.0</v>
      </c>
      <c r="BB640" s="54">
        <f t="shared" si="7"/>
        <v>128</v>
      </c>
      <c r="BC640" s="133">
        <f>BC639*2</f>
        <v>324</v>
      </c>
      <c r="BD640" s="52">
        <f t="shared" si="123"/>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3"/>
        <v>156</v>
      </c>
      <c r="BP640" s="157"/>
      <c r="BQ640" s="158">
        <f t="shared" si="114"/>
        <v>322</v>
      </c>
      <c r="BR640" s="62">
        <f t="shared" si="13"/>
        <v>233</v>
      </c>
      <c r="BS640" s="159">
        <f t="shared" si="115"/>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21"/>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807</v>
      </c>
      <c r="W641" s="43" t="s">
        <v>3020</v>
      </c>
      <c r="X641" s="43">
        <v>320.0</v>
      </c>
      <c r="Y641" s="45">
        <v>1.5</v>
      </c>
      <c r="Z641" s="45">
        <v>1.45</v>
      </c>
      <c r="AA641" s="99" t="s">
        <v>598</v>
      </c>
      <c r="AB641" s="43" t="s">
        <v>97</v>
      </c>
      <c r="AC641" s="113" t="str">
        <f t="shared" si="12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11"/>
        <v>1620</v>
      </c>
      <c r="AR641" s="52">
        <f t="shared" si="4"/>
        <v>0.55</v>
      </c>
      <c r="AS641" s="51" t="s">
        <v>111</v>
      </c>
      <c r="AT641" s="51" t="s">
        <v>112</v>
      </c>
      <c r="AU641" s="51" t="s">
        <v>113</v>
      </c>
      <c r="AV641" s="51" t="s">
        <v>114</v>
      </c>
      <c r="AW641" s="53" t="s">
        <v>159</v>
      </c>
      <c r="AX641" s="54">
        <f t="shared" si="112"/>
        <v>1368</v>
      </c>
      <c r="AY641" s="54">
        <f t="shared" si="6"/>
        <v>12</v>
      </c>
      <c r="AZ641" s="54">
        <v>38.0</v>
      </c>
      <c r="BA641" s="54">
        <v>9.0</v>
      </c>
      <c r="BB641" s="54">
        <f t="shared" si="7"/>
        <v>137</v>
      </c>
      <c r="BC641" s="133">
        <f>BC639*3</f>
        <v>486</v>
      </c>
      <c r="BD641" s="52">
        <f t="shared" si="123"/>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3"/>
        <v>216</v>
      </c>
      <c r="BP641" s="157"/>
      <c r="BQ641" s="158">
        <f t="shared" si="114"/>
        <v>435</v>
      </c>
      <c r="BR641" s="62">
        <f t="shared" si="13"/>
        <v>336</v>
      </c>
      <c r="BS641" s="159">
        <f t="shared" si="115"/>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21"/>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807</v>
      </c>
      <c r="W642" s="43" t="s">
        <v>3020</v>
      </c>
      <c r="X642" s="43">
        <v>320.0</v>
      </c>
      <c r="Y642" s="45">
        <v>2.0</v>
      </c>
      <c r="Z642" s="45">
        <v>1.45</v>
      </c>
      <c r="AA642" s="99" t="s">
        <v>598</v>
      </c>
      <c r="AB642" s="43" t="s">
        <v>97</v>
      </c>
      <c r="AC642" s="113" t="str">
        <f t="shared" si="12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11"/>
        <v>2376</v>
      </c>
      <c r="AR642" s="52">
        <f t="shared" si="4"/>
        <v>0.56</v>
      </c>
      <c r="AS642" s="51" t="s">
        <v>111</v>
      </c>
      <c r="AT642" s="51" t="s">
        <v>112</v>
      </c>
      <c r="AU642" s="51" t="s">
        <v>113</v>
      </c>
      <c r="AV642" s="51" t="s">
        <v>114</v>
      </c>
      <c r="AW642" s="53" t="s">
        <v>159</v>
      </c>
      <c r="AX642" s="54">
        <f t="shared" si="112"/>
        <v>2160</v>
      </c>
      <c r="AY642" s="54">
        <f t="shared" si="6"/>
        <v>30</v>
      </c>
      <c r="AZ642" s="54">
        <v>38.0</v>
      </c>
      <c r="BA642" s="54">
        <v>9.0</v>
      </c>
      <c r="BB642" s="54">
        <f t="shared" si="7"/>
        <v>299</v>
      </c>
      <c r="BC642" s="133">
        <f>BC640*2</f>
        <v>648</v>
      </c>
      <c r="BD642" s="52">
        <f t="shared" si="123"/>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3"/>
        <v>315.9</v>
      </c>
      <c r="BP642" s="157"/>
      <c r="BQ642" s="158">
        <f t="shared" si="114"/>
        <v>638.1</v>
      </c>
      <c r="BR642" s="62">
        <f t="shared" si="13"/>
        <v>480.1</v>
      </c>
      <c r="BS642" s="159">
        <f t="shared" si="115"/>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21"/>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807</v>
      </c>
      <c r="W643" s="43" t="s">
        <v>3020</v>
      </c>
      <c r="X643" s="43">
        <v>320.0</v>
      </c>
      <c r="Y643" s="45">
        <v>3.0</v>
      </c>
      <c r="Z643" s="45">
        <v>1.45</v>
      </c>
      <c r="AA643" s="99" t="s">
        <v>598</v>
      </c>
      <c r="AB643" s="43" t="s">
        <v>97</v>
      </c>
      <c r="AC643" s="113" t="str">
        <f t="shared" si="12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11"/>
        <v>3510</v>
      </c>
      <c r="AR643" s="52">
        <f t="shared" si="4"/>
        <v>0.55</v>
      </c>
      <c r="AS643" s="51" t="s">
        <v>111</v>
      </c>
      <c r="AT643" s="51" t="s">
        <v>112</v>
      </c>
      <c r="AU643" s="51" t="s">
        <v>113</v>
      </c>
      <c r="AV643" s="51" t="s">
        <v>114</v>
      </c>
      <c r="AW643" s="53" t="s">
        <v>159</v>
      </c>
      <c r="AX643" s="54">
        <f t="shared" si="112"/>
        <v>3120</v>
      </c>
      <c r="AY643" s="54">
        <f t="shared" si="6"/>
        <v>48</v>
      </c>
      <c r="AZ643" s="54">
        <v>38.0</v>
      </c>
      <c r="BA643" s="54">
        <v>9.0</v>
      </c>
      <c r="BB643" s="54">
        <f t="shared" si="7"/>
        <v>461</v>
      </c>
      <c r="BC643" s="133">
        <f>BC640*3</f>
        <v>972</v>
      </c>
      <c r="BD643" s="52">
        <f t="shared" si="123"/>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3"/>
        <v>468</v>
      </c>
      <c r="BP643" s="157"/>
      <c r="BQ643" s="158">
        <f t="shared" si="114"/>
        <v>958</v>
      </c>
      <c r="BR643" s="62">
        <f t="shared" si="13"/>
        <v>726</v>
      </c>
      <c r="BS643" s="159">
        <f t="shared" si="115"/>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21"/>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807</v>
      </c>
      <c r="W644" s="43" t="s">
        <v>3020</v>
      </c>
      <c r="X644" s="43">
        <v>320.0</v>
      </c>
      <c r="Y644" s="45">
        <v>4.0</v>
      </c>
      <c r="Z644" s="45">
        <v>1.45</v>
      </c>
      <c r="AA644" s="99" t="s">
        <v>598</v>
      </c>
      <c r="AB644" s="43" t="s">
        <v>97</v>
      </c>
      <c r="AC644" s="113" t="str">
        <f t="shared" si="12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11"/>
        <v>4794</v>
      </c>
      <c r="AR644" s="52">
        <f t="shared" si="4"/>
        <v>0.53</v>
      </c>
      <c r="AS644" s="51" t="s">
        <v>111</v>
      </c>
      <c r="AT644" s="51" t="s">
        <v>112</v>
      </c>
      <c r="AU644" s="51" t="s">
        <v>113</v>
      </c>
      <c r="AV644" s="51" t="s">
        <v>114</v>
      </c>
      <c r="AW644" s="53" t="s">
        <v>159</v>
      </c>
      <c r="AX644" s="54">
        <f t="shared" si="112"/>
        <v>4284</v>
      </c>
      <c r="AY644" s="54">
        <f t="shared" si="6"/>
        <v>74</v>
      </c>
      <c r="AZ644" s="54">
        <v>38.0</v>
      </c>
      <c r="BA644" s="54">
        <v>9.0</v>
      </c>
      <c r="BB644" s="54">
        <f t="shared" si="7"/>
        <v>695</v>
      </c>
      <c r="BC644" s="133">
        <f>BC640*4</f>
        <v>1296</v>
      </c>
      <c r="BD644" s="52">
        <f t="shared" si="123"/>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3"/>
        <v>627.3</v>
      </c>
      <c r="BP644" s="157"/>
      <c r="BQ644" s="158">
        <f t="shared" si="114"/>
        <v>1285.7</v>
      </c>
      <c r="BR644" s="62">
        <f t="shared" si="13"/>
        <v>960.7</v>
      </c>
      <c r="BS644" s="159">
        <f t="shared" si="115"/>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21"/>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807</v>
      </c>
      <c r="W645" s="43" t="s">
        <v>3020</v>
      </c>
      <c r="X645" s="43">
        <v>320.0</v>
      </c>
      <c r="Y645" s="45">
        <v>5.0</v>
      </c>
      <c r="Z645" s="45">
        <v>1.45</v>
      </c>
      <c r="AA645" s="99" t="s">
        <v>598</v>
      </c>
      <c r="AB645" s="43" t="s">
        <v>97</v>
      </c>
      <c r="AC645" s="113" t="str">
        <f t="shared" si="12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11"/>
        <v>5750</v>
      </c>
      <c r="AR645" s="52">
        <f t="shared" si="4"/>
        <v>0.54</v>
      </c>
      <c r="AS645" s="51" t="s">
        <v>111</v>
      </c>
      <c r="AT645" s="51" t="s">
        <v>112</v>
      </c>
      <c r="AU645" s="51" t="s">
        <v>113</v>
      </c>
      <c r="AV645" s="51" t="s">
        <v>114</v>
      </c>
      <c r="AW645" s="53" t="s">
        <v>159</v>
      </c>
      <c r="AX645" s="54">
        <f t="shared" si="112"/>
        <v>5125</v>
      </c>
      <c r="AY645" s="54">
        <f t="shared" si="6"/>
        <v>83</v>
      </c>
      <c r="AZ645" s="54">
        <v>38.0</v>
      </c>
      <c r="BA645" s="54">
        <v>9.0</v>
      </c>
      <c r="BB645" s="54">
        <f t="shared" si="7"/>
        <v>776</v>
      </c>
      <c r="BC645" s="133">
        <f>BC640*5</f>
        <v>1620</v>
      </c>
      <c r="BD645" s="52">
        <f t="shared" si="123"/>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3"/>
        <v>750</v>
      </c>
      <c r="BP645" s="157"/>
      <c r="BQ645" s="158">
        <f t="shared" si="114"/>
        <v>1504</v>
      </c>
      <c r="BR645" s="62">
        <f t="shared" si="13"/>
        <v>1139</v>
      </c>
      <c r="BS645" s="159">
        <f t="shared" si="115"/>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21"/>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807</v>
      </c>
      <c r="W646" s="43" t="s">
        <v>3020</v>
      </c>
      <c r="X646" s="43">
        <v>320.0</v>
      </c>
      <c r="Y646" s="45">
        <v>6.0</v>
      </c>
      <c r="Z646" s="45">
        <v>1.45</v>
      </c>
      <c r="AA646" s="99" t="s">
        <v>598</v>
      </c>
      <c r="AB646" s="43" t="s">
        <v>97</v>
      </c>
      <c r="AC646" s="113" t="str">
        <f t="shared" si="12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11"/>
        <v>7050</v>
      </c>
      <c r="AR646" s="52">
        <f t="shared" si="4"/>
        <v>0.53</v>
      </c>
      <c r="AS646" s="51" t="s">
        <v>111</v>
      </c>
      <c r="AT646" s="51" t="s">
        <v>112</v>
      </c>
      <c r="AU646" s="51" t="s">
        <v>113</v>
      </c>
      <c r="AV646" s="51" t="s">
        <v>114</v>
      </c>
      <c r="AW646" s="53" t="s">
        <v>159</v>
      </c>
      <c r="AX646" s="54">
        <f t="shared" si="112"/>
        <v>6000</v>
      </c>
      <c r="AY646" s="54">
        <f t="shared" si="6"/>
        <v>96</v>
      </c>
      <c r="AZ646" s="54">
        <v>38.0</v>
      </c>
      <c r="BA646" s="54">
        <v>9.0</v>
      </c>
      <c r="BB646" s="54">
        <f t="shared" si="7"/>
        <v>893</v>
      </c>
      <c r="BC646" s="133">
        <f>BC640*6</f>
        <v>1944</v>
      </c>
      <c r="BD646" s="52">
        <f t="shared" si="123"/>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3"/>
        <v>922.5</v>
      </c>
      <c r="BP646" s="157"/>
      <c r="BQ646" s="158">
        <f t="shared" si="114"/>
        <v>1877.5</v>
      </c>
      <c r="BR646" s="62">
        <f t="shared" si="13"/>
        <v>1403.5</v>
      </c>
      <c r="BS646" s="159">
        <f t="shared" si="115"/>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21"/>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807</v>
      </c>
      <c r="W647" s="43" t="s">
        <v>3020</v>
      </c>
      <c r="X647" s="43">
        <v>320.0</v>
      </c>
      <c r="Y647" s="45">
        <v>7.0</v>
      </c>
      <c r="Z647" s="45">
        <v>1.45</v>
      </c>
      <c r="AA647" s="99" t="s">
        <v>598</v>
      </c>
      <c r="AB647" s="43" t="s">
        <v>97</v>
      </c>
      <c r="AC647" s="113" t="str">
        <f t="shared" si="12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11"/>
        <v>8225</v>
      </c>
      <c r="AR647" s="52">
        <f t="shared" si="4"/>
        <v>0.53</v>
      </c>
      <c r="AS647" s="51" t="s">
        <v>111</v>
      </c>
      <c r="AT647" s="51" t="s">
        <v>112</v>
      </c>
      <c r="AU647" s="51" t="s">
        <v>113</v>
      </c>
      <c r="AV647" s="51" t="s">
        <v>114</v>
      </c>
      <c r="AW647" s="53" t="s">
        <v>159</v>
      </c>
      <c r="AX647" s="54">
        <f t="shared" si="112"/>
        <v>6650</v>
      </c>
      <c r="AY647" s="54">
        <f t="shared" si="6"/>
        <v>96</v>
      </c>
      <c r="AZ647" s="54">
        <v>38.0</v>
      </c>
      <c r="BA647" s="54">
        <v>9.0</v>
      </c>
      <c r="BB647" s="54">
        <f t="shared" si="7"/>
        <v>893</v>
      </c>
      <c r="BC647" s="133">
        <f t="shared" ref="BC647:BC648" si="124">BC640*7</f>
        <v>2268</v>
      </c>
      <c r="BD647" s="52">
        <f t="shared" si="123"/>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3"/>
        <v>1076.25</v>
      </c>
      <c r="BP647" s="157"/>
      <c r="BQ647" s="158">
        <f t="shared" si="114"/>
        <v>2180.75</v>
      </c>
      <c r="BR647" s="62">
        <f t="shared" si="13"/>
        <v>1596.75</v>
      </c>
      <c r="BS647" s="159">
        <f t="shared" si="115"/>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1418</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807</v>
      </c>
      <c r="W648" s="43" t="s">
        <v>3020</v>
      </c>
      <c r="X648" s="43">
        <v>320.0</v>
      </c>
      <c r="Y648" s="45">
        <v>10.0</v>
      </c>
      <c r="Z648" s="45">
        <v>1.45</v>
      </c>
      <c r="AA648" s="99" t="s">
        <v>598</v>
      </c>
      <c r="AB648" s="43" t="s">
        <v>97</v>
      </c>
      <c r="AC648" s="113" t="str">
        <f t="shared" si="12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11"/>
        <v>11799</v>
      </c>
      <c r="AR648" s="52">
        <f t="shared" si="4"/>
        <v>0.54</v>
      </c>
      <c r="AS648" s="51" t="s">
        <v>111</v>
      </c>
      <c r="AT648" s="51" t="s">
        <v>112</v>
      </c>
      <c r="AU648" s="51" t="s">
        <v>113</v>
      </c>
      <c r="AV648" s="51" t="s">
        <v>114</v>
      </c>
      <c r="AW648" s="53" t="s">
        <v>159</v>
      </c>
      <c r="AX648" s="54">
        <f t="shared" si="112"/>
        <v>8978</v>
      </c>
      <c r="AY648" s="54">
        <f t="shared" si="6"/>
        <v>96</v>
      </c>
      <c r="AZ648" s="54">
        <v>38.0</v>
      </c>
      <c r="BA648" s="54">
        <v>9.0</v>
      </c>
      <c r="BB648" s="54">
        <f t="shared" si="7"/>
        <v>893</v>
      </c>
      <c r="BC648" s="133">
        <f t="shared" si="124"/>
        <v>3402</v>
      </c>
      <c r="BD648" s="52">
        <f t="shared" si="123"/>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3"/>
        <v>1385.1</v>
      </c>
      <c r="BP648" s="157"/>
      <c r="BQ648" s="158">
        <f t="shared" si="114"/>
        <v>2796.9</v>
      </c>
      <c r="BR648" s="62">
        <f t="shared" si="13"/>
        <v>1316.9</v>
      </c>
      <c r="BS648" s="159">
        <f t="shared" si="115"/>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5">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1954</v>
      </c>
      <c r="AA649" s="43" t="s">
        <v>96</v>
      </c>
      <c r="AB649" s="43" t="s">
        <v>97</v>
      </c>
      <c r="AC649" s="113" t="str">
        <f t="shared" si="12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11"/>
        <v>558</v>
      </c>
      <c r="AR649" s="52">
        <f t="shared" si="4"/>
        <v>0.38</v>
      </c>
      <c r="AS649" s="51" t="s">
        <v>111</v>
      </c>
      <c r="AT649" s="51" t="s">
        <v>112</v>
      </c>
      <c r="AU649" s="51" t="s">
        <v>113</v>
      </c>
      <c r="AV649" s="51" t="s">
        <v>114</v>
      </c>
      <c r="AW649" s="53" t="s">
        <v>159</v>
      </c>
      <c r="AX649" s="54">
        <f t="shared" si="112"/>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3"/>
        <v>69.3</v>
      </c>
      <c r="BP649" s="153"/>
      <c r="BQ649" s="154">
        <f t="shared" si="114"/>
        <v>139.7</v>
      </c>
      <c r="BR649" s="62">
        <f t="shared" si="13"/>
        <v>82.7</v>
      </c>
      <c r="BS649" s="155">
        <f t="shared" si="115"/>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708</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5"/>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1967</v>
      </c>
      <c r="AA650" s="43" t="s">
        <v>96</v>
      </c>
      <c r="AB650" s="43" t="s">
        <v>97</v>
      </c>
      <c r="AC650" s="113" t="str">
        <f t="shared" si="12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11"/>
        <v>898</v>
      </c>
      <c r="AR650" s="52">
        <f t="shared" si="4"/>
        <v>0.34</v>
      </c>
      <c r="AS650" s="51" t="s">
        <v>111</v>
      </c>
      <c r="AT650" s="51" t="s">
        <v>112</v>
      </c>
      <c r="AU650" s="51" t="s">
        <v>113</v>
      </c>
      <c r="AV650" s="51" t="s">
        <v>114</v>
      </c>
      <c r="AW650" s="53" t="s">
        <v>159</v>
      </c>
      <c r="AX650" s="54">
        <f t="shared" si="112"/>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3"/>
        <v>117.6</v>
      </c>
      <c r="BP650" s="157"/>
      <c r="BQ650" s="158">
        <f t="shared" si="114"/>
        <v>239.4</v>
      </c>
      <c r="BR650" s="62">
        <f t="shared" si="13"/>
        <v>179.4</v>
      </c>
      <c r="BS650" s="159">
        <f t="shared" si="115"/>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5"/>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11"/>
        <v>1258</v>
      </c>
      <c r="AR651" s="52">
        <f t="shared" si="4"/>
        <v>0.32</v>
      </c>
      <c r="AS651" s="51" t="s">
        <v>111</v>
      </c>
      <c r="AT651" s="51" t="s">
        <v>112</v>
      </c>
      <c r="AU651" s="51" t="s">
        <v>113</v>
      </c>
      <c r="AV651" s="51" t="s">
        <v>114</v>
      </c>
      <c r="AW651" s="53" t="s">
        <v>159</v>
      </c>
      <c r="AX651" s="54">
        <f t="shared" si="112"/>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3"/>
        <v>168.9</v>
      </c>
      <c r="BP651" s="157"/>
      <c r="BQ651" s="158">
        <f t="shared" si="114"/>
        <v>345.1</v>
      </c>
      <c r="BR651" s="62">
        <f t="shared" si="13"/>
        <v>279.1</v>
      </c>
      <c r="BS651" s="159">
        <f t="shared" si="115"/>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5"/>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11"/>
        <v>2310</v>
      </c>
      <c r="AR652" s="52">
        <f t="shared" si="4"/>
        <v>0.34</v>
      </c>
      <c r="AS652" s="51" t="s">
        <v>111</v>
      </c>
      <c r="AT652" s="51" t="s">
        <v>112</v>
      </c>
      <c r="AU652" s="51" t="s">
        <v>113</v>
      </c>
      <c r="AV652" s="51" t="s">
        <v>114</v>
      </c>
      <c r="AW652" s="53" t="s">
        <v>159</v>
      </c>
      <c r="AX652" s="54">
        <f t="shared" si="112"/>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3"/>
        <v>318.6</v>
      </c>
      <c r="BP652" s="157"/>
      <c r="BQ652" s="158">
        <f t="shared" si="114"/>
        <v>652.4</v>
      </c>
      <c r="BR652" s="62">
        <f t="shared" si="13"/>
        <v>564.4</v>
      </c>
      <c r="BS652" s="159">
        <f t="shared" si="115"/>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5"/>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11"/>
        <v>3399</v>
      </c>
      <c r="AR653" s="52">
        <f t="shared" si="4"/>
        <v>0.34</v>
      </c>
      <c r="AS653" s="51" t="s">
        <v>111</v>
      </c>
      <c r="AT653" s="51" t="s">
        <v>112</v>
      </c>
      <c r="AU653" s="51" t="s">
        <v>113</v>
      </c>
      <c r="AV653" s="51" t="s">
        <v>114</v>
      </c>
      <c r="AW653" s="53" t="s">
        <v>159</v>
      </c>
      <c r="AX653" s="54">
        <f t="shared" si="112"/>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3"/>
        <v>473.25</v>
      </c>
      <c r="BP653" s="157"/>
      <c r="BQ653" s="158">
        <f t="shared" si="114"/>
        <v>965.75</v>
      </c>
      <c r="BR653" s="62">
        <f t="shared" si="13"/>
        <v>852.75</v>
      </c>
      <c r="BS653" s="159">
        <f t="shared" si="115"/>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5"/>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11"/>
        <v>4727</v>
      </c>
      <c r="AR654" s="52">
        <f t="shared" si="4"/>
        <v>0.31</v>
      </c>
      <c r="AS654" s="51" t="s">
        <v>111</v>
      </c>
      <c r="AT654" s="51" t="s">
        <v>112</v>
      </c>
      <c r="AU654" s="51" t="s">
        <v>113</v>
      </c>
      <c r="AV654" s="51" t="s">
        <v>114</v>
      </c>
      <c r="AW654" s="53" t="s">
        <v>159</v>
      </c>
      <c r="AX654" s="54">
        <f t="shared" si="112"/>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3"/>
        <v>656.85</v>
      </c>
      <c r="BP654" s="157"/>
      <c r="BQ654" s="158">
        <f t="shared" si="114"/>
        <v>1350.15</v>
      </c>
      <c r="BR654" s="62">
        <f t="shared" si="13"/>
        <v>1181.15</v>
      </c>
      <c r="BS654" s="159">
        <f t="shared" si="115"/>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5"/>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11"/>
        <v>6900</v>
      </c>
      <c r="AR655" s="52">
        <f t="shared" si="4"/>
        <v>0.31</v>
      </c>
      <c r="AS655" s="51" t="s">
        <v>111</v>
      </c>
      <c r="AT655" s="51" t="s">
        <v>112</v>
      </c>
      <c r="AU655" s="51" t="s">
        <v>113</v>
      </c>
      <c r="AV655" s="51" t="s">
        <v>114</v>
      </c>
      <c r="AW655" s="53" t="s">
        <v>159</v>
      </c>
      <c r="AX655" s="54">
        <f t="shared" si="112"/>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3"/>
        <v>963.3</v>
      </c>
      <c r="BP655" s="157"/>
      <c r="BQ655" s="158">
        <f t="shared" si="114"/>
        <v>1975.7</v>
      </c>
      <c r="BR655" s="62">
        <f t="shared" si="13"/>
        <v>1749.7</v>
      </c>
      <c r="BS655" s="159">
        <f t="shared" si="115"/>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5"/>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11"/>
        <v>9447</v>
      </c>
      <c r="AR656" s="52">
        <f t="shared" si="4"/>
        <v>0.33</v>
      </c>
      <c r="AS656" s="51" t="s">
        <v>111</v>
      </c>
      <c r="AT656" s="51" t="s">
        <v>112</v>
      </c>
      <c r="AU656" s="51" t="s">
        <v>113</v>
      </c>
      <c r="AV656" s="51" t="s">
        <v>114</v>
      </c>
      <c r="AW656" s="53" t="s">
        <v>159</v>
      </c>
      <c r="AX656" s="54">
        <f t="shared" si="112"/>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3"/>
        <v>1302.9</v>
      </c>
      <c r="BP656" s="157"/>
      <c r="BQ656" s="158">
        <f t="shared" si="114"/>
        <v>2674.1</v>
      </c>
      <c r="BR656" s="62">
        <f t="shared" si="13"/>
        <v>2327.1</v>
      </c>
      <c r="BS656" s="159">
        <f t="shared" si="115"/>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5"/>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11"/>
        <v>11454</v>
      </c>
      <c r="AR657" s="52">
        <f t="shared" si="4"/>
        <v>0.31</v>
      </c>
      <c r="AS657" s="51" t="s">
        <v>111</v>
      </c>
      <c r="AT657" s="51" t="s">
        <v>112</v>
      </c>
      <c r="AU657" s="51" t="s">
        <v>113</v>
      </c>
      <c r="AV657" s="51" t="s">
        <v>114</v>
      </c>
      <c r="AW657" s="53" t="s">
        <v>159</v>
      </c>
      <c r="AX657" s="54">
        <f t="shared" si="112"/>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3"/>
        <v>1598.1</v>
      </c>
      <c r="BP657" s="157"/>
      <c r="BQ657" s="158">
        <f t="shared" si="114"/>
        <v>3278.9</v>
      </c>
      <c r="BR657" s="62">
        <f t="shared" si="13"/>
        <v>2886.9</v>
      </c>
      <c r="BS657" s="159">
        <f t="shared" si="115"/>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5"/>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11"/>
        <v>13794</v>
      </c>
      <c r="AR658" s="52">
        <f t="shared" si="4"/>
        <v>0.34</v>
      </c>
      <c r="AS658" s="51" t="s">
        <v>111</v>
      </c>
      <c r="AT658" s="51" t="s">
        <v>112</v>
      </c>
      <c r="AU658" s="51" t="s">
        <v>113</v>
      </c>
      <c r="AV658" s="51" t="s">
        <v>114</v>
      </c>
      <c r="AW658" s="53" t="s">
        <v>159</v>
      </c>
      <c r="AX658" s="54">
        <f t="shared" si="112"/>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3"/>
        <v>1903.05</v>
      </c>
      <c r="BP658" s="157"/>
      <c r="BQ658" s="158">
        <f t="shared" si="114"/>
        <v>3895.95</v>
      </c>
      <c r="BR658" s="62">
        <f t="shared" si="13"/>
        <v>3389.95</v>
      </c>
      <c r="BS658" s="159">
        <f t="shared" si="115"/>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5"/>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11"/>
        <v>15980</v>
      </c>
      <c r="AR659" s="52">
        <f t="shared" si="4"/>
        <v>0.32</v>
      </c>
      <c r="AS659" s="51" t="s">
        <v>111</v>
      </c>
      <c r="AT659" s="51" t="s">
        <v>112</v>
      </c>
      <c r="AU659" s="51" t="s">
        <v>113</v>
      </c>
      <c r="AV659" s="51" t="s">
        <v>114</v>
      </c>
      <c r="AW659" s="53" t="s">
        <v>159</v>
      </c>
      <c r="AX659" s="54">
        <f t="shared" si="112"/>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3"/>
        <v>2213.55</v>
      </c>
      <c r="BP659" s="157"/>
      <c r="BQ659" s="158">
        <f t="shared" si="114"/>
        <v>4545.45</v>
      </c>
      <c r="BR659" s="62">
        <f t="shared" si="13"/>
        <v>3923.45</v>
      </c>
      <c r="BS659" s="159">
        <f t="shared" si="115"/>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5"/>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399</v>
      </c>
      <c r="W660" s="43" t="s">
        <v>3020</v>
      </c>
      <c r="X660" s="43">
        <v>320.0</v>
      </c>
      <c r="Y660" s="45" t="s">
        <v>95</v>
      </c>
      <c r="Z660" s="45" t="s">
        <v>1954</v>
      </c>
      <c r="AA660" s="42" t="s">
        <v>598</v>
      </c>
      <c r="AB660" s="43" t="s">
        <v>97</v>
      </c>
      <c r="AC660" s="113"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11"/>
        <v>375</v>
      </c>
      <c r="AR660" s="52">
        <f t="shared" si="4"/>
        <v>0.5</v>
      </c>
      <c r="AS660" s="51" t="s">
        <v>111</v>
      </c>
      <c r="AT660" s="51" t="s">
        <v>112</v>
      </c>
      <c r="AU660" s="51" t="s">
        <v>113</v>
      </c>
      <c r="AV660" s="51" t="s">
        <v>114</v>
      </c>
      <c r="AW660" s="53" t="s">
        <v>159</v>
      </c>
      <c r="AX660" s="54">
        <f t="shared" si="112"/>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3"/>
        <v>42.75</v>
      </c>
      <c r="BP660" s="153"/>
      <c r="BQ660" s="154">
        <f t="shared" si="114"/>
        <v>87.25</v>
      </c>
      <c r="BR660" s="62">
        <f t="shared" si="13"/>
        <v>31.25</v>
      </c>
      <c r="BS660" s="155">
        <f t="shared" si="115"/>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5"/>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399</v>
      </c>
      <c r="W661" s="43" t="s">
        <v>3020</v>
      </c>
      <c r="X661" s="43">
        <v>320.0</v>
      </c>
      <c r="Y661" s="45" t="s">
        <v>95</v>
      </c>
      <c r="Z661" s="43" t="s">
        <v>1967</v>
      </c>
      <c r="AA661" s="42" t="s">
        <v>598</v>
      </c>
      <c r="AB661" s="43" t="s">
        <v>97</v>
      </c>
      <c r="AC661" s="113"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11"/>
        <v>504</v>
      </c>
      <c r="AR661" s="52">
        <f t="shared" si="4"/>
        <v>0.58</v>
      </c>
      <c r="AS661" s="51" t="s">
        <v>111</v>
      </c>
      <c r="AT661" s="51" t="s">
        <v>112</v>
      </c>
      <c r="AU661" s="51" t="s">
        <v>113</v>
      </c>
      <c r="AV661" s="51" t="s">
        <v>114</v>
      </c>
      <c r="AW661" s="53" t="s">
        <v>159</v>
      </c>
      <c r="AX661" s="54">
        <f t="shared" si="112"/>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3"/>
        <v>61.2</v>
      </c>
      <c r="BP661" s="157"/>
      <c r="BQ661" s="158">
        <f t="shared" si="114"/>
        <v>124.8</v>
      </c>
      <c r="BR661" s="62">
        <f t="shared" si="13"/>
        <v>65.8</v>
      </c>
      <c r="BS661" s="159">
        <f t="shared" si="115"/>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5"/>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399</v>
      </c>
      <c r="W662" s="43" t="s">
        <v>3020</v>
      </c>
      <c r="X662" s="43">
        <v>320.0</v>
      </c>
      <c r="Y662" s="45" t="s">
        <v>95</v>
      </c>
      <c r="Z662" s="45">
        <v>1.45</v>
      </c>
      <c r="AA662" s="42" t="s">
        <v>598</v>
      </c>
      <c r="AB662" s="43" t="s">
        <v>97</v>
      </c>
      <c r="AC662" s="113"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11"/>
        <v>675</v>
      </c>
      <c r="AR662" s="52">
        <f t="shared" si="4"/>
        <v>0.55</v>
      </c>
      <c r="AS662" s="51" t="s">
        <v>111</v>
      </c>
      <c r="AT662" s="51" t="s">
        <v>112</v>
      </c>
      <c r="AU662" s="51" t="s">
        <v>113</v>
      </c>
      <c r="AV662" s="51" t="s">
        <v>114</v>
      </c>
      <c r="AW662" s="53" t="s">
        <v>159</v>
      </c>
      <c r="AX662" s="54">
        <f t="shared" si="112"/>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3"/>
        <v>85.5</v>
      </c>
      <c r="BP662" s="157"/>
      <c r="BQ662" s="158">
        <f t="shared" si="114"/>
        <v>174.5</v>
      </c>
      <c r="BR662" s="62">
        <f t="shared" si="13"/>
        <v>110.5</v>
      </c>
      <c r="BS662" s="159">
        <f t="shared" si="115"/>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5"/>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399</v>
      </c>
      <c r="W663" s="43" t="s">
        <v>3020</v>
      </c>
      <c r="X663" s="43">
        <v>320.0</v>
      </c>
      <c r="Y663" s="45">
        <v>1.0</v>
      </c>
      <c r="Z663" s="45">
        <v>1.45</v>
      </c>
      <c r="AA663" s="42" t="s">
        <v>598</v>
      </c>
      <c r="AB663" s="43" t="s">
        <v>97</v>
      </c>
      <c r="AC663" s="113"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11"/>
        <v>1196</v>
      </c>
      <c r="AR663" s="52">
        <f t="shared" si="4"/>
        <v>0.54</v>
      </c>
      <c r="AS663" s="51" t="s">
        <v>111</v>
      </c>
      <c r="AT663" s="51" t="s">
        <v>112</v>
      </c>
      <c r="AU663" s="51" t="s">
        <v>113</v>
      </c>
      <c r="AV663" s="51" t="s">
        <v>114</v>
      </c>
      <c r="AW663" s="53" t="s">
        <v>159</v>
      </c>
      <c r="AX663" s="54">
        <f t="shared" si="112"/>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3"/>
        <v>156</v>
      </c>
      <c r="BP663" s="157"/>
      <c r="BQ663" s="158">
        <f t="shared" si="114"/>
        <v>322</v>
      </c>
      <c r="BR663" s="62">
        <f t="shared" si="13"/>
        <v>233</v>
      </c>
      <c r="BS663" s="159">
        <f t="shared" si="115"/>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5"/>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399</v>
      </c>
      <c r="W664" s="43" t="s">
        <v>3020</v>
      </c>
      <c r="X664" s="43">
        <v>320.0</v>
      </c>
      <c r="Y664" s="45">
        <v>1.5</v>
      </c>
      <c r="Z664" s="45">
        <v>1.45</v>
      </c>
      <c r="AA664" s="42" t="s">
        <v>598</v>
      </c>
      <c r="AB664" s="43" t="s">
        <v>97</v>
      </c>
      <c r="AC664" s="113"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11"/>
        <v>1620</v>
      </c>
      <c r="AR664" s="52">
        <f t="shared" si="4"/>
        <v>0.55</v>
      </c>
      <c r="AS664" s="51" t="s">
        <v>111</v>
      </c>
      <c r="AT664" s="51" t="s">
        <v>112</v>
      </c>
      <c r="AU664" s="51" t="s">
        <v>113</v>
      </c>
      <c r="AV664" s="51" t="s">
        <v>114</v>
      </c>
      <c r="AW664" s="53" t="s">
        <v>159</v>
      </c>
      <c r="AX664" s="54">
        <f t="shared" si="112"/>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3"/>
        <v>216</v>
      </c>
      <c r="BP664" s="157"/>
      <c r="BQ664" s="158">
        <f t="shared" si="114"/>
        <v>435</v>
      </c>
      <c r="BR664" s="62">
        <f t="shared" si="13"/>
        <v>336</v>
      </c>
      <c r="BS664" s="159">
        <f t="shared" si="115"/>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5"/>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399</v>
      </c>
      <c r="W665" s="43" t="s">
        <v>3020</v>
      </c>
      <c r="X665" s="43">
        <v>320.0</v>
      </c>
      <c r="Y665" s="45">
        <v>2.0</v>
      </c>
      <c r="Z665" s="45">
        <v>1.45</v>
      </c>
      <c r="AA665" s="42" t="s">
        <v>598</v>
      </c>
      <c r="AB665" s="43" t="s">
        <v>97</v>
      </c>
      <c r="AC665" s="113"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11"/>
        <v>2376</v>
      </c>
      <c r="AR665" s="52">
        <f t="shared" si="4"/>
        <v>0.56</v>
      </c>
      <c r="AS665" s="51" t="s">
        <v>111</v>
      </c>
      <c r="AT665" s="51" t="s">
        <v>112</v>
      </c>
      <c r="AU665" s="51" t="s">
        <v>113</v>
      </c>
      <c r="AV665" s="51" t="s">
        <v>114</v>
      </c>
      <c r="AW665" s="53" t="s">
        <v>159</v>
      </c>
      <c r="AX665" s="54">
        <f t="shared" si="112"/>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3"/>
        <v>315.9</v>
      </c>
      <c r="BP665" s="157"/>
      <c r="BQ665" s="158">
        <f t="shared" si="114"/>
        <v>638.1</v>
      </c>
      <c r="BR665" s="62">
        <f t="shared" si="13"/>
        <v>480.1</v>
      </c>
      <c r="BS665" s="159">
        <f t="shared" si="115"/>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5"/>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399</v>
      </c>
      <c r="W666" s="43" t="s">
        <v>3020</v>
      </c>
      <c r="X666" s="43">
        <v>320.0</v>
      </c>
      <c r="Y666" s="45">
        <v>3.0</v>
      </c>
      <c r="Z666" s="45">
        <v>1.45</v>
      </c>
      <c r="AA666" s="42" t="s">
        <v>598</v>
      </c>
      <c r="AB666" s="43" t="s">
        <v>97</v>
      </c>
      <c r="AC666" s="113"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11"/>
        <v>3510</v>
      </c>
      <c r="AR666" s="52">
        <f t="shared" si="4"/>
        <v>0.55</v>
      </c>
      <c r="AS666" s="51" t="s">
        <v>111</v>
      </c>
      <c r="AT666" s="51" t="s">
        <v>112</v>
      </c>
      <c r="AU666" s="51" t="s">
        <v>113</v>
      </c>
      <c r="AV666" s="51" t="s">
        <v>114</v>
      </c>
      <c r="AW666" s="53" t="s">
        <v>159</v>
      </c>
      <c r="AX666" s="54">
        <f t="shared" si="112"/>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3"/>
        <v>468</v>
      </c>
      <c r="BP666" s="157"/>
      <c r="BQ666" s="158">
        <f t="shared" si="114"/>
        <v>958</v>
      </c>
      <c r="BR666" s="62">
        <f t="shared" si="13"/>
        <v>726</v>
      </c>
      <c r="BS666" s="159">
        <f t="shared" si="115"/>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5"/>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399</v>
      </c>
      <c r="W667" s="43" t="s">
        <v>3020</v>
      </c>
      <c r="X667" s="43">
        <v>320.0</v>
      </c>
      <c r="Y667" s="45">
        <v>4.0</v>
      </c>
      <c r="Z667" s="45">
        <v>1.45</v>
      </c>
      <c r="AA667" s="42" t="s">
        <v>598</v>
      </c>
      <c r="AB667" s="43" t="s">
        <v>97</v>
      </c>
      <c r="AC667" s="113"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11"/>
        <v>4715</v>
      </c>
      <c r="AR667" s="52">
        <f t="shared" si="4"/>
        <v>0.54</v>
      </c>
      <c r="AS667" s="51" t="s">
        <v>111</v>
      </c>
      <c r="AT667" s="51" t="s">
        <v>112</v>
      </c>
      <c r="AU667" s="51" t="s">
        <v>113</v>
      </c>
      <c r="AV667" s="51" t="s">
        <v>114</v>
      </c>
      <c r="AW667" s="53" t="s">
        <v>159</v>
      </c>
      <c r="AX667" s="54">
        <f t="shared" si="112"/>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3"/>
        <v>630.375</v>
      </c>
      <c r="BP667" s="157"/>
      <c r="BQ667" s="158">
        <f t="shared" si="114"/>
        <v>1303.125</v>
      </c>
      <c r="BR667" s="62">
        <f t="shared" si="13"/>
        <v>978.125</v>
      </c>
      <c r="BS667" s="159">
        <f t="shared" si="115"/>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5"/>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399</v>
      </c>
      <c r="W668" s="43" t="s">
        <v>3020</v>
      </c>
      <c r="X668" s="43">
        <v>320.0</v>
      </c>
      <c r="Y668" s="45">
        <v>5.0</v>
      </c>
      <c r="Z668" s="45">
        <v>1.45</v>
      </c>
      <c r="AA668" s="42" t="s">
        <v>598</v>
      </c>
      <c r="AB668" s="43" t="s">
        <v>97</v>
      </c>
      <c r="AC668" s="113"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11"/>
        <v>5750</v>
      </c>
      <c r="AR668" s="52">
        <f t="shared" si="4"/>
        <v>0.54</v>
      </c>
      <c r="AS668" s="51" t="s">
        <v>111</v>
      </c>
      <c r="AT668" s="51" t="s">
        <v>112</v>
      </c>
      <c r="AU668" s="51" t="s">
        <v>113</v>
      </c>
      <c r="AV668" s="51" t="s">
        <v>114</v>
      </c>
      <c r="AW668" s="53" t="s">
        <v>159</v>
      </c>
      <c r="AX668" s="54">
        <f t="shared" si="112"/>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3"/>
        <v>750</v>
      </c>
      <c r="BP668" s="157"/>
      <c r="BQ668" s="158">
        <f t="shared" si="114"/>
        <v>1504</v>
      </c>
      <c r="BR668" s="62">
        <f t="shared" si="13"/>
        <v>1139</v>
      </c>
      <c r="BS668" s="159">
        <f t="shared" si="115"/>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5"/>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399</v>
      </c>
      <c r="W669" s="43" t="s">
        <v>3020</v>
      </c>
      <c r="X669" s="43">
        <v>320.0</v>
      </c>
      <c r="Y669" s="45">
        <v>6.0</v>
      </c>
      <c r="Z669" s="45">
        <v>1.45</v>
      </c>
      <c r="AA669" s="42" t="s">
        <v>598</v>
      </c>
      <c r="AB669" s="43" t="s">
        <v>97</v>
      </c>
      <c r="AC669" s="113"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11"/>
        <v>7050</v>
      </c>
      <c r="AR669" s="52">
        <f t="shared" si="4"/>
        <v>0.53</v>
      </c>
      <c r="AS669" s="51" t="s">
        <v>111</v>
      </c>
      <c r="AT669" s="51" t="s">
        <v>112</v>
      </c>
      <c r="AU669" s="51" t="s">
        <v>113</v>
      </c>
      <c r="AV669" s="51" t="s">
        <v>114</v>
      </c>
      <c r="AW669" s="53" t="s">
        <v>159</v>
      </c>
      <c r="AX669" s="54">
        <f t="shared" si="112"/>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3"/>
        <v>922.5</v>
      </c>
      <c r="BP669" s="157"/>
      <c r="BQ669" s="158">
        <f t="shared" si="114"/>
        <v>1877.5</v>
      </c>
      <c r="BR669" s="62">
        <f t="shared" si="13"/>
        <v>1403.5</v>
      </c>
      <c r="BS669" s="159">
        <f t="shared" si="115"/>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5"/>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399</v>
      </c>
      <c r="W670" s="43" t="s">
        <v>3020</v>
      </c>
      <c r="X670" s="43">
        <v>320.0</v>
      </c>
      <c r="Y670" s="45">
        <v>7.0</v>
      </c>
      <c r="Z670" s="45">
        <v>1.45</v>
      </c>
      <c r="AA670" s="42" t="s">
        <v>598</v>
      </c>
      <c r="AB670" s="43" t="s">
        <v>97</v>
      </c>
      <c r="AC670" s="113"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11"/>
        <v>8225</v>
      </c>
      <c r="AR670" s="52">
        <f t="shared" si="4"/>
        <v>0.53</v>
      </c>
      <c r="AS670" s="51" t="s">
        <v>111</v>
      </c>
      <c r="AT670" s="51" t="s">
        <v>112</v>
      </c>
      <c r="AU670" s="51" t="s">
        <v>113</v>
      </c>
      <c r="AV670" s="51" t="s">
        <v>114</v>
      </c>
      <c r="AW670" s="53" t="s">
        <v>159</v>
      </c>
      <c r="AX670" s="54">
        <f t="shared" si="112"/>
        <v>6650</v>
      </c>
      <c r="AY670" s="54">
        <f t="shared" si="6"/>
        <v>96</v>
      </c>
      <c r="AZ670" s="54">
        <v>38.0</v>
      </c>
      <c r="BA670" s="54">
        <v>9.0</v>
      </c>
      <c r="BB670" s="54">
        <f t="shared" si="7"/>
        <v>893</v>
      </c>
      <c r="BC670" s="133">
        <f t="shared" ref="BC670:BC671" si="127">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3"/>
        <v>1076.25</v>
      </c>
      <c r="BP670" s="157"/>
      <c r="BQ670" s="158">
        <f t="shared" si="114"/>
        <v>2180.75</v>
      </c>
      <c r="BR670" s="62">
        <f t="shared" si="13"/>
        <v>1596.75</v>
      </c>
      <c r="BS670" s="159">
        <f t="shared" si="115"/>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399</v>
      </c>
      <c r="W671" s="43" t="s">
        <v>3020</v>
      </c>
      <c r="X671" s="43">
        <v>320.0</v>
      </c>
      <c r="Y671" s="45">
        <v>10.0</v>
      </c>
      <c r="Z671" s="45">
        <v>1.45</v>
      </c>
      <c r="AA671" s="42" t="s">
        <v>598</v>
      </c>
      <c r="AB671" s="43" t="s">
        <v>97</v>
      </c>
      <c r="AC671" s="113"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11"/>
        <v>11739</v>
      </c>
      <c r="AR671" s="52">
        <f t="shared" si="4"/>
        <v>0.57</v>
      </c>
      <c r="AS671" s="51" t="s">
        <v>111</v>
      </c>
      <c r="AT671" s="51" t="s">
        <v>112</v>
      </c>
      <c r="AU671" s="51" t="s">
        <v>113</v>
      </c>
      <c r="AV671" s="51" t="s">
        <v>114</v>
      </c>
      <c r="AW671" s="53" t="s">
        <v>159</v>
      </c>
      <c r="AX671" s="54">
        <f t="shared" si="112"/>
        <v>9009</v>
      </c>
      <c r="AY671" s="54">
        <f t="shared" si="6"/>
        <v>96</v>
      </c>
      <c r="AZ671" s="54">
        <v>38.0</v>
      </c>
      <c r="BA671" s="54">
        <v>9.0</v>
      </c>
      <c r="BB671" s="54">
        <f t="shared" si="7"/>
        <v>893</v>
      </c>
      <c r="BC671" s="133">
        <f t="shared" si="127"/>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3"/>
        <v>1392.3</v>
      </c>
      <c r="BP671" s="157"/>
      <c r="BQ671" s="158">
        <f t="shared" si="114"/>
        <v>2837.7</v>
      </c>
      <c r="BR671" s="62">
        <f t="shared" si="13"/>
        <v>1357.7</v>
      </c>
      <c r="BS671" s="159">
        <f t="shared" si="115"/>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8">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305</v>
      </c>
      <c r="W672" s="43" t="s">
        <v>3020</v>
      </c>
      <c r="X672" s="43">
        <v>320.0</v>
      </c>
      <c r="Y672" s="45" t="s">
        <v>95</v>
      </c>
      <c r="Z672" s="45" t="s">
        <v>1954</v>
      </c>
      <c r="AA672" s="42" t="s">
        <v>598</v>
      </c>
      <c r="AB672" s="43" t="s">
        <v>97</v>
      </c>
      <c r="AC672" s="113"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11"/>
        <v>375</v>
      </c>
      <c r="AR672" s="52">
        <f t="shared" si="4"/>
        <v>0.5</v>
      </c>
      <c r="AS672" s="51" t="s">
        <v>111</v>
      </c>
      <c r="AT672" s="51" t="s">
        <v>112</v>
      </c>
      <c r="AU672" s="51" t="s">
        <v>113</v>
      </c>
      <c r="AV672" s="51" t="s">
        <v>114</v>
      </c>
      <c r="AW672" s="53" t="s">
        <v>159</v>
      </c>
      <c r="AX672" s="54">
        <f t="shared" si="112"/>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3"/>
        <v>42.75</v>
      </c>
      <c r="BP672" s="153"/>
      <c r="BQ672" s="154">
        <f t="shared" si="114"/>
        <v>86.25</v>
      </c>
      <c r="BR672" s="62">
        <f t="shared" si="13"/>
        <v>30.25</v>
      </c>
      <c r="BS672" s="155">
        <f t="shared" si="115"/>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8"/>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305</v>
      </c>
      <c r="W673" s="43" t="s">
        <v>3020</v>
      </c>
      <c r="X673" s="43">
        <v>320.0</v>
      </c>
      <c r="Y673" s="45" t="s">
        <v>95</v>
      </c>
      <c r="Z673" s="43" t="s">
        <v>1967</v>
      </c>
      <c r="AA673" s="42" t="s">
        <v>598</v>
      </c>
      <c r="AB673" s="43" t="s">
        <v>97</v>
      </c>
      <c r="AC673" s="113"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11"/>
        <v>504</v>
      </c>
      <c r="AR673" s="52">
        <f t="shared" si="4"/>
        <v>0.58</v>
      </c>
      <c r="AS673" s="51" t="s">
        <v>111</v>
      </c>
      <c r="AT673" s="51" t="s">
        <v>112</v>
      </c>
      <c r="AU673" s="51" t="s">
        <v>113</v>
      </c>
      <c r="AV673" s="51" t="s">
        <v>114</v>
      </c>
      <c r="AW673" s="53" t="s">
        <v>159</v>
      </c>
      <c r="AX673" s="54">
        <f t="shared" si="112"/>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3"/>
        <v>61.2</v>
      </c>
      <c r="BP673" s="157"/>
      <c r="BQ673" s="158">
        <f t="shared" si="114"/>
        <v>122.8</v>
      </c>
      <c r="BR673" s="62">
        <f t="shared" si="13"/>
        <v>63.8</v>
      </c>
      <c r="BS673" s="159">
        <f t="shared" si="115"/>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8"/>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305</v>
      </c>
      <c r="W674" s="43" t="s">
        <v>3020</v>
      </c>
      <c r="X674" s="43">
        <v>320.0</v>
      </c>
      <c r="Y674" s="45" t="s">
        <v>95</v>
      </c>
      <c r="Z674" s="45">
        <v>1.45</v>
      </c>
      <c r="AA674" s="42" t="s">
        <v>598</v>
      </c>
      <c r="AB674" s="43" t="s">
        <v>97</v>
      </c>
      <c r="AC674" s="113"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11"/>
        <v>682</v>
      </c>
      <c r="AR674" s="52">
        <f t="shared" si="4"/>
        <v>0.56</v>
      </c>
      <c r="AS674" s="51" t="s">
        <v>111</v>
      </c>
      <c r="AT674" s="51" t="s">
        <v>112</v>
      </c>
      <c r="AU674" s="51" t="s">
        <v>113</v>
      </c>
      <c r="AV674" s="51" t="s">
        <v>114</v>
      </c>
      <c r="AW674" s="53" t="s">
        <v>159</v>
      </c>
      <c r="AX674" s="54">
        <f t="shared" si="112"/>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3"/>
        <v>86.025</v>
      </c>
      <c r="BP674" s="157"/>
      <c r="BQ674" s="158">
        <f t="shared" si="114"/>
        <v>174.475</v>
      </c>
      <c r="BR674" s="62">
        <f t="shared" si="13"/>
        <v>110.475</v>
      </c>
      <c r="BS674" s="159">
        <f t="shared" si="115"/>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8"/>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305</v>
      </c>
      <c r="W675" s="43" t="s">
        <v>3020</v>
      </c>
      <c r="X675" s="43">
        <v>320.0</v>
      </c>
      <c r="Y675" s="45">
        <v>1.0</v>
      </c>
      <c r="Z675" s="45">
        <v>1.45</v>
      </c>
      <c r="AA675" s="42" t="s">
        <v>598</v>
      </c>
      <c r="AB675" s="43" t="s">
        <v>97</v>
      </c>
      <c r="AC675" s="113"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11"/>
        <v>1210</v>
      </c>
      <c r="AR675" s="52">
        <f t="shared" si="4"/>
        <v>0.54</v>
      </c>
      <c r="AS675" s="51" t="s">
        <v>111</v>
      </c>
      <c r="AT675" s="51" t="s">
        <v>112</v>
      </c>
      <c r="AU675" s="51" t="s">
        <v>113</v>
      </c>
      <c r="AV675" s="51" t="s">
        <v>114</v>
      </c>
      <c r="AW675" s="53" t="s">
        <v>159</v>
      </c>
      <c r="AX675" s="54">
        <f t="shared" si="112"/>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3"/>
        <v>157.8</v>
      </c>
      <c r="BP675" s="157"/>
      <c r="BQ675" s="158">
        <f t="shared" si="114"/>
        <v>326.2</v>
      </c>
      <c r="BR675" s="62">
        <f t="shared" si="13"/>
        <v>237.2</v>
      </c>
      <c r="BS675" s="159">
        <f t="shared" si="115"/>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8"/>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305</v>
      </c>
      <c r="W676" s="43" t="s">
        <v>3020</v>
      </c>
      <c r="X676" s="43">
        <v>320.0</v>
      </c>
      <c r="Y676" s="45">
        <v>1.5</v>
      </c>
      <c r="Z676" s="45">
        <v>1.45</v>
      </c>
      <c r="AA676" s="42" t="s">
        <v>598</v>
      </c>
      <c r="AB676" s="43" t="s">
        <v>97</v>
      </c>
      <c r="AC676" s="113"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11"/>
        <v>1663</v>
      </c>
      <c r="AR676" s="52">
        <f t="shared" si="4"/>
        <v>0.54</v>
      </c>
      <c r="AS676" s="51" t="s">
        <v>111</v>
      </c>
      <c r="AT676" s="51" t="s">
        <v>112</v>
      </c>
      <c r="AU676" s="51" t="s">
        <v>113</v>
      </c>
      <c r="AV676" s="51" t="s">
        <v>114</v>
      </c>
      <c r="AW676" s="53" t="s">
        <v>159</v>
      </c>
      <c r="AX676" s="54">
        <f t="shared" si="112"/>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3"/>
        <v>222.3225</v>
      </c>
      <c r="BP676" s="157"/>
      <c r="BQ676" s="158">
        <f t="shared" si="114"/>
        <v>461.8275</v>
      </c>
      <c r="BR676" s="62">
        <f t="shared" si="13"/>
        <v>362.8275</v>
      </c>
      <c r="BS676" s="159">
        <f t="shared" si="115"/>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8"/>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305</v>
      </c>
      <c r="W677" s="43" t="s">
        <v>3020</v>
      </c>
      <c r="X677" s="43">
        <v>320.0</v>
      </c>
      <c r="Y677" s="45">
        <v>2.0</v>
      </c>
      <c r="Z677" s="45">
        <v>1.45</v>
      </c>
      <c r="AA677" s="42" t="s">
        <v>598</v>
      </c>
      <c r="AB677" s="43" t="s">
        <v>97</v>
      </c>
      <c r="AC677" s="113"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11"/>
        <v>2444</v>
      </c>
      <c r="AR677" s="52">
        <f t="shared" si="4"/>
        <v>0.55</v>
      </c>
      <c r="AS677" s="51" t="s">
        <v>111</v>
      </c>
      <c r="AT677" s="51" t="s">
        <v>112</v>
      </c>
      <c r="AU677" s="51" t="s">
        <v>113</v>
      </c>
      <c r="AV677" s="51" t="s">
        <v>114</v>
      </c>
      <c r="AW677" s="53" t="s">
        <v>159</v>
      </c>
      <c r="AX677" s="54">
        <f t="shared" si="112"/>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3"/>
        <v>325.8</v>
      </c>
      <c r="BP677" s="157"/>
      <c r="BQ677" s="158">
        <f t="shared" si="114"/>
        <v>682.2</v>
      </c>
      <c r="BR677" s="62">
        <f t="shared" si="13"/>
        <v>524.2</v>
      </c>
      <c r="BS677" s="159">
        <f t="shared" si="115"/>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8"/>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305</v>
      </c>
      <c r="W678" s="43" t="s">
        <v>3020</v>
      </c>
      <c r="X678" s="43">
        <v>320.0</v>
      </c>
      <c r="Y678" s="45">
        <v>3.0</v>
      </c>
      <c r="Z678" s="45">
        <v>1.45</v>
      </c>
      <c r="AA678" s="42" t="s">
        <v>598</v>
      </c>
      <c r="AB678" s="43" t="s">
        <v>97</v>
      </c>
      <c r="AC678" s="113"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11"/>
        <v>3595</v>
      </c>
      <c r="AR678" s="52">
        <f t="shared" si="4"/>
        <v>0.54</v>
      </c>
      <c r="AS678" s="51" t="s">
        <v>111</v>
      </c>
      <c r="AT678" s="51" t="s">
        <v>112</v>
      </c>
      <c r="AU678" s="51" t="s">
        <v>113</v>
      </c>
      <c r="AV678" s="51" t="s">
        <v>114</v>
      </c>
      <c r="AW678" s="53" t="s">
        <v>159</v>
      </c>
      <c r="AX678" s="54">
        <f t="shared" si="112"/>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3"/>
        <v>468.9</v>
      </c>
      <c r="BP678" s="157"/>
      <c r="BQ678" s="158">
        <f t="shared" si="114"/>
        <v>945.1</v>
      </c>
      <c r="BR678" s="62">
        <f t="shared" si="13"/>
        <v>713.1</v>
      </c>
      <c r="BS678" s="159">
        <f t="shared" si="115"/>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8"/>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305</v>
      </c>
      <c r="W679" s="43" t="s">
        <v>3020</v>
      </c>
      <c r="X679" s="43">
        <v>320.0</v>
      </c>
      <c r="Y679" s="45">
        <v>4.0</v>
      </c>
      <c r="Z679" s="45">
        <v>1.45</v>
      </c>
      <c r="AA679" s="42" t="s">
        <v>598</v>
      </c>
      <c r="AB679" s="43" t="s">
        <v>97</v>
      </c>
      <c r="AC679" s="113"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11"/>
        <v>4815</v>
      </c>
      <c r="AR679" s="52">
        <f t="shared" si="4"/>
        <v>0.52</v>
      </c>
      <c r="AS679" s="51" t="s">
        <v>111</v>
      </c>
      <c r="AT679" s="51" t="s">
        <v>112</v>
      </c>
      <c r="AU679" s="51" t="s">
        <v>113</v>
      </c>
      <c r="AV679" s="51" t="s">
        <v>114</v>
      </c>
      <c r="AW679" s="53" t="s">
        <v>159</v>
      </c>
      <c r="AX679" s="54">
        <f t="shared" si="112"/>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3"/>
        <v>631.89</v>
      </c>
      <c r="BP679" s="157"/>
      <c r="BQ679" s="158">
        <f t="shared" si="114"/>
        <v>1287.71</v>
      </c>
      <c r="BR679" s="62">
        <f t="shared" si="13"/>
        <v>962.71</v>
      </c>
      <c r="BS679" s="159">
        <f t="shared" si="115"/>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8"/>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305</v>
      </c>
      <c r="W680" s="43" t="s">
        <v>3020</v>
      </c>
      <c r="X680" s="43">
        <v>320.0</v>
      </c>
      <c r="Y680" s="45">
        <v>5.0</v>
      </c>
      <c r="Z680" s="45">
        <v>1.45</v>
      </c>
      <c r="AA680" s="42" t="s">
        <v>598</v>
      </c>
      <c r="AB680" s="43" t="s">
        <v>97</v>
      </c>
      <c r="AC680" s="113"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11"/>
        <v>5757</v>
      </c>
      <c r="AR680" s="52">
        <f t="shared" si="4"/>
        <v>0.54</v>
      </c>
      <c r="AS680" s="51" t="s">
        <v>111</v>
      </c>
      <c r="AT680" s="51" t="s">
        <v>112</v>
      </c>
      <c r="AU680" s="51" t="s">
        <v>113</v>
      </c>
      <c r="AV680" s="51" t="s">
        <v>114</v>
      </c>
      <c r="AW680" s="53" t="s">
        <v>159</v>
      </c>
      <c r="AX680" s="54">
        <f t="shared" si="112"/>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3"/>
        <v>769.6725</v>
      </c>
      <c r="BP680" s="157"/>
      <c r="BQ680" s="158">
        <f t="shared" si="114"/>
        <v>1585.4775</v>
      </c>
      <c r="BR680" s="62">
        <f t="shared" si="13"/>
        <v>1220.4775</v>
      </c>
      <c r="BS680" s="159">
        <f t="shared" si="115"/>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8"/>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305</v>
      </c>
      <c r="W681" s="43" t="s">
        <v>3020</v>
      </c>
      <c r="X681" s="43">
        <v>320.0</v>
      </c>
      <c r="Y681" s="45">
        <v>6.0</v>
      </c>
      <c r="Z681" s="45">
        <v>1.45</v>
      </c>
      <c r="AA681" s="42" t="s">
        <v>598</v>
      </c>
      <c r="AB681" s="43" t="s">
        <v>97</v>
      </c>
      <c r="AC681" s="113"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11"/>
        <v>7065</v>
      </c>
      <c r="AR681" s="52">
        <f t="shared" si="4"/>
        <v>0.53</v>
      </c>
      <c r="AS681" s="51" t="s">
        <v>111</v>
      </c>
      <c r="AT681" s="51" t="s">
        <v>112</v>
      </c>
      <c r="AU681" s="51" t="s">
        <v>113</v>
      </c>
      <c r="AV681" s="51" t="s">
        <v>114</v>
      </c>
      <c r="AW681" s="53" t="s">
        <v>159</v>
      </c>
      <c r="AX681" s="54">
        <f t="shared" si="112"/>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3"/>
        <v>924.345</v>
      </c>
      <c r="BP681" s="157"/>
      <c r="BQ681" s="158">
        <f t="shared" si="114"/>
        <v>1851.955</v>
      </c>
      <c r="BR681" s="62">
        <f t="shared" si="13"/>
        <v>1377.955</v>
      </c>
      <c r="BS681" s="159">
        <f t="shared" si="115"/>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8"/>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305</v>
      </c>
      <c r="W682" s="43" t="s">
        <v>3020</v>
      </c>
      <c r="X682" s="43">
        <v>320.0</v>
      </c>
      <c r="Y682" s="45">
        <v>7.0</v>
      </c>
      <c r="Z682" s="45">
        <v>1.45</v>
      </c>
      <c r="AA682" s="42" t="s">
        <v>598</v>
      </c>
      <c r="AB682" s="43" t="s">
        <v>97</v>
      </c>
      <c r="AC682" s="113"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11"/>
        <v>8362</v>
      </c>
      <c r="AR682" s="52">
        <f t="shared" si="4"/>
        <v>0.53</v>
      </c>
      <c r="AS682" s="51" t="s">
        <v>111</v>
      </c>
      <c r="AT682" s="51" t="s">
        <v>112</v>
      </c>
      <c r="AU682" s="51" t="s">
        <v>113</v>
      </c>
      <c r="AV682" s="51" t="s">
        <v>114</v>
      </c>
      <c r="AW682" s="53" t="s">
        <v>159</v>
      </c>
      <c r="AX682" s="54">
        <f t="shared" si="112"/>
        <v>6760</v>
      </c>
      <c r="AY682" s="54">
        <f t="shared" si="6"/>
        <v>96</v>
      </c>
      <c r="AZ682" s="54">
        <v>38.0</v>
      </c>
      <c r="BA682" s="54">
        <v>9.0</v>
      </c>
      <c r="BB682" s="54">
        <f t="shared" si="7"/>
        <v>893</v>
      </c>
      <c r="BC682" s="133">
        <f t="shared" ref="BC682:BC683" si="129">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3"/>
        <v>1094.085</v>
      </c>
      <c r="BP682" s="157"/>
      <c r="BQ682" s="158">
        <f t="shared" si="114"/>
        <v>2239.815</v>
      </c>
      <c r="BR682" s="62">
        <f t="shared" si="13"/>
        <v>1655.815</v>
      </c>
      <c r="BS682" s="159">
        <f t="shared" si="115"/>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305</v>
      </c>
      <c r="W683" s="43" t="s">
        <v>3020</v>
      </c>
      <c r="X683" s="43">
        <v>320.0</v>
      </c>
      <c r="Y683" s="45">
        <v>10.0</v>
      </c>
      <c r="Z683" s="45">
        <v>1.45</v>
      </c>
      <c r="AA683" s="42" t="s">
        <v>598</v>
      </c>
      <c r="AB683" s="43" t="s">
        <v>97</v>
      </c>
      <c r="AC683" s="113"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11"/>
        <v>11765</v>
      </c>
      <c r="AR683" s="52">
        <f t="shared" si="4"/>
        <v>0.58</v>
      </c>
      <c r="AS683" s="51" t="s">
        <v>111</v>
      </c>
      <c r="AT683" s="51" t="s">
        <v>112</v>
      </c>
      <c r="AU683" s="51" t="s">
        <v>113</v>
      </c>
      <c r="AV683" s="51" t="s">
        <v>114</v>
      </c>
      <c r="AW683" s="53" t="s">
        <v>159</v>
      </c>
      <c r="AX683" s="54">
        <f t="shared" si="112"/>
        <v>9243</v>
      </c>
      <c r="AY683" s="54">
        <f t="shared" si="6"/>
        <v>96</v>
      </c>
      <c r="AZ683" s="54">
        <v>38.0</v>
      </c>
      <c r="BA683" s="54">
        <v>9.0</v>
      </c>
      <c r="BB683" s="54">
        <f t="shared" si="7"/>
        <v>893</v>
      </c>
      <c r="BC683" s="133">
        <f t="shared" si="129"/>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3"/>
        <v>1428.51</v>
      </c>
      <c r="BP683" s="157"/>
      <c r="BQ683" s="158">
        <f t="shared" si="114"/>
        <v>2979.89</v>
      </c>
      <c r="BR683" s="62">
        <f t="shared" si="13"/>
        <v>1499.89</v>
      </c>
      <c r="BS683" s="159">
        <f t="shared" si="115"/>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30">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807</v>
      </c>
      <c r="W684" s="51" t="s">
        <v>94</v>
      </c>
      <c r="X684" s="42">
        <v>540.0</v>
      </c>
      <c r="Y684" s="45" t="s">
        <v>95</v>
      </c>
      <c r="Z684" s="45" t="s">
        <v>1954</v>
      </c>
      <c r="AA684" s="42" t="s">
        <v>96</v>
      </c>
      <c r="AB684" s="43" t="s">
        <v>97</v>
      </c>
      <c r="AC684" s="113"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11"/>
        <v>550</v>
      </c>
      <c r="AR684" s="52">
        <f t="shared" si="4"/>
        <v>0.45</v>
      </c>
      <c r="AS684" s="51" t="s">
        <v>111</v>
      </c>
      <c r="AT684" s="51" t="s">
        <v>112</v>
      </c>
      <c r="AU684" s="51" t="s">
        <v>113</v>
      </c>
      <c r="AV684" s="51" t="s">
        <v>114</v>
      </c>
      <c r="AW684" s="53" t="s">
        <v>159</v>
      </c>
      <c r="AX684" s="54">
        <f t="shared" si="112"/>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3"/>
        <v>69</v>
      </c>
      <c r="BP684" s="153"/>
      <c r="BQ684" s="154">
        <f t="shared" si="114"/>
        <v>141</v>
      </c>
      <c r="BR684" s="62">
        <f t="shared" si="13"/>
        <v>85</v>
      </c>
      <c r="BS684" s="155">
        <f t="shared" si="115"/>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30"/>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807</v>
      </c>
      <c r="W685" s="51" t="s">
        <v>94</v>
      </c>
      <c r="X685" s="42">
        <v>540.0</v>
      </c>
      <c r="Y685" s="45" t="s">
        <v>95</v>
      </c>
      <c r="Z685" s="43" t="s">
        <v>1967</v>
      </c>
      <c r="AA685" s="42" t="s">
        <v>96</v>
      </c>
      <c r="AB685" s="43" t="s">
        <v>97</v>
      </c>
      <c r="AC685" s="113"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11"/>
        <v>870</v>
      </c>
      <c r="AR685" s="52">
        <f t="shared" si="4"/>
        <v>0.4</v>
      </c>
      <c r="AS685" s="51" t="s">
        <v>111</v>
      </c>
      <c r="AT685" s="51" t="s">
        <v>112</v>
      </c>
      <c r="AU685" s="51" t="s">
        <v>113</v>
      </c>
      <c r="AV685" s="51" t="s">
        <v>114</v>
      </c>
      <c r="AW685" s="53" t="s">
        <v>159</v>
      </c>
      <c r="AX685" s="54">
        <f t="shared" si="112"/>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3"/>
        <v>113.1</v>
      </c>
      <c r="BP685" s="157"/>
      <c r="BQ685" s="158">
        <f t="shared" si="114"/>
        <v>228.9</v>
      </c>
      <c r="BR685" s="62">
        <f t="shared" si="13"/>
        <v>169.9</v>
      </c>
      <c r="BS685" s="159">
        <f t="shared" si="115"/>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30"/>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807</v>
      </c>
      <c r="W686" s="51" t="s">
        <v>94</v>
      </c>
      <c r="X686" s="42">
        <v>540.0</v>
      </c>
      <c r="Y686" s="45" t="s">
        <v>95</v>
      </c>
      <c r="Z686" s="45">
        <v>1.45</v>
      </c>
      <c r="AA686" s="42" t="s">
        <v>96</v>
      </c>
      <c r="AB686" s="43" t="s">
        <v>97</v>
      </c>
      <c r="AC686" s="113"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11"/>
        <v>1209</v>
      </c>
      <c r="AR686" s="52">
        <f t="shared" si="4"/>
        <v>0.38</v>
      </c>
      <c r="AS686" s="51" t="s">
        <v>111</v>
      </c>
      <c r="AT686" s="51" t="s">
        <v>112</v>
      </c>
      <c r="AU686" s="51" t="s">
        <v>113</v>
      </c>
      <c r="AV686" s="51" t="s">
        <v>114</v>
      </c>
      <c r="AW686" s="53" t="s">
        <v>159</v>
      </c>
      <c r="AX686" s="54">
        <f t="shared" si="112"/>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3"/>
        <v>163.8</v>
      </c>
      <c r="BP686" s="157"/>
      <c r="BQ686" s="158">
        <f t="shared" si="114"/>
        <v>333.2</v>
      </c>
      <c r="BR686" s="62">
        <f t="shared" si="13"/>
        <v>269.2</v>
      </c>
      <c r="BS686" s="159">
        <f t="shared" si="115"/>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30"/>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807</v>
      </c>
      <c r="W687" s="51" t="s">
        <v>94</v>
      </c>
      <c r="X687" s="42">
        <v>540.0</v>
      </c>
      <c r="Y687" s="45">
        <v>1.0</v>
      </c>
      <c r="Z687" s="45">
        <v>1.45</v>
      </c>
      <c r="AA687" s="42" t="s">
        <v>96</v>
      </c>
      <c r="AB687" s="43" t="s">
        <v>97</v>
      </c>
      <c r="AC687" s="113"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11"/>
        <v>2272</v>
      </c>
      <c r="AR687" s="52">
        <f t="shared" si="4"/>
        <v>0.36</v>
      </c>
      <c r="AS687" s="51" t="s">
        <v>111</v>
      </c>
      <c r="AT687" s="51" t="s">
        <v>112</v>
      </c>
      <c r="AU687" s="51" t="s">
        <v>113</v>
      </c>
      <c r="AV687" s="51" t="s">
        <v>114</v>
      </c>
      <c r="AW687" s="53" t="s">
        <v>159</v>
      </c>
      <c r="AX687" s="54">
        <f t="shared" si="112"/>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3"/>
        <v>312</v>
      </c>
      <c r="BP687" s="157"/>
      <c r="BQ687" s="158">
        <f t="shared" si="114"/>
        <v>636</v>
      </c>
      <c r="BR687" s="62">
        <f t="shared" si="13"/>
        <v>547</v>
      </c>
      <c r="BS687" s="159">
        <f t="shared" si="115"/>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30"/>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807</v>
      </c>
      <c r="W688" s="51" t="s">
        <v>94</v>
      </c>
      <c r="X688" s="42">
        <v>540.0</v>
      </c>
      <c r="Y688" s="45">
        <v>1.5</v>
      </c>
      <c r="Z688" s="45">
        <v>1.45</v>
      </c>
      <c r="AA688" s="42" t="s">
        <v>96</v>
      </c>
      <c r="AB688" s="43" t="s">
        <v>97</v>
      </c>
      <c r="AC688" s="113"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11"/>
        <v>3245</v>
      </c>
      <c r="AR688" s="52">
        <f t="shared" si="4"/>
        <v>0.37</v>
      </c>
      <c r="AS688" s="51" t="s">
        <v>111</v>
      </c>
      <c r="AT688" s="51" t="s">
        <v>112</v>
      </c>
      <c r="AU688" s="51" t="s">
        <v>113</v>
      </c>
      <c r="AV688" s="51" t="s">
        <v>114</v>
      </c>
      <c r="AW688" s="53" t="s">
        <v>159</v>
      </c>
      <c r="AX688" s="54">
        <f t="shared" si="112"/>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3"/>
        <v>453.15</v>
      </c>
      <c r="BP688" s="157"/>
      <c r="BQ688" s="158">
        <f t="shared" si="114"/>
        <v>923.85</v>
      </c>
      <c r="BR688" s="62">
        <f t="shared" si="13"/>
        <v>824.85</v>
      </c>
      <c r="BS688" s="159">
        <f t="shared" si="115"/>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30"/>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807</v>
      </c>
      <c r="W689" s="51" t="s">
        <v>94</v>
      </c>
      <c r="X689" s="42">
        <v>540.0</v>
      </c>
      <c r="Y689" s="45">
        <v>2.0</v>
      </c>
      <c r="Z689" s="45">
        <v>1.45</v>
      </c>
      <c r="AA689" s="42" t="s">
        <v>96</v>
      </c>
      <c r="AB689" s="43" t="s">
        <v>97</v>
      </c>
      <c r="AC689" s="113"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11"/>
        <v>4554</v>
      </c>
      <c r="AR689" s="52">
        <f t="shared" si="4"/>
        <v>0.34</v>
      </c>
      <c r="AS689" s="51" t="s">
        <v>111</v>
      </c>
      <c r="AT689" s="51" t="s">
        <v>112</v>
      </c>
      <c r="AU689" s="51" t="s">
        <v>113</v>
      </c>
      <c r="AV689" s="51" t="s">
        <v>114</v>
      </c>
      <c r="AW689" s="53" t="s">
        <v>159</v>
      </c>
      <c r="AX689" s="54">
        <f t="shared" si="112"/>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3"/>
        <v>631.35</v>
      </c>
      <c r="BP689" s="157"/>
      <c r="BQ689" s="158">
        <f t="shared" si="114"/>
        <v>1285.65</v>
      </c>
      <c r="BR689" s="62">
        <f t="shared" si="13"/>
        <v>1127.65</v>
      </c>
      <c r="BS689" s="159">
        <f t="shared" si="115"/>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30"/>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807</v>
      </c>
      <c r="W690" s="51" t="s">
        <v>94</v>
      </c>
      <c r="X690" s="42">
        <v>540.0</v>
      </c>
      <c r="Y690" s="45">
        <v>3.0</v>
      </c>
      <c r="Z690" s="45">
        <v>1.45</v>
      </c>
      <c r="AA690" s="42" t="s">
        <v>96</v>
      </c>
      <c r="AB690" s="43" t="s">
        <v>97</v>
      </c>
      <c r="AC690" s="113"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11"/>
        <v>6765</v>
      </c>
      <c r="AR690" s="52">
        <f t="shared" si="4"/>
        <v>0.34</v>
      </c>
      <c r="AS690" s="51" t="s">
        <v>111</v>
      </c>
      <c r="AT690" s="51" t="s">
        <v>112</v>
      </c>
      <c r="AU690" s="51" t="s">
        <v>113</v>
      </c>
      <c r="AV690" s="51" t="s">
        <v>114</v>
      </c>
      <c r="AW690" s="53" t="s">
        <v>159</v>
      </c>
      <c r="AX690" s="54">
        <f t="shared" si="112"/>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3"/>
        <v>937.875</v>
      </c>
      <c r="BP690" s="157"/>
      <c r="BQ690" s="158">
        <f t="shared" si="114"/>
        <v>1910.625</v>
      </c>
      <c r="BR690" s="62">
        <f t="shared" si="13"/>
        <v>1678.625</v>
      </c>
      <c r="BS690" s="159">
        <f t="shared" si="115"/>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30"/>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807</v>
      </c>
      <c r="W691" s="51" t="s">
        <v>94</v>
      </c>
      <c r="X691" s="42">
        <v>540.0</v>
      </c>
      <c r="Y691" s="45">
        <v>4.0</v>
      </c>
      <c r="Z691" s="45">
        <v>1.45</v>
      </c>
      <c r="AA691" s="42" t="s">
        <v>96</v>
      </c>
      <c r="AB691" s="43" t="s">
        <v>97</v>
      </c>
      <c r="AC691" s="113"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11"/>
        <v>9079</v>
      </c>
      <c r="AR691" s="52">
        <f t="shared" si="4"/>
        <v>0.33</v>
      </c>
      <c r="AS691" s="51" t="s">
        <v>111</v>
      </c>
      <c r="AT691" s="51" t="s">
        <v>112</v>
      </c>
      <c r="AU691" s="51" t="s">
        <v>113</v>
      </c>
      <c r="AV691" s="51" t="s">
        <v>114</v>
      </c>
      <c r="AW691" s="53" t="s">
        <v>159</v>
      </c>
      <c r="AX691" s="54">
        <f t="shared" si="112"/>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3"/>
        <v>1257.45</v>
      </c>
      <c r="BP691" s="157"/>
      <c r="BQ691" s="158">
        <f t="shared" si="114"/>
        <v>2576.55</v>
      </c>
      <c r="BR691" s="62">
        <f t="shared" si="13"/>
        <v>2251.55</v>
      </c>
      <c r="BS691" s="159">
        <f t="shared" si="115"/>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30"/>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807</v>
      </c>
      <c r="W692" s="51" t="s">
        <v>94</v>
      </c>
      <c r="X692" s="42">
        <v>540.0</v>
      </c>
      <c r="Y692" s="45">
        <v>5.0</v>
      </c>
      <c r="Z692" s="45">
        <v>1.45</v>
      </c>
      <c r="AA692" s="42" t="s">
        <v>96</v>
      </c>
      <c r="AB692" s="43" t="s">
        <v>97</v>
      </c>
      <c r="AC692" s="113"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11"/>
        <v>11122</v>
      </c>
      <c r="AR692" s="52">
        <f t="shared" si="4"/>
        <v>0.33</v>
      </c>
      <c r="AS692" s="51" t="s">
        <v>111</v>
      </c>
      <c r="AT692" s="51" t="s">
        <v>112</v>
      </c>
      <c r="AU692" s="51" t="s">
        <v>113</v>
      </c>
      <c r="AV692" s="51" t="s">
        <v>114</v>
      </c>
      <c r="AW692" s="53" t="s">
        <v>159</v>
      </c>
      <c r="AX692" s="54">
        <f t="shared" si="112"/>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3"/>
        <v>1545.75</v>
      </c>
      <c r="BP692" s="157"/>
      <c r="BQ692" s="158">
        <f t="shared" si="114"/>
        <v>3163.25</v>
      </c>
      <c r="BR692" s="62">
        <f t="shared" si="13"/>
        <v>2798.25</v>
      </c>
      <c r="BS692" s="159">
        <f t="shared" si="115"/>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30"/>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807</v>
      </c>
      <c r="W693" s="51" t="s">
        <v>94</v>
      </c>
      <c r="X693" s="42">
        <v>540.0</v>
      </c>
      <c r="Y693" s="45">
        <v>6.0</v>
      </c>
      <c r="Z693" s="45">
        <v>1.45</v>
      </c>
      <c r="AA693" s="42" t="s">
        <v>96</v>
      </c>
      <c r="AB693" s="43" t="s">
        <v>97</v>
      </c>
      <c r="AC693" s="113"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11"/>
        <v>13585</v>
      </c>
      <c r="AR693" s="52">
        <f t="shared" si="4"/>
        <v>0.35</v>
      </c>
      <c r="AS693" s="51" t="s">
        <v>111</v>
      </c>
      <c r="AT693" s="51" t="s">
        <v>112</v>
      </c>
      <c r="AU693" s="51" t="s">
        <v>113</v>
      </c>
      <c r="AV693" s="51" t="s">
        <v>114</v>
      </c>
      <c r="AW693" s="53" t="s">
        <v>159</v>
      </c>
      <c r="AX693" s="54">
        <f t="shared" si="112"/>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3"/>
        <v>1868.85</v>
      </c>
      <c r="BP693" s="157"/>
      <c r="BQ693" s="158">
        <f t="shared" si="114"/>
        <v>3820.15</v>
      </c>
      <c r="BR693" s="62">
        <f t="shared" si="13"/>
        <v>3346.15</v>
      </c>
      <c r="BS693" s="159">
        <f t="shared" si="115"/>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30"/>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807</v>
      </c>
      <c r="W694" s="51" t="s">
        <v>94</v>
      </c>
      <c r="X694" s="42">
        <v>540.0</v>
      </c>
      <c r="Y694" s="45">
        <v>7.0</v>
      </c>
      <c r="Z694" s="45">
        <v>1.45</v>
      </c>
      <c r="AA694" s="42" t="s">
        <v>96</v>
      </c>
      <c r="AB694" s="43" t="s">
        <v>97</v>
      </c>
      <c r="AC694" s="113"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11"/>
        <v>15745</v>
      </c>
      <c r="AR694" s="52">
        <f t="shared" si="4"/>
        <v>0.33</v>
      </c>
      <c r="AS694" s="51" t="s">
        <v>111</v>
      </c>
      <c r="AT694" s="51" t="s">
        <v>112</v>
      </c>
      <c r="AU694" s="51" t="s">
        <v>113</v>
      </c>
      <c r="AV694" s="51" t="s">
        <v>114</v>
      </c>
      <c r="AW694" s="53" t="s">
        <v>159</v>
      </c>
      <c r="AX694" s="54">
        <f t="shared" si="112"/>
        <v>14570</v>
      </c>
      <c r="AY694" s="54">
        <f t="shared" si="6"/>
        <v>96</v>
      </c>
      <c r="AZ694" s="54">
        <v>38.0</v>
      </c>
      <c r="BA694" s="54">
        <v>9.0</v>
      </c>
      <c r="BB694" s="54">
        <f t="shared" si="7"/>
        <v>893</v>
      </c>
      <c r="BC694" s="133">
        <f t="shared" ref="BC694:BC695" si="131">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3"/>
        <v>2185.05</v>
      </c>
      <c r="BP694" s="157"/>
      <c r="BQ694" s="158">
        <f t="shared" si="114"/>
        <v>4473.95</v>
      </c>
      <c r="BR694" s="62">
        <f t="shared" si="13"/>
        <v>3889.95</v>
      </c>
      <c r="BS694" s="159">
        <f t="shared" si="115"/>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807</v>
      </c>
      <c r="W695" s="51" t="s">
        <v>94</v>
      </c>
      <c r="X695" s="42">
        <v>540.0</v>
      </c>
      <c r="Y695" s="45">
        <v>10.0</v>
      </c>
      <c r="Z695" s="45">
        <v>1.45</v>
      </c>
      <c r="AA695" s="42" t="s">
        <v>96</v>
      </c>
      <c r="AB695" s="43" t="s">
        <v>97</v>
      </c>
      <c r="AC695" s="113"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11"/>
        <v>23199</v>
      </c>
      <c r="AR695" s="52">
        <f t="shared" si="4"/>
        <v>0.34</v>
      </c>
      <c r="AS695" s="51" t="s">
        <v>111</v>
      </c>
      <c r="AT695" s="51" t="s">
        <v>112</v>
      </c>
      <c r="AU695" s="51" t="s">
        <v>113</v>
      </c>
      <c r="AV695" s="51" t="s">
        <v>114</v>
      </c>
      <c r="AW695" s="53" t="s">
        <v>159</v>
      </c>
      <c r="AX695" s="54">
        <f t="shared" si="112"/>
        <v>21090</v>
      </c>
      <c r="AY695" s="54">
        <f t="shared" si="6"/>
        <v>96</v>
      </c>
      <c r="AZ695" s="54">
        <v>38.0</v>
      </c>
      <c r="BA695" s="54">
        <v>9.0</v>
      </c>
      <c r="BB695" s="54">
        <f t="shared" si="7"/>
        <v>893</v>
      </c>
      <c r="BC695" s="133">
        <f t="shared" si="131"/>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3"/>
        <v>3039.3</v>
      </c>
      <c r="BP695" s="157"/>
      <c r="BQ695" s="158">
        <f t="shared" si="114"/>
        <v>6185.7</v>
      </c>
      <c r="BR695" s="62">
        <f t="shared" si="13"/>
        <v>4705.7</v>
      </c>
      <c r="BS695" s="159">
        <f t="shared" si="115"/>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2">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2253</v>
      </c>
      <c r="W696" s="43" t="s">
        <v>597</v>
      </c>
      <c r="X696" s="42">
        <v>260.0</v>
      </c>
      <c r="Y696" s="45" t="s">
        <v>95</v>
      </c>
      <c r="Z696" s="45" t="s">
        <v>1954</v>
      </c>
      <c r="AA696" s="42" t="s">
        <v>598</v>
      </c>
      <c r="AB696" s="43" t="s">
        <v>97</v>
      </c>
      <c r="AC696" s="113"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11"/>
        <v>390</v>
      </c>
      <c r="AR696" s="52">
        <f t="shared" si="4"/>
        <v>0.41</v>
      </c>
      <c r="AS696" s="51" t="s">
        <v>111</v>
      </c>
      <c r="AT696" s="51" t="s">
        <v>112</v>
      </c>
      <c r="AU696" s="51" t="s">
        <v>113</v>
      </c>
      <c r="AV696" s="51" t="s">
        <v>114</v>
      </c>
      <c r="AW696" s="53" t="s">
        <v>159</v>
      </c>
      <c r="AX696" s="54">
        <f t="shared" si="112"/>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3"/>
        <v>44.55</v>
      </c>
      <c r="BP696" s="153"/>
      <c r="BQ696" s="154">
        <f t="shared" si="114"/>
        <v>89.45</v>
      </c>
      <c r="BR696" s="62">
        <f t="shared" si="13"/>
        <v>33.45</v>
      </c>
      <c r="BS696" s="155">
        <f t="shared" si="115"/>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2"/>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2253</v>
      </c>
      <c r="W697" s="43" t="s">
        <v>597</v>
      </c>
      <c r="X697" s="42">
        <v>260.0</v>
      </c>
      <c r="Y697" s="45" t="s">
        <v>95</v>
      </c>
      <c r="Z697" s="43" t="s">
        <v>1967</v>
      </c>
      <c r="AA697" s="42" t="s">
        <v>598</v>
      </c>
      <c r="AB697" s="43" t="s">
        <v>97</v>
      </c>
      <c r="AC697" s="113"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11"/>
        <v>540</v>
      </c>
      <c r="AR697" s="52">
        <f t="shared" si="4"/>
        <v>0.4</v>
      </c>
      <c r="AS697" s="51" t="s">
        <v>111</v>
      </c>
      <c r="AT697" s="51" t="s">
        <v>112</v>
      </c>
      <c r="AU697" s="51" t="s">
        <v>113</v>
      </c>
      <c r="AV697" s="51" t="s">
        <v>114</v>
      </c>
      <c r="AW697" s="53" t="s">
        <v>159</v>
      </c>
      <c r="AX697" s="54">
        <f t="shared" si="112"/>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3"/>
        <v>66.15</v>
      </c>
      <c r="BP697" s="157"/>
      <c r="BQ697" s="158">
        <f t="shared" si="114"/>
        <v>136.85</v>
      </c>
      <c r="BR697" s="62">
        <f t="shared" si="13"/>
        <v>77.85</v>
      </c>
      <c r="BS697" s="159">
        <f t="shared" si="115"/>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2"/>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2253</v>
      </c>
      <c r="W698" s="43" t="s">
        <v>597</v>
      </c>
      <c r="X698" s="42">
        <v>260.0</v>
      </c>
      <c r="Y698" s="45" t="s">
        <v>95</v>
      </c>
      <c r="Z698" s="45">
        <v>1.45</v>
      </c>
      <c r="AA698" s="42" t="s">
        <v>598</v>
      </c>
      <c r="AB698" s="43" t="s">
        <v>97</v>
      </c>
      <c r="AC698" s="113"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11"/>
        <v>728</v>
      </c>
      <c r="AR698" s="52">
        <f t="shared" si="4"/>
        <v>0.44</v>
      </c>
      <c r="AS698" s="51" t="s">
        <v>111</v>
      </c>
      <c r="AT698" s="51" t="s">
        <v>112</v>
      </c>
      <c r="AU698" s="51" t="s">
        <v>113</v>
      </c>
      <c r="AV698" s="51" t="s">
        <v>114</v>
      </c>
      <c r="AW698" s="53" t="s">
        <v>159</v>
      </c>
      <c r="AX698" s="54">
        <f t="shared" si="112"/>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3"/>
        <v>91.65</v>
      </c>
      <c r="BP698" s="157"/>
      <c r="BQ698" s="158">
        <f t="shared" si="114"/>
        <v>185.35</v>
      </c>
      <c r="BR698" s="62">
        <f t="shared" si="13"/>
        <v>121.35</v>
      </c>
      <c r="BS698" s="159">
        <f t="shared" si="115"/>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2"/>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2253</v>
      </c>
      <c r="W699" s="43" t="s">
        <v>597</v>
      </c>
      <c r="X699" s="42">
        <v>260.0</v>
      </c>
      <c r="Y699" s="45">
        <v>1.0</v>
      </c>
      <c r="Z699" s="45">
        <v>1.45</v>
      </c>
      <c r="AA699" s="42" t="s">
        <v>598</v>
      </c>
      <c r="AB699" s="43" t="s">
        <v>97</v>
      </c>
      <c r="AC699" s="113"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11"/>
        <v>1288</v>
      </c>
      <c r="AR699" s="52">
        <f t="shared" si="4"/>
        <v>0.44</v>
      </c>
      <c r="AS699" s="51" t="s">
        <v>111</v>
      </c>
      <c r="AT699" s="51" t="s">
        <v>112</v>
      </c>
      <c r="AU699" s="51" t="s">
        <v>113</v>
      </c>
      <c r="AV699" s="51" t="s">
        <v>114</v>
      </c>
      <c r="AW699" s="53" t="s">
        <v>159</v>
      </c>
      <c r="AX699" s="54">
        <f t="shared" si="112"/>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3"/>
        <v>169.05</v>
      </c>
      <c r="BP699" s="157"/>
      <c r="BQ699" s="158">
        <f t="shared" si="114"/>
        <v>347.95</v>
      </c>
      <c r="BR699" s="62">
        <f t="shared" si="13"/>
        <v>258.95</v>
      </c>
      <c r="BS699" s="159">
        <f t="shared" si="115"/>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2"/>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2253</v>
      </c>
      <c r="W700" s="43" t="s">
        <v>597</v>
      </c>
      <c r="X700" s="42">
        <v>260.0</v>
      </c>
      <c r="Y700" s="45">
        <v>1.5</v>
      </c>
      <c r="Z700" s="45">
        <v>1.45</v>
      </c>
      <c r="AA700" s="42" t="s">
        <v>598</v>
      </c>
      <c r="AB700" s="43" t="s">
        <v>97</v>
      </c>
      <c r="AC700" s="113"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11"/>
        <v>1768</v>
      </c>
      <c r="AR700" s="52">
        <f t="shared" si="4"/>
        <v>0.48</v>
      </c>
      <c r="AS700" s="51" t="s">
        <v>111</v>
      </c>
      <c r="AT700" s="51" t="s">
        <v>112</v>
      </c>
      <c r="AU700" s="51" t="s">
        <v>113</v>
      </c>
      <c r="AV700" s="51" t="s">
        <v>114</v>
      </c>
      <c r="AW700" s="53" t="s">
        <v>159</v>
      </c>
      <c r="AX700" s="54">
        <f t="shared" si="112"/>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3"/>
        <v>239.7</v>
      </c>
      <c r="BP700" s="157"/>
      <c r="BQ700" s="158">
        <f t="shared" si="114"/>
        <v>497.3</v>
      </c>
      <c r="BR700" s="62">
        <f t="shared" si="13"/>
        <v>398.3</v>
      </c>
      <c r="BS700" s="159">
        <f t="shared" si="115"/>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2"/>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2253</v>
      </c>
      <c r="W701" s="43" t="s">
        <v>597</v>
      </c>
      <c r="X701" s="42">
        <v>260.0</v>
      </c>
      <c r="Y701" s="45">
        <v>2.0</v>
      </c>
      <c r="Z701" s="45">
        <v>1.45</v>
      </c>
      <c r="AA701" s="42" t="s">
        <v>598</v>
      </c>
      <c r="AB701" s="43" t="s">
        <v>97</v>
      </c>
      <c r="AC701" s="113"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11"/>
        <v>2576</v>
      </c>
      <c r="AR701" s="52">
        <f t="shared" si="4"/>
        <v>0.44</v>
      </c>
      <c r="AS701" s="51" t="s">
        <v>111</v>
      </c>
      <c r="AT701" s="51" t="s">
        <v>112</v>
      </c>
      <c r="AU701" s="51" t="s">
        <v>113</v>
      </c>
      <c r="AV701" s="51" t="s">
        <v>114</v>
      </c>
      <c r="AW701" s="53" t="s">
        <v>159</v>
      </c>
      <c r="AX701" s="54">
        <f t="shared" si="112"/>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3"/>
        <v>345</v>
      </c>
      <c r="BP701" s="157"/>
      <c r="BQ701" s="158">
        <f t="shared" si="114"/>
        <v>707</v>
      </c>
      <c r="BR701" s="62">
        <f t="shared" si="13"/>
        <v>549</v>
      </c>
      <c r="BS701" s="159">
        <f t="shared" si="115"/>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2"/>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2253</v>
      </c>
      <c r="W702" s="43" t="s">
        <v>597</v>
      </c>
      <c r="X702" s="42">
        <v>260.0</v>
      </c>
      <c r="Y702" s="45">
        <v>3.0</v>
      </c>
      <c r="Z702" s="45">
        <v>1.45</v>
      </c>
      <c r="AA702" s="42" t="s">
        <v>598</v>
      </c>
      <c r="AB702" s="43" t="s">
        <v>97</v>
      </c>
      <c r="AC702" s="113"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11"/>
        <v>3795</v>
      </c>
      <c r="AR702" s="52">
        <f t="shared" si="4"/>
        <v>0.45</v>
      </c>
      <c r="AS702" s="51" t="s">
        <v>111</v>
      </c>
      <c r="AT702" s="51" t="s">
        <v>112</v>
      </c>
      <c r="AU702" s="51" t="s">
        <v>113</v>
      </c>
      <c r="AV702" s="51" t="s">
        <v>114</v>
      </c>
      <c r="AW702" s="53" t="s">
        <v>159</v>
      </c>
      <c r="AX702" s="54">
        <f t="shared" si="112"/>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3"/>
        <v>507.15</v>
      </c>
      <c r="BP702" s="157"/>
      <c r="BQ702" s="158">
        <f t="shared" si="114"/>
        <v>1035.85</v>
      </c>
      <c r="BR702" s="62">
        <f t="shared" si="13"/>
        <v>803.85</v>
      </c>
      <c r="BS702" s="159">
        <f t="shared" si="115"/>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2"/>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2253</v>
      </c>
      <c r="W703" s="43" t="s">
        <v>597</v>
      </c>
      <c r="X703" s="42">
        <v>260.0</v>
      </c>
      <c r="Y703" s="45">
        <v>4.0</v>
      </c>
      <c r="Z703" s="45">
        <v>1.45</v>
      </c>
      <c r="AA703" s="42" t="s">
        <v>598</v>
      </c>
      <c r="AB703" s="43" t="s">
        <v>97</v>
      </c>
      <c r="AC703" s="113"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11"/>
        <v>5152</v>
      </c>
      <c r="AR703" s="52">
        <f t="shared" si="4"/>
        <v>0.44</v>
      </c>
      <c r="AS703" s="51" t="s">
        <v>111</v>
      </c>
      <c r="AT703" s="51" t="s">
        <v>112</v>
      </c>
      <c r="AU703" s="51" t="s">
        <v>113</v>
      </c>
      <c r="AV703" s="51" t="s">
        <v>114</v>
      </c>
      <c r="AW703" s="53" t="s">
        <v>159</v>
      </c>
      <c r="AX703" s="54">
        <f t="shared" si="112"/>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3"/>
        <v>690</v>
      </c>
      <c r="BP703" s="157"/>
      <c r="BQ703" s="158">
        <f t="shared" si="114"/>
        <v>1449</v>
      </c>
      <c r="BR703" s="62">
        <f t="shared" si="13"/>
        <v>1124</v>
      </c>
      <c r="BS703" s="159">
        <f t="shared" si="115"/>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2"/>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2253</v>
      </c>
      <c r="W704" s="43" t="s">
        <v>597</v>
      </c>
      <c r="X704" s="42">
        <v>260.0</v>
      </c>
      <c r="Y704" s="45">
        <v>5.0</v>
      </c>
      <c r="Z704" s="45">
        <v>1.45</v>
      </c>
      <c r="AA704" s="42" t="s">
        <v>598</v>
      </c>
      <c r="AB704" s="43" t="s">
        <v>97</v>
      </c>
      <c r="AC704" s="113"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11"/>
        <v>6210</v>
      </c>
      <c r="AR704" s="52">
        <f t="shared" si="4"/>
        <v>0.46</v>
      </c>
      <c r="AS704" s="51" t="s">
        <v>111</v>
      </c>
      <c r="AT704" s="51" t="s">
        <v>112</v>
      </c>
      <c r="AU704" s="51" t="s">
        <v>113</v>
      </c>
      <c r="AV704" s="51" t="s">
        <v>114</v>
      </c>
      <c r="AW704" s="53" t="s">
        <v>159</v>
      </c>
      <c r="AX704" s="54">
        <f t="shared" si="112"/>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3"/>
        <v>828</v>
      </c>
      <c r="BP704" s="157"/>
      <c r="BQ704" s="158">
        <f t="shared" si="114"/>
        <v>1706</v>
      </c>
      <c r="BR704" s="62">
        <f t="shared" si="13"/>
        <v>1341</v>
      </c>
      <c r="BS704" s="159">
        <f t="shared" si="115"/>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2"/>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2253</v>
      </c>
      <c r="W705" s="43" t="s">
        <v>597</v>
      </c>
      <c r="X705" s="42">
        <v>260.0</v>
      </c>
      <c r="Y705" s="45">
        <v>6.0</v>
      </c>
      <c r="Z705" s="45">
        <v>1.45</v>
      </c>
      <c r="AA705" s="42" t="s">
        <v>598</v>
      </c>
      <c r="AB705" s="43" t="s">
        <v>97</v>
      </c>
      <c r="AC705" s="113"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11"/>
        <v>7590</v>
      </c>
      <c r="AR705" s="52">
        <f t="shared" si="4"/>
        <v>0.45</v>
      </c>
      <c r="AS705" s="51" t="s">
        <v>111</v>
      </c>
      <c r="AT705" s="51" t="s">
        <v>112</v>
      </c>
      <c r="AU705" s="51" t="s">
        <v>113</v>
      </c>
      <c r="AV705" s="51" t="s">
        <v>114</v>
      </c>
      <c r="AW705" s="53" t="s">
        <v>159</v>
      </c>
      <c r="AX705" s="54">
        <f t="shared" si="112"/>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3"/>
        <v>1014.3</v>
      </c>
      <c r="BP705" s="157"/>
      <c r="BQ705" s="158">
        <f t="shared" si="114"/>
        <v>2109.7</v>
      </c>
      <c r="BR705" s="62">
        <f t="shared" si="13"/>
        <v>1635.7</v>
      </c>
      <c r="BS705" s="159">
        <f t="shared" si="115"/>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2"/>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2253</v>
      </c>
      <c r="W706" s="43" t="s">
        <v>597</v>
      </c>
      <c r="X706" s="42">
        <v>260.0</v>
      </c>
      <c r="Y706" s="45">
        <v>7.0</v>
      </c>
      <c r="Z706" s="45">
        <v>1.45</v>
      </c>
      <c r="AA706" s="42" t="s">
        <v>598</v>
      </c>
      <c r="AB706" s="43" t="s">
        <v>97</v>
      </c>
      <c r="AC706" s="113"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11"/>
        <v>8855</v>
      </c>
      <c r="AR706" s="52">
        <f t="shared" si="4"/>
        <v>0.45</v>
      </c>
      <c r="AS706" s="51" t="s">
        <v>111</v>
      </c>
      <c r="AT706" s="51" t="s">
        <v>112</v>
      </c>
      <c r="AU706" s="51" t="s">
        <v>113</v>
      </c>
      <c r="AV706" s="51" t="s">
        <v>114</v>
      </c>
      <c r="AW706" s="53" t="s">
        <v>159</v>
      </c>
      <c r="AX706" s="54">
        <f t="shared" si="112"/>
        <v>7406</v>
      </c>
      <c r="AY706" s="54">
        <f t="shared" si="6"/>
        <v>96</v>
      </c>
      <c r="AZ706" s="54">
        <v>38.0</v>
      </c>
      <c r="BA706" s="54">
        <v>9.0</v>
      </c>
      <c r="BB706" s="54">
        <f t="shared" si="7"/>
        <v>893</v>
      </c>
      <c r="BC706" s="133">
        <f t="shared" ref="BC706:BC707" si="133">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3"/>
        <v>1183.35</v>
      </c>
      <c r="BP706" s="157"/>
      <c r="BQ706" s="158">
        <f t="shared" si="114"/>
        <v>2451.65</v>
      </c>
      <c r="BR706" s="62">
        <f t="shared" si="13"/>
        <v>1867.65</v>
      </c>
      <c r="BS706" s="159">
        <f t="shared" si="115"/>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2253</v>
      </c>
      <c r="W707" s="43" t="s">
        <v>597</v>
      </c>
      <c r="X707" s="42">
        <v>260.0</v>
      </c>
      <c r="Y707" s="45">
        <v>10.0</v>
      </c>
      <c r="Z707" s="45">
        <v>1.45</v>
      </c>
      <c r="AA707" s="42" t="s">
        <v>598</v>
      </c>
      <c r="AB707" s="43" t="s">
        <v>97</v>
      </c>
      <c r="AC707" s="113"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11"/>
        <v>12760</v>
      </c>
      <c r="AR707" s="52">
        <f t="shared" si="4"/>
        <v>0.42</v>
      </c>
      <c r="AS707" s="51" t="s">
        <v>111</v>
      </c>
      <c r="AT707" s="51" t="s">
        <v>112</v>
      </c>
      <c r="AU707" s="51" t="s">
        <v>113</v>
      </c>
      <c r="AV707" s="51" t="s">
        <v>114</v>
      </c>
      <c r="AW707" s="53" t="s">
        <v>159</v>
      </c>
      <c r="AX707" s="54">
        <f t="shared" si="112"/>
        <v>9900</v>
      </c>
      <c r="AY707" s="54">
        <f t="shared" si="6"/>
        <v>96</v>
      </c>
      <c r="AZ707" s="54">
        <v>38.0</v>
      </c>
      <c r="BA707" s="54">
        <v>9.0</v>
      </c>
      <c r="BB707" s="54">
        <f t="shared" si="7"/>
        <v>893</v>
      </c>
      <c r="BC707" s="133">
        <f t="shared" si="133"/>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3"/>
        <v>1518</v>
      </c>
      <c r="BP707" s="157"/>
      <c r="BQ707" s="158">
        <f t="shared" si="114"/>
        <v>3046</v>
      </c>
      <c r="BR707" s="62">
        <f t="shared" si="13"/>
        <v>1566</v>
      </c>
      <c r="BS707" s="159">
        <f t="shared" si="115"/>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4">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927</v>
      </c>
      <c r="W708" s="43" t="s">
        <v>597</v>
      </c>
      <c r="X708" s="42">
        <v>260.0</v>
      </c>
      <c r="Y708" s="45" t="s">
        <v>95</v>
      </c>
      <c r="Z708" s="45" t="s">
        <v>1954</v>
      </c>
      <c r="AA708" s="42" t="s">
        <v>96</v>
      </c>
      <c r="AB708" s="43" t="s">
        <v>97</v>
      </c>
      <c r="AC708" s="113"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11"/>
        <v>415</v>
      </c>
      <c r="AR708" s="52">
        <f t="shared" si="4"/>
        <v>0.44</v>
      </c>
      <c r="AS708" s="51" t="s">
        <v>111</v>
      </c>
      <c r="AT708" s="51" t="s">
        <v>112</v>
      </c>
      <c r="AU708" s="51" t="s">
        <v>113</v>
      </c>
      <c r="AV708" s="51" t="s">
        <v>114</v>
      </c>
      <c r="AW708" s="53" t="s">
        <v>159</v>
      </c>
      <c r="AX708" s="54">
        <f t="shared" si="112"/>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3"/>
        <v>48.45</v>
      </c>
      <c r="BP708" s="153"/>
      <c r="BQ708" s="154">
        <f t="shared" si="114"/>
        <v>98.55</v>
      </c>
      <c r="BR708" s="62">
        <f t="shared" si="13"/>
        <v>42.55</v>
      </c>
      <c r="BS708" s="155">
        <f t="shared" si="115"/>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4"/>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927</v>
      </c>
      <c r="W709" s="43" t="s">
        <v>597</v>
      </c>
      <c r="X709" s="42">
        <v>260.0</v>
      </c>
      <c r="Y709" s="45" t="s">
        <v>95</v>
      </c>
      <c r="Z709" s="43" t="s">
        <v>1967</v>
      </c>
      <c r="AA709" s="42" t="s">
        <v>96</v>
      </c>
      <c r="AB709" s="43" t="s">
        <v>97</v>
      </c>
      <c r="AC709" s="113"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11"/>
        <v>588</v>
      </c>
      <c r="AR709" s="52">
        <f t="shared" si="4"/>
        <v>0.44</v>
      </c>
      <c r="AS709" s="51" t="s">
        <v>111</v>
      </c>
      <c r="AT709" s="51" t="s">
        <v>112</v>
      </c>
      <c r="AU709" s="51" t="s">
        <v>113</v>
      </c>
      <c r="AV709" s="51" t="s">
        <v>114</v>
      </c>
      <c r="AW709" s="53" t="s">
        <v>159</v>
      </c>
      <c r="AX709" s="54">
        <f t="shared" si="112"/>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3"/>
        <v>73.05</v>
      </c>
      <c r="BP709" s="157"/>
      <c r="BQ709" s="158">
        <f t="shared" si="114"/>
        <v>149.95</v>
      </c>
      <c r="BR709" s="62">
        <f t="shared" si="13"/>
        <v>90.95</v>
      </c>
      <c r="BS709" s="159">
        <f t="shared" si="115"/>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4"/>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927</v>
      </c>
      <c r="W710" s="43" t="s">
        <v>597</v>
      </c>
      <c r="X710" s="42">
        <v>260.0</v>
      </c>
      <c r="Y710" s="45" t="s">
        <v>95</v>
      </c>
      <c r="Z710" s="45">
        <v>1.45</v>
      </c>
      <c r="AA710" s="42" t="s">
        <v>96</v>
      </c>
      <c r="AB710" s="43" t="s">
        <v>97</v>
      </c>
      <c r="AC710" s="113"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11"/>
        <v>795</v>
      </c>
      <c r="AR710" s="52">
        <f t="shared" si="4"/>
        <v>0.47</v>
      </c>
      <c r="AS710" s="51" t="s">
        <v>111</v>
      </c>
      <c r="AT710" s="51" t="s">
        <v>112</v>
      </c>
      <c r="AU710" s="51" t="s">
        <v>113</v>
      </c>
      <c r="AV710" s="51" t="s">
        <v>114</v>
      </c>
      <c r="AW710" s="53" t="s">
        <v>159</v>
      </c>
      <c r="AX710" s="54">
        <f t="shared" si="112"/>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3"/>
        <v>103.5</v>
      </c>
      <c r="BP710" s="157"/>
      <c r="BQ710" s="158">
        <f t="shared" si="114"/>
        <v>213.5</v>
      </c>
      <c r="BR710" s="62">
        <f t="shared" si="13"/>
        <v>149.5</v>
      </c>
      <c r="BS710" s="159">
        <f t="shared" si="115"/>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4"/>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927</v>
      </c>
      <c r="W711" s="43" t="s">
        <v>597</v>
      </c>
      <c r="X711" s="42">
        <v>260.0</v>
      </c>
      <c r="Y711" s="45">
        <v>1.0</v>
      </c>
      <c r="Z711" s="45">
        <v>1.45</v>
      </c>
      <c r="AA711" s="42" t="s">
        <v>96</v>
      </c>
      <c r="AB711" s="43" t="s">
        <v>97</v>
      </c>
      <c r="AC711"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11"/>
        <v>1421</v>
      </c>
      <c r="AR711" s="52">
        <f t="shared" si="4"/>
        <v>0.47</v>
      </c>
      <c r="AS711" s="51" t="s">
        <v>111</v>
      </c>
      <c r="AT711" s="51" t="s">
        <v>112</v>
      </c>
      <c r="AU711" s="51" t="s">
        <v>113</v>
      </c>
      <c r="AV711" s="51" t="s">
        <v>114</v>
      </c>
      <c r="AW711" s="53" t="s">
        <v>159</v>
      </c>
      <c r="AX711" s="54">
        <f t="shared" si="112"/>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3"/>
        <v>192.96</v>
      </c>
      <c r="BP711" s="157"/>
      <c r="BQ711" s="158">
        <f t="shared" si="114"/>
        <v>405.44</v>
      </c>
      <c r="BR711" s="62">
        <f t="shared" si="13"/>
        <v>316.44</v>
      </c>
      <c r="BS711" s="159">
        <f t="shared" si="115"/>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4"/>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927</v>
      </c>
      <c r="W712" s="43" t="s">
        <v>597</v>
      </c>
      <c r="X712" s="42">
        <v>260.0</v>
      </c>
      <c r="Y712" s="45">
        <v>1.5</v>
      </c>
      <c r="Z712" s="45">
        <v>1.45</v>
      </c>
      <c r="AA712" s="42" t="s">
        <v>96</v>
      </c>
      <c r="AB712" s="43" t="s">
        <v>97</v>
      </c>
      <c r="AC712"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11"/>
        <v>1980</v>
      </c>
      <c r="AR712" s="52">
        <f t="shared" si="4"/>
        <v>0.45</v>
      </c>
      <c r="AS712" s="51" t="s">
        <v>111</v>
      </c>
      <c r="AT712" s="51" t="s">
        <v>112</v>
      </c>
      <c r="AU712" s="51" t="s">
        <v>113</v>
      </c>
      <c r="AV712" s="51" t="s">
        <v>114</v>
      </c>
      <c r="AW712" s="53" t="s">
        <v>159</v>
      </c>
      <c r="AX712" s="54">
        <f t="shared" si="112"/>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3"/>
        <v>270</v>
      </c>
      <c r="BP712" s="157"/>
      <c r="BQ712" s="158">
        <f t="shared" si="114"/>
        <v>552</v>
      </c>
      <c r="BR712" s="62">
        <f t="shared" si="13"/>
        <v>453</v>
      </c>
      <c r="BS712" s="159">
        <f t="shared" si="115"/>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4"/>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927</v>
      </c>
      <c r="W713" s="43" t="s">
        <v>597</v>
      </c>
      <c r="X713" s="42">
        <v>260.0</v>
      </c>
      <c r="Y713" s="45">
        <v>2.0</v>
      </c>
      <c r="Z713" s="45">
        <v>1.45</v>
      </c>
      <c r="AA713" s="42" t="s">
        <v>96</v>
      </c>
      <c r="AB713" s="43" t="s">
        <v>97</v>
      </c>
      <c r="AC713" s="113"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11"/>
        <v>2900</v>
      </c>
      <c r="AR713" s="52">
        <f t="shared" si="4"/>
        <v>0.42</v>
      </c>
      <c r="AS713" s="51" t="s">
        <v>111</v>
      </c>
      <c r="AT713" s="51" t="s">
        <v>112</v>
      </c>
      <c r="AU713" s="51" t="s">
        <v>113</v>
      </c>
      <c r="AV713" s="51" t="s">
        <v>114</v>
      </c>
      <c r="AW713" s="53" t="s">
        <v>159</v>
      </c>
      <c r="AX713" s="54">
        <f t="shared" si="112"/>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3"/>
        <v>385.65</v>
      </c>
      <c r="BP713" s="157"/>
      <c r="BQ713" s="158">
        <f t="shared" si="114"/>
        <v>781.35</v>
      </c>
      <c r="BR713" s="62">
        <f t="shared" si="13"/>
        <v>623.35</v>
      </c>
      <c r="BS713" s="159">
        <f t="shared" si="115"/>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4"/>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927</v>
      </c>
      <c r="W714" s="43" t="s">
        <v>597</v>
      </c>
      <c r="X714" s="42">
        <v>260.0</v>
      </c>
      <c r="Y714" s="45">
        <v>3.0</v>
      </c>
      <c r="Z714" s="45">
        <v>1.45</v>
      </c>
      <c r="AA714" s="42" t="s">
        <v>96</v>
      </c>
      <c r="AB714" s="43" t="s">
        <v>97</v>
      </c>
      <c r="AC714" s="113"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11"/>
        <v>4234</v>
      </c>
      <c r="AR714" s="52">
        <f t="shared" si="4"/>
        <v>0.42</v>
      </c>
      <c r="AS714" s="51" t="s">
        <v>111</v>
      </c>
      <c r="AT714" s="51" t="s">
        <v>112</v>
      </c>
      <c r="AU714" s="51" t="s">
        <v>113</v>
      </c>
      <c r="AV714" s="51" t="s">
        <v>114</v>
      </c>
      <c r="AW714" s="53" t="s">
        <v>159</v>
      </c>
      <c r="AX714" s="54">
        <f t="shared" si="112"/>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3"/>
        <v>565.95</v>
      </c>
      <c r="BP714" s="157"/>
      <c r="BQ714" s="158">
        <f t="shared" si="114"/>
        <v>1135.05</v>
      </c>
      <c r="BR714" s="62">
        <f t="shared" si="13"/>
        <v>903.05</v>
      </c>
      <c r="BS714" s="159">
        <f t="shared" si="115"/>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4"/>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927</v>
      </c>
      <c r="W715" s="43" t="s">
        <v>597</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11"/>
        <v>5693</v>
      </c>
      <c r="AR715" s="52">
        <f t="shared" si="4"/>
        <v>0.45</v>
      </c>
      <c r="AS715" s="51" t="s">
        <v>111</v>
      </c>
      <c r="AT715" s="51" t="s">
        <v>112</v>
      </c>
      <c r="AU715" s="51" t="s">
        <v>113</v>
      </c>
      <c r="AV715" s="51" t="s">
        <v>114</v>
      </c>
      <c r="AW715" s="53" t="s">
        <v>159</v>
      </c>
      <c r="AX715" s="54">
        <f t="shared" si="112"/>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3"/>
        <v>776.25</v>
      </c>
      <c r="BP715" s="157"/>
      <c r="BQ715" s="158">
        <f t="shared" si="114"/>
        <v>1625.75</v>
      </c>
      <c r="BR715" s="62">
        <f t="shared" si="13"/>
        <v>1300.75</v>
      </c>
      <c r="BS715" s="159">
        <f t="shared" si="115"/>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4"/>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927</v>
      </c>
      <c r="W716" s="43" t="s">
        <v>597</v>
      </c>
      <c r="X716" s="42">
        <v>260.0</v>
      </c>
      <c r="Y716" s="45">
        <v>5.0</v>
      </c>
      <c r="Z716" s="45">
        <v>1.45</v>
      </c>
      <c r="AA716" s="42" t="s">
        <v>96</v>
      </c>
      <c r="AB716" s="43" t="s">
        <v>97</v>
      </c>
      <c r="AC716" s="113"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11"/>
        <v>6875</v>
      </c>
      <c r="AR716" s="52">
        <f t="shared" si="4"/>
        <v>0.45</v>
      </c>
      <c r="AS716" s="51" t="s">
        <v>111</v>
      </c>
      <c r="AT716" s="51" t="s">
        <v>112</v>
      </c>
      <c r="AU716" s="51" t="s">
        <v>113</v>
      </c>
      <c r="AV716" s="51" t="s">
        <v>114</v>
      </c>
      <c r="AW716" s="53" t="s">
        <v>159</v>
      </c>
      <c r="AX716" s="54">
        <f t="shared" si="112"/>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3"/>
        <v>937.5</v>
      </c>
      <c r="BP716" s="157"/>
      <c r="BQ716" s="158">
        <f t="shared" si="114"/>
        <v>1936.5</v>
      </c>
      <c r="BR716" s="62">
        <f t="shared" si="13"/>
        <v>1571.5</v>
      </c>
      <c r="BS716" s="159">
        <f t="shared" si="115"/>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4"/>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927</v>
      </c>
      <c r="W717" s="43" t="s">
        <v>597</v>
      </c>
      <c r="X717" s="42">
        <v>260.0</v>
      </c>
      <c r="Y717" s="45">
        <v>6.0</v>
      </c>
      <c r="Z717" s="45">
        <v>1.45</v>
      </c>
      <c r="AA717" s="42" t="s">
        <v>96</v>
      </c>
      <c r="AB717" s="43" t="s">
        <v>97</v>
      </c>
      <c r="AC717" s="113"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11"/>
        <v>8493</v>
      </c>
      <c r="AR717" s="52">
        <f t="shared" si="4"/>
        <v>0.43</v>
      </c>
      <c r="AS717" s="51" t="s">
        <v>111</v>
      </c>
      <c r="AT717" s="51" t="s">
        <v>112</v>
      </c>
      <c r="AU717" s="51" t="s">
        <v>113</v>
      </c>
      <c r="AV717" s="51" t="s">
        <v>114</v>
      </c>
      <c r="AW717" s="53" t="s">
        <v>159</v>
      </c>
      <c r="AX717" s="54">
        <f t="shared" si="112"/>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3"/>
        <v>1139.85</v>
      </c>
      <c r="BP717" s="157"/>
      <c r="BQ717" s="158">
        <f t="shared" si="114"/>
        <v>2353.15</v>
      </c>
      <c r="BR717" s="62">
        <f t="shared" si="13"/>
        <v>1879.15</v>
      </c>
      <c r="BS717" s="159">
        <f t="shared" si="115"/>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4"/>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927</v>
      </c>
      <c r="W718" s="43" t="s">
        <v>597</v>
      </c>
      <c r="X718" s="42">
        <v>260.0</v>
      </c>
      <c r="Y718" s="45">
        <v>7.0</v>
      </c>
      <c r="Z718" s="45">
        <v>1.45</v>
      </c>
      <c r="AA718" s="42" t="s">
        <v>96</v>
      </c>
      <c r="AB718" s="43" t="s">
        <v>97</v>
      </c>
      <c r="AC718" s="113"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11"/>
        <v>9976</v>
      </c>
      <c r="AR718" s="52">
        <f t="shared" si="4"/>
        <v>0.42</v>
      </c>
      <c r="AS718" s="51" t="s">
        <v>111</v>
      </c>
      <c r="AT718" s="51" t="s">
        <v>112</v>
      </c>
      <c r="AU718" s="51" t="s">
        <v>113</v>
      </c>
      <c r="AV718" s="51" t="s">
        <v>114</v>
      </c>
      <c r="AW718" s="53" t="s">
        <v>159</v>
      </c>
      <c r="AX718" s="54">
        <f t="shared" si="112"/>
        <v>8428</v>
      </c>
      <c r="AY718" s="54">
        <f t="shared" si="6"/>
        <v>96</v>
      </c>
      <c r="AZ718" s="54">
        <v>38.0</v>
      </c>
      <c r="BA718" s="54">
        <v>9.0</v>
      </c>
      <c r="BB718" s="54">
        <f t="shared" si="7"/>
        <v>893</v>
      </c>
      <c r="BC718" s="133">
        <f t="shared" ref="BC718:BC719" si="136">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3"/>
        <v>1341.6</v>
      </c>
      <c r="BP718" s="157"/>
      <c r="BQ718" s="158">
        <f t="shared" si="114"/>
        <v>2802.4</v>
      </c>
      <c r="BR718" s="62">
        <f t="shared" si="13"/>
        <v>2218.4</v>
      </c>
      <c r="BS718" s="159">
        <f t="shared" si="115"/>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927</v>
      </c>
      <c r="W719" s="43" t="s">
        <v>597</v>
      </c>
      <c r="X719" s="42">
        <v>260.0</v>
      </c>
      <c r="Y719" s="45">
        <v>10.0</v>
      </c>
      <c r="Z719" s="45">
        <v>1.45</v>
      </c>
      <c r="AA719" s="42" t="s">
        <v>96</v>
      </c>
      <c r="AB719" s="43" t="s">
        <v>97</v>
      </c>
      <c r="AC719" s="113"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11"/>
        <v>14300</v>
      </c>
      <c r="AR719" s="52">
        <f t="shared" si="4"/>
        <v>0.35</v>
      </c>
      <c r="AS719" s="51" t="s">
        <v>111</v>
      </c>
      <c r="AT719" s="51" t="s">
        <v>112</v>
      </c>
      <c r="AU719" s="51" t="s">
        <v>113</v>
      </c>
      <c r="AV719" s="51" t="s">
        <v>114</v>
      </c>
      <c r="AW719" s="53" t="s">
        <v>159</v>
      </c>
      <c r="AX719" s="54">
        <f t="shared" si="112"/>
        <v>11660</v>
      </c>
      <c r="AY719" s="54">
        <f t="shared" si="6"/>
        <v>96</v>
      </c>
      <c r="AZ719" s="54">
        <v>38.0</v>
      </c>
      <c r="BA719" s="54">
        <v>9.0</v>
      </c>
      <c r="BB719" s="54">
        <f t="shared" si="7"/>
        <v>893</v>
      </c>
      <c r="BC719" s="133">
        <f t="shared" si="136"/>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3"/>
        <v>1782</v>
      </c>
      <c r="BP719" s="157"/>
      <c r="BQ719" s="158">
        <f t="shared" si="114"/>
        <v>3723</v>
      </c>
      <c r="BR719" s="62">
        <f t="shared" si="13"/>
        <v>2243</v>
      </c>
      <c r="BS719" s="159">
        <f t="shared" si="115"/>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7">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305</v>
      </c>
      <c r="W720" s="43" t="s">
        <v>597</v>
      </c>
      <c r="X720" s="42">
        <v>260.0</v>
      </c>
      <c r="Y720" s="45" t="s">
        <v>95</v>
      </c>
      <c r="Z720" s="45" t="s">
        <v>1954</v>
      </c>
      <c r="AA720" s="42" t="s">
        <v>96</v>
      </c>
      <c r="AB720" s="43" t="s">
        <v>97</v>
      </c>
      <c r="AC720" s="113"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11"/>
        <v>439</v>
      </c>
      <c r="AR720" s="52">
        <f t="shared" si="4"/>
        <v>0.43</v>
      </c>
      <c r="AS720" s="51" t="s">
        <v>111</v>
      </c>
      <c r="AT720" s="51" t="s">
        <v>112</v>
      </c>
      <c r="AU720" s="51" t="s">
        <v>113</v>
      </c>
      <c r="AV720" s="51" t="s">
        <v>114</v>
      </c>
      <c r="AW720" s="53" t="s">
        <v>159</v>
      </c>
      <c r="AX720" s="54">
        <f t="shared" si="112"/>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3"/>
        <v>51.45</v>
      </c>
      <c r="BP720" s="153"/>
      <c r="BQ720" s="154">
        <f t="shared" si="114"/>
        <v>104.55</v>
      </c>
      <c r="BR720" s="62">
        <f t="shared" si="13"/>
        <v>48.55</v>
      </c>
      <c r="BS720" s="155">
        <f t="shared" si="115"/>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7"/>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305</v>
      </c>
      <c r="W721" s="43" t="s">
        <v>597</v>
      </c>
      <c r="X721" s="42">
        <v>260.0</v>
      </c>
      <c r="Y721" s="45" t="s">
        <v>95</v>
      </c>
      <c r="Z721" s="43" t="s">
        <v>1967</v>
      </c>
      <c r="AA721" s="42" t="s">
        <v>96</v>
      </c>
      <c r="AB721" s="43" t="s">
        <v>97</v>
      </c>
      <c r="AC721" s="113"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11"/>
        <v>622</v>
      </c>
      <c r="AR721" s="52">
        <f t="shared" si="4"/>
        <v>0.43</v>
      </c>
      <c r="AS721" s="51" t="s">
        <v>111</v>
      </c>
      <c r="AT721" s="51" t="s">
        <v>112</v>
      </c>
      <c r="AU721" s="51" t="s">
        <v>113</v>
      </c>
      <c r="AV721" s="51" t="s">
        <v>114</v>
      </c>
      <c r="AW721" s="53" t="s">
        <v>159</v>
      </c>
      <c r="AX721" s="54">
        <f t="shared" si="112"/>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3"/>
        <v>78.9</v>
      </c>
      <c r="BP721" s="157"/>
      <c r="BQ721" s="158">
        <f t="shared" si="114"/>
        <v>161.1</v>
      </c>
      <c r="BR721" s="62">
        <f t="shared" si="13"/>
        <v>102.1</v>
      </c>
      <c r="BS721" s="159">
        <f t="shared" si="115"/>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7"/>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305</v>
      </c>
      <c r="W722" s="43" t="s">
        <v>597</v>
      </c>
      <c r="X722" s="42">
        <v>260.0</v>
      </c>
      <c r="Y722" s="45" t="s">
        <v>95</v>
      </c>
      <c r="Z722" s="45">
        <v>1.45</v>
      </c>
      <c r="AA722" s="42" t="s">
        <v>96</v>
      </c>
      <c r="AB722" s="43" t="s">
        <v>97</v>
      </c>
      <c r="AC722" s="113"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11"/>
        <v>858</v>
      </c>
      <c r="AR722" s="52">
        <f t="shared" si="4"/>
        <v>0.45</v>
      </c>
      <c r="AS722" s="51" t="s">
        <v>111</v>
      </c>
      <c r="AT722" s="51" t="s">
        <v>112</v>
      </c>
      <c r="AU722" s="51" t="s">
        <v>113</v>
      </c>
      <c r="AV722" s="51" t="s">
        <v>114</v>
      </c>
      <c r="AW722" s="53" t="s">
        <v>159</v>
      </c>
      <c r="AX722" s="54">
        <f t="shared" si="112"/>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3"/>
        <v>112.32</v>
      </c>
      <c r="BP722" s="157"/>
      <c r="BQ722" s="158">
        <f t="shared" si="114"/>
        <v>230.48</v>
      </c>
      <c r="BR722" s="62">
        <f t="shared" si="13"/>
        <v>166.48</v>
      </c>
      <c r="BS722" s="159">
        <f t="shared" si="115"/>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7"/>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305</v>
      </c>
      <c r="W723" s="43" t="s">
        <v>597</v>
      </c>
      <c r="X723" s="42">
        <v>260.0</v>
      </c>
      <c r="Y723" s="45">
        <v>1.0</v>
      </c>
      <c r="Z723" s="45">
        <v>1.45</v>
      </c>
      <c r="AA723" s="42" t="s">
        <v>96</v>
      </c>
      <c r="AB723" s="43" t="s">
        <v>97</v>
      </c>
      <c r="AC723" s="113"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11"/>
        <v>1568</v>
      </c>
      <c r="AR723" s="52">
        <f t="shared" si="4"/>
        <v>0.45</v>
      </c>
      <c r="AS723" s="51" t="s">
        <v>111</v>
      </c>
      <c r="AT723" s="51" t="s">
        <v>112</v>
      </c>
      <c r="AU723" s="51" t="s">
        <v>113</v>
      </c>
      <c r="AV723" s="51" t="s">
        <v>114</v>
      </c>
      <c r="AW723" s="53" t="s">
        <v>159</v>
      </c>
      <c r="AX723" s="54">
        <f t="shared" si="112"/>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3"/>
        <v>209.475</v>
      </c>
      <c r="BP723" s="157"/>
      <c r="BQ723" s="158">
        <f t="shared" si="114"/>
        <v>433.025</v>
      </c>
      <c r="BR723" s="62">
        <f t="shared" si="13"/>
        <v>344.025</v>
      </c>
      <c r="BS723" s="159">
        <f t="shared" si="115"/>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7"/>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305</v>
      </c>
      <c r="W724" s="43" t="s">
        <v>597</v>
      </c>
      <c r="X724" s="42">
        <v>260.0</v>
      </c>
      <c r="Y724" s="45">
        <v>1.5</v>
      </c>
      <c r="Z724" s="45">
        <v>1.45</v>
      </c>
      <c r="AA724" s="42" t="s">
        <v>96</v>
      </c>
      <c r="AB724" s="43" t="s">
        <v>97</v>
      </c>
      <c r="AC724" s="113"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11"/>
        <v>2173</v>
      </c>
      <c r="AR724" s="52">
        <f t="shared" si="4"/>
        <v>0.45</v>
      </c>
      <c r="AS724" s="51" t="s">
        <v>111</v>
      </c>
      <c r="AT724" s="51" t="s">
        <v>112</v>
      </c>
      <c r="AU724" s="51" t="s">
        <v>113</v>
      </c>
      <c r="AV724" s="51" t="s">
        <v>114</v>
      </c>
      <c r="AW724" s="53" t="s">
        <v>159</v>
      </c>
      <c r="AX724" s="54">
        <f t="shared" si="112"/>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3"/>
        <v>296.25</v>
      </c>
      <c r="BP724" s="157"/>
      <c r="BQ724" s="158">
        <f t="shared" si="114"/>
        <v>601.75</v>
      </c>
      <c r="BR724" s="62">
        <f t="shared" si="13"/>
        <v>502.75</v>
      </c>
      <c r="BS724" s="159">
        <f t="shared" si="115"/>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7"/>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305</v>
      </c>
      <c r="W725" s="43" t="s">
        <v>597</v>
      </c>
      <c r="X725" s="42">
        <v>260.0</v>
      </c>
      <c r="Y725" s="45">
        <v>2.0</v>
      </c>
      <c r="Z725" s="45">
        <v>1.45</v>
      </c>
      <c r="AA725" s="42" t="s">
        <v>96</v>
      </c>
      <c r="AB725" s="43" t="s">
        <v>97</v>
      </c>
      <c r="AC725" s="113"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11"/>
        <v>3132</v>
      </c>
      <c r="AR725" s="52">
        <f t="shared" si="4"/>
        <v>0.46</v>
      </c>
      <c r="AS725" s="51" t="s">
        <v>111</v>
      </c>
      <c r="AT725" s="51" t="s">
        <v>112</v>
      </c>
      <c r="AU725" s="51" t="s">
        <v>113</v>
      </c>
      <c r="AV725" s="51" t="s">
        <v>114</v>
      </c>
      <c r="AW725" s="53" t="s">
        <v>159</v>
      </c>
      <c r="AX725" s="54">
        <f t="shared" si="112"/>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3"/>
        <v>423.3</v>
      </c>
      <c r="BP725" s="157"/>
      <c r="BQ725" s="158">
        <f t="shared" si="114"/>
        <v>862.7</v>
      </c>
      <c r="BR725" s="62">
        <f t="shared" si="13"/>
        <v>704.7</v>
      </c>
      <c r="BS725" s="159">
        <f t="shared" si="115"/>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7"/>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305</v>
      </c>
      <c r="W726" s="43" t="s">
        <v>597</v>
      </c>
      <c r="X726" s="42">
        <v>260.0</v>
      </c>
      <c r="Y726" s="45">
        <v>3.0</v>
      </c>
      <c r="Z726" s="45">
        <v>1.45</v>
      </c>
      <c r="AA726" s="42" t="s">
        <v>96</v>
      </c>
      <c r="AB726" s="43" t="s">
        <v>97</v>
      </c>
      <c r="AC726" s="113"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11"/>
        <v>4617</v>
      </c>
      <c r="AR726" s="52">
        <f t="shared" si="4"/>
        <v>0.43</v>
      </c>
      <c r="AS726" s="51" t="s">
        <v>111</v>
      </c>
      <c r="AT726" s="51" t="s">
        <v>112</v>
      </c>
      <c r="AU726" s="51" t="s">
        <v>113</v>
      </c>
      <c r="AV726" s="51" t="s">
        <v>114</v>
      </c>
      <c r="AW726" s="53" t="s">
        <v>159</v>
      </c>
      <c r="AX726" s="54">
        <f t="shared" si="112"/>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3"/>
        <v>620.25</v>
      </c>
      <c r="BP726" s="157"/>
      <c r="BQ726" s="158">
        <f t="shared" si="114"/>
        <v>1244.75</v>
      </c>
      <c r="BR726" s="62">
        <f t="shared" si="13"/>
        <v>1012.75</v>
      </c>
      <c r="BS726" s="159">
        <f t="shared" si="115"/>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7"/>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305</v>
      </c>
      <c r="W727" s="43" t="s">
        <v>597</v>
      </c>
      <c r="X727" s="42">
        <v>260.0</v>
      </c>
      <c r="Y727" s="45">
        <v>4.0</v>
      </c>
      <c r="Z727" s="45">
        <v>1.45</v>
      </c>
      <c r="AA727" s="42" t="s">
        <v>96</v>
      </c>
      <c r="AB727" s="43" t="s">
        <v>97</v>
      </c>
      <c r="AC727" s="113"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11"/>
        <v>6215</v>
      </c>
      <c r="AR727" s="52">
        <f t="shared" si="4"/>
        <v>0.45</v>
      </c>
      <c r="AS727" s="51" t="s">
        <v>111</v>
      </c>
      <c r="AT727" s="51" t="s">
        <v>112</v>
      </c>
      <c r="AU727" s="51" t="s">
        <v>113</v>
      </c>
      <c r="AV727" s="51" t="s">
        <v>114</v>
      </c>
      <c r="AW727" s="53" t="s">
        <v>159</v>
      </c>
      <c r="AX727" s="54">
        <f t="shared" si="112"/>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3"/>
        <v>847.5</v>
      </c>
      <c r="BP727" s="157"/>
      <c r="BQ727" s="158">
        <f t="shared" si="114"/>
        <v>1765.5</v>
      </c>
      <c r="BR727" s="62">
        <f t="shared" si="13"/>
        <v>1440.5</v>
      </c>
      <c r="BS727" s="159">
        <f t="shared" si="115"/>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7"/>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305</v>
      </c>
      <c r="W728" s="43" t="s">
        <v>597</v>
      </c>
      <c r="X728" s="42">
        <v>260.0</v>
      </c>
      <c r="Y728" s="45">
        <v>5.0</v>
      </c>
      <c r="Z728" s="45">
        <v>1.45</v>
      </c>
      <c r="AA728" s="42" t="s">
        <v>96</v>
      </c>
      <c r="AB728" s="43" t="s">
        <v>97</v>
      </c>
      <c r="AC728" s="113"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11"/>
        <v>7587</v>
      </c>
      <c r="AR728" s="52">
        <f t="shared" si="4"/>
        <v>0.46</v>
      </c>
      <c r="AS728" s="51" t="s">
        <v>111</v>
      </c>
      <c r="AT728" s="51" t="s">
        <v>112</v>
      </c>
      <c r="AU728" s="51" t="s">
        <v>113</v>
      </c>
      <c r="AV728" s="51" t="s">
        <v>114</v>
      </c>
      <c r="AW728" s="53" t="s">
        <v>159</v>
      </c>
      <c r="AX728" s="54">
        <f t="shared" si="112"/>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3"/>
        <v>1032.675</v>
      </c>
      <c r="BP728" s="157"/>
      <c r="BQ728" s="158">
        <f t="shared" si="114"/>
        <v>2145.825</v>
      </c>
      <c r="BR728" s="62">
        <f t="shared" si="13"/>
        <v>1780.825</v>
      </c>
      <c r="BS728" s="159">
        <f t="shared" si="115"/>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7"/>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305</v>
      </c>
      <c r="W729" s="43" t="s">
        <v>597</v>
      </c>
      <c r="X729" s="42">
        <v>260.0</v>
      </c>
      <c r="Y729" s="45">
        <v>6.0</v>
      </c>
      <c r="Z729" s="45">
        <v>1.45</v>
      </c>
      <c r="AA729" s="42" t="s">
        <v>96</v>
      </c>
      <c r="AB729" s="43" t="s">
        <v>97</v>
      </c>
      <c r="AC729" s="113"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11"/>
        <v>9169</v>
      </c>
      <c r="AR729" s="52">
        <f t="shared" si="4"/>
        <v>0.47</v>
      </c>
      <c r="AS729" s="51" t="s">
        <v>111</v>
      </c>
      <c r="AT729" s="51" t="s">
        <v>112</v>
      </c>
      <c r="AU729" s="51" t="s">
        <v>113</v>
      </c>
      <c r="AV729" s="51" t="s">
        <v>114</v>
      </c>
      <c r="AW729" s="53" t="s">
        <v>159</v>
      </c>
      <c r="AX729" s="54">
        <f t="shared" si="112"/>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3"/>
        <v>1245.6</v>
      </c>
      <c r="BP729" s="157"/>
      <c r="BQ729" s="158">
        <f t="shared" si="114"/>
        <v>2556.4</v>
      </c>
      <c r="BR729" s="62">
        <f t="shared" si="13"/>
        <v>2082.4</v>
      </c>
      <c r="BS729" s="159">
        <f t="shared" si="115"/>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7"/>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305</v>
      </c>
      <c r="W730" s="43" t="s">
        <v>597</v>
      </c>
      <c r="X730" s="42">
        <v>260.0</v>
      </c>
      <c r="Y730" s="45">
        <v>7.0</v>
      </c>
      <c r="Z730" s="45">
        <v>1.45</v>
      </c>
      <c r="AA730" s="42" t="s">
        <v>96</v>
      </c>
      <c r="AB730" s="43" t="s">
        <v>97</v>
      </c>
      <c r="AC730" s="113"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11"/>
        <v>10816</v>
      </c>
      <c r="AR730" s="52">
        <f t="shared" si="4"/>
        <v>0.48</v>
      </c>
      <c r="AS730" s="51" t="s">
        <v>111</v>
      </c>
      <c r="AT730" s="51" t="s">
        <v>112</v>
      </c>
      <c r="AU730" s="51" t="s">
        <v>113</v>
      </c>
      <c r="AV730" s="51" t="s">
        <v>114</v>
      </c>
      <c r="AW730" s="53" t="s">
        <v>159</v>
      </c>
      <c r="AX730" s="54">
        <f t="shared" si="112"/>
        <v>9360</v>
      </c>
      <c r="AY730" s="54">
        <f t="shared" si="6"/>
        <v>96</v>
      </c>
      <c r="AZ730" s="54">
        <v>38.0</v>
      </c>
      <c r="BA730" s="54">
        <v>9.0</v>
      </c>
      <c r="BB730" s="54">
        <f t="shared" si="7"/>
        <v>893</v>
      </c>
      <c r="BC730" s="133">
        <f t="shared" ref="BC730:BC731" si="138">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3"/>
        <v>1466.4</v>
      </c>
      <c r="BP730" s="157"/>
      <c r="BQ730" s="158">
        <f t="shared" si="114"/>
        <v>3047.6</v>
      </c>
      <c r="BR730" s="62">
        <f t="shared" si="13"/>
        <v>2463.6</v>
      </c>
      <c r="BS730" s="159">
        <f t="shared" si="115"/>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305</v>
      </c>
      <c r="W731" s="43" t="s">
        <v>597</v>
      </c>
      <c r="X731" s="42">
        <v>260.0</v>
      </c>
      <c r="Y731" s="45">
        <v>10.0</v>
      </c>
      <c r="Z731" s="45">
        <v>1.45</v>
      </c>
      <c r="AA731" s="42" t="s">
        <v>96</v>
      </c>
      <c r="AB731" s="43" t="s">
        <v>97</v>
      </c>
      <c r="AC731" s="113"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11"/>
        <v>15614</v>
      </c>
      <c r="AR731" s="52">
        <f t="shared" si="4"/>
        <v>0.26</v>
      </c>
      <c r="AS731" s="51" t="s">
        <v>111</v>
      </c>
      <c r="AT731" s="51" t="s">
        <v>112</v>
      </c>
      <c r="AU731" s="51" t="s">
        <v>113</v>
      </c>
      <c r="AV731" s="51" t="s">
        <v>114</v>
      </c>
      <c r="AW731" s="53" t="s">
        <v>159</v>
      </c>
      <c r="AX731" s="54">
        <f t="shared" si="112"/>
        <v>13082</v>
      </c>
      <c r="AY731" s="54">
        <f t="shared" si="6"/>
        <v>96</v>
      </c>
      <c r="AZ731" s="54">
        <v>38.0</v>
      </c>
      <c r="BA731" s="54">
        <v>9.0</v>
      </c>
      <c r="BB731" s="54">
        <f t="shared" si="7"/>
        <v>893</v>
      </c>
      <c r="BC731" s="133">
        <f t="shared" si="138"/>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3"/>
        <v>1989.3</v>
      </c>
      <c r="BP731" s="157"/>
      <c r="BQ731" s="158">
        <f t="shared" si="114"/>
        <v>4204.7</v>
      </c>
      <c r="BR731" s="62">
        <f t="shared" si="13"/>
        <v>2724.7</v>
      </c>
      <c r="BS731" s="159">
        <f t="shared" si="115"/>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9">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807</v>
      </c>
      <c r="W732" s="43" t="s">
        <v>4326</v>
      </c>
      <c r="X732" s="42">
        <v>260.0</v>
      </c>
      <c r="Y732" s="45">
        <v>1.45</v>
      </c>
      <c r="Z732" s="43" t="s">
        <v>4314</v>
      </c>
      <c r="AA732" s="42" t="s">
        <v>598</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11"/>
        <v>370</v>
      </c>
      <c r="AR732" s="52">
        <f t="shared" si="4"/>
        <v>0.29</v>
      </c>
      <c r="AS732" s="51" t="s">
        <v>111</v>
      </c>
      <c r="AT732" s="51" t="s">
        <v>112</v>
      </c>
      <c r="AU732" s="51" t="s">
        <v>113</v>
      </c>
      <c r="AV732" s="51" t="s">
        <v>114</v>
      </c>
      <c r="AW732" s="53" t="s">
        <v>159</v>
      </c>
      <c r="AX732" s="54">
        <f t="shared" si="112"/>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3"/>
        <v>41.4</v>
      </c>
      <c r="BP732" s="61"/>
      <c r="BQ732" s="62">
        <f t="shared" si="114"/>
        <v>83.6</v>
      </c>
      <c r="BR732" s="62">
        <f t="shared" si="13"/>
        <v>27.6</v>
      </c>
      <c r="BS732" s="57">
        <f t="shared" si="115"/>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708</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9"/>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305</v>
      </c>
      <c r="W733" s="43" t="s">
        <v>4326</v>
      </c>
      <c r="X733" s="42">
        <v>260.0</v>
      </c>
      <c r="Y733" s="45">
        <v>1.45</v>
      </c>
      <c r="Z733" s="43" t="s">
        <v>4314</v>
      </c>
      <c r="AA733" s="42" t="s">
        <v>598</v>
      </c>
      <c r="AB733" s="43" t="s">
        <v>97</v>
      </c>
      <c r="AC733" s="113"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11"/>
        <v>370</v>
      </c>
      <c r="AR733" s="52">
        <f t="shared" si="4"/>
        <v>0.29</v>
      </c>
      <c r="AS733" s="51" t="s">
        <v>111</v>
      </c>
      <c r="AT733" s="51" t="s">
        <v>112</v>
      </c>
      <c r="AU733" s="51" t="s">
        <v>113</v>
      </c>
      <c r="AV733" s="51" t="s">
        <v>114</v>
      </c>
      <c r="AW733" s="53" t="s">
        <v>159</v>
      </c>
      <c r="AX733" s="54">
        <f t="shared" si="112"/>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3"/>
        <v>41.4</v>
      </c>
      <c r="BP733" s="61"/>
      <c r="BQ733" s="62">
        <f t="shared" si="114"/>
        <v>83.6</v>
      </c>
      <c r="BR733" s="62">
        <f t="shared" si="13"/>
        <v>27.6</v>
      </c>
      <c r="BS733" s="57">
        <f t="shared" si="115"/>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708</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9"/>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598</v>
      </c>
      <c r="AB734" s="43" t="s">
        <v>97</v>
      </c>
      <c r="AC734" s="113" t="str">
        <f t="shared" si="14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11"/>
        <v>366</v>
      </c>
      <c r="AR734" s="52">
        <f t="shared" si="4"/>
        <v>0.31</v>
      </c>
      <c r="AS734" s="51" t="s">
        <v>111</v>
      </c>
      <c r="AT734" s="51" t="s">
        <v>112</v>
      </c>
      <c r="AU734" s="51" t="s">
        <v>113</v>
      </c>
      <c r="AV734" s="51" t="s">
        <v>114</v>
      </c>
      <c r="AW734" s="53" t="s">
        <v>159</v>
      </c>
      <c r="AX734" s="54">
        <f t="shared" si="112"/>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3"/>
        <v>41.34</v>
      </c>
      <c r="BP734" s="61"/>
      <c r="BQ734" s="62">
        <f t="shared" si="114"/>
        <v>85.42</v>
      </c>
      <c r="BR734" s="62">
        <f t="shared" si="13"/>
        <v>29.42</v>
      </c>
      <c r="BS734" s="57">
        <f t="shared" si="115"/>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708</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9"/>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1952</v>
      </c>
      <c r="W735" s="43" t="s">
        <v>4326</v>
      </c>
      <c r="X735" s="42">
        <v>260.0</v>
      </c>
      <c r="Y735" s="45">
        <v>1.45</v>
      </c>
      <c r="Z735" s="43" t="s">
        <v>4314</v>
      </c>
      <c r="AA735" s="42" t="s">
        <v>598</v>
      </c>
      <c r="AB735" s="43" t="s">
        <v>97</v>
      </c>
      <c r="AC735" s="113" t="str">
        <f t="shared" si="14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11"/>
        <v>363</v>
      </c>
      <c r="AR735" s="52">
        <f t="shared" si="4"/>
        <v>0.29</v>
      </c>
      <c r="AS735" s="51" t="s">
        <v>111</v>
      </c>
      <c r="AT735" s="51" t="s">
        <v>112</v>
      </c>
      <c r="AU735" s="51" t="s">
        <v>113</v>
      </c>
      <c r="AV735" s="51" t="s">
        <v>114</v>
      </c>
      <c r="AW735" s="53" t="s">
        <v>159</v>
      </c>
      <c r="AX735" s="54">
        <f t="shared" si="112"/>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3"/>
        <v>40.545</v>
      </c>
      <c r="BP735" s="61"/>
      <c r="BQ735" s="62">
        <f t="shared" si="114"/>
        <v>82.355</v>
      </c>
      <c r="BR735" s="62">
        <f t="shared" si="13"/>
        <v>26.355</v>
      </c>
      <c r="BS735" s="57">
        <f t="shared" si="115"/>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708</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9"/>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1952</v>
      </c>
      <c r="W736" s="43" t="s">
        <v>4281</v>
      </c>
      <c r="X736" s="42">
        <v>405.0</v>
      </c>
      <c r="Y736" s="45">
        <v>1.45</v>
      </c>
      <c r="Z736" s="43" t="s">
        <v>4314</v>
      </c>
      <c r="AA736" s="42" t="s">
        <v>96</v>
      </c>
      <c r="AB736" s="43" t="s">
        <v>97</v>
      </c>
      <c r="AC736" s="113" t="str">
        <f t="shared" si="14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11"/>
        <v>439</v>
      </c>
      <c r="AR736" s="52">
        <f t="shared" si="4"/>
        <v>0.32</v>
      </c>
      <c r="AS736" s="51" t="s">
        <v>111</v>
      </c>
      <c r="AT736" s="51" t="s">
        <v>112</v>
      </c>
      <c r="AU736" s="51" t="s">
        <v>113</v>
      </c>
      <c r="AV736" s="51" t="s">
        <v>114</v>
      </c>
      <c r="AW736" s="53" t="s">
        <v>159</v>
      </c>
      <c r="AX736" s="54">
        <f t="shared" si="112"/>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3"/>
        <v>52.2</v>
      </c>
      <c r="BP736" s="61"/>
      <c r="BQ736" s="62">
        <f t="shared" si="114"/>
        <v>105.2</v>
      </c>
      <c r="BR736" s="62">
        <f t="shared" si="13"/>
        <v>49.2</v>
      </c>
      <c r="BS736" s="57">
        <f t="shared" si="115"/>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9"/>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305</v>
      </c>
      <c r="W737" s="43" t="s">
        <v>4326</v>
      </c>
      <c r="X737" s="42">
        <v>260.0</v>
      </c>
      <c r="Y737" s="45">
        <v>1.45</v>
      </c>
      <c r="Z737" s="43" t="s">
        <v>4314</v>
      </c>
      <c r="AA737" s="42" t="s">
        <v>598</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11"/>
        <v>351</v>
      </c>
      <c r="AR737" s="52">
        <f t="shared" si="4"/>
        <v>0.35</v>
      </c>
      <c r="AS737" s="51" t="s">
        <v>111</v>
      </c>
      <c r="AT737" s="51" t="s">
        <v>112</v>
      </c>
      <c r="AU737" s="51" t="s">
        <v>113</v>
      </c>
      <c r="AV737" s="51" t="s">
        <v>114</v>
      </c>
      <c r="AW737" s="53" t="s">
        <v>159</v>
      </c>
      <c r="AX737" s="54">
        <f t="shared" si="112"/>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3"/>
        <v>41.25</v>
      </c>
      <c r="BP737" s="61"/>
      <c r="BQ737" s="62">
        <f t="shared" si="114"/>
        <v>93.55</v>
      </c>
      <c r="BR737" s="62">
        <f t="shared" si="13"/>
        <v>37.55</v>
      </c>
      <c r="BS737" s="57">
        <f t="shared" si="115"/>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1418</v>
      </c>
      <c r="D738" s="34">
        <f t="shared" si="139"/>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1857</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11"/>
        <v>441</v>
      </c>
      <c r="AR738" s="52">
        <f t="shared" si="4"/>
        <v>0.3</v>
      </c>
      <c r="AS738" s="51" t="s">
        <v>111</v>
      </c>
      <c r="AT738" s="51" t="s">
        <v>112</v>
      </c>
      <c r="AU738" s="51" t="s">
        <v>113</v>
      </c>
      <c r="AV738" s="51" t="s">
        <v>114</v>
      </c>
      <c r="AW738" s="53" t="s">
        <v>159</v>
      </c>
      <c r="AX738" s="54">
        <f t="shared" si="112"/>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3"/>
        <v>51.975</v>
      </c>
      <c r="BP738" s="61"/>
      <c r="BQ738" s="62">
        <f t="shared" si="114"/>
        <v>106.805</v>
      </c>
      <c r="BR738" s="62">
        <f t="shared" si="13"/>
        <v>50.805</v>
      </c>
      <c r="BS738" s="57">
        <f t="shared" si="115"/>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9"/>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399</v>
      </c>
      <c r="W739" s="43" t="s">
        <v>4326</v>
      </c>
      <c r="X739" s="42">
        <v>260.0</v>
      </c>
      <c r="Y739" s="45">
        <v>1.45</v>
      </c>
      <c r="Z739" s="43" t="s">
        <v>4314</v>
      </c>
      <c r="AA739" s="42" t="s">
        <v>598</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11"/>
        <v>359</v>
      </c>
      <c r="AR739" s="52">
        <f t="shared" si="4"/>
        <v>0.31</v>
      </c>
      <c r="AS739" s="51" t="s">
        <v>111</v>
      </c>
      <c r="AT739" s="51" t="s">
        <v>112</v>
      </c>
      <c r="AU739" s="51" t="s">
        <v>113</v>
      </c>
      <c r="AV739" s="51" t="s">
        <v>114</v>
      </c>
      <c r="AW739" s="53" t="s">
        <v>159</v>
      </c>
      <c r="AX739" s="54">
        <f t="shared" si="112"/>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3"/>
        <v>40.56</v>
      </c>
      <c r="BP739" s="61"/>
      <c r="BQ739" s="62">
        <f t="shared" si="114"/>
        <v>83.88</v>
      </c>
      <c r="BR739" s="62">
        <f t="shared" si="13"/>
        <v>27.88</v>
      </c>
      <c r="BS739" s="57">
        <f t="shared" si="115"/>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708</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9"/>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1857</v>
      </c>
      <c r="W740" s="43" t="s">
        <v>4326</v>
      </c>
      <c r="X740" s="42">
        <v>260.0</v>
      </c>
      <c r="Y740" s="45">
        <v>1.45</v>
      </c>
      <c r="Z740" s="43" t="s">
        <v>4314</v>
      </c>
      <c r="AA740" s="42" t="s">
        <v>598</v>
      </c>
      <c r="AB740" s="43" t="s">
        <v>97</v>
      </c>
      <c r="AC740" s="113" t="str">
        <f t="shared" ref="AC740:AC750"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11"/>
        <v>354</v>
      </c>
      <c r="AR740" s="52">
        <f t="shared" si="4"/>
        <v>0.32</v>
      </c>
      <c r="AS740" s="51" t="s">
        <v>111</v>
      </c>
      <c r="AT740" s="51" t="s">
        <v>112</v>
      </c>
      <c r="AU740" s="51" t="s">
        <v>113</v>
      </c>
      <c r="AV740" s="51" t="s">
        <v>114</v>
      </c>
      <c r="AW740" s="53" t="s">
        <v>159</v>
      </c>
      <c r="AX740" s="54">
        <f t="shared" si="112"/>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3"/>
        <v>39.75</v>
      </c>
      <c r="BP740" s="61"/>
      <c r="BQ740" s="62">
        <f t="shared" si="114"/>
        <v>80.73</v>
      </c>
      <c r="BR740" s="62">
        <f t="shared" si="13"/>
        <v>24.73</v>
      </c>
      <c r="BS740" s="57">
        <f t="shared" si="115"/>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708</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9"/>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212</v>
      </c>
      <c r="W741" s="43" t="s">
        <v>4326</v>
      </c>
      <c r="X741" s="42">
        <v>260.0</v>
      </c>
      <c r="Y741" s="45">
        <v>1.45</v>
      </c>
      <c r="Z741" s="43" t="s">
        <v>4314</v>
      </c>
      <c r="AA741" s="42" t="s">
        <v>598</v>
      </c>
      <c r="AB741" s="43" t="s">
        <v>97</v>
      </c>
      <c r="AC741" s="113" t="str">
        <f t="shared" si="14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11"/>
        <v>361</v>
      </c>
      <c r="AR741" s="52">
        <f t="shared" si="4"/>
        <v>0.32</v>
      </c>
      <c r="AS741" s="51" t="s">
        <v>111</v>
      </c>
      <c r="AT741" s="51" t="s">
        <v>112</v>
      </c>
      <c r="AU741" s="51" t="s">
        <v>113</v>
      </c>
      <c r="AV741" s="51" t="s">
        <v>114</v>
      </c>
      <c r="AW741" s="53" t="s">
        <v>159</v>
      </c>
      <c r="AX741" s="54">
        <f t="shared" si="112"/>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3"/>
        <v>40.545</v>
      </c>
      <c r="BP741" s="61"/>
      <c r="BQ741" s="62">
        <f t="shared" si="114"/>
        <v>83.075</v>
      </c>
      <c r="BR741" s="62">
        <f t="shared" si="13"/>
        <v>27.075</v>
      </c>
      <c r="BS741" s="57">
        <f t="shared" si="115"/>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708</v>
      </c>
      <c r="CD741" s="287"/>
      <c r="CE741" s="287"/>
      <c r="CF741" s="287"/>
      <c r="CG741" s="72"/>
      <c r="CH741" s="68"/>
      <c r="CI741" s="68"/>
      <c r="CJ741" s="68"/>
      <c r="CK741" s="68"/>
    </row>
    <row r="742" ht="30.0" customHeight="1">
      <c r="A742" s="316" t="s">
        <v>6049</v>
      </c>
      <c r="B742" s="290" t="s">
        <v>6050</v>
      </c>
      <c r="C742" s="169"/>
      <c r="D742" s="34">
        <f t="shared" si="139"/>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2253</v>
      </c>
      <c r="W742" s="43" t="s">
        <v>2646</v>
      </c>
      <c r="X742" s="42">
        <v>370.0</v>
      </c>
      <c r="Y742" s="45" t="s">
        <v>95</v>
      </c>
      <c r="Z742" s="43">
        <v>0.45</v>
      </c>
      <c r="AA742" s="170" t="s">
        <v>1955</v>
      </c>
      <c r="AB742" s="43" t="s">
        <v>97</v>
      </c>
      <c r="AC742" s="113" t="str">
        <f t="shared" si="141"/>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11"/>
        <v>572</v>
      </c>
      <c r="AR742" s="52">
        <f t="shared" si="4"/>
        <v>0.48</v>
      </c>
      <c r="AS742" s="51" t="s">
        <v>111</v>
      </c>
      <c r="AT742" s="51" t="s">
        <v>112</v>
      </c>
      <c r="AU742" s="51" t="s">
        <v>113</v>
      </c>
      <c r="AV742" s="51" t="s">
        <v>114</v>
      </c>
      <c r="AW742" s="53" t="s">
        <v>159</v>
      </c>
      <c r="AX742" s="54">
        <f t="shared" si="112"/>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3"/>
        <v>71.1</v>
      </c>
      <c r="BP742" s="61"/>
      <c r="BQ742" s="62">
        <f t="shared" si="114"/>
        <v>143.82</v>
      </c>
      <c r="BR742" s="62">
        <f t="shared" si="13"/>
        <v>83.82</v>
      </c>
      <c r="BS742" s="57">
        <f t="shared" si="115"/>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708</v>
      </c>
      <c r="CD742" s="287"/>
      <c r="CE742" s="287"/>
      <c r="CF742" s="287"/>
      <c r="CG742" s="287"/>
      <c r="CH742" s="287"/>
      <c r="CI742" s="287"/>
      <c r="CJ742" s="287"/>
      <c r="CK742" s="287"/>
    </row>
    <row r="743" ht="30.0" customHeight="1">
      <c r="A743" s="316" t="s">
        <v>6049</v>
      </c>
      <c r="B743" s="290" t="s">
        <v>6059</v>
      </c>
      <c r="C743" s="169"/>
      <c r="D743" s="34">
        <f t="shared" si="139"/>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2253</v>
      </c>
      <c r="W743" s="43" t="s">
        <v>2646</v>
      </c>
      <c r="X743" s="42">
        <v>370.0</v>
      </c>
      <c r="Y743" s="45" t="s">
        <v>95</v>
      </c>
      <c r="Z743" s="43">
        <v>1.4</v>
      </c>
      <c r="AA743" s="170" t="s">
        <v>1955</v>
      </c>
      <c r="AB743" s="43" t="s">
        <v>97</v>
      </c>
      <c r="AC743" s="113" t="str">
        <f t="shared" si="141"/>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11"/>
        <v>1312</v>
      </c>
      <c r="AR743" s="52">
        <f t="shared" si="4"/>
        <v>0.57</v>
      </c>
      <c r="AS743" s="51" t="s">
        <v>111</v>
      </c>
      <c r="AT743" s="51" t="s">
        <v>112</v>
      </c>
      <c r="AU743" s="51" t="s">
        <v>113</v>
      </c>
      <c r="AV743" s="51" t="s">
        <v>114</v>
      </c>
      <c r="AW743" s="53" t="s">
        <v>159</v>
      </c>
      <c r="AX743" s="54">
        <f t="shared" si="112"/>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3"/>
        <v>207</v>
      </c>
      <c r="BP743" s="61"/>
      <c r="BQ743" s="62">
        <f t="shared" si="114"/>
        <v>564.76</v>
      </c>
      <c r="BR743" s="62">
        <f t="shared" si="13"/>
        <v>495.76</v>
      </c>
      <c r="BS743" s="57">
        <f t="shared" si="115"/>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9"/>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399</v>
      </c>
      <c r="W744" s="43" t="s">
        <v>2646</v>
      </c>
      <c r="X744" s="42">
        <v>370.0</v>
      </c>
      <c r="Y744" s="45" t="s">
        <v>95</v>
      </c>
      <c r="Z744" s="43">
        <v>0.45</v>
      </c>
      <c r="AA744" s="170" t="s">
        <v>1955</v>
      </c>
      <c r="AB744" s="43" t="s">
        <v>97</v>
      </c>
      <c r="AC744" s="113" t="str">
        <f t="shared" si="141"/>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11"/>
        <v>582</v>
      </c>
      <c r="AR744" s="52">
        <f t="shared" si="4"/>
        <v>0.43</v>
      </c>
      <c r="AS744" s="51" t="s">
        <v>111</v>
      </c>
      <c r="AT744" s="51" t="s">
        <v>112</v>
      </c>
      <c r="AU744" s="51" t="s">
        <v>113</v>
      </c>
      <c r="AV744" s="51" t="s">
        <v>114</v>
      </c>
      <c r="AW744" s="53" t="s">
        <v>159</v>
      </c>
      <c r="AX744" s="54">
        <f t="shared" si="112"/>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3"/>
        <v>70.95</v>
      </c>
      <c r="BP744" s="157"/>
      <c r="BQ744" s="62">
        <f t="shared" si="114"/>
        <v>142.97</v>
      </c>
      <c r="BR744" s="62">
        <f t="shared" si="13"/>
        <v>82.97</v>
      </c>
      <c r="BS744" s="57">
        <f t="shared" si="115"/>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9"/>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399</v>
      </c>
      <c r="W745" s="43" t="s">
        <v>2646</v>
      </c>
      <c r="X745" s="42">
        <v>370.0</v>
      </c>
      <c r="Y745" s="45" t="s">
        <v>95</v>
      </c>
      <c r="Z745" s="43">
        <v>1.4</v>
      </c>
      <c r="AA745" s="170" t="s">
        <v>1955</v>
      </c>
      <c r="AB745" s="43" t="s">
        <v>97</v>
      </c>
      <c r="AC745" s="113" t="str">
        <f t="shared" si="141"/>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11"/>
        <v>1281</v>
      </c>
      <c r="AR745" s="52">
        <f t="shared" si="4"/>
        <v>0.58</v>
      </c>
      <c r="AS745" s="51" t="s">
        <v>111</v>
      </c>
      <c r="AT745" s="51" t="s">
        <v>112</v>
      </c>
      <c r="AU745" s="51" t="s">
        <v>113</v>
      </c>
      <c r="AV745" s="51" t="s">
        <v>114</v>
      </c>
      <c r="AW745" s="53" t="s">
        <v>159</v>
      </c>
      <c r="AX745" s="54">
        <f t="shared" si="112"/>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3"/>
        <v>203.85</v>
      </c>
      <c r="BP745" s="157"/>
      <c r="BQ745" s="62">
        <f t="shared" si="114"/>
        <v>556.91</v>
      </c>
      <c r="BR745" s="62">
        <f t="shared" si="13"/>
        <v>487.91</v>
      </c>
      <c r="BS745" s="57">
        <f t="shared" si="115"/>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9"/>
        <v>50</v>
      </c>
      <c r="E746" s="35" t="s">
        <v>6079</v>
      </c>
      <c r="F746" s="285" t="s">
        <v>6080</v>
      </c>
      <c r="G746" s="333" t="s">
        <v>6081</v>
      </c>
      <c r="H746" s="38">
        <v>530.0</v>
      </c>
      <c r="I746" s="39">
        <v>0.57</v>
      </c>
      <c r="J746" s="40">
        <f t="shared" si="36"/>
        <v>276</v>
      </c>
      <c r="K746" s="26" t="s">
        <v>6082</v>
      </c>
      <c r="L746" s="161" t="s">
        <v>1947</v>
      </c>
      <c r="M746" s="161" t="s">
        <v>1947</v>
      </c>
      <c r="N746" s="42" t="s">
        <v>1948</v>
      </c>
      <c r="O746" s="43">
        <v>75.0</v>
      </c>
      <c r="P746" s="43">
        <v>90.0</v>
      </c>
      <c r="Q746" s="43">
        <v>50.0</v>
      </c>
      <c r="R746" s="43">
        <v>150.0</v>
      </c>
      <c r="S746" s="286" t="s">
        <v>6083</v>
      </c>
      <c r="T746" s="286" t="s">
        <v>6084</v>
      </c>
      <c r="U746" s="42" t="s">
        <v>5382</v>
      </c>
      <c r="V746" s="42" t="s">
        <v>807</v>
      </c>
      <c r="W746" s="43" t="s">
        <v>1953</v>
      </c>
      <c r="X746" s="42">
        <v>285.0</v>
      </c>
      <c r="Y746" s="45" t="s">
        <v>95</v>
      </c>
      <c r="Z746" s="45" t="s">
        <v>1954</v>
      </c>
      <c r="AA746" s="170" t="s">
        <v>1955</v>
      </c>
      <c r="AB746" s="43" t="s">
        <v>97</v>
      </c>
      <c r="AC746" s="113" t="str">
        <f t="shared" si="141"/>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1958</v>
      </c>
      <c r="AI746" s="49" t="s">
        <v>104</v>
      </c>
      <c r="AJ746" s="49">
        <v>0.0</v>
      </c>
      <c r="AK746" s="169"/>
      <c r="AL746" s="42" t="s">
        <v>2658</v>
      </c>
      <c r="AM746" s="51" t="s">
        <v>107</v>
      </c>
      <c r="AN746" s="51" t="s">
        <v>108</v>
      </c>
      <c r="AO746" s="51" t="s">
        <v>109</v>
      </c>
      <c r="AP746" s="51" t="s">
        <v>110</v>
      </c>
      <c r="AQ746" s="51">
        <f t="shared" si="111"/>
        <v>366</v>
      </c>
      <c r="AR746" s="52">
        <f t="shared" si="4"/>
        <v>0.31</v>
      </c>
      <c r="AS746" s="51" t="s">
        <v>111</v>
      </c>
      <c r="AT746" s="51" t="s">
        <v>112</v>
      </c>
      <c r="AU746" s="51" t="s">
        <v>113</v>
      </c>
      <c r="AV746" s="51" t="s">
        <v>114</v>
      </c>
      <c r="AW746" s="53" t="s">
        <v>159</v>
      </c>
      <c r="AX746" s="54">
        <f t="shared" si="112"/>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3"/>
        <v>41.4</v>
      </c>
      <c r="BP746" s="61"/>
      <c r="BQ746" s="62">
        <f t="shared" si="114"/>
        <v>83.6</v>
      </c>
      <c r="BR746" s="62">
        <f t="shared" si="13"/>
        <v>28.6</v>
      </c>
      <c r="BS746" s="57">
        <f t="shared" si="115"/>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9"/>
        <v>0</v>
      </c>
      <c r="E747" s="35" t="s">
        <v>6087</v>
      </c>
      <c r="F747" s="285" t="s">
        <v>6088</v>
      </c>
      <c r="G747" s="333" t="s">
        <v>6089</v>
      </c>
      <c r="H747" s="38">
        <v>690.0</v>
      </c>
      <c r="I747" s="39">
        <v>0.51</v>
      </c>
      <c r="J747" s="40">
        <f t="shared" si="36"/>
        <v>393.3</v>
      </c>
      <c r="K747" s="26" t="s">
        <v>6090</v>
      </c>
      <c r="L747" s="161" t="s">
        <v>1947</v>
      </c>
      <c r="M747" s="161" t="s">
        <v>1947</v>
      </c>
      <c r="N747" s="42" t="s">
        <v>1948</v>
      </c>
      <c r="O747" s="43">
        <v>140.0</v>
      </c>
      <c r="P747" s="43">
        <v>200.0</v>
      </c>
      <c r="Q747" s="43">
        <v>60.0</v>
      </c>
      <c r="R747" s="43">
        <v>120.0</v>
      </c>
      <c r="S747" s="286" t="s">
        <v>6091</v>
      </c>
      <c r="T747" s="286" t="s">
        <v>6084</v>
      </c>
      <c r="U747" s="42" t="s">
        <v>6092</v>
      </c>
      <c r="V747" s="42" t="s">
        <v>807</v>
      </c>
      <c r="W747" s="43" t="s">
        <v>1953</v>
      </c>
      <c r="X747" s="42">
        <v>285.0</v>
      </c>
      <c r="Y747" s="45" t="s">
        <v>95</v>
      </c>
      <c r="Z747" s="43" t="s">
        <v>1967</v>
      </c>
      <c r="AA747" s="170" t="s">
        <v>1955</v>
      </c>
      <c r="AB747" s="43" t="s">
        <v>97</v>
      </c>
      <c r="AC747" s="113" t="str">
        <f t="shared" si="141"/>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1958</v>
      </c>
      <c r="AI747" s="49" t="s">
        <v>104</v>
      </c>
      <c r="AJ747" s="49">
        <v>0.0</v>
      </c>
      <c r="AK747" s="169"/>
      <c r="AL747" s="42" t="s">
        <v>2658</v>
      </c>
      <c r="AM747" s="51" t="s">
        <v>107</v>
      </c>
      <c r="AN747" s="51" t="s">
        <v>108</v>
      </c>
      <c r="AO747" s="51" t="s">
        <v>109</v>
      </c>
      <c r="AP747" s="51" t="s">
        <v>110</v>
      </c>
      <c r="AQ747" s="51">
        <f t="shared" si="111"/>
        <v>490</v>
      </c>
      <c r="AR747" s="52">
        <f t="shared" si="4"/>
        <v>0.29</v>
      </c>
      <c r="AS747" s="51" t="s">
        <v>111</v>
      </c>
      <c r="AT747" s="51" t="s">
        <v>112</v>
      </c>
      <c r="AU747" s="51" t="s">
        <v>113</v>
      </c>
      <c r="AV747" s="51" t="s">
        <v>114</v>
      </c>
      <c r="AW747" s="53" t="s">
        <v>159</v>
      </c>
      <c r="AX747" s="54">
        <f t="shared" si="112"/>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3"/>
        <v>58.995</v>
      </c>
      <c r="BP747" s="61"/>
      <c r="BQ747" s="62">
        <f t="shared" si="114"/>
        <v>121.305</v>
      </c>
      <c r="BR747" s="62">
        <f t="shared" si="13"/>
        <v>64.305</v>
      </c>
      <c r="BS747" s="57">
        <f t="shared" si="115"/>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9"/>
        <v>50</v>
      </c>
      <c r="E748" s="35" t="s">
        <v>6094</v>
      </c>
      <c r="F748" s="285" t="s">
        <v>6095</v>
      </c>
      <c r="G748" s="334" t="s">
        <v>6096</v>
      </c>
      <c r="H748" s="38">
        <v>890.0</v>
      </c>
      <c r="I748" s="39">
        <v>0.46</v>
      </c>
      <c r="J748" s="40">
        <f t="shared" si="36"/>
        <v>525.1</v>
      </c>
      <c r="K748" s="26" t="s">
        <v>6097</v>
      </c>
      <c r="L748" s="161" t="s">
        <v>1947</v>
      </c>
      <c r="M748" s="161" t="s">
        <v>1947</v>
      </c>
      <c r="N748" s="42" t="s">
        <v>1948</v>
      </c>
      <c r="O748" s="43">
        <v>180.0</v>
      </c>
      <c r="P748" s="43">
        <v>120.0</v>
      </c>
      <c r="Q748" s="43">
        <v>80.0</v>
      </c>
      <c r="R748" s="43">
        <v>160.0</v>
      </c>
      <c r="S748" s="286" t="s">
        <v>6098</v>
      </c>
      <c r="T748" s="286" t="s">
        <v>6084</v>
      </c>
      <c r="U748" s="42" t="s">
        <v>6092</v>
      </c>
      <c r="V748" s="42" t="s">
        <v>807</v>
      </c>
      <c r="W748" s="43" t="s">
        <v>1953</v>
      </c>
      <c r="X748" s="42">
        <v>285.0</v>
      </c>
      <c r="Y748" s="45" t="s">
        <v>95</v>
      </c>
      <c r="Z748" s="43">
        <v>1.45</v>
      </c>
      <c r="AA748" s="170" t="s">
        <v>1955</v>
      </c>
      <c r="AB748" s="43" t="s">
        <v>97</v>
      </c>
      <c r="AC748" s="113" t="str">
        <f t="shared" si="141"/>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1958</v>
      </c>
      <c r="AI748" s="49" t="s">
        <v>104</v>
      </c>
      <c r="AJ748" s="49">
        <v>0.0</v>
      </c>
      <c r="AK748" s="169"/>
      <c r="AL748" s="42" t="s">
        <v>2658</v>
      </c>
      <c r="AM748" s="51" t="s">
        <v>107</v>
      </c>
      <c r="AN748" s="51" t="s">
        <v>108</v>
      </c>
      <c r="AO748" s="51" t="s">
        <v>109</v>
      </c>
      <c r="AP748" s="51" t="s">
        <v>110</v>
      </c>
      <c r="AQ748" s="51">
        <f t="shared" si="111"/>
        <v>632</v>
      </c>
      <c r="AR748" s="52">
        <f t="shared" si="4"/>
        <v>0.29</v>
      </c>
      <c r="AS748" s="51" t="s">
        <v>111</v>
      </c>
      <c r="AT748" s="51" t="s">
        <v>112</v>
      </c>
      <c r="AU748" s="51" t="s">
        <v>113</v>
      </c>
      <c r="AV748" s="51" t="s">
        <v>114</v>
      </c>
      <c r="AW748" s="53" t="s">
        <v>159</v>
      </c>
      <c r="AX748" s="54">
        <f t="shared" si="112"/>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3"/>
        <v>78.765</v>
      </c>
      <c r="BP748" s="61"/>
      <c r="BQ748" s="62">
        <f t="shared" si="114"/>
        <v>159.335</v>
      </c>
      <c r="BR748" s="62">
        <f t="shared" si="13"/>
        <v>100.335</v>
      </c>
      <c r="BS748" s="57">
        <f t="shared" si="115"/>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9"/>
        <v>50</v>
      </c>
      <c r="E749" s="35" t="s">
        <v>6100</v>
      </c>
      <c r="F749" s="285" t="s">
        <v>6101</v>
      </c>
      <c r="G749" s="333" t="s">
        <v>6102</v>
      </c>
      <c r="H749" s="38">
        <v>1390.0</v>
      </c>
      <c r="I749" s="39">
        <v>0.39</v>
      </c>
      <c r="J749" s="40">
        <f t="shared" si="36"/>
        <v>875.7</v>
      </c>
      <c r="K749" s="26" t="s">
        <v>6103</v>
      </c>
      <c r="L749" s="161" t="s">
        <v>1947</v>
      </c>
      <c r="M749" s="161" t="s">
        <v>1947</v>
      </c>
      <c r="N749" s="42" t="s">
        <v>1948</v>
      </c>
      <c r="O749" s="43">
        <v>340.0</v>
      </c>
      <c r="P749" s="43">
        <v>140.0</v>
      </c>
      <c r="Q749" s="43">
        <v>110.0</v>
      </c>
      <c r="R749" s="43">
        <v>170.0</v>
      </c>
      <c r="S749" s="286" t="s">
        <v>6104</v>
      </c>
      <c r="T749" s="286" t="s">
        <v>6084</v>
      </c>
      <c r="U749" s="42" t="s">
        <v>6092</v>
      </c>
      <c r="V749" s="42" t="s">
        <v>807</v>
      </c>
      <c r="W749" s="43" t="s">
        <v>1953</v>
      </c>
      <c r="X749" s="42">
        <v>285.0</v>
      </c>
      <c r="Y749" s="45">
        <v>1.0</v>
      </c>
      <c r="Z749" s="43">
        <v>1.45</v>
      </c>
      <c r="AA749" s="170" t="s">
        <v>1955</v>
      </c>
      <c r="AB749" s="43" t="s">
        <v>97</v>
      </c>
      <c r="AC749" s="113" t="str">
        <f t="shared" si="141"/>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1958</v>
      </c>
      <c r="AI749" s="49" t="s">
        <v>104</v>
      </c>
      <c r="AJ749" s="49">
        <v>0.0</v>
      </c>
      <c r="AK749" s="169"/>
      <c r="AL749" s="42" t="s">
        <v>2658</v>
      </c>
      <c r="AM749" s="51" t="s">
        <v>107</v>
      </c>
      <c r="AN749" s="51" t="s">
        <v>108</v>
      </c>
      <c r="AO749" s="51" t="s">
        <v>109</v>
      </c>
      <c r="AP749" s="51" t="s">
        <v>110</v>
      </c>
      <c r="AQ749" s="51">
        <f t="shared" si="111"/>
        <v>1001</v>
      </c>
      <c r="AR749" s="52">
        <f t="shared" si="4"/>
        <v>0.28</v>
      </c>
      <c r="AS749" s="51" t="s">
        <v>111</v>
      </c>
      <c r="AT749" s="51" t="s">
        <v>112</v>
      </c>
      <c r="AU749" s="51" t="s">
        <v>113</v>
      </c>
      <c r="AV749" s="51" t="s">
        <v>114</v>
      </c>
      <c r="AW749" s="53" t="s">
        <v>159</v>
      </c>
      <c r="AX749" s="54">
        <f t="shared" si="112"/>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3"/>
        <v>131.355</v>
      </c>
      <c r="BP749" s="61"/>
      <c r="BQ749" s="62">
        <f t="shared" si="114"/>
        <v>265.345</v>
      </c>
      <c r="BR749" s="62">
        <f t="shared" si="13"/>
        <v>201.345</v>
      </c>
      <c r="BS749" s="57">
        <f t="shared" si="115"/>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9"/>
        <v>50</v>
      </c>
      <c r="E750" s="35" t="s">
        <v>6106</v>
      </c>
      <c r="F750" s="285" t="s">
        <v>6107</v>
      </c>
      <c r="G750" s="206" t="s">
        <v>6108</v>
      </c>
      <c r="H750" s="38">
        <v>1900.0</v>
      </c>
      <c r="I750" s="39">
        <v>0.36</v>
      </c>
      <c r="J750" s="40">
        <f t="shared" si="36"/>
        <v>1273</v>
      </c>
      <c r="K750" s="26" t="s">
        <v>6109</v>
      </c>
      <c r="L750" s="161" t="s">
        <v>1947</v>
      </c>
      <c r="M750" s="161" t="s">
        <v>1947</v>
      </c>
      <c r="N750" s="42" t="s">
        <v>1948</v>
      </c>
      <c r="O750" s="43">
        <v>500.0</v>
      </c>
      <c r="P750" s="43">
        <v>140.0</v>
      </c>
      <c r="Q750" s="43">
        <v>110.0</v>
      </c>
      <c r="R750" s="43">
        <v>220.0</v>
      </c>
      <c r="S750" s="286" t="s">
        <v>6110</v>
      </c>
      <c r="T750" s="286" t="s">
        <v>6084</v>
      </c>
      <c r="U750" s="42" t="s">
        <v>6092</v>
      </c>
      <c r="V750" s="42" t="s">
        <v>807</v>
      </c>
      <c r="W750" s="43" t="s">
        <v>1953</v>
      </c>
      <c r="X750" s="42">
        <v>285.0</v>
      </c>
      <c r="Y750" s="43">
        <v>1.5</v>
      </c>
      <c r="Z750" s="43">
        <v>1.45</v>
      </c>
      <c r="AA750" s="170" t="s">
        <v>1955</v>
      </c>
      <c r="AB750" s="43" t="s">
        <v>97</v>
      </c>
      <c r="AC750" s="113" t="str">
        <f t="shared" si="141"/>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1958</v>
      </c>
      <c r="AI750" s="49" t="s">
        <v>104</v>
      </c>
      <c r="AJ750" s="49">
        <v>0.0</v>
      </c>
      <c r="AK750" s="169"/>
      <c r="AL750" s="42" t="s">
        <v>2658</v>
      </c>
      <c r="AM750" s="51" t="s">
        <v>107</v>
      </c>
      <c r="AN750" s="51" t="s">
        <v>108</v>
      </c>
      <c r="AO750" s="51" t="s">
        <v>109</v>
      </c>
      <c r="AP750" s="51" t="s">
        <v>110</v>
      </c>
      <c r="AQ750" s="51">
        <f t="shared" si="111"/>
        <v>1406</v>
      </c>
      <c r="AR750" s="52">
        <f t="shared" si="4"/>
        <v>0.26</v>
      </c>
      <c r="AS750" s="51" t="s">
        <v>111</v>
      </c>
      <c r="AT750" s="51" t="s">
        <v>112</v>
      </c>
      <c r="AU750" s="51" t="s">
        <v>113</v>
      </c>
      <c r="AV750" s="51" t="s">
        <v>114</v>
      </c>
      <c r="AW750" s="53" t="s">
        <v>159</v>
      </c>
      <c r="AX750" s="54">
        <f t="shared" si="112"/>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3"/>
        <v>190.95</v>
      </c>
      <c r="BP750" s="61"/>
      <c r="BQ750" s="62">
        <f t="shared" si="114"/>
        <v>390.05</v>
      </c>
      <c r="BR750" s="62">
        <f t="shared" si="13"/>
        <v>321.05</v>
      </c>
      <c r="BS750" s="57">
        <f t="shared" si="115"/>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1418</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1954</v>
      </c>
      <c r="AA751" s="42" t="s">
        <v>598</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11"/>
        <v>741</v>
      </c>
      <c r="AR751" s="52">
        <f t="shared" si="4"/>
        <v>0.43</v>
      </c>
      <c r="AS751" s="51" t="s">
        <v>111</v>
      </c>
      <c r="AT751" s="51" t="s">
        <v>112</v>
      </c>
      <c r="AU751" s="51" t="s">
        <v>113</v>
      </c>
      <c r="AV751" s="51" t="s">
        <v>114</v>
      </c>
      <c r="AW751" s="53" t="s">
        <v>159</v>
      </c>
      <c r="AX751" s="54">
        <f t="shared" si="112"/>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3"/>
        <v>94.95</v>
      </c>
      <c r="BP751" s="61"/>
      <c r="BQ751" s="62">
        <f t="shared" si="114"/>
        <v>197.05</v>
      </c>
      <c r="BR751" s="62">
        <f t="shared" si="13"/>
        <v>133.05</v>
      </c>
      <c r="BS751" s="57">
        <f t="shared" si="115"/>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620</v>
      </c>
      <c r="CD751" s="287"/>
      <c r="CE751" s="287"/>
      <c r="CF751" s="287"/>
      <c r="CG751" s="287"/>
      <c r="CH751" s="287"/>
      <c r="CI751" s="287"/>
      <c r="CJ751" s="287"/>
      <c r="CK751" s="287"/>
    </row>
    <row r="752" ht="30.0" customHeight="1">
      <c r="A752" s="316" t="s">
        <v>6128</v>
      </c>
      <c r="B752" s="290" t="s">
        <v>6129</v>
      </c>
      <c r="C752" s="42" t="s">
        <v>1418</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927</v>
      </c>
      <c r="W752" s="43" t="s">
        <v>6123</v>
      </c>
      <c r="X752" s="42">
        <v>260.0</v>
      </c>
      <c r="Y752" s="45" t="s">
        <v>95</v>
      </c>
      <c r="Z752" s="45" t="s">
        <v>1954</v>
      </c>
      <c r="AA752" s="42" t="s">
        <v>598</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11"/>
        <v>728</v>
      </c>
      <c r="AR752" s="52">
        <f t="shared" si="4"/>
        <v>0.44</v>
      </c>
      <c r="AS752" s="169"/>
      <c r="AT752" s="51"/>
      <c r="AU752" s="51"/>
      <c r="AV752" s="51"/>
      <c r="AW752" s="338"/>
      <c r="AX752" s="54">
        <f t="shared" si="112"/>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3"/>
        <v>94.05</v>
      </c>
      <c r="BP752" s="61"/>
      <c r="BQ752" s="62">
        <f t="shared" si="114"/>
        <v>195.95</v>
      </c>
      <c r="BR752" s="62">
        <f t="shared" si="13"/>
        <v>131.95</v>
      </c>
      <c r="BS752" s="57">
        <f t="shared" si="115"/>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2">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212</v>
      </c>
      <c r="W753" s="43" t="s">
        <v>6123</v>
      </c>
      <c r="X753" s="42">
        <v>320.0</v>
      </c>
      <c r="Y753" s="45" t="s">
        <v>95</v>
      </c>
      <c r="Z753" s="45" t="s">
        <v>1954</v>
      </c>
      <c r="AA753" s="42" t="s">
        <v>598</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11"/>
        <v>728</v>
      </c>
      <c r="AR753" s="52">
        <f t="shared" si="4"/>
        <v>0.44</v>
      </c>
      <c r="AS753" s="169"/>
      <c r="AT753" s="51"/>
      <c r="AU753" s="51"/>
      <c r="AV753" s="51"/>
      <c r="AW753" s="339"/>
      <c r="AX753" s="54">
        <f t="shared" si="112"/>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3"/>
        <v>93.6</v>
      </c>
      <c r="BP753" s="61"/>
      <c r="BQ753" s="62">
        <f t="shared" si="114"/>
        <v>193.4</v>
      </c>
      <c r="BR753" s="62">
        <f t="shared" si="13"/>
        <v>129.4</v>
      </c>
      <c r="BS753" s="57">
        <f t="shared" si="115"/>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2"/>
        <v>50</v>
      </c>
      <c r="E754" s="35" t="s">
        <v>6154</v>
      </c>
      <c r="F754" s="336" t="s">
        <v>6155</v>
      </c>
      <c r="G754" s="206" t="s">
        <v>6156</v>
      </c>
      <c r="H754" s="38">
        <v>530.0</v>
      </c>
      <c r="I754" s="39">
        <v>0.58</v>
      </c>
      <c r="J754" s="40">
        <f t="shared" si="36"/>
        <v>275.6</v>
      </c>
      <c r="K754" s="26" t="s">
        <v>6157</v>
      </c>
      <c r="L754" s="161" t="s">
        <v>1947</v>
      </c>
      <c r="M754" s="161" t="s">
        <v>1947</v>
      </c>
      <c r="N754" s="42" t="s">
        <v>1948</v>
      </c>
      <c r="O754" s="43">
        <v>75.0</v>
      </c>
      <c r="P754" s="43">
        <v>90.0</v>
      </c>
      <c r="Q754" s="43">
        <v>50.0</v>
      </c>
      <c r="R754" s="43">
        <v>150.0</v>
      </c>
      <c r="S754" s="286" t="s">
        <v>6158</v>
      </c>
      <c r="T754" s="286" t="s">
        <v>6159</v>
      </c>
      <c r="U754" s="42" t="s">
        <v>212</v>
      </c>
      <c r="V754" s="42" t="s">
        <v>212</v>
      </c>
      <c r="W754" s="43" t="s">
        <v>1953</v>
      </c>
      <c r="X754" s="42">
        <v>285.0</v>
      </c>
      <c r="Y754" s="45" t="s">
        <v>95</v>
      </c>
      <c r="Z754" s="45" t="s">
        <v>1954</v>
      </c>
      <c r="AA754" s="170" t="s">
        <v>1955</v>
      </c>
      <c r="AB754" s="43" t="s">
        <v>97</v>
      </c>
      <c r="AC754" s="113" t="str">
        <f t="shared" ref="AC754:AC775" si="14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1958</v>
      </c>
      <c r="AI754" s="49" t="s">
        <v>104</v>
      </c>
      <c r="AJ754" s="49">
        <v>0.0</v>
      </c>
      <c r="AK754" s="169"/>
      <c r="AL754" s="42" t="s">
        <v>6161</v>
      </c>
      <c r="AM754" s="51" t="s">
        <v>107</v>
      </c>
      <c r="AN754" s="51" t="s">
        <v>108</v>
      </c>
      <c r="AO754" s="51" t="s">
        <v>109</v>
      </c>
      <c r="AP754" s="51" t="s">
        <v>110</v>
      </c>
      <c r="AQ754" s="51">
        <f t="shared" si="111"/>
        <v>366</v>
      </c>
      <c r="AR754" s="52">
        <f t="shared" si="4"/>
        <v>0.31</v>
      </c>
      <c r="AS754" s="169"/>
      <c r="AT754" s="51"/>
      <c r="AU754" s="51"/>
      <c r="AV754" s="51"/>
      <c r="AW754" s="339"/>
      <c r="AX754" s="54">
        <f t="shared" si="112"/>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3"/>
        <v>41.34</v>
      </c>
      <c r="BP754" s="61"/>
      <c r="BQ754" s="62">
        <f t="shared" si="114"/>
        <v>84.26</v>
      </c>
      <c r="BR754" s="62">
        <f t="shared" si="13"/>
        <v>29.26</v>
      </c>
      <c r="BS754" s="57">
        <f t="shared" si="115"/>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2"/>
        <v>50</v>
      </c>
      <c r="E755" s="35" t="s">
        <v>6163</v>
      </c>
      <c r="F755" s="336" t="s">
        <v>6164</v>
      </c>
      <c r="G755" s="206" t="s">
        <v>6165</v>
      </c>
      <c r="H755" s="38">
        <v>690.0</v>
      </c>
      <c r="I755" s="39">
        <v>0.52</v>
      </c>
      <c r="J755" s="40">
        <f t="shared" si="36"/>
        <v>386</v>
      </c>
      <c r="K755" s="26" t="s">
        <v>6166</v>
      </c>
      <c r="L755" s="161" t="s">
        <v>1947</v>
      </c>
      <c r="M755" s="161" t="s">
        <v>1947</v>
      </c>
      <c r="N755" s="42" t="s">
        <v>1948</v>
      </c>
      <c r="O755" s="43">
        <v>140.0</v>
      </c>
      <c r="P755" s="43">
        <v>200.0</v>
      </c>
      <c r="Q755" s="43">
        <v>60.0</v>
      </c>
      <c r="R755" s="43">
        <v>120.0</v>
      </c>
      <c r="S755" s="286" t="s">
        <v>6167</v>
      </c>
      <c r="T755" s="286" t="s">
        <v>6159</v>
      </c>
      <c r="U755" s="42" t="s">
        <v>212</v>
      </c>
      <c r="V755" s="42" t="s">
        <v>212</v>
      </c>
      <c r="W755" s="43" t="s">
        <v>1953</v>
      </c>
      <c r="X755" s="42">
        <v>285.0</v>
      </c>
      <c r="Y755" s="45" t="s">
        <v>95</v>
      </c>
      <c r="Z755" s="43" t="s">
        <v>1967</v>
      </c>
      <c r="AA755" s="170" t="s">
        <v>1955</v>
      </c>
      <c r="AB755" s="43" t="s">
        <v>97</v>
      </c>
      <c r="AC755" s="113" t="str">
        <f t="shared" si="143"/>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1958</v>
      </c>
      <c r="AI755" s="49" t="s">
        <v>104</v>
      </c>
      <c r="AJ755" s="49">
        <v>0.0</v>
      </c>
      <c r="AK755" s="169"/>
      <c r="AL755" s="42" t="s">
        <v>6161</v>
      </c>
      <c r="AM755" s="51" t="s">
        <v>107</v>
      </c>
      <c r="AN755" s="51" t="s">
        <v>108</v>
      </c>
      <c r="AO755" s="51" t="s">
        <v>109</v>
      </c>
      <c r="AP755" s="51" t="s">
        <v>110</v>
      </c>
      <c r="AQ755" s="51">
        <f t="shared" si="111"/>
        <v>483</v>
      </c>
      <c r="AR755" s="52">
        <f t="shared" si="4"/>
        <v>0.3</v>
      </c>
      <c r="AS755" s="169"/>
      <c r="AT755" s="51"/>
      <c r="AU755" s="51"/>
      <c r="AV755" s="51"/>
      <c r="AW755" s="339"/>
      <c r="AX755" s="54">
        <f t="shared" si="112"/>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3"/>
        <v>57.9</v>
      </c>
      <c r="BP755" s="61"/>
      <c r="BQ755" s="62">
        <f t="shared" si="114"/>
        <v>117.1</v>
      </c>
      <c r="BR755" s="62">
        <f t="shared" si="13"/>
        <v>60.1</v>
      </c>
      <c r="BS755" s="57">
        <f t="shared" si="115"/>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2"/>
        <v>50</v>
      </c>
      <c r="E756" s="35" t="s">
        <v>6169</v>
      </c>
      <c r="F756" s="336" t="s">
        <v>6170</v>
      </c>
      <c r="G756" s="206" t="s">
        <v>6171</v>
      </c>
      <c r="H756" s="38">
        <v>890.0</v>
      </c>
      <c r="I756" s="39">
        <v>0.47</v>
      </c>
      <c r="J756" s="40">
        <f t="shared" si="36"/>
        <v>525.1</v>
      </c>
      <c r="K756" s="26" t="s">
        <v>6172</v>
      </c>
      <c r="L756" s="161" t="s">
        <v>1947</v>
      </c>
      <c r="M756" s="161" t="s">
        <v>1947</v>
      </c>
      <c r="N756" s="42" t="s">
        <v>1948</v>
      </c>
      <c r="O756" s="43">
        <v>180.0</v>
      </c>
      <c r="P756" s="43">
        <v>120.0</v>
      </c>
      <c r="Q756" s="43">
        <v>80.0</v>
      </c>
      <c r="R756" s="43">
        <v>160.0</v>
      </c>
      <c r="S756" s="248" t="s">
        <v>6173</v>
      </c>
      <c r="T756" s="286" t="s">
        <v>6159</v>
      </c>
      <c r="U756" s="42" t="s">
        <v>212</v>
      </c>
      <c r="V756" s="42" t="s">
        <v>212</v>
      </c>
      <c r="W756" s="43" t="s">
        <v>1953</v>
      </c>
      <c r="X756" s="42">
        <v>285.0</v>
      </c>
      <c r="Y756" s="45" t="s">
        <v>95</v>
      </c>
      <c r="Z756" s="43">
        <v>1.45</v>
      </c>
      <c r="AA756" s="170" t="s">
        <v>1955</v>
      </c>
      <c r="AB756" s="43" t="s">
        <v>97</v>
      </c>
      <c r="AC756" s="113" t="str">
        <f t="shared" si="143"/>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1958</v>
      </c>
      <c r="AI756" s="49" t="s">
        <v>104</v>
      </c>
      <c r="AJ756" s="49">
        <v>0.0</v>
      </c>
      <c r="AK756" s="169"/>
      <c r="AL756" s="42" t="s">
        <v>6161</v>
      </c>
      <c r="AM756" s="51" t="s">
        <v>107</v>
      </c>
      <c r="AN756" s="51" t="s">
        <v>108</v>
      </c>
      <c r="AO756" s="51" t="s">
        <v>109</v>
      </c>
      <c r="AP756" s="51" t="s">
        <v>110</v>
      </c>
      <c r="AQ756" s="51">
        <f t="shared" si="111"/>
        <v>623</v>
      </c>
      <c r="AR756" s="52">
        <f t="shared" si="4"/>
        <v>0.3</v>
      </c>
      <c r="AS756" s="169"/>
      <c r="AT756" s="51"/>
      <c r="AU756" s="51"/>
      <c r="AV756" s="51"/>
      <c r="AW756" s="339"/>
      <c r="AX756" s="54">
        <f t="shared" si="112"/>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3"/>
        <v>78.765</v>
      </c>
      <c r="BP756" s="61"/>
      <c r="BQ756" s="62">
        <f t="shared" si="114"/>
        <v>162.335</v>
      </c>
      <c r="BR756" s="62">
        <f t="shared" si="13"/>
        <v>103.335</v>
      </c>
      <c r="BS756" s="57">
        <f t="shared" si="115"/>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2"/>
        <v>50</v>
      </c>
      <c r="E757" s="35" t="s">
        <v>6175</v>
      </c>
      <c r="F757" s="336" t="s">
        <v>6176</v>
      </c>
      <c r="G757" s="206" t="s">
        <v>6177</v>
      </c>
      <c r="H757" s="38">
        <v>1390.0</v>
      </c>
      <c r="I757" s="39">
        <v>0.4</v>
      </c>
      <c r="J757" s="40">
        <f t="shared" si="36"/>
        <v>862</v>
      </c>
      <c r="K757" s="26" t="s">
        <v>6178</v>
      </c>
      <c r="L757" s="161" t="s">
        <v>1947</v>
      </c>
      <c r="M757" s="161" t="s">
        <v>1947</v>
      </c>
      <c r="N757" s="42" t="s">
        <v>1948</v>
      </c>
      <c r="O757" s="43">
        <v>340.0</v>
      </c>
      <c r="P757" s="43">
        <v>140.0</v>
      </c>
      <c r="Q757" s="43">
        <v>110.0</v>
      </c>
      <c r="R757" s="43">
        <v>170.0</v>
      </c>
      <c r="S757" s="286" t="s">
        <v>6179</v>
      </c>
      <c r="T757" s="286" t="s">
        <v>6159</v>
      </c>
      <c r="U757" s="42" t="s">
        <v>212</v>
      </c>
      <c r="V757" s="42" t="s">
        <v>212</v>
      </c>
      <c r="W757" s="43" t="s">
        <v>1953</v>
      </c>
      <c r="X757" s="42">
        <v>285.0</v>
      </c>
      <c r="Y757" s="45">
        <v>1.0</v>
      </c>
      <c r="Z757" s="43">
        <v>1.45</v>
      </c>
      <c r="AA757" s="170" t="s">
        <v>1955</v>
      </c>
      <c r="AB757" s="43" t="s">
        <v>97</v>
      </c>
      <c r="AC757" s="113" t="str">
        <f t="shared" si="143"/>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1958</v>
      </c>
      <c r="AI757" s="49" t="s">
        <v>104</v>
      </c>
      <c r="AJ757" s="49">
        <v>0.0</v>
      </c>
      <c r="AK757" s="169"/>
      <c r="AL757" s="42" t="s">
        <v>6161</v>
      </c>
      <c r="AM757" s="51" t="s">
        <v>107</v>
      </c>
      <c r="AN757" s="51" t="s">
        <v>108</v>
      </c>
      <c r="AO757" s="51" t="s">
        <v>109</v>
      </c>
      <c r="AP757" s="51" t="s">
        <v>110</v>
      </c>
      <c r="AQ757" s="51">
        <f t="shared" si="111"/>
        <v>987</v>
      </c>
      <c r="AR757" s="52">
        <f t="shared" si="4"/>
        <v>0.29</v>
      </c>
      <c r="AS757" s="169"/>
      <c r="AT757" s="51"/>
      <c r="AU757" s="51"/>
      <c r="AV757" s="51"/>
      <c r="AW757" s="339"/>
      <c r="AX757" s="54">
        <f t="shared" si="112"/>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3"/>
        <v>129.3</v>
      </c>
      <c r="BP757" s="61"/>
      <c r="BQ757" s="62">
        <f t="shared" si="114"/>
        <v>259.7</v>
      </c>
      <c r="BR757" s="62">
        <f t="shared" si="13"/>
        <v>195.7</v>
      </c>
      <c r="BS757" s="57">
        <f t="shared" si="115"/>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2"/>
        <v>50</v>
      </c>
      <c r="E758" s="35" t="s">
        <v>6181</v>
      </c>
      <c r="F758" s="336" t="s">
        <v>6182</v>
      </c>
      <c r="G758" s="206" t="s">
        <v>6183</v>
      </c>
      <c r="H758" s="38">
        <v>1900.0</v>
      </c>
      <c r="I758" s="39">
        <v>0.37</v>
      </c>
      <c r="J758" s="40">
        <f t="shared" si="36"/>
        <v>1254</v>
      </c>
      <c r="K758" s="26" t="s">
        <v>6184</v>
      </c>
      <c r="L758" s="161" t="s">
        <v>1947</v>
      </c>
      <c r="M758" s="161" t="s">
        <v>1947</v>
      </c>
      <c r="N758" s="42" t="s">
        <v>1948</v>
      </c>
      <c r="O758" s="43">
        <v>500.0</v>
      </c>
      <c r="P758" s="43">
        <v>140.0</v>
      </c>
      <c r="Q758" s="43">
        <v>110.0</v>
      </c>
      <c r="R758" s="43">
        <v>220.0</v>
      </c>
      <c r="S758" s="286" t="s">
        <v>6185</v>
      </c>
      <c r="T758" s="286" t="s">
        <v>6159</v>
      </c>
      <c r="U758" s="42" t="s">
        <v>212</v>
      </c>
      <c r="V758" s="42" t="s">
        <v>212</v>
      </c>
      <c r="W758" s="43" t="s">
        <v>1953</v>
      </c>
      <c r="X758" s="42">
        <v>285.0</v>
      </c>
      <c r="Y758" s="43">
        <v>1.5</v>
      </c>
      <c r="Z758" s="43">
        <v>1.45</v>
      </c>
      <c r="AA758" s="170" t="s">
        <v>1955</v>
      </c>
      <c r="AB758" s="43" t="s">
        <v>97</v>
      </c>
      <c r="AC758" s="113" t="str">
        <f t="shared" si="143"/>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1958</v>
      </c>
      <c r="AI758" s="49" t="s">
        <v>104</v>
      </c>
      <c r="AJ758" s="49">
        <v>0.0</v>
      </c>
      <c r="AK758" s="169"/>
      <c r="AL758" s="42" t="s">
        <v>6161</v>
      </c>
      <c r="AM758" s="51" t="s">
        <v>107</v>
      </c>
      <c r="AN758" s="51" t="s">
        <v>108</v>
      </c>
      <c r="AO758" s="51" t="s">
        <v>109</v>
      </c>
      <c r="AP758" s="51" t="s">
        <v>110</v>
      </c>
      <c r="AQ758" s="51">
        <f t="shared" si="111"/>
        <v>1387</v>
      </c>
      <c r="AR758" s="52">
        <f t="shared" si="4"/>
        <v>0.27</v>
      </c>
      <c r="AS758" s="169"/>
      <c r="AT758" s="51"/>
      <c r="AU758" s="51"/>
      <c r="AV758" s="51"/>
      <c r="AW758" s="339"/>
      <c r="AX758" s="54">
        <f t="shared" si="112"/>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3"/>
        <v>188.1</v>
      </c>
      <c r="BP758" s="61"/>
      <c r="BQ758" s="62">
        <f t="shared" si="114"/>
        <v>382.9</v>
      </c>
      <c r="BR758" s="62">
        <f t="shared" si="13"/>
        <v>313.9</v>
      </c>
      <c r="BS758" s="57">
        <f t="shared" si="115"/>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2"/>
        <v>50</v>
      </c>
      <c r="E759" s="35" t="s">
        <v>6187</v>
      </c>
      <c r="F759" s="336" t="s">
        <v>6188</v>
      </c>
      <c r="G759" s="206" t="s">
        <v>6189</v>
      </c>
      <c r="H759" s="38">
        <v>530.0</v>
      </c>
      <c r="I759" s="39">
        <v>0.58</v>
      </c>
      <c r="J759" s="40">
        <f t="shared" si="36"/>
        <v>275.6</v>
      </c>
      <c r="K759" s="26" t="s">
        <v>6190</v>
      </c>
      <c r="L759" s="161" t="s">
        <v>1947</v>
      </c>
      <c r="M759" s="161" t="s">
        <v>1947</v>
      </c>
      <c r="N759" s="42" t="s">
        <v>1948</v>
      </c>
      <c r="O759" s="43">
        <v>75.0</v>
      </c>
      <c r="P759" s="43">
        <v>90.0</v>
      </c>
      <c r="Q759" s="43">
        <v>50.0</v>
      </c>
      <c r="R759" s="43">
        <v>150.0</v>
      </c>
      <c r="S759" s="286" t="s">
        <v>6191</v>
      </c>
      <c r="T759" s="286" t="s">
        <v>6192</v>
      </c>
      <c r="U759" s="42" t="s">
        <v>3537</v>
      </c>
      <c r="V759" s="42" t="s">
        <v>3537</v>
      </c>
      <c r="W759" s="43" t="s">
        <v>1953</v>
      </c>
      <c r="X759" s="42">
        <v>285.0</v>
      </c>
      <c r="Y759" s="45" t="s">
        <v>95</v>
      </c>
      <c r="Z759" s="45" t="s">
        <v>1954</v>
      </c>
      <c r="AA759" s="170" t="s">
        <v>1955</v>
      </c>
      <c r="AB759" s="43" t="s">
        <v>97</v>
      </c>
      <c r="AC759" s="113" t="str">
        <f t="shared" si="143"/>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1958</v>
      </c>
      <c r="AI759" s="49" t="s">
        <v>104</v>
      </c>
      <c r="AJ759" s="49">
        <v>0.0</v>
      </c>
      <c r="AK759" s="169"/>
      <c r="AL759" s="42" t="s">
        <v>6161</v>
      </c>
      <c r="AM759" s="51" t="s">
        <v>107</v>
      </c>
      <c r="AN759" s="51" t="s">
        <v>108</v>
      </c>
      <c r="AO759" s="51" t="s">
        <v>109</v>
      </c>
      <c r="AP759" s="51" t="s">
        <v>110</v>
      </c>
      <c r="AQ759" s="51">
        <f t="shared" si="111"/>
        <v>366</v>
      </c>
      <c r="AR759" s="52">
        <f t="shared" si="4"/>
        <v>0.31</v>
      </c>
      <c r="AS759" s="169"/>
      <c r="AT759" s="51"/>
      <c r="AU759" s="51"/>
      <c r="AV759" s="51"/>
      <c r="AW759" s="339"/>
      <c r="AX759" s="54">
        <f t="shared" si="112"/>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3"/>
        <v>41.34</v>
      </c>
      <c r="BP759" s="61"/>
      <c r="BQ759" s="62">
        <f t="shared" si="114"/>
        <v>84.26</v>
      </c>
      <c r="BR759" s="62">
        <f t="shared" si="13"/>
        <v>29.26</v>
      </c>
      <c r="BS759" s="57">
        <f t="shared" si="115"/>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2"/>
        <v>50</v>
      </c>
      <c r="E760" s="35" t="s">
        <v>6195</v>
      </c>
      <c r="F760" s="336" t="s">
        <v>6196</v>
      </c>
      <c r="G760" s="206" t="s">
        <v>6197</v>
      </c>
      <c r="H760" s="38">
        <v>690.0</v>
      </c>
      <c r="I760" s="39">
        <v>0.52</v>
      </c>
      <c r="J760" s="40">
        <f t="shared" si="36"/>
        <v>386</v>
      </c>
      <c r="K760" s="26" t="s">
        <v>6198</v>
      </c>
      <c r="L760" s="161" t="s">
        <v>1947</v>
      </c>
      <c r="M760" s="161" t="s">
        <v>1947</v>
      </c>
      <c r="N760" s="42" t="s">
        <v>1948</v>
      </c>
      <c r="O760" s="43">
        <v>140.0</v>
      </c>
      <c r="P760" s="43">
        <v>200.0</v>
      </c>
      <c r="Q760" s="43">
        <v>60.0</v>
      </c>
      <c r="R760" s="43">
        <v>120.0</v>
      </c>
      <c r="S760" s="286" t="s">
        <v>6199</v>
      </c>
      <c r="T760" s="286" t="s">
        <v>6192</v>
      </c>
      <c r="U760" s="42" t="s">
        <v>3537</v>
      </c>
      <c r="V760" s="42" t="s">
        <v>3537</v>
      </c>
      <c r="W760" s="43" t="s">
        <v>1953</v>
      </c>
      <c r="X760" s="42">
        <v>285.0</v>
      </c>
      <c r="Y760" s="45" t="s">
        <v>95</v>
      </c>
      <c r="Z760" s="43" t="s">
        <v>1967</v>
      </c>
      <c r="AA760" s="170" t="s">
        <v>1955</v>
      </c>
      <c r="AB760" s="43" t="s">
        <v>97</v>
      </c>
      <c r="AC760" s="113" t="str">
        <f t="shared" si="143"/>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1958</v>
      </c>
      <c r="AI760" s="49" t="s">
        <v>104</v>
      </c>
      <c r="AJ760" s="49">
        <v>0.0</v>
      </c>
      <c r="AK760" s="169"/>
      <c r="AL760" s="42" t="s">
        <v>6161</v>
      </c>
      <c r="AM760" s="51" t="s">
        <v>107</v>
      </c>
      <c r="AN760" s="51" t="s">
        <v>108</v>
      </c>
      <c r="AO760" s="51" t="s">
        <v>109</v>
      </c>
      <c r="AP760" s="51" t="s">
        <v>110</v>
      </c>
      <c r="AQ760" s="51">
        <f t="shared" si="111"/>
        <v>483</v>
      </c>
      <c r="AR760" s="52">
        <f t="shared" si="4"/>
        <v>0.3</v>
      </c>
      <c r="AS760" s="169"/>
      <c r="AT760" s="51"/>
      <c r="AU760" s="51"/>
      <c r="AV760" s="51"/>
      <c r="AW760" s="339"/>
      <c r="AX760" s="54">
        <f t="shared" si="112"/>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3"/>
        <v>57.9</v>
      </c>
      <c r="BP760" s="61"/>
      <c r="BQ760" s="62">
        <f t="shared" si="114"/>
        <v>117.1</v>
      </c>
      <c r="BR760" s="62">
        <f t="shared" si="13"/>
        <v>60.1</v>
      </c>
      <c r="BS760" s="57">
        <f t="shared" si="115"/>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2"/>
        <v>50</v>
      </c>
      <c r="E761" s="35" t="s">
        <v>6201</v>
      </c>
      <c r="F761" s="336" t="s">
        <v>6202</v>
      </c>
      <c r="G761" s="206" t="s">
        <v>6203</v>
      </c>
      <c r="H761" s="38">
        <v>890.0</v>
      </c>
      <c r="I761" s="39">
        <v>0.47</v>
      </c>
      <c r="J761" s="40">
        <f t="shared" si="36"/>
        <v>525.1</v>
      </c>
      <c r="K761" s="26" t="s">
        <v>6204</v>
      </c>
      <c r="L761" s="161" t="s">
        <v>1947</v>
      </c>
      <c r="M761" s="161" t="s">
        <v>1947</v>
      </c>
      <c r="N761" s="42" t="s">
        <v>1948</v>
      </c>
      <c r="O761" s="43">
        <v>180.0</v>
      </c>
      <c r="P761" s="43">
        <v>120.0</v>
      </c>
      <c r="Q761" s="43">
        <v>80.0</v>
      </c>
      <c r="R761" s="43">
        <v>160.0</v>
      </c>
      <c r="S761" s="286" t="s">
        <v>6205</v>
      </c>
      <c r="T761" s="286" t="s">
        <v>6192</v>
      </c>
      <c r="U761" s="42" t="s">
        <v>3537</v>
      </c>
      <c r="V761" s="42" t="s">
        <v>3537</v>
      </c>
      <c r="W761" s="43" t="s">
        <v>1953</v>
      </c>
      <c r="X761" s="42">
        <v>285.0</v>
      </c>
      <c r="Y761" s="45" t="s">
        <v>95</v>
      </c>
      <c r="Z761" s="43">
        <v>1.45</v>
      </c>
      <c r="AA761" s="170" t="s">
        <v>1955</v>
      </c>
      <c r="AB761" s="43" t="s">
        <v>97</v>
      </c>
      <c r="AC761" s="113" t="str">
        <f t="shared" si="143"/>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1958</v>
      </c>
      <c r="AI761" s="49" t="s">
        <v>104</v>
      </c>
      <c r="AJ761" s="49">
        <v>0.0</v>
      </c>
      <c r="AK761" s="169"/>
      <c r="AL761" s="42" t="s">
        <v>6161</v>
      </c>
      <c r="AM761" s="51" t="s">
        <v>107</v>
      </c>
      <c r="AN761" s="51" t="s">
        <v>108</v>
      </c>
      <c r="AO761" s="51" t="s">
        <v>109</v>
      </c>
      <c r="AP761" s="51" t="s">
        <v>110</v>
      </c>
      <c r="AQ761" s="51">
        <f t="shared" si="111"/>
        <v>623</v>
      </c>
      <c r="AR761" s="52">
        <f t="shared" si="4"/>
        <v>0.3</v>
      </c>
      <c r="AS761" s="169"/>
      <c r="AT761" s="51"/>
      <c r="AU761" s="51"/>
      <c r="AV761" s="51"/>
      <c r="AW761" s="339"/>
      <c r="AX761" s="54">
        <f t="shared" si="112"/>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3"/>
        <v>78.765</v>
      </c>
      <c r="BP761" s="61"/>
      <c r="BQ761" s="62">
        <f t="shared" si="114"/>
        <v>162.335</v>
      </c>
      <c r="BR761" s="62">
        <f t="shared" si="13"/>
        <v>103.335</v>
      </c>
      <c r="BS761" s="57">
        <f t="shared" si="115"/>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2"/>
        <v>50</v>
      </c>
      <c r="E762" s="35" t="s">
        <v>6207</v>
      </c>
      <c r="F762" s="336" t="s">
        <v>6208</v>
      </c>
      <c r="G762" s="206" t="s">
        <v>6209</v>
      </c>
      <c r="H762" s="38">
        <v>1390.0</v>
      </c>
      <c r="I762" s="39">
        <v>0.4</v>
      </c>
      <c r="J762" s="40">
        <f t="shared" si="36"/>
        <v>861.8</v>
      </c>
      <c r="K762" s="26" t="s">
        <v>6210</v>
      </c>
      <c r="L762" s="161" t="s">
        <v>1947</v>
      </c>
      <c r="M762" s="161" t="s">
        <v>1947</v>
      </c>
      <c r="N762" s="42" t="s">
        <v>1948</v>
      </c>
      <c r="O762" s="43">
        <v>340.0</v>
      </c>
      <c r="P762" s="43">
        <v>140.0</v>
      </c>
      <c r="Q762" s="43">
        <v>110.0</v>
      </c>
      <c r="R762" s="43">
        <v>170.0</v>
      </c>
      <c r="S762" s="286" t="s">
        <v>6211</v>
      </c>
      <c r="T762" s="286" t="s">
        <v>6192</v>
      </c>
      <c r="U762" s="42" t="s">
        <v>3537</v>
      </c>
      <c r="V762" s="42" t="s">
        <v>3537</v>
      </c>
      <c r="W762" s="43" t="s">
        <v>1953</v>
      </c>
      <c r="X762" s="42">
        <v>285.0</v>
      </c>
      <c r="Y762" s="45">
        <v>1.0</v>
      </c>
      <c r="Z762" s="43">
        <v>1.45</v>
      </c>
      <c r="AA762" s="170" t="s">
        <v>1955</v>
      </c>
      <c r="AB762" s="43" t="s">
        <v>97</v>
      </c>
      <c r="AC762" s="113" t="str">
        <f t="shared" si="143"/>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1958</v>
      </c>
      <c r="AI762" s="49" t="s">
        <v>104</v>
      </c>
      <c r="AJ762" s="49">
        <v>0.0</v>
      </c>
      <c r="AK762" s="169"/>
      <c r="AL762" s="42" t="s">
        <v>6161</v>
      </c>
      <c r="AM762" s="51" t="s">
        <v>107</v>
      </c>
      <c r="AN762" s="51" t="s">
        <v>108</v>
      </c>
      <c r="AO762" s="51" t="s">
        <v>109</v>
      </c>
      <c r="AP762" s="51" t="s">
        <v>110</v>
      </c>
      <c r="AQ762" s="51">
        <f t="shared" si="111"/>
        <v>987</v>
      </c>
      <c r="AR762" s="52">
        <f t="shared" si="4"/>
        <v>0.29</v>
      </c>
      <c r="AS762" s="169"/>
      <c r="AT762" s="51"/>
      <c r="AU762" s="51"/>
      <c r="AV762" s="51"/>
      <c r="AW762" s="339"/>
      <c r="AX762" s="54">
        <f t="shared" si="112"/>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3"/>
        <v>129.27</v>
      </c>
      <c r="BP762" s="61"/>
      <c r="BQ762" s="62">
        <f t="shared" si="114"/>
        <v>259.53</v>
      </c>
      <c r="BR762" s="62">
        <f t="shared" si="13"/>
        <v>195.53</v>
      </c>
      <c r="BS762" s="57">
        <f t="shared" si="115"/>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2"/>
        <v>50</v>
      </c>
      <c r="E763" s="35" t="s">
        <v>6213</v>
      </c>
      <c r="F763" s="336" t="s">
        <v>6214</v>
      </c>
      <c r="G763" s="206" t="s">
        <v>6215</v>
      </c>
      <c r="H763" s="38">
        <v>1900.0</v>
      </c>
      <c r="I763" s="39">
        <v>0.37</v>
      </c>
      <c r="J763" s="40">
        <f t="shared" si="36"/>
        <v>1254</v>
      </c>
      <c r="K763" s="26" t="s">
        <v>6216</v>
      </c>
      <c r="L763" s="161" t="s">
        <v>1947</v>
      </c>
      <c r="M763" s="161" t="s">
        <v>1947</v>
      </c>
      <c r="N763" s="42" t="s">
        <v>1948</v>
      </c>
      <c r="O763" s="43">
        <v>500.0</v>
      </c>
      <c r="P763" s="43">
        <v>140.0</v>
      </c>
      <c r="Q763" s="43">
        <v>110.0</v>
      </c>
      <c r="R763" s="43">
        <v>220.0</v>
      </c>
      <c r="S763" s="286" t="s">
        <v>6217</v>
      </c>
      <c r="T763" s="286" t="s">
        <v>6192</v>
      </c>
      <c r="U763" s="42" t="s">
        <v>3537</v>
      </c>
      <c r="V763" s="42" t="s">
        <v>3537</v>
      </c>
      <c r="W763" s="43" t="s">
        <v>1953</v>
      </c>
      <c r="X763" s="42">
        <v>285.0</v>
      </c>
      <c r="Y763" s="43">
        <v>1.5</v>
      </c>
      <c r="Z763" s="43">
        <v>1.45</v>
      </c>
      <c r="AA763" s="170" t="s">
        <v>1955</v>
      </c>
      <c r="AB763" s="43" t="s">
        <v>97</v>
      </c>
      <c r="AC763" s="113" t="str">
        <f t="shared" si="143"/>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1958</v>
      </c>
      <c r="AI763" s="49" t="s">
        <v>104</v>
      </c>
      <c r="AJ763" s="49">
        <v>0.0</v>
      </c>
      <c r="AK763" s="169"/>
      <c r="AL763" s="42" t="s">
        <v>6161</v>
      </c>
      <c r="AM763" s="51" t="s">
        <v>107</v>
      </c>
      <c r="AN763" s="51" t="s">
        <v>108</v>
      </c>
      <c r="AO763" s="51" t="s">
        <v>109</v>
      </c>
      <c r="AP763" s="51" t="s">
        <v>110</v>
      </c>
      <c r="AQ763" s="51">
        <f t="shared" si="111"/>
        <v>1387</v>
      </c>
      <c r="AR763" s="52">
        <f t="shared" si="4"/>
        <v>0.27</v>
      </c>
      <c r="AS763" s="169"/>
      <c r="AT763" s="51"/>
      <c r="AU763" s="51"/>
      <c r="AV763" s="51"/>
      <c r="AW763" s="339"/>
      <c r="AX763" s="54">
        <f t="shared" si="112"/>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3"/>
        <v>188.1</v>
      </c>
      <c r="BP763" s="61"/>
      <c r="BQ763" s="62">
        <f t="shared" si="114"/>
        <v>382.9</v>
      </c>
      <c r="BR763" s="62">
        <f t="shared" si="13"/>
        <v>313.9</v>
      </c>
      <c r="BS763" s="57">
        <f t="shared" si="115"/>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2"/>
        <v>50</v>
      </c>
      <c r="E764" s="35" t="s">
        <v>6219</v>
      </c>
      <c r="F764" s="336" t="s">
        <v>6220</v>
      </c>
      <c r="G764" s="206" t="s">
        <v>6221</v>
      </c>
      <c r="H764" s="38">
        <v>530.0</v>
      </c>
      <c r="I764" s="39">
        <v>0.58</v>
      </c>
      <c r="J764" s="40">
        <f t="shared" si="36"/>
        <v>275.6</v>
      </c>
      <c r="K764" s="26" t="s">
        <v>6222</v>
      </c>
      <c r="L764" s="161" t="s">
        <v>1947</v>
      </c>
      <c r="M764" s="161" t="s">
        <v>1947</v>
      </c>
      <c r="N764" s="42" t="s">
        <v>1948</v>
      </c>
      <c r="O764" s="43">
        <v>75.0</v>
      </c>
      <c r="P764" s="43">
        <v>90.0</v>
      </c>
      <c r="Q764" s="43">
        <v>50.0</v>
      </c>
      <c r="R764" s="43">
        <v>150.0</v>
      </c>
      <c r="S764" s="286" t="s">
        <v>6223</v>
      </c>
      <c r="T764" s="286" t="s">
        <v>6224</v>
      </c>
      <c r="U764" s="42" t="s">
        <v>2292</v>
      </c>
      <c r="V764" s="42" t="s">
        <v>2292</v>
      </c>
      <c r="W764" s="43" t="s">
        <v>1953</v>
      </c>
      <c r="X764" s="42">
        <v>285.0</v>
      </c>
      <c r="Y764" s="45" t="s">
        <v>95</v>
      </c>
      <c r="Z764" s="45" t="s">
        <v>1954</v>
      </c>
      <c r="AA764" s="170" t="s">
        <v>1955</v>
      </c>
      <c r="AB764" s="43" t="s">
        <v>97</v>
      </c>
      <c r="AC764" s="113" t="str">
        <f t="shared" si="143"/>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1958</v>
      </c>
      <c r="AI764" s="49" t="s">
        <v>104</v>
      </c>
      <c r="AJ764" s="49">
        <v>0.0</v>
      </c>
      <c r="AK764" s="169"/>
      <c r="AL764" s="42" t="s">
        <v>6161</v>
      </c>
      <c r="AM764" s="51" t="s">
        <v>107</v>
      </c>
      <c r="AN764" s="51" t="s">
        <v>108</v>
      </c>
      <c r="AO764" s="51" t="s">
        <v>109</v>
      </c>
      <c r="AP764" s="51" t="s">
        <v>110</v>
      </c>
      <c r="AQ764" s="51">
        <f t="shared" si="111"/>
        <v>366</v>
      </c>
      <c r="AR764" s="52">
        <f t="shared" si="4"/>
        <v>0.31</v>
      </c>
      <c r="AS764" s="169"/>
      <c r="AT764" s="51"/>
      <c r="AU764" s="51"/>
      <c r="AV764" s="51"/>
      <c r="AW764" s="339"/>
      <c r="AX764" s="54">
        <f t="shared" si="112"/>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3"/>
        <v>41.34</v>
      </c>
      <c r="BP764" s="61"/>
      <c r="BQ764" s="62">
        <f t="shared" si="114"/>
        <v>84.26</v>
      </c>
      <c r="BR764" s="62">
        <f t="shared" si="13"/>
        <v>29.26</v>
      </c>
      <c r="BS764" s="57">
        <f t="shared" si="115"/>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2"/>
        <v>50</v>
      </c>
      <c r="E765" s="35" t="s">
        <v>6227</v>
      </c>
      <c r="F765" s="206" t="s">
        <v>6228</v>
      </c>
      <c r="G765" s="206" t="s">
        <v>6229</v>
      </c>
      <c r="H765" s="38">
        <v>690.0</v>
      </c>
      <c r="I765" s="39">
        <v>0.52</v>
      </c>
      <c r="J765" s="40">
        <f t="shared" si="36"/>
        <v>386</v>
      </c>
      <c r="K765" s="26" t="s">
        <v>6230</v>
      </c>
      <c r="L765" s="161" t="s">
        <v>1947</v>
      </c>
      <c r="M765" s="161" t="s">
        <v>1947</v>
      </c>
      <c r="N765" s="42" t="s">
        <v>1948</v>
      </c>
      <c r="O765" s="43">
        <v>140.0</v>
      </c>
      <c r="P765" s="43">
        <v>200.0</v>
      </c>
      <c r="Q765" s="43">
        <v>60.0</v>
      </c>
      <c r="R765" s="43">
        <v>120.0</v>
      </c>
      <c r="S765" s="286" t="s">
        <v>6231</v>
      </c>
      <c r="T765" s="286" t="s">
        <v>6224</v>
      </c>
      <c r="U765" s="42" t="s">
        <v>2292</v>
      </c>
      <c r="V765" s="42" t="s">
        <v>2292</v>
      </c>
      <c r="W765" s="43" t="s">
        <v>1953</v>
      </c>
      <c r="X765" s="42">
        <v>285.0</v>
      </c>
      <c r="Y765" s="45" t="s">
        <v>95</v>
      </c>
      <c r="Z765" s="43" t="s">
        <v>1967</v>
      </c>
      <c r="AA765" s="170" t="s">
        <v>1955</v>
      </c>
      <c r="AB765" s="43" t="s">
        <v>97</v>
      </c>
      <c r="AC765" s="113" t="str">
        <f t="shared" si="143"/>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1958</v>
      </c>
      <c r="AI765" s="49" t="s">
        <v>104</v>
      </c>
      <c r="AJ765" s="49">
        <v>0.0</v>
      </c>
      <c r="AK765" s="169"/>
      <c r="AL765" s="42" t="s">
        <v>6161</v>
      </c>
      <c r="AM765" s="51" t="s">
        <v>107</v>
      </c>
      <c r="AN765" s="51" t="s">
        <v>108</v>
      </c>
      <c r="AO765" s="51" t="s">
        <v>109</v>
      </c>
      <c r="AP765" s="51" t="s">
        <v>110</v>
      </c>
      <c r="AQ765" s="51">
        <f t="shared" si="111"/>
        <v>483</v>
      </c>
      <c r="AR765" s="52">
        <f t="shared" si="4"/>
        <v>0.3</v>
      </c>
      <c r="AS765" s="169"/>
      <c r="AT765" s="51"/>
      <c r="AU765" s="51"/>
      <c r="AV765" s="51"/>
      <c r="AW765" s="339"/>
      <c r="AX765" s="54">
        <f t="shared" si="112"/>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3"/>
        <v>57.9</v>
      </c>
      <c r="BP765" s="61"/>
      <c r="BQ765" s="62">
        <f t="shared" si="114"/>
        <v>117.1</v>
      </c>
      <c r="BR765" s="62">
        <f t="shared" si="13"/>
        <v>60.1</v>
      </c>
      <c r="BS765" s="57">
        <f t="shared" si="115"/>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2"/>
        <v>50</v>
      </c>
      <c r="E766" s="35" t="s">
        <v>6233</v>
      </c>
      <c r="F766" s="336" t="s">
        <v>6234</v>
      </c>
      <c r="G766" s="340" t="s">
        <v>6235</v>
      </c>
      <c r="H766" s="38">
        <v>890.0</v>
      </c>
      <c r="I766" s="39">
        <v>0.47</v>
      </c>
      <c r="J766" s="40">
        <f t="shared" si="36"/>
        <v>525.1</v>
      </c>
      <c r="K766" s="26" t="s">
        <v>6236</v>
      </c>
      <c r="L766" s="161" t="s">
        <v>1947</v>
      </c>
      <c r="M766" s="161" t="s">
        <v>1947</v>
      </c>
      <c r="N766" s="42" t="s">
        <v>1948</v>
      </c>
      <c r="O766" s="43">
        <v>180.0</v>
      </c>
      <c r="P766" s="43">
        <v>120.0</v>
      </c>
      <c r="Q766" s="43">
        <v>80.0</v>
      </c>
      <c r="R766" s="43">
        <v>160.0</v>
      </c>
      <c r="S766" s="286" t="s">
        <v>6237</v>
      </c>
      <c r="T766" s="286" t="s">
        <v>6224</v>
      </c>
      <c r="U766" s="42" t="s">
        <v>2292</v>
      </c>
      <c r="V766" s="42" t="s">
        <v>2292</v>
      </c>
      <c r="W766" s="43" t="s">
        <v>1953</v>
      </c>
      <c r="X766" s="42">
        <v>285.0</v>
      </c>
      <c r="Y766" s="45" t="s">
        <v>95</v>
      </c>
      <c r="Z766" s="43">
        <v>1.45</v>
      </c>
      <c r="AA766" s="170" t="s">
        <v>1955</v>
      </c>
      <c r="AB766" s="43" t="s">
        <v>97</v>
      </c>
      <c r="AC766" s="113" t="str">
        <f t="shared" si="143"/>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1958</v>
      </c>
      <c r="AI766" s="49" t="s">
        <v>104</v>
      </c>
      <c r="AJ766" s="49">
        <v>0.0</v>
      </c>
      <c r="AK766" s="169"/>
      <c r="AL766" s="42" t="s">
        <v>6161</v>
      </c>
      <c r="AM766" s="51" t="s">
        <v>107</v>
      </c>
      <c r="AN766" s="51" t="s">
        <v>108</v>
      </c>
      <c r="AO766" s="51" t="s">
        <v>109</v>
      </c>
      <c r="AP766" s="51" t="s">
        <v>110</v>
      </c>
      <c r="AQ766" s="51">
        <f t="shared" si="111"/>
        <v>623</v>
      </c>
      <c r="AR766" s="52">
        <f t="shared" si="4"/>
        <v>0.3</v>
      </c>
      <c r="AS766" s="169"/>
      <c r="AT766" s="51"/>
      <c r="AU766" s="51"/>
      <c r="AV766" s="51"/>
      <c r="AW766" s="339"/>
      <c r="AX766" s="54">
        <f t="shared" si="112"/>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3"/>
        <v>78.765</v>
      </c>
      <c r="BP766" s="61"/>
      <c r="BQ766" s="62">
        <f t="shared" si="114"/>
        <v>162.335</v>
      </c>
      <c r="BR766" s="62">
        <f t="shared" si="13"/>
        <v>103.335</v>
      </c>
      <c r="BS766" s="57">
        <f t="shared" si="115"/>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2"/>
        <v>50</v>
      </c>
      <c r="E767" s="35" t="s">
        <v>6239</v>
      </c>
      <c r="F767" s="336" t="s">
        <v>6240</v>
      </c>
      <c r="G767" s="206" t="s">
        <v>6241</v>
      </c>
      <c r="H767" s="38">
        <v>1390.0</v>
      </c>
      <c r="I767" s="39">
        <v>0.4</v>
      </c>
      <c r="J767" s="40">
        <f t="shared" si="36"/>
        <v>861.8</v>
      </c>
      <c r="K767" s="26" t="s">
        <v>6242</v>
      </c>
      <c r="L767" s="161" t="s">
        <v>1947</v>
      </c>
      <c r="M767" s="161" t="s">
        <v>1947</v>
      </c>
      <c r="N767" s="42" t="s">
        <v>1948</v>
      </c>
      <c r="O767" s="43">
        <v>340.0</v>
      </c>
      <c r="P767" s="43">
        <v>140.0</v>
      </c>
      <c r="Q767" s="43">
        <v>110.0</v>
      </c>
      <c r="R767" s="43">
        <v>170.0</v>
      </c>
      <c r="S767" s="286" t="s">
        <v>6243</v>
      </c>
      <c r="T767" s="286" t="s">
        <v>6224</v>
      </c>
      <c r="U767" s="42" t="s">
        <v>2292</v>
      </c>
      <c r="V767" s="42" t="s">
        <v>2292</v>
      </c>
      <c r="W767" s="43" t="s">
        <v>1953</v>
      </c>
      <c r="X767" s="42">
        <v>285.0</v>
      </c>
      <c r="Y767" s="45">
        <v>1.0</v>
      </c>
      <c r="Z767" s="43">
        <v>1.45</v>
      </c>
      <c r="AA767" s="170" t="s">
        <v>1955</v>
      </c>
      <c r="AB767" s="43" t="s">
        <v>97</v>
      </c>
      <c r="AC767" s="113" t="str">
        <f t="shared" si="143"/>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1958</v>
      </c>
      <c r="AI767" s="49" t="s">
        <v>104</v>
      </c>
      <c r="AJ767" s="49">
        <v>0.0</v>
      </c>
      <c r="AK767" s="169"/>
      <c r="AL767" s="42" t="s">
        <v>6161</v>
      </c>
      <c r="AM767" s="51" t="s">
        <v>107</v>
      </c>
      <c r="AN767" s="51" t="s">
        <v>108</v>
      </c>
      <c r="AO767" s="51" t="s">
        <v>109</v>
      </c>
      <c r="AP767" s="51" t="s">
        <v>110</v>
      </c>
      <c r="AQ767" s="51">
        <f t="shared" si="111"/>
        <v>987</v>
      </c>
      <c r="AR767" s="52">
        <f t="shared" si="4"/>
        <v>0.29</v>
      </c>
      <c r="AS767" s="169"/>
      <c r="AT767" s="51"/>
      <c r="AU767" s="51"/>
      <c r="AV767" s="51"/>
      <c r="AW767" s="339"/>
      <c r="AX767" s="54">
        <f t="shared" si="112"/>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3"/>
        <v>129.27</v>
      </c>
      <c r="BP767" s="61"/>
      <c r="BQ767" s="62">
        <f t="shared" si="114"/>
        <v>259.53</v>
      </c>
      <c r="BR767" s="62">
        <f t="shared" si="13"/>
        <v>195.53</v>
      </c>
      <c r="BS767" s="57">
        <f t="shared" si="115"/>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2"/>
        <v>50</v>
      </c>
      <c r="E768" s="35" t="s">
        <v>6245</v>
      </c>
      <c r="F768" s="336" t="s">
        <v>6246</v>
      </c>
      <c r="G768" s="206" t="s">
        <v>6247</v>
      </c>
      <c r="H768" s="38">
        <v>1900.0</v>
      </c>
      <c r="I768" s="39">
        <v>0.37</v>
      </c>
      <c r="J768" s="40">
        <f t="shared" si="36"/>
        <v>1254</v>
      </c>
      <c r="K768" s="26" t="s">
        <v>6242</v>
      </c>
      <c r="L768" s="161" t="s">
        <v>1947</v>
      </c>
      <c r="M768" s="161" t="s">
        <v>1947</v>
      </c>
      <c r="N768" s="42" t="s">
        <v>1948</v>
      </c>
      <c r="O768" s="43">
        <v>500.0</v>
      </c>
      <c r="P768" s="43">
        <v>140.0</v>
      </c>
      <c r="Q768" s="43">
        <v>110.0</v>
      </c>
      <c r="R768" s="43">
        <v>220.0</v>
      </c>
      <c r="S768" s="286" t="s">
        <v>6248</v>
      </c>
      <c r="T768" s="286" t="s">
        <v>6224</v>
      </c>
      <c r="U768" s="42" t="s">
        <v>2292</v>
      </c>
      <c r="V768" s="42" t="s">
        <v>2292</v>
      </c>
      <c r="W768" s="43" t="s">
        <v>1953</v>
      </c>
      <c r="X768" s="42">
        <v>285.0</v>
      </c>
      <c r="Y768" s="43">
        <v>1.5</v>
      </c>
      <c r="Z768" s="43">
        <v>1.45</v>
      </c>
      <c r="AA768" s="170" t="s">
        <v>1955</v>
      </c>
      <c r="AB768" s="43" t="s">
        <v>97</v>
      </c>
      <c r="AC768" s="113" t="str">
        <f t="shared" si="143"/>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1958</v>
      </c>
      <c r="AI768" s="49" t="s">
        <v>104</v>
      </c>
      <c r="AJ768" s="49">
        <v>0.0</v>
      </c>
      <c r="AK768" s="169"/>
      <c r="AL768" s="42" t="s">
        <v>6161</v>
      </c>
      <c r="AM768" s="51" t="s">
        <v>107</v>
      </c>
      <c r="AN768" s="51" t="s">
        <v>108</v>
      </c>
      <c r="AO768" s="51" t="s">
        <v>109</v>
      </c>
      <c r="AP768" s="51" t="s">
        <v>110</v>
      </c>
      <c r="AQ768" s="51">
        <f t="shared" si="111"/>
        <v>1387</v>
      </c>
      <c r="AR768" s="52">
        <f t="shared" si="4"/>
        <v>0.27</v>
      </c>
      <c r="AS768" s="169"/>
      <c r="AT768" s="51"/>
      <c r="AU768" s="51"/>
      <c r="AV768" s="51"/>
      <c r="AW768" s="339"/>
      <c r="AX768" s="54">
        <f t="shared" si="112"/>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3"/>
        <v>188.1</v>
      </c>
      <c r="BP768" s="61"/>
      <c r="BQ768" s="62">
        <f t="shared" si="114"/>
        <v>382.9</v>
      </c>
      <c r="BR768" s="62">
        <f t="shared" si="13"/>
        <v>313.9</v>
      </c>
      <c r="BS768" s="57">
        <f t="shared" si="115"/>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2"/>
        <v>50</v>
      </c>
      <c r="E769" s="35" t="s">
        <v>6250</v>
      </c>
      <c r="F769" s="42" t="s">
        <v>6251</v>
      </c>
      <c r="G769" s="206" t="s">
        <v>6252</v>
      </c>
      <c r="H769" s="38">
        <v>530.0</v>
      </c>
      <c r="I769" s="39">
        <v>0.58</v>
      </c>
      <c r="J769" s="40">
        <f t="shared" si="36"/>
        <v>275.6</v>
      </c>
      <c r="K769" s="26" t="s">
        <v>6253</v>
      </c>
      <c r="L769" s="161" t="s">
        <v>1947</v>
      </c>
      <c r="M769" s="161" t="s">
        <v>1947</v>
      </c>
      <c r="N769" s="42" t="s">
        <v>1948</v>
      </c>
      <c r="O769" s="43">
        <v>75.0</v>
      </c>
      <c r="P769" s="43">
        <v>90.0</v>
      </c>
      <c r="Q769" s="43">
        <v>50.0</v>
      </c>
      <c r="R769" s="43">
        <v>150.0</v>
      </c>
      <c r="S769" s="286" t="s">
        <v>6254</v>
      </c>
      <c r="T769" s="286" t="s">
        <v>6255</v>
      </c>
      <c r="U769" s="42" t="s">
        <v>1857</v>
      </c>
      <c r="V769" s="42" t="s">
        <v>1857</v>
      </c>
      <c r="W769" s="43" t="s">
        <v>1953</v>
      </c>
      <c r="X769" s="42">
        <v>285.0</v>
      </c>
      <c r="Y769" s="45" t="s">
        <v>95</v>
      </c>
      <c r="Z769" s="45" t="s">
        <v>1954</v>
      </c>
      <c r="AA769" s="170" t="s">
        <v>1955</v>
      </c>
      <c r="AB769" s="43" t="s">
        <v>97</v>
      </c>
      <c r="AC769" s="113" t="str">
        <f t="shared" si="143"/>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1958</v>
      </c>
      <c r="AI769" s="49" t="s">
        <v>104</v>
      </c>
      <c r="AJ769" s="49">
        <v>0.0</v>
      </c>
      <c r="AK769" s="169"/>
      <c r="AL769" s="42" t="s">
        <v>6161</v>
      </c>
      <c r="AM769" s="51" t="s">
        <v>107</v>
      </c>
      <c r="AN769" s="51" t="s">
        <v>108</v>
      </c>
      <c r="AO769" s="51" t="s">
        <v>109</v>
      </c>
      <c r="AP769" s="51" t="s">
        <v>110</v>
      </c>
      <c r="AQ769" s="51">
        <f t="shared" si="111"/>
        <v>366</v>
      </c>
      <c r="AR769" s="52">
        <f t="shared" si="4"/>
        <v>0.31</v>
      </c>
      <c r="AS769" s="169"/>
      <c r="AT769" s="51"/>
      <c r="AU769" s="51"/>
      <c r="AV769" s="51"/>
      <c r="AW769" s="339"/>
      <c r="AX769" s="54">
        <f t="shared" si="112"/>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3"/>
        <v>41.34</v>
      </c>
      <c r="BP769" s="61"/>
      <c r="BQ769" s="62">
        <f t="shared" si="114"/>
        <v>84.26</v>
      </c>
      <c r="BR769" s="62">
        <f t="shared" si="13"/>
        <v>29.26</v>
      </c>
      <c r="BS769" s="57">
        <f t="shared" si="115"/>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2"/>
        <v>50</v>
      </c>
      <c r="E770" s="35" t="s">
        <v>6258</v>
      </c>
      <c r="F770" s="336" t="s">
        <v>6259</v>
      </c>
      <c r="G770" s="206" t="s">
        <v>6260</v>
      </c>
      <c r="H770" s="38">
        <v>690.0</v>
      </c>
      <c r="I770" s="39">
        <v>0.52</v>
      </c>
      <c r="J770" s="40">
        <f t="shared" si="36"/>
        <v>386</v>
      </c>
      <c r="K770" s="26" t="s">
        <v>6261</v>
      </c>
      <c r="L770" s="161" t="s">
        <v>1947</v>
      </c>
      <c r="M770" s="161" t="s">
        <v>1947</v>
      </c>
      <c r="N770" s="42" t="s">
        <v>1948</v>
      </c>
      <c r="O770" s="43">
        <v>140.0</v>
      </c>
      <c r="P770" s="43">
        <v>200.0</v>
      </c>
      <c r="Q770" s="43">
        <v>60.0</v>
      </c>
      <c r="R770" s="43">
        <v>120.0</v>
      </c>
      <c r="S770" s="286" t="s">
        <v>6262</v>
      </c>
      <c r="T770" s="286" t="s">
        <v>6255</v>
      </c>
      <c r="U770" s="42" t="s">
        <v>1857</v>
      </c>
      <c r="V770" s="42" t="s">
        <v>1857</v>
      </c>
      <c r="W770" s="43" t="s">
        <v>1953</v>
      </c>
      <c r="X770" s="42">
        <v>285.0</v>
      </c>
      <c r="Y770" s="45" t="s">
        <v>95</v>
      </c>
      <c r="Z770" s="43" t="s">
        <v>1967</v>
      </c>
      <c r="AA770" s="170" t="s">
        <v>1955</v>
      </c>
      <c r="AB770" s="43" t="s">
        <v>97</v>
      </c>
      <c r="AC770" s="113" t="str">
        <f t="shared" si="143"/>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1958</v>
      </c>
      <c r="AI770" s="49" t="s">
        <v>104</v>
      </c>
      <c r="AJ770" s="49">
        <v>0.0</v>
      </c>
      <c r="AK770" s="169"/>
      <c r="AL770" s="42" t="s">
        <v>6161</v>
      </c>
      <c r="AM770" s="51" t="s">
        <v>107</v>
      </c>
      <c r="AN770" s="51" t="s">
        <v>108</v>
      </c>
      <c r="AO770" s="51" t="s">
        <v>109</v>
      </c>
      <c r="AP770" s="51" t="s">
        <v>110</v>
      </c>
      <c r="AQ770" s="51">
        <f t="shared" si="111"/>
        <v>483</v>
      </c>
      <c r="AR770" s="52">
        <f t="shared" si="4"/>
        <v>0.3</v>
      </c>
      <c r="AS770" s="169"/>
      <c r="AT770" s="51"/>
      <c r="AU770" s="51"/>
      <c r="AV770" s="51"/>
      <c r="AW770" s="339"/>
      <c r="AX770" s="54">
        <f t="shared" si="112"/>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3"/>
        <v>57.9</v>
      </c>
      <c r="BP770" s="61"/>
      <c r="BQ770" s="62">
        <f t="shared" si="114"/>
        <v>117.1</v>
      </c>
      <c r="BR770" s="62">
        <f t="shared" si="13"/>
        <v>60.1</v>
      </c>
      <c r="BS770" s="57">
        <f t="shared" si="115"/>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2"/>
        <v>50</v>
      </c>
      <c r="E771" s="35" t="s">
        <v>6264</v>
      </c>
      <c r="F771" s="336" t="s">
        <v>6265</v>
      </c>
      <c r="G771" s="206" t="s">
        <v>6266</v>
      </c>
      <c r="H771" s="38">
        <v>890.0</v>
      </c>
      <c r="I771" s="39">
        <v>0.47</v>
      </c>
      <c r="J771" s="40">
        <f t="shared" si="36"/>
        <v>525.1</v>
      </c>
      <c r="K771" s="26" t="s">
        <v>6267</v>
      </c>
      <c r="L771" s="161" t="s">
        <v>1947</v>
      </c>
      <c r="M771" s="161" t="s">
        <v>1947</v>
      </c>
      <c r="N771" s="42" t="s">
        <v>1948</v>
      </c>
      <c r="O771" s="43">
        <v>180.0</v>
      </c>
      <c r="P771" s="43">
        <v>120.0</v>
      </c>
      <c r="Q771" s="43">
        <v>80.0</v>
      </c>
      <c r="R771" s="43">
        <v>160.0</v>
      </c>
      <c r="S771" s="286" t="s">
        <v>6268</v>
      </c>
      <c r="T771" s="286" t="s">
        <v>6255</v>
      </c>
      <c r="U771" s="42" t="s">
        <v>1857</v>
      </c>
      <c r="V771" s="42" t="s">
        <v>1857</v>
      </c>
      <c r="W771" s="43" t="s">
        <v>1953</v>
      </c>
      <c r="X771" s="42">
        <v>285.0</v>
      </c>
      <c r="Y771" s="45" t="s">
        <v>95</v>
      </c>
      <c r="Z771" s="43">
        <v>1.45</v>
      </c>
      <c r="AA771" s="170" t="s">
        <v>1955</v>
      </c>
      <c r="AB771" s="43" t="s">
        <v>97</v>
      </c>
      <c r="AC771" s="113" t="str">
        <f t="shared" si="143"/>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1958</v>
      </c>
      <c r="AI771" s="49" t="s">
        <v>104</v>
      </c>
      <c r="AJ771" s="49">
        <v>0.0</v>
      </c>
      <c r="AK771" s="169"/>
      <c r="AL771" s="42" t="s">
        <v>6161</v>
      </c>
      <c r="AM771" s="51" t="s">
        <v>107</v>
      </c>
      <c r="AN771" s="51" t="s">
        <v>108</v>
      </c>
      <c r="AO771" s="51" t="s">
        <v>109</v>
      </c>
      <c r="AP771" s="51" t="s">
        <v>110</v>
      </c>
      <c r="AQ771" s="51">
        <f t="shared" si="111"/>
        <v>623</v>
      </c>
      <c r="AR771" s="52">
        <f t="shared" si="4"/>
        <v>0.3</v>
      </c>
      <c r="AS771" s="169"/>
      <c r="AT771" s="51"/>
      <c r="AU771" s="51"/>
      <c r="AV771" s="51"/>
      <c r="AW771" s="339"/>
      <c r="AX771" s="54">
        <f t="shared" si="112"/>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3"/>
        <v>78.765</v>
      </c>
      <c r="BP771" s="61"/>
      <c r="BQ771" s="62">
        <f t="shared" si="114"/>
        <v>162.335</v>
      </c>
      <c r="BR771" s="62">
        <f t="shared" si="13"/>
        <v>103.335</v>
      </c>
      <c r="BS771" s="57">
        <f t="shared" si="115"/>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2"/>
        <v>50</v>
      </c>
      <c r="E772" s="35" t="s">
        <v>6270</v>
      </c>
      <c r="F772" s="285" t="s">
        <v>6271</v>
      </c>
      <c r="G772" s="206" t="s">
        <v>6272</v>
      </c>
      <c r="H772" s="38">
        <v>1390.0</v>
      </c>
      <c r="I772" s="39">
        <v>0.4</v>
      </c>
      <c r="J772" s="40">
        <f t="shared" si="36"/>
        <v>861.8</v>
      </c>
      <c r="K772" s="26" t="s">
        <v>6273</v>
      </c>
      <c r="L772" s="161" t="s">
        <v>1947</v>
      </c>
      <c r="M772" s="161" t="s">
        <v>1947</v>
      </c>
      <c r="N772" s="42" t="s">
        <v>1948</v>
      </c>
      <c r="O772" s="43">
        <v>340.0</v>
      </c>
      <c r="P772" s="43">
        <v>140.0</v>
      </c>
      <c r="Q772" s="43">
        <v>110.0</v>
      </c>
      <c r="R772" s="43">
        <v>170.0</v>
      </c>
      <c r="S772" s="286" t="s">
        <v>6274</v>
      </c>
      <c r="T772" s="286" t="s">
        <v>6255</v>
      </c>
      <c r="U772" s="42" t="s">
        <v>1857</v>
      </c>
      <c r="V772" s="42" t="s">
        <v>1857</v>
      </c>
      <c r="W772" s="43" t="s">
        <v>1953</v>
      </c>
      <c r="X772" s="42">
        <v>285.0</v>
      </c>
      <c r="Y772" s="45">
        <v>1.0</v>
      </c>
      <c r="Z772" s="43">
        <v>1.45</v>
      </c>
      <c r="AA772" s="170" t="s">
        <v>1955</v>
      </c>
      <c r="AB772" s="43" t="s">
        <v>97</v>
      </c>
      <c r="AC772" s="113" t="str">
        <f t="shared" si="143"/>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1958</v>
      </c>
      <c r="AI772" s="49" t="s">
        <v>104</v>
      </c>
      <c r="AJ772" s="49">
        <v>0.0</v>
      </c>
      <c r="AK772" s="169"/>
      <c r="AL772" s="42" t="s">
        <v>6161</v>
      </c>
      <c r="AM772" s="51" t="s">
        <v>107</v>
      </c>
      <c r="AN772" s="51" t="s">
        <v>108</v>
      </c>
      <c r="AO772" s="51" t="s">
        <v>109</v>
      </c>
      <c r="AP772" s="51" t="s">
        <v>110</v>
      </c>
      <c r="AQ772" s="51">
        <f t="shared" si="111"/>
        <v>987</v>
      </c>
      <c r="AR772" s="52">
        <f t="shared" si="4"/>
        <v>0.29</v>
      </c>
      <c r="AS772" s="169"/>
      <c r="AT772" s="51"/>
      <c r="AU772" s="51"/>
      <c r="AV772" s="51"/>
      <c r="AW772" s="339"/>
      <c r="AX772" s="54">
        <f t="shared" si="112"/>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3"/>
        <v>129.27</v>
      </c>
      <c r="BP772" s="61"/>
      <c r="BQ772" s="62">
        <f t="shared" si="114"/>
        <v>259.53</v>
      </c>
      <c r="BR772" s="62">
        <f t="shared" si="13"/>
        <v>195.53</v>
      </c>
      <c r="BS772" s="57">
        <f t="shared" si="115"/>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2"/>
        <v>50</v>
      </c>
      <c r="E773" s="35" t="s">
        <v>6276</v>
      </c>
      <c r="F773" s="285" t="s">
        <v>6277</v>
      </c>
      <c r="G773" s="206" t="s">
        <v>6278</v>
      </c>
      <c r="H773" s="38">
        <v>1900.0</v>
      </c>
      <c r="I773" s="39">
        <v>0.37</v>
      </c>
      <c r="J773" s="40">
        <f t="shared" si="36"/>
        <v>1254</v>
      </c>
      <c r="K773" s="26" t="s">
        <v>6279</v>
      </c>
      <c r="L773" s="161" t="s">
        <v>1947</v>
      </c>
      <c r="M773" s="161" t="s">
        <v>1947</v>
      </c>
      <c r="N773" s="42" t="s">
        <v>1948</v>
      </c>
      <c r="O773" s="43">
        <v>500.0</v>
      </c>
      <c r="P773" s="43">
        <v>140.0</v>
      </c>
      <c r="Q773" s="43">
        <v>110.0</v>
      </c>
      <c r="R773" s="43">
        <v>220.0</v>
      </c>
      <c r="S773" s="286" t="s">
        <v>6280</v>
      </c>
      <c r="T773" s="286" t="s">
        <v>6255</v>
      </c>
      <c r="U773" s="42" t="s">
        <v>1857</v>
      </c>
      <c r="V773" s="42" t="s">
        <v>1857</v>
      </c>
      <c r="W773" s="43" t="s">
        <v>1953</v>
      </c>
      <c r="X773" s="42">
        <v>285.0</v>
      </c>
      <c r="Y773" s="43">
        <v>1.5</v>
      </c>
      <c r="Z773" s="43">
        <v>1.45</v>
      </c>
      <c r="AA773" s="170" t="s">
        <v>1955</v>
      </c>
      <c r="AB773" s="43" t="s">
        <v>97</v>
      </c>
      <c r="AC773" s="113" t="str">
        <f t="shared" si="143"/>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1958</v>
      </c>
      <c r="AI773" s="49" t="s">
        <v>104</v>
      </c>
      <c r="AJ773" s="49">
        <v>0.0</v>
      </c>
      <c r="AK773" s="169"/>
      <c r="AL773" s="42" t="s">
        <v>6161</v>
      </c>
      <c r="AM773" s="51" t="s">
        <v>107</v>
      </c>
      <c r="AN773" s="51" t="s">
        <v>108</v>
      </c>
      <c r="AO773" s="51" t="s">
        <v>109</v>
      </c>
      <c r="AP773" s="51" t="s">
        <v>110</v>
      </c>
      <c r="AQ773" s="51">
        <f t="shared" si="111"/>
        <v>1387</v>
      </c>
      <c r="AR773" s="52">
        <f t="shared" si="4"/>
        <v>0.27</v>
      </c>
      <c r="AS773" s="169"/>
      <c r="AT773" s="51"/>
      <c r="AU773" s="51"/>
      <c r="AV773" s="51"/>
      <c r="AW773" s="339"/>
      <c r="AX773" s="54">
        <f t="shared" si="112"/>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3"/>
        <v>188.1</v>
      </c>
      <c r="BP773" s="61"/>
      <c r="BQ773" s="62">
        <f t="shared" si="114"/>
        <v>382.9</v>
      </c>
      <c r="BR773" s="62">
        <f t="shared" si="13"/>
        <v>313.9</v>
      </c>
      <c r="BS773" s="57">
        <f t="shared" si="115"/>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2"/>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212</v>
      </c>
      <c r="V774" s="42" t="s">
        <v>212</v>
      </c>
      <c r="W774" s="43" t="s">
        <v>597</v>
      </c>
      <c r="X774" s="42">
        <v>765.0</v>
      </c>
      <c r="Y774" s="301" t="s">
        <v>95</v>
      </c>
      <c r="Z774" s="301" t="s">
        <v>95</v>
      </c>
      <c r="AA774" s="42" t="s">
        <v>1955</v>
      </c>
      <c r="AB774" s="43" t="s">
        <v>97</v>
      </c>
      <c r="AC774" s="113" t="str">
        <f t="shared" si="143"/>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11"/>
        <v>966</v>
      </c>
      <c r="AR774" s="52">
        <f t="shared" si="4"/>
        <v>0.31</v>
      </c>
      <c r="AS774" s="169"/>
      <c r="AT774" s="51"/>
      <c r="AU774" s="51"/>
      <c r="AV774" s="51"/>
      <c r="AW774" s="339"/>
      <c r="AX774" s="54">
        <f t="shared" si="112"/>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3"/>
        <v>130.2</v>
      </c>
      <c r="BP774" s="61"/>
      <c r="BQ774" s="62">
        <f t="shared" si="114"/>
        <v>261.8</v>
      </c>
      <c r="BR774" s="62">
        <f t="shared" si="13"/>
        <v>211.8</v>
      </c>
      <c r="BS774" s="57">
        <f t="shared" si="115"/>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2"/>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212</v>
      </c>
      <c r="V775" s="42" t="s">
        <v>212</v>
      </c>
      <c r="W775" s="43" t="s">
        <v>597</v>
      </c>
      <c r="X775" s="42">
        <v>765.0</v>
      </c>
      <c r="Y775" s="301" t="s">
        <v>95</v>
      </c>
      <c r="Z775" s="301">
        <v>1.0</v>
      </c>
      <c r="AA775" s="42" t="s">
        <v>1955</v>
      </c>
      <c r="AB775" s="43" t="s">
        <v>97</v>
      </c>
      <c r="AC775" s="113" t="str">
        <f t="shared" si="143"/>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11"/>
        <v>1385</v>
      </c>
      <c r="AR775" s="52">
        <f t="shared" si="4"/>
        <v>0.29</v>
      </c>
      <c r="AS775" s="169"/>
      <c r="AT775" s="51"/>
      <c r="AU775" s="51"/>
      <c r="AV775" s="51"/>
      <c r="AW775" s="339"/>
      <c r="AX775" s="54">
        <f t="shared" si="112"/>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3"/>
        <v>213.525</v>
      </c>
      <c r="BP775" s="61"/>
      <c r="BQ775" s="62">
        <f t="shared" si="114"/>
        <v>437.975</v>
      </c>
      <c r="BR775" s="62">
        <f t="shared" si="13"/>
        <v>487.975</v>
      </c>
      <c r="BS775" s="57">
        <f t="shared" si="115"/>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2"/>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2292</v>
      </c>
      <c r="W776" s="43" t="s">
        <v>498</v>
      </c>
      <c r="X776" s="43">
        <v>405.0</v>
      </c>
      <c r="Y776" s="45" t="s">
        <v>95</v>
      </c>
      <c r="Z776" s="45" t="s">
        <v>1954</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11"/>
        <v>533</v>
      </c>
      <c r="AR776" s="52">
        <f t="shared" si="4"/>
        <v>0.35</v>
      </c>
      <c r="AS776" s="169"/>
      <c r="AT776" s="51"/>
      <c r="AU776" s="51"/>
      <c r="AV776" s="51"/>
      <c r="AW776" s="339"/>
      <c r="AX776" s="54">
        <f t="shared" si="112"/>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3"/>
        <v>67.65</v>
      </c>
      <c r="BP776" s="153"/>
      <c r="BQ776" s="154">
        <f t="shared" si="114"/>
        <v>147.35</v>
      </c>
      <c r="BR776" s="62">
        <f t="shared" si="13"/>
        <v>90.35</v>
      </c>
      <c r="BS776" s="155">
        <f t="shared" si="115"/>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2"/>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2292</v>
      </c>
      <c r="W777" s="43" t="s">
        <v>498</v>
      </c>
      <c r="X777" s="43">
        <v>405.0</v>
      </c>
      <c r="Y777" s="45" t="s">
        <v>95</v>
      </c>
      <c r="Z777" s="43" t="s">
        <v>1967</v>
      </c>
      <c r="AA777" s="43" t="s">
        <v>96</v>
      </c>
      <c r="AB777" s="43" t="s">
        <v>97</v>
      </c>
      <c r="AC777" s="113" t="str">
        <f t="shared" ref="AC777:AC808" si="144">"https://getfile.dokpub.com/yandex/get/"&amp;S777&amp;"/1.jpg"&amp;",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11"/>
        <v>818</v>
      </c>
      <c r="AR777" s="52">
        <f t="shared" si="4"/>
        <v>0.33</v>
      </c>
      <c r="AS777" s="169"/>
      <c r="AT777" s="51"/>
      <c r="AU777" s="51"/>
      <c r="AV777" s="51"/>
      <c r="AW777" s="339"/>
      <c r="AX777" s="54">
        <f t="shared" si="112"/>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3"/>
        <v>106.14</v>
      </c>
      <c r="BP777" s="157"/>
      <c r="BQ777" s="158">
        <f t="shared" si="114"/>
        <v>218.46</v>
      </c>
      <c r="BR777" s="62">
        <f t="shared" si="13"/>
        <v>158.46</v>
      </c>
      <c r="BS777" s="159">
        <f t="shared" si="115"/>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2"/>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2292</v>
      </c>
      <c r="W778" s="43" t="s">
        <v>498</v>
      </c>
      <c r="X778" s="43">
        <v>405.0</v>
      </c>
      <c r="Y778" s="45" t="s">
        <v>95</v>
      </c>
      <c r="Z778" s="45">
        <v>1.45</v>
      </c>
      <c r="AA778" s="43" t="s">
        <v>96</v>
      </c>
      <c r="AB778" s="43" t="s">
        <v>97</v>
      </c>
      <c r="AC778" s="113" t="str">
        <f t="shared" si="14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11"/>
        <v>1120</v>
      </c>
      <c r="AR778" s="52">
        <f t="shared" si="4"/>
        <v>0.3</v>
      </c>
      <c r="AS778" s="169"/>
      <c r="AT778" s="51"/>
      <c r="AU778" s="51"/>
      <c r="AV778" s="51"/>
      <c r="AW778" s="339"/>
      <c r="AX778" s="54">
        <f t="shared" si="112"/>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3"/>
        <v>148.8</v>
      </c>
      <c r="BP778" s="157"/>
      <c r="BQ778" s="158">
        <f t="shared" si="114"/>
        <v>298.2</v>
      </c>
      <c r="BR778" s="62">
        <f t="shared" si="13"/>
        <v>234.2</v>
      </c>
      <c r="BS778" s="159">
        <f t="shared" si="115"/>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2"/>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2292</v>
      </c>
      <c r="W779" s="43" t="s">
        <v>498</v>
      </c>
      <c r="X779" s="43">
        <v>405.0</v>
      </c>
      <c r="Y779" s="45">
        <v>1.0</v>
      </c>
      <c r="Z779" s="45">
        <v>1.45</v>
      </c>
      <c r="AA779" s="43" t="s">
        <v>96</v>
      </c>
      <c r="AB779" s="43" t="s">
        <v>97</v>
      </c>
      <c r="AC779" s="113" t="str">
        <f t="shared" si="14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11"/>
        <v>2059</v>
      </c>
      <c r="AR779" s="52">
        <f t="shared" si="4"/>
        <v>0.29</v>
      </c>
      <c r="AS779" s="169"/>
      <c r="AT779" s="51"/>
      <c r="AU779" s="51"/>
      <c r="AV779" s="51"/>
      <c r="AW779" s="339"/>
      <c r="AX779" s="54">
        <f t="shared" si="112"/>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3"/>
        <v>282.75</v>
      </c>
      <c r="BP779" s="157"/>
      <c r="BQ779" s="158">
        <f t="shared" si="114"/>
        <v>574.25</v>
      </c>
      <c r="BR779" s="62">
        <f t="shared" si="13"/>
        <v>489.25</v>
      </c>
      <c r="BS779" s="159">
        <f t="shared" si="115"/>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2"/>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2292</v>
      </c>
      <c r="W780" s="43" t="s">
        <v>498</v>
      </c>
      <c r="X780" s="43">
        <v>405.0</v>
      </c>
      <c r="Y780" s="45">
        <v>1.5</v>
      </c>
      <c r="Z780" s="45">
        <v>1.45</v>
      </c>
      <c r="AA780" s="43" t="s">
        <v>96</v>
      </c>
      <c r="AB780" s="43" t="s">
        <v>97</v>
      </c>
      <c r="AC780" s="113" t="str">
        <f t="shared" si="14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11"/>
        <v>3096</v>
      </c>
      <c r="AR780" s="52">
        <f t="shared" si="4"/>
        <v>0.28</v>
      </c>
      <c r="AS780" s="169"/>
      <c r="AT780" s="51"/>
      <c r="AU780" s="51"/>
      <c r="AV780" s="51"/>
      <c r="AW780" s="339"/>
      <c r="AX780" s="54">
        <f t="shared" si="112"/>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3"/>
        <v>425.7</v>
      </c>
      <c r="BP780" s="157"/>
      <c r="BQ780" s="158">
        <f t="shared" si="114"/>
        <v>868.3</v>
      </c>
      <c r="BR780" s="62">
        <f t="shared" si="13"/>
        <v>752.3</v>
      </c>
      <c r="BS780" s="159">
        <f t="shared" si="115"/>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2"/>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2292</v>
      </c>
      <c r="W781" s="43" t="s">
        <v>498</v>
      </c>
      <c r="X781" s="43">
        <v>405.0</v>
      </c>
      <c r="Y781" s="45">
        <v>2.0</v>
      </c>
      <c r="Z781" s="45">
        <v>1.45</v>
      </c>
      <c r="AA781" s="43" t="s">
        <v>96</v>
      </c>
      <c r="AB781" s="43" t="s">
        <v>97</v>
      </c>
      <c r="AC781" s="113" t="str">
        <f t="shared" si="14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11"/>
        <v>4292</v>
      </c>
      <c r="AR781" s="52">
        <f t="shared" si="4"/>
        <v>0.26</v>
      </c>
      <c r="AS781" s="169"/>
      <c r="AT781" s="51"/>
      <c r="AU781" s="51"/>
      <c r="AV781" s="51"/>
      <c r="AW781" s="339"/>
      <c r="AX781" s="54">
        <f t="shared" si="112"/>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3"/>
        <v>591.6</v>
      </c>
      <c r="BP781" s="157"/>
      <c r="BQ781" s="158">
        <f t="shared" si="114"/>
        <v>1208.4</v>
      </c>
      <c r="BR781" s="62">
        <f t="shared" si="13"/>
        <v>1039.4</v>
      </c>
      <c r="BS781" s="159">
        <f t="shared" si="115"/>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2"/>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2292</v>
      </c>
      <c r="W782" s="43" t="s">
        <v>498</v>
      </c>
      <c r="X782" s="43">
        <v>405.0</v>
      </c>
      <c r="Y782" s="45">
        <v>3.0</v>
      </c>
      <c r="Z782" s="45">
        <v>1.45</v>
      </c>
      <c r="AA782" s="43" t="s">
        <v>96</v>
      </c>
      <c r="AB782" s="43" t="s">
        <v>97</v>
      </c>
      <c r="AC782" s="113" t="str">
        <f t="shared" si="14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11"/>
        <v>6351</v>
      </c>
      <c r="AR782" s="52">
        <f t="shared" si="4"/>
        <v>0.27</v>
      </c>
      <c r="AS782" s="169"/>
      <c r="AT782" s="51"/>
      <c r="AU782" s="51"/>
      <c r="AV782" s="51"/>
      <c r="AW782" s="339"/>
      <c r="AX782" s="54">
        <f t="shared" si="112"/>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3"/>
        <v>874.35</v>
      </c>
      <c r="BP782" s="157"/>
      <c r="BQ782" s="158">
        <f t="shared" si="114"/>
        <v>1771.65</v>
      </c>
      <c r="BR782" s="62">
        <f t="shared" si="13"/>
        <v>1524.65</v>
      </c>
      <c r="BS782" s="159">
        <f t="shared" si="115"/>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2"/>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2292</v>
      </c>
      <c r="W783" s="43" t="s">
        <v>498</v>
      </c>
      <c r="X783" s="43">
        <v>405.0</v>
      </c>
      <c r="Y783" s="45">
        <v>4.0</v>
      </c>
      <c r="Z783" s="45">
        <v>1.45</v>
      </c>
      <c r="AA783" s="43" t="s">
        <v>96</v>
      </c>
      <c r="AB783" s="43" t="s">
        <v>97</v>
      </c>
      <c r="AC783" s="113" t="str">
        <f t="shared" si="14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11"/>
        <v>8584</v>
      </c>
      <c r="AR783" s="52">
        <f t="shared" si="4"/>
        <v>0.26</v>
      </c>
      <c r="AS783" s="169"/>
      <c r="AT783" s="51"/>
      <c r="AU783" s="51"/>
      <c r="AV783" s="51"/>
      <c r="AW783" s="339"/>
      <c r="AX783" s="54">
        <f t="shared" si="112"/>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3"/>
        <v>1165.8</v>
      </c>
      <c r="BP783" s="157"/>
      <c r="BQ783" s="158">
        <f t="shared" si="114"/>
        <v>2353.2</v>
      </c>
      <c r="BR783" s="62">
        <f t="shared" si="13"/>
        <v>2006.2</v>
      </c>
      <c r="BS783" s="159">
        <f t="shared" si="115"/>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2"/>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2292</v>
      </c>
      <c r="W784" s="43" t="s">
        <v>498</v>
      </c>
      <c r="X784" s="43">
        <v>405.0</v>
      </c>
      <c r="Y784" s="45">
        <v>5.0</v>
      </c>
      <c r="Z784" s="45">
        <v>1.45</v>
      </c>
      <c r="AA784" s="43" t="s">
        <v>96</v>
      </c>
      <c r="AB784" s="43" t="s">
        <v>97</v>
      </c>
      <c r="AC784" s="113" t="str">
        <f t="shared" si="14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11"/>
        <v>10440</v>
      </c>
      <c r="AR784" s="52">
        <f t="shared" si="4"/>
        <v>0.28</v>
      </c>
      <c r="AS784" s="169"/>
      <c r="AT784" s="51"/>
      <c r="AU784" s="51"/>
      <c r="AV784" s="51"/>
      <c r="AW784" s="339"/>
      <c r="AX784" s="54">
        <f t="shared" si="112"/>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3"/>
        <v>1435.5</v>
      </c>
      <c r="BP784" s="157"/>
      <c r="BQ784" s="158">
        <f t="shared" si="114"/>
        <v>2942.5</v>
      </c>
      <c r="BR784" s="62">
        <f t="shared" si="13"/>
        <v>2550.5</v>
      </c>
      <c r="BS784" s="159">
        <f t="shared" si="115"/>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2"/>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2292</v>
      </c>
      <c r="W785" s="43" t="s">
        <v>498</v>
      </c>
      <c r="X785" s="43">
        <v>405.0</v>
      </c>
      <c r="Y785" s="45">
        <v>6.0</v>
      </c>
      <c r="Z785" s="45">
        <v>1.45</v>
      </c>
      <c r="AA785" s="43" t="s">
        <v>96</v>
      </c>
      <c r="AB785" s="43" t="s">
        <v>97</v>
      </c>
      <c r="AC785" s="113" t="str">
        <f t="shared" si="14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11"/>
        <v>12528</v>
      </c>
      <c r="AR785" s="52">
        <f t="shared" si="4"/>
        <v>0.28</v>
      </c>
      <c r="AS785" s="169"/>
      <c r="AT785" s="51"/>
      <c r="AU785" s="51"/>
      <c r="AV785" s="51"/>
      <c r="AW785" s="339"/>
      <c r="AX785" s="54">
        <f t="shared" si="112"/>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3"/>
        <v>1696.5</v>
      </c>
      <c r="BP785" s="157"/>
      <c r="BQ785" s="158">
        <f t="shared" si="114"/>
        <v>3409.5</v>
      </c>
      <c r="BR785" s="62">
        <f t="shared" si="13"/>
        <v>2903.5</v>
      </c>
      <c r="BS785" s="159">
        <f t="shared" si="115"/>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2"/>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2292</v>
      </c>
      <c r="W786" s="43" t="s">
        <v>498</v>
      </c>
      <c r="X786" s="43">
        <v>405.0</v>
      </c>
      <c r="Y786" s="45">
        <v>7.0</v>
      </c>
      <c r="Z786" s="45">
        <v>1.45</v>
      </c>
      <c r="AA786" s="43" t="s">
        <v>96</v>
      </c>
      <c r="AB786" s="43" t="s">
        <v>97</v>
      </c>
      <c r="AC786" s="113" t="str">
        <f t="shared" si="14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11"/>
        <v>14616</v>
      </c>
      <c r="AR786" s="52">
        <f t="shared" si="4"/>
        <v>0.28</v>
      </c>
      <c r="AS786" s="169"/>
      <c r="AT786" s="51"/>
      <c r="AU786" s="51"/>
      <c r="AV786" s="51"/>
      <c r="AW786" s="339"/>
      <c r="AX786" s="54">
        <f t="shared" si="112"/>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3"/>
        <v>1979.25</v>
      </c>
      <c r="BP786" s="157"/>
      <c r="BQ786" s="158">
        <f t="shared" si="114"/>
        <v>4015.75</v>
      </c>
      <c r="BR786" s="62">
        <f t="shared" si="13"/>
        <v>3393.75</v>
      </c>
      <c r="BS786" s="159">
        <f t="shared" si="115"/>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2"/>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212</v>
      </c>
      <c r="W787" s="43" t="s">
        <v>498</v>
      </c>
      <c r="X787" s="43">
        <v>405.0</v>
      </c>
      <c r="Y787" s="45" t="s">
        <v>95</v>
      </c>
      <c r="Z787" s="45" t="s">
        <v>1954</v>
      </c>
      <c r="AA787" s="43" t="s">
        <v>96</v>
      </c>
      <c r="AB787" s="43" t="s">
        <v>97</v>
      </c>
      <c r="AC787" s="113" t="str">
        <f t="shared" si="14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11"/>
        <v>533</v>
      </c>
      <c r="AR787" s="52">
        <f t="shared" si="4"/>
        <v>0.35</v>
      </c>
      <c r="AS787" s="169"/>
      <c r="AT787" s="51"/>
      <c r="AU787" s="51"/>
      <c r="AV787" s="51"/>
      <c r="AW787" s="339"/>
      <c r="AX787" s="54">
        <f t="shared" si="112"/>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3"/>
        <v>67.5</v>
      </c>
      <c r="BP787" s="153"/>
      <c r="BQ787" s="154">
        <f t="shared" si="114"/>
        <v>148.5</v>
      </c>
      <c r="BR787" s="62">
        <f t="shared" si="13"/>
        <v>91.5</v>
      </c>
      <c r="BS787" s="155">
        <f t="shared" si="115"/>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2"/>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212</v>
      </c>
      <c r="W788" s="43" t="s">
        <v>498</v>
      </c>
      <c r="X788" s="43">
        <v>405.0</v>
      </c>
      <c r="Y788" s="45" t="s">
        <v>95</v>
      </c>
      <c r="Z788" s="43" t="s">
        <v>1967</v>
      </c>
      <c r="AA788" s="43" t="s">
        <v>96</v>
      </c>
      <c r="AB788" s="43" t="s">
        <v>97</v>
      </c>
      <c r="AC788" s="113" t="str">
        <f t="shared" si="14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11"/>
        <v>806</v>
      </c>
      <c r="AR788" s="52">
        <f t="shared" si="4"/>
        <v>0.34</v>
      </c>
      <c r="AS788" s="169"/>
      <c r="AT788" s="51"/>
      <c r="AU788" s="51"/>
      <c r="AV788" s="51"/>
      <c r="AW788" s="339"/>
      <c r="AX788" s="54">
        <f t="shared" si="112"/>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3"/>
        <v>103.8</v>
      </c>
      <c r="BP788" s="157"/>
      <c r="BQ788" s="158">
        <f t="shared" si="114"/>
        <v>209.2</v>
      </c>
      <c r="BR788" s="62">
        <f t="shared" si="13"/>
        <v>149.2</v>
      </c>
      <c r="BS788" s="159">
        <f t="shared" si="115"/>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2"/>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212</v>
      </c>
      <c r="W789" s="43" t="s">
        <v>498</v>
      </c>
      <c r="X789" s="43">
        <v>405.0</v>
      </c>
      <c r="Y789" s="45" t="s">
        <v>95</v>
      </c>
      <c r="Z789" s="45">
        <v>1.45</v>
      </c>
      <c r="AA789" s="43" t="s">
        <v>96</v>
      </c>
      <c r="AB789" s="43" t="s">
        <v>97</v>
      </c>
      <c r="AC789" s="113" t="str">
        <f t="shared" si="14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11"/>
        <v>1120</v>
      </c>
      <c r="AR789" s="52">
        <f t="shared" si="4"/>
        <v>0.3</v>
      </c>
      <c r="AS789" s="169"/>
      <c r="AT789" s="51"/>
      <c r="AU789" s="51"/>
      <c r="AV789" s="51"/>
      <c r="AW789" s="339"/>
      <c r="AX789" s="54">
        <f t="shared" si="112"/>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3"/>
        <v>148.8</v>
      </c>
      <c r="BP789" s="157"/>
      <c r="BQ789" s="158">
        <f t="shared" si="114"/>
        <v>304.2</v>
      </c>
      <c r="BR789" s="62">
        <f t="shared" si="13"/>
        <v>240.2</v>
      </c>
      <c r="BS789" s="159">
        <f t="shared" si="115"/>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2"/>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212</v>
      </c>
      <c r="W790" s="43" t="s">
        <v>498</v>
      </c>
      <c r="X790" s="43">
        <v>405.0</v>
      </c>
      <c r="Y790" s="45">
        <v>1.0</v>
      </c>
      <c r="Z790" s="45">
        <v>1.45</v>
      </c>
      <c r="AA790" s="43" t="s">
        <v>96</v>
      </c>
      <c r="AB790" s="43" t="s">
        <v>97</v>
      </c>
      <c r="AC790" s="113" t="str">
        <f t="shared" si="14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11"/>
        <v>2030</v>
      </c>
      <c r="AR790" s="52">
        <f t="shared" si="4"/>
        <v>0.3</v>
      </c>
      <c r="AS790" s="169"/>
      <c r="AT790" s="51"/>
      <c r="AU790" s="51"/>
      <c r="AV790" s="51"/>
      <c r="AW790" s="339"/>
      <c r="AX790" s="54">
        <f t="shared" si="112"/>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3"/>
        <v>278.4</v>
      </c>
      <c r="BP790" s="157"/>
      <c r="BQ790" s="158">
        <f t="shared" si="114"/>
        <v>561.6</v>
      </c>
      <c r="BR790" s="62">
        <f t="shared" si="13"/>
        <v>476.6</v>
      </c>
      <c r="BS790" s="159">
        <f t="shared" si="115"/>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2"/>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212</v>
      </c>
      <c r="W791" s="43" t="s">
        <v>498</v>
      </c>
      <c r="X791" s="43">
        <v>405.0</v>
      </c>
      <c r="Y791" s="45">
        <v>1.5</v>
      </c>
      <c r="Z791" s="45">
        <v>1.45</v>
      </c>
      <c r="AA791" s="43" t="s">
        <v>96</v>
      </c>
      <c r="AB791" s="43" t="s">
        <v>97</v>
      </c>
      <c r="AC791" s="113" t="str">
        <f t="shared" si="14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11"/>
        <v>3053</v>
      </c>
      <c r="AR791" s="52">
        <f t="shared" si="4"/>
        <v>0.29</v>
      </c>
      <c r="AS791" s="169"/>
      <c r="AT791" s="51"/>
      <c r="AU791" s="51"/>
      <c r="AV791" s="51"/>
      <c r="AW791" s="339"/>
      <c r="AX791" s="54">
        <f t="shared" si="112"/>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3"/>
        <v>419.25</v>
      </c>
      <c r="BP791" s="157"/>
      <c r="BQ791" s="158">
        <f t="shared" si="114"/>
        <v>849.75</v>
      </c>
      <c r="BR791" s="62">
        <f t="shared" si="13"/>
        <v>733.75</v>
      </c>
      <c r="BS791" s="159">
        <f t="shared" si="115"/>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2"/>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212</v>
      </c>
      <c r="W792" s="43" t="s">
        <v>498</v>
      </c>
      <c r="X792" s="43">
        <v>405.0</v>
      </c>
      <c r="Y792" s="45">
        <v>2.0</v>
      </c>
      <c r="Z792" s="45">
        <v>1.45</v>
      </c>
      <c r="AA792" s="43" t="s">
        <v>96</v>
      </c>
      <c r="AB792" s="43" t="s">
        <v>97</v>
      </c>
      <c r="AC792" s="113" t="str">
        <f t="shared" si="14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11"/>
        <v>4234</v>
      </c>
      <c r="AR792" s="52">
        <f t="shared" si="4"/>
        <v>0.27</v>
      </c>
      <c r="AS792" s="169"/>
      <c r="AT792" s="51"/>
      <c r="AU792" s="51"/>
      <c r="AV792" s="51"/>
      <c r="AW792" s="339"/>
      <c r="AX792" s="54">
        <f t="shared" si="112"/>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3"/>
        <v>582.9</v>
      </c>
      <c r="BP792" s="157"/>
      <c r="BQ792" s="158">
        <f t="shared" si="114"/>
        <v>1183.1</v>
      </c>
      <c r="BR792" s="62">
        <f t="shared" si="13"/>
        <v>1014.1</v>
      </c>
      <c r="BS792" s="159">
        <f t="shared" si="115"/>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2"/>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212</v>
      </c>
      <c r="W793" s="43" t="s">
        <v>498</v>
      </c>
      <c r="X793" s="43">
        <v>405.0</v>
      </c>
      <c r="Y793" s="45">
        <v>3.0</v>
      </c>
      <c r="Z793" s="45">
        <v>1.45</v>
      </c>
      <c r="AA793" s="43" t="s">
        <v>96</v>
      </c>
      <c r="AB793" s="43" t="s">
        <v>97</v>
      </c>
      <c r="AC793" s="113" t="str">
        <f t="shared" si="14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11"/>
        <v>6351</v>
      </c>
      <c r="AR793" s="52">
        <f t="shared" si="4"/>
        <v>0.27</v>
      </c>
      <c r="AS793" s="169"/>
      <c r="AT793" s="51"/>
      <c r="AU793" s="51"/>
      <c r="AV793" s="51"/>
      <c r="AW793" s="339"/>
      <c r="AX793" s="54">
        <f t="shared" si="112"/>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3"/>
        <v>874.35</v>
      </c>
      <c r="BP793" s="157"/>
      <c r="BQ793" s="158">
        <f t="shared" si="114"/>
        <v>1807.65</v>
      </c>
      <c r="BR793" s="62">
        <f t="shared" si="13"/>
        <v>1560.65</v>
      </c>
      <c r="BS793" s="159">
        <f t="shared" si="115"/>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2"/>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212</v>
      </c>
      <c r="W794" s="43" t="s">
        <v>498</v>
      </c>
      <c r="X794" s="43">
        <v>405.0</v>
      </c>
      <c r="Y794" s="45">
        <v>4.0</v>
      </c>
      <c r="Z794" s="45">
        <v>1.45</v>
      </c>
      <c r="AA794" s="43" t="s">
        <v>96</v>
      </c>
      <c r="AB794" s="43" t="s">
        <v>97</v>
      </c>
      <c r="AC794" s="113" t="str">
        <f t="shared" si="14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11"/>
        <v>8468</v>
      </c>
      <c r="AR794" s="52">
        <f t="shared" si="4"/>
        <v>0.27</v>
      </c>
      <c r="AS794" s="169"/>
      <c r="AT794" s="51"/>
      <c r="AU794" s="51"/>
      <c r="AV794" s="51"/>
      <c r="AW794" s="339"/>
      <c r="AX794" s="54">
        <f t="shared" si="112"/>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3"/>
        <v>1165.8</v>
      </c>
      <c r="BP794" s="157"/>
      <c r="BQ794" s="158">
        <f t="shared" si="114"/>
        <v>2401.2</v>
      </c>
      <c r="BR794" s="62">
        <f t="shared" si="13"/>
        <v>2054.2</v>
      </c>
      <c r="BS794" s="159">
        <f t="shared" si="115"/>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2"/>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212</v>
      </c>
      <c r="W795" s="43" t="s">
        <v>498</v>
      </c>
      <c r="X795" s="43">
        <v>405.0</v>
      </c>
      <c r="Y795" s="45">
        <v>5.0</v>
      </c>
      <c r="Z795" s="45">
        <v>1.45</v>
      </c>
      <c r="AA795" s="43" t="s">
        <v>96</v>
      </c>
      <c r="AB795" s="43" t="s">
        <v>97</v>
      </c>
      <c r="AC795" s="113" t="str">
        <f t="shared" si="14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11"/>
        <v>10295</v>
      </c>
      <c r="AR795" s="52">
        <f t="shared" si="4"/>
        <v>0.29</v>
      </c>
      <c r="AS795" s="169"/>
      <c r="AT795" s="51"/>
      <c r="AU795" s="51"/>
      <c r="AV795" s="51"/>
      <c r="AW795" s="339"/>
      <c r="AX795" s="54">
        <f t="shared" si="112"/>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3"/>
        <v>1413.75</v>
      </c>
      <c r="BP795" s="157"/>
      <c r="BQ795" s="158">
        <f t="shared" si="114"/>
        <v>2879.25</v>
      </c>
      <c r="BR795" s="62">
        <f t="shared" si="13"/>
        <v>2487.25</v>
      </c>
      <c r="BS795" s="159">
        <f t="shared" si="115"/>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2"/>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212</v>
      </c>
      <c r="W796" s="43" t="s">
        <v>498</v>
      </c>
      <c r="X796" s="43">
        <v>405.0</v>
      </c>
      <c r="Y796" s="45">
        <v>6.0</v>
      </c>
      <c r="Z796" s="45">
        <v>1.45</v>
      </c>
      <c r="AA796" s="43" t="s">
        <v>96</v>
      </c>
      <c r="AB796" s="43" t="s">
        <v>97</v>
      </c>
      <c r="AC796" s="113" t="str">
        <f t="shared" si="14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11"/>
        <v>12354</v>
      </c>
      <c r="AR796" s="52">
        <f t="shared" si="4"/>
        <v>0.29</v>
      </c>
      <c r="AS796" s="169"/>
      <c r="AT796" s="51"/>
      <c r="AU796" s="51"/>
      <c r="AV796" s="51"/>
      <c r="AW796" s="339"/>
      <c r="AX796" s="54">
        <f t="shared" si="112"/>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3"/>
        <v>1696.5</v>
      </c>
      <c r="BP796" s="157"/>
      <c r="BQ796" s="158">
        <f t="shared" si="114"/>
        <v>3481.5</v>
      </c>
      <c r="BR796" s="62">
        <f t="shared" si="13"/>
        <v>2975.5</v>
      </c>
      <c r="BS796" s="159">
        <f t="shared" si="115"/>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2"/>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212</v>
      </c>
      <c r="W797" s="43" t="s">
        <v>498</v>
      </c>
      <c r="X797" s="43">
        <v>405.0</v>
      </c>
      <c r="Y797" s="45">
        <v>7.0</v>
      </c>
      <c r="Z797" s="45">
        <v>1.45</v>
      </c>
      <c r="AA797" s="43" t="s">
        <v>96</v>
      </c>
      <c r="AB797" s="43" t="s">
        <v>97</v>
      </c>
      <c r="AC797" s="113" t="str">
        <f t="shared" si="14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11"/>
        <v>14413</v>
      </c>
      <c r="AR797" s="52">
        <f t="shared" si="4"/>
        <v>0.29</v>
      </c>
      <c r="AS797" s="169"/>
      <c r="AT797" s="51"/>
      <c r="AU797" s="51"/>
      <c r="AV797" s="51"/>
      <c r="AW797" s="339"/>
      <c r="AX797" s="54">
        <f t="shared" si="112"/>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3"/>
        <v>1948.8</v>
      </c>
      <c r="BP797" s="157"/>
      <c r="BQ797" s="158">
        <f t="shared" si="114"/>
        <v>3927.2</v>
      </c>
      <c r="BR797" s="62">
        <f t="shared" si="13"/>
        <v>3305.2</v>
      </c>
      <c r="BS797" s="159">
        <f t="shared" si="115"/>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2"/>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305</v>
      </c>
      <c r="W798" s="43" t="s">
        <v>498</v>
      </c>
      <c r="X798" s="43">
        <v>405.0</v>
      </c>
      <c r="Y798" s="45" t="s">
        <v>95</v>
      </c>
      <c r="Z798" s="45" t="s">
        <v>1954</v>
      </c>
      <c r="AA798" s="43" t="s">
        <v>96</v>
      </c>
      <c r="AB798" s="43" t="s">
        <v>97</v>
      </c>
      <c r="AC798" s="113" t="str">
        <f t="shared" si="14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11"/>
        <v>533</v>
      </c>
      <c r="AR798" s="52">
        <f t="shared" si="4"/>
        <v>0.35</v>
      </c>
      <c r="AS798" s="169"/>
      <c r="AT798" s="51"/>
      <c r="AU798" s="51"/>
      <c r="AV798" s="51"/>
      <c r="AW798" s="339"/>
      <c r="AX798" s="54">
        <f t="shared" si="112"/>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3"/>
        <v>67.65</v>
      </c>
      <c r="BP798" s="153"/>
      <c r="BQ798" s="154">
        <f t="shared" si="114"/>
        <v>149.35</v>
      </c>
      <c r="BR798" s="62">
        <f t="shared" si="13"/>
        <v>92.35</v>
      </c>
      <c r="BS798" s="155">
        <f t="shared" si="115"/>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2"/>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305</v>
      </c>
      <c r="W799" s="43" t="s">
        <v>498</v>
      </c>
      <c r="X799" s="43">
        <v>405.0</v>
      </c>
      <c r="Y799" s="45" t="s">
        <v>95</v>
      </c>
      <c r="Z799" s="43" t="s">
        <v>1967</v>
      </c>
      <c r="AA799" s="43" t="s">
        <v>96</v>
      </c>
      <c r="AB799" s="43" t="s">
        <v>97</v>
      </c>
      <c r="AC799" s="113" t="str">
        <f t="shared" si="14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11"/>
        <v>806</v>
      </c>
      <c r="AR799" s="52">
        <f t="shared" si="4"/>
        <v>0.34</v>
      </c>
      <c r="AS799" s="169"/>
      <c r="AT799" s="51"/>
      <c r="AU799" s="51"/>
      <c r="AV799" s="51"/>
      <c r="AW799" s="339"/>
      <c r="AX799" s="54">
        <f t="shared" si="112"/>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3"/>
        <v>103.8</v>
      </c>
      <c r="BP799" s="157"/>
      <c r="BQ799" s="158">
        <f t="shared" si="114"/>
        <v>209.2</v>
      </c>
      <c r="BR799" s="62">
        <f t="shared" si="13"/>
        <v>149.2</v>
      </c>
      <c r="BS799" s="159">
        <f t="shared" si="115"/>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2"/>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305</v>
      </c>
      <c r="W800" s="43" t="s">
        <v>498</v>
      </c>
      <c r="X800" s="43">
        <v>405.0</v>
      </c>
      <c r="Y800" s="45" t="s">
        <v>95</v>
      </c>
      <c r="Z800" s="45">
        <v>1.45</v>
      </c>
      <c r="AA800" s="43" t="s">
        <v>96</v>
      </c>
      <c r="AB800" s="43" t="s">
        <v>97</v>
      </c>
      <c r="AC800" s="113" t="str">
        <f t="shared" si="14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11"/>
        <v>1120</v>
      </c>
      <c r="AR800" s="52">
        <f t="shared" si="4"/>
        <v>0.3</v>
      </c>
      <c r="AS800" s="169"/>
      <c r="AT800" s="51"/>
      <c r="AU800" s="51"/>
      <c r="AV800" s="51"/>
      <c r="AW800" s="339"/>
      <c r="AX800" s="54">
        <f t="shared" si="112"/>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3"/>
        <v>151.2</v>
      </c>
      <c r="BP800" s="157"/>
      <c r="BQ800" s="158">
        <f t="shared" si="114"/>
        <v>317.8</v>
      </c>
      <c r="BR800" s="62">
        <f t="shared" si="13"/>
        <v>253.8</v>
      </c>
      <c r="BS800" s="159">
        <f t="shared" si="115"/>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2"/>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305</v>
      </c>
      <c r="W801" s="43" t="s">
        <v>498</v>
      </c>
      <c r="X801" s="43">
        <v>405.0</v>
      </c>
      <c r="Y801" s="45">
        <v>1.0</v>
      </c>
      <c r="Z801" s="45">
        <v>1.45</v>
      </c>
      <c r="AA801" s="43" t="s">
        <v>96</v>
      </c>
      <c r="AB801" s="43" t="s">
        <v>97</v>
      </c>
      <c r="AC801" s="113" t="str">
        <f t="shared" si="14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11"/>
        <v>2030</v>
      </c>
      <c r="AR801" s="52">
        <f t="shared" si="4"/>
        <v>0.3</v>
      </c>
      <c r="AS801" s="169"/>
      <c r="AT801" s="51"/>
      <c r="AU801" s="51"/>
      <c r="AV801" s="51"/>
      <c r="AW801" s="339"/>
      <c r="AX801" s="54">
        <f t="shared" si="112"/>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3"/>
        <v>278.4</v>
      </c>
      <c r="BP801" s="157"/>
      <c r="BQ801" s="158">
        <f t="shared" si="114"/>
        <v>561.6</v>
      </c>
      <c r="BR801" s="62">
        <f t="shared" si="13"/>
        <v>476.6</v>
      </c>
      <c r="BS801" s="159">
        <f t="shared" si="115"/>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2"/>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305</v>
      </c>
      <c r="W802" s="43" t="s">
        <v>498</v>
      </c>
      <c r="X802" s="43">
        <v>405.0</v>
      </c>
      <c r="Y802" s="45">
        <v>1.5</v>
      </c>
      <c r="Z802" s="45">
        <v>1.45</v>
      </c>
      <c r="AA802" s="43" t="s">
        <v>96</v>
      </c>
      <c r="AB802" s="43" t="s">
        <v>97</v>
      </c>
      <c r="AC802" s="113" t="str">
        <f t="shared" si="14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11"/>
        <v>3053</v>
      </c>
      <c r="AR802" s="52">
        <f t="shared" si="4"/>
        <v>0.29</v>
      </c>
      <c r="AS802" s="169"/>
      <c r="AT802" s="51"/>
      <c r="AU802" s="51"/>
      <c r="AV802" s="51"/>
      <c r="AW802" s="339"/>
      <c r="AX802" s="54">
        <f t="shared" si="112"/>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3"/>
        <v>419.25</v>
      </c>
      <c r="BP802" s="157"/>
      <c r="BQ802" s="158">
        <f t="shared" si="114"/>
        <v>849.75</v>
      </c>
      <c r="BR802" s="62">
        <f t="shared" si="13"/>
        <v>733.75</v>
      </c>
      <c r="BS802" s="159">
        <f t="shared" si="115"/>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2"/>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305</v>
      </c>
      <c r="W803" s="43" t="s">
        <v>498</v>
      </c>
      <c r="X803" s="43">
        <v>405.0</v>
      </c>
      <c r="Y803" s="45">
        <v>2.0</v>
      </c>
      <c r="Z803" s="45">
        <v>1.45</v>
      </c>
      <c r="AA803" s="43" t="s">
        <v>96</v>
      </c>
      <c r="AB803" s="43" t="s">
        <v>97</v>
      </c>
      <c r="AC803" s="113" t="str">
        <f t="shared" si="14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11"/>
        <v>4234</v>
      </c>
      <c r="AR803" s="52">
        <f t="shared" si="4"/>
        <v>0.27</v>
      </c>
      <c r="AS803" s="169"/>
      <c r="AT803" s="51"/>
      <c r="AU803" s="51"/>
      <c r="AV803" s="51"/>
      <c r="AW803" s="339"/>
      <c r="AX803" s="54">
        <f t="shared" si="112"/>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3"/>
        <v>582.9</v>
      </c>
      <c r="BP803" s="157"/>
      <c r="BQ803" s="158">
        <f t="shared" si="114"/>
        <v>1183.1</v>
      </c>
      <c r="BR803" s="62">
        <f t="shared" si="13"/>
        <v>1014.1</v>
      </c>
      <c r="BS803" s="159">
        <f t="shared" si="115"/>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2"/>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305</v>
      </c>
      <c r="W804" s="43" t="s">
        <v>498</v>
      </c>
      <c r="X804" s="43">
        <v>405.0</v>
      </c>
      <c r="Y804" s="45">
        <v>3.0</v>
      </c>
      <c r="Z804" s="45">
        <v>1.45</v>
      </c>
      <c r="AA804" s="43" t="s">
        <v>96</v>
      </c>
      <c r="AB804" s="43" t="s">
        <v>97</v>
      </c>
      <c r="AC804" s="113" t="str">
        <f t="shared" si="14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11"/>
        <v>6351</v>
      </c>
      <c r="AR804" s="52">
        <f t="shared" si="4"/>
        <v>0.27</v>
      </c>
      <c r="AS804" s="169"/>
      <c r="AT804" s="51"/>
      <c r="AU804" s="51"/>
      <c r="AV804" s="51"/>
      <c r="AW804" s="339"/>
      <c r="AX804" s="54">
        <f t="shared" si="112"/>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3"/>
        <v>874.35</v>
      </c>
      <c r="BP804" s="157"/>
      <c r="BQ804" s="158">
        <f t="shared" si="114"/>
        <v>1807.65</v>
      </c>
      <c r="BR804" s="62">
        <f t="shared" si="13"/>
        <v>1560.65</v>
      </c>
      <c r="BS804" s="159">
        <f t="shared" si="115"/>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2"/>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305</v>
      </c>
      <c r="W805" s="43" t="s">
        <v>498</v>
      </c>
      <c r="X805" s="43">
        <v>405.0</v>
      </c>
      <c r="Y805" s="45">
        <v>4.0</v>
      </c>
      <c r="Z805" s="45">
        <v>1.45</v>
      </c>
      <c r="AA805" s="43" t="s">
        <v>96</v>
      </c>
      <c r="AB805" s="43" t="s">
        <v>97</v>
      </c>
      <c r="AC805" s="113" t="str">
        <f t="shared" si="14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11"/>
        <v>8468</v>
      </c>
      <c r="AR805" s="52">
        <f t="shared" si="4"/>
        <v>0.27</v>
      </c>
      <c r="AS805" s="169"/>
      <c r="AT805" s="51"/>
      <c r="AU805" s="51"/>
      <c r="AV805" s="51"/>
      <c r="AW805" s="339"/>
      <c r="AX805" s="54">
        <f t="shared" si="112"/>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3"/>
        <v>1165.8</v>
      </c>
      <c r="BP805" s="157"/>
      <c r="BQ805" s="158">
        <f t="shared" si="114"/>
        <v>2401.2</v>
      </c>
      <c r="BR805" s="62">
        <f t="shared" si="13"/>
        <v>2054.2</v>
      </c>
      <c r="BS805" s="159">
        <f t="shared" si="115"/>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2"/>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305</v>
      </c>
      <c r="W806" s="43" t="s">
        <v>498</v>
      </c>
      <c r="X806" s="43">
        <v>405.0</v>
      </c>
      <c r="Y806" s="45">
        <v>5.0</v>
      </c>
      <c r="Z806" s="45">
        <v>1.45</v>
      </c>
      <c r="AA806" s="43" t="s">
        <v>96</v>
      </c>
      <c r="AB806" s="43" t="s">
        <v>97</v>
      </c>
      <c r="AC806" s="113" t="str">
        <f t="shared" si="14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11"/>
        <v>10295</v>
      </c>
      <c r="AR806" s="52">
        <f t="shared" si="4"/>
        <v>0.29</v>
      </c>
      <c r="AS806" s="169"/>
      <c r="AT806" s="169"/>
      <c r="AU806" s="51"/>
      <c r="AV806" s="51"/>
      <c r="AW806" s="51"/>
      <c r="AX806" s="54">
        <f t="shared" si="112"/>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3"/>
        <v>1413.75</v>
      </c>
      <c r="BP806" s="157"/>
      <c r="BQ806" s="158">
        <f t="shared" si="114"/>
        <v>2879.25</v>
      </c>
      <c r="BR806" s="62">
        <f t="shared" si="13"/>
        <v>2487.25</v>
      </c>
      <c r="BS806" s="159">
        <f t="shared" si="115"/>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2"/>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305</v>
      </c>
      <c r="W807" s="43" t="s">
        <v>498</v>
      </c>
      <c r="X807" s="43">
        <v>405.0</v>
      </c>
      <c r="Y807" s="45">
        <v>6.0</v>
      </c>
      <c r="Z807" s="45">
        <v>1.45</v>
      </c>
      <c r="AA807" s="43" t="s">
        <v>96</v>
      </c>
      <c r="AB807" s="43" t="s">
        <v>97</v>
      </c>
      <c r="AC807" s="113" t="str">
        <f t="shared" si="14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11"/>
        <v>12354</v>
      </c>
      <c r="AR807" s="52">
        <f t="shared" si="4"/>
        <v>0.29</v>
      </c>
      <c r="AS807" s="169"/>
      <c r="AT807" s="51"/>
      <c r="AU807" s="51"/>
      <c r="AV807" s="51"/>
      <c r="AW807" s="339"/>
      <c r="AX807" s="54">
        <f t="shared" si="112"/>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3"/>
        <v>1696.5</v>
      </c>
      <c r="BP807" s="157"/>
      <c r="BQ807" s="158">
        <f t="shared" si="114"/>
        <v>3481.5</v>
      </c>
      <c r="BR807" s="62">
        <f t="shared" si="13"/>
        <v>2975.5</v>
      </c>
      <c r="BS807" s="159">
        <f t="shared" si="115"/>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2"/>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305</v>
      </c>
      <c r="W808" s="43" t="s">
        <v>498</v>
      </c>
      <c r="X808" s="43">
        <v>405.0</v>
      </c>
      <c r="Y808" s="45">
        <v>7.0</v>
      </c>
      <c r="Z808" s="45">
        <v>1.45</v>
      </c>
      <c r="AA808" s="43" t="s">
        <v>96</v>
      </c>
      <c r="AB808" s="43" t="s">
        <v>97</v>
      </c>
      <c r="AC808" s="113" t="str">
        <f t="shared" si="14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11"/>
        <v>14413</v>
      </c>
      <c r="AR808" s="52">
        <f t="shared" si="4"/>
        <v>0.29</v>
      </c>
      <c r="AS808" s="169"/>
      <c r="AT808" s="51"/>
      <c r="AU808" s="51"/>
      <c r="AV808" s="51"/>
      <c r="AW808" s="339"/>
      <c r="AX808" s="54">
        <f t="shared" si="112"/>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3"/>
        <v>1948.8</v>
      </c>
      <c r="BP808" s="157"/>
      <c r="BQ808" s="158">
        <f t="shared" si="114"/>
        <v>3927.2</v>
      </c>
      <c r="BR808" s="62">
        <f t="shared" si="13"/>
        <v>3305.2</v>
      </c>
      <c r="BS808" s="159">
        <f t="shared" si="115"/>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2"/>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2292</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11"/>
        <v>454</v>
      </c>
      <c r="AR809" s="52">
        <f t="shared" si="4"/>
        <v>0.3</v>
      </c>
      <c r="AS809" s="169"/>
      <c r="AT809" s="51"/>
      <c r="AU809" s="51"/>
      <c r="AV809" s="51"/>
      <c r="AW809" s="339"/>
      <c r="AX809" s="54">
        <f t="shared" si="112"/>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3"/>
        <v>57.15</v>
      </c>
      <c r="BP809" s="61"/>
      <c r="BQ809" s="62">
        <f t="shared" si="114"/>
        <v>132.53</v>
      </c>
      <c r="BR809" s="62">
        <f t="shared" si="13"/>
        <v>76.53</v>
      </c>
      <c r="BS809" s="57">
        <f t="shared" si="115"/>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2"/>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212</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11"/>
        <v>446</v>
      </c>
      <c r="AR810" s="52">
        <f t="shared" si="4"/>
        <v>0.31</v>
      </c>
      <c r="AS810" s="169"/>
      <c r="AT810" s="51"/>
      <c r="AU810" s="51"/>
      <c r="AV810" s="51"/>
      <c r="AW810" s="339"/>
      <c r="AX810" s="54">
        <f t="shared" si="112"/>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3"/>
        <v>57</v>
      </c>
      <c r="BP810" s="61"/>
      <c r="BQ810" s="62">
        <f t="shared" si="114"/>
        <v>133.12</v>
      </c>
      <c r="BR810" s="62">
        <f t="shared" si="13"/>
        <v>77.12</v>
      </c>
      <c r="BS810" s="57">
        <f t="shared" si="115"/>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2"/>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305</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11"/>
        <v>446</v>
      </c>
      <c r="AR811" s="52">
        <f t="shared" si="4"/>
        <v>0.31</v>
      </c>
      <c r="AS811" s="169"/>
      <c r="AT811" s="51"/>
      <c r="AU811" s="51"/>
      <c r="AV811" s="51"/>
      <c r="AW811" s="339"/>
      <c r="AX811" s="54">
        <f t="shared" si="112"/>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3"/>
        <v>57</v>
      </c>
      <c r="BP811" s="61"/>
      <c r="BQ811" s="62">
        <f t="shared" si="114"/>
        <v>133.12</v>
      </c>
      <c r="BR811" s="62">
        <f t="shared" si="13"/>
        <v>77.12</v>
      </c>
      <c r="BS811" s="57">
        <f t="shared" si="115"/>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305</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11"/>
        <v>427</v>
      </c>
      <c r="AR812" s="52">
        <f t="shared" si="4"/>
        <v>-0.04</v>
      </c>
      <c r="AS812" s="169"/>
      <c r="AT812" s="51"/>
      <c r="AU812" s="51"/>
      <c r="AV812" s="51"/>
      <c r="AW812" s="339"/>
      <c r="AX812" s="54">
        <f t="shared" si="112"/>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3"/>
        <v>66</v>
      </c>
      <c r="BP812" s="61"/>
      <c r="BQ812" s="62">
        <f t="shared" si="114"/>
        <v>77</v>
      </c>
      <c r="BR812" s="62">
        <f t="shared" si="13"/>
        <v>45</v>
      </c>
      <c r="BS812" s="57">
        <f t="shared" si="115"/>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64F0CDA0-EC47-462C-A400-F9C2261AE86D}"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2253</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2282</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305</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2253</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2282</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305</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2315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2253</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2253</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2282</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305</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2253</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2282</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305</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2253</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2253</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2282</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305</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2253</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2253</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2282</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305</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2282</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2282</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2253</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2253</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2282</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305</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2253</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2253</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2282</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305</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2282</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2315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2282</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2282</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2253</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2282</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305</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2253</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2282</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305</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2253</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2282</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305</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2253</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2282</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305</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807</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807</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807</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807</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807</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807</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807</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807</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807</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04"/>
      <c r="D60" s="405">
        <v>50.0</v>
      </c>
      <c r="E60" s="448" t="s">
        <v>7043</v>
      </c>
      <c r="F60" s="407" t="s">
        <v>7044</v>
      </c>
      <c r="G60" s="536">
        <v>2.000524746352E12</v>
      </c>
      <c r="H60" s="456">
        <v>427.0</v>
      </c>
      <c r="I60" s="410">
        <v>0.42</v>
      </c>
      <c r="J60" s="411">
        <f t="shared" si="1"/>
        <v>265</v>
      </c>
      <c r="K60" s="449" t="s">
        <v>7045</v>
      </c>
      <c r="L60" s="450" t="s">
        <v>7046</v>
      </c>
      <c r="M60" s="450" t="s">
        <v>7047</v>
      </c>
      <c r="N60" s="414"/>
      <c r="O60" s="415">
        <v>36.0</v>
      </c>
      <c r="P60" s="451">
        <v>70.0</v>
      </c>
      <c r="Q60" s="419">
        <v>20.0</v>
      </c>
      <c r="R60" s="419">
        <v>90.0</v>
      </c>
      <c r="S60" s="418"/>
      <c r="T60" s="418"/>
      <c r="U60" s="419" t="s">
        <v>7048</v>
      </c>
      <c r="V60" s="419" t="s">
        <v>927</v>
      </c>
      <c r="W60" s="419" t="s">
        <v>7049</v>
      </c>
      <c r="X60" s="418"/>
      <c r="Y60" s="418"/>
      <c r="Z60" s="418"/>
      <c r="AA60" s="418"/>
      <c r="AB60" s="420"/>
      <c r="AC60" s="421" t="s">
        <v>7050</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7051</v>
      </c>
      <c r="C61" s="404"/>
      <c r="D61" s="405">
        <v>50.0</v>
      </c>
      <c r="E61" s="448" t="s">
        <v>7052</v>
      </c>
      <c r="F61" s="407" t="s">
        <v>7053</v>
      </c>
      <c r="G61" s="463">
        <v>2.005191702007E12</v>
      </c>
      <c r="H61" s="456">
        <v>432.0</v>
      </c>
      <c r="I61" s="410">
        <v>0.36</v>
      </c>
      <c r="J61" s="411">
        <f t="shared" si="1"/>
        <v>298</v>
      </c>
      <c r="K61" s="449" t="s">
        <v>7054</v>
      </c>
      <c r="L61" s="450" t="s">
        <v>7055</v>
      </c>
      <c r="M61" s="450" t="s">
        <v>7056</v>
      </c>
      <c r="N61" s="414"/>
      <c r="O61" s="415">
        <v>60.0</v>
      </c>
      <c r="P61" s="451">
        <v>80.0</v>
      </c>
      <c r="Q61" s="419">
        <v>20.0</v>
      </c>
      <c r="R61" s="419">
        <v>170.0</v>
      </c>
      <c r="S61" s="418"/>
      <c r="T61" s="418"/>
      <c r="U61" s="419" t="s">
        <v>7057</v>
      </c>
      <c r="V61" s="419" t="s">
        <v>927</v>
      </c>
      <c r="W61" s="419" t="s">
        <v>7049</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7058</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7059</v>
      </c>
      <c r="C62" s="404"/>
      <c r="D62" s="405">
        <v>50.0</v>
      </c>
      <c r="E62" s="448" t="s">
        <v>7060</v>
      </c>
      <c r="F62" s="407" t="s">
        <v>7061</v>
      </c>
      <c r="G62" s="408">
        <v>2.000524746369E12</v>
      </c>
      <c r="H62" s="456">
        <v>438.0</v>
      </c>
      <c r="I62" s="410">
        <v>0.37</v>
      </c>
      <c r="J62" s="411">
        <f t="shared" si="1"/>
        <v>298</v>
      </c>
      <c r="K62" s="449" t="s">
        <v>7062</v>
      </c>
      <c r="L62" s="450" t="s">
        <v>7063</v>
      </c>
      <c r="M62" s="450" t="s">
        <v>7064</v>
      </c>
      <c r="N62" s="472"/>
      <c r="O62" s="415">
        <v>70.0</v>
      </c>
      <c r="P62" s="451">
        <v>80.0</v>
      </c>
      <c r="Q62" s="419">
        <v>20.0</v>
      </c>
      <c r="R62" s="419">
        <v>170.0</v>
      </c>
      <c r="S62" s="418"/>
      <c r="T62" s="418"/>
      <c r="U62" s="419" t="s">
        <v>7065</v>
      </c>
      <c r="V62" s="419" t="s">
        <v>927</v>
      </c>
      <c r="W62" s="419" t="s">
        <v>7049</v>
      </c>
      <c r="X62" s="418"/>
      <c r="Y62" s="418"/>
      <c r="Z62" s="418"/>
      <c r="AA62" s="418"/>
      <c r="AB62" s="420"/>
      <c r="AC62" s="421" t="s">
        <v>7050</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7066</v>
      </c>
      <c r="C63" s="404"/>
      <c r="D63" s="405">
        <v>50.0</v>
      </c>
      <c r="E63" s="448" t="s">
        <v>7067</v>
      </c>
      <c r="F63" s="407" t="s">
        <v>7068</v>
      </c>
      <c r="G63" s="408">
        <v>2.000524746376E12</v>
      </c>
      <c r="H63" s="456">
        <v>449.0</v>
      </c>
      <c r="I63" s="410">
        <v>0.38</v>
      </c>
      <c r="J63" s="411">
        <f t="shared" si="1"/>
        <v>296</v>
      </c>
      <c r="K63" s="449" t="s">
        <v>7069</v>
      </c>
      <c r="L63" s="450" t="s">
        <v>7070</v>
      </c>
      <c r="M63" s="450" t="s">
        <v>7071</v>
      </c>
      <c r="N63" s="472"/>
      <c r="O63" s="415">
        <v>75.0</v>
      </c>
      <c r="P63" s="451">
        <v>80.0</v>
      </c>
      <c r="Q63" s="419">
        <v>20.0</v>
      </c>
      <c r="R63" s="419">
        <v>170.0</v>
      </c>
      <c r="S63" s="418"/>
      <c r="T63" s="418"/>
      <c r="U63" s="419" t="s">
        <v>7072</v>
      </c>
      <c r="V63" s="419" t="s">
        <v>927</v>
      </c>
      <c r="W63" s="419" t="s">
        <v>7049</v>
      </c>
      <c r="X63" s="418"/>
      <c r="Y63" s="418"/>
      <c r="Z63" s="418"/>
      <c r="AA63" s="418"/>
      <c r="AB63" s="420"/>
      <c r="AC63" s="421" t="s">
        <v>7050</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7073</v>
      </c>
      <c r="C64" s="404"/>
      <c r="D64" s="405">
        <v>50.0</v>
      </c>
      <c r="E64" s="448" t="s">
        <v>7074</v>
      </c>
      <c r="F64" s="407" t="s">
        <v>7075</v>
      </c>
      <c r="G64" s="408">
        <v>2.000524746383E12</v>
      </c>
      <c r="H64" s="456">
        <v>460.0</v>
      </c>
      <c r="I64" s="410">
        <v>0.39</v>
      </c>
      <c r="J64" s="411">
        <f t="shared" si="1"/>
        <v>299</v>
      </c>
      <c r="K64" s="449" t="s">
        <v>7076</v>
      </c>
      <c r="L64" s="450" t="s">
        <v>7077</v>
      </c>
      <c r="M64" s="450" t="s">
        <v>7078</v>
      </c>
      <c r="N64" s="472"/>
      <c r="O64" s="483">
        <v>75.0</v>
      </c>
      <c r="P64" s="451">
        <v>80.0</v>
      </c>
      <c r="Q64" s="419">
        <v>20.0</v>
      </c>
      <c r="R64" s="419">
        <v>170.0</v>
      </c>
      <c r="S64" s="418"/>
      <c r="T64" s="418"/>
      <c r="U64" s="419" t="s">
        <v>7079</v>
      </c>
      <c r="V64" s="419" t="s">
        <v>927</v>
      </c>
      <c r="W64" s="419" t="s">
        <v>7049</v>
      </c>
      <c r="X64" s="418"/>
      <c r="Y64" s="418"/>
      <c r="Z64" s="418"/>
      <c r="AA64" s="418"/>
      <c r="AB64" s="420"/>
      <c r="AC64" s="489" t="s">
        <v>7050</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7080</v>
      </c>
      <c r="C65" s="485"/>
      <c r="D65" s="475">
        <v>50.0</v>
      </c>
      <c r="E65" s="448" t="s">
        <v>7081</v>
      </c>
      <c r="F65" s="407" t="s">
        <v>7082</v>
      </c>
      <c r="G65" s="408">
        <v>2.037524817492E12</v>
      </c>
      <c r="H65" s="456">
        <v>444.0</v>
      </c>
      <c r="I65" s="410">
        <v>0.56</v>
      </c>
      <c r="J65" s="411">
        <f t="shared" si="1"/>
        <v>222</v>
      </c>
      <c r="K65" s="449" t="s">
        <v>7083</v>
      </c>
      <c r="L65" s="450" t="s">
        <v>7084</v>
      </c>
      <c r="M65" s="450" t="s">
        <v>7085</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7086</v>
      </c>
      <c r="C66" s="404"/>
      <c r="D66" s="405">
        <v>50.0</v>
      </c>
      <c r="E66" s="448" t="s">
        <v>7087</v>
      </c>
      <c r="F66" s="407" t="s">
        <v>7088</v>
      </c>
      <c r="G66" s="408">
        <v>2.000524746413E12</v>
      </c>
      <c r="H66" s="456">
        <v>427.0</v>
      </c>
      <c r="I66" s="410">
        <v>0.35</v>
      </c>
      <c r="J66" s="411">
        <f t="shared" si="1"/>
        <v>295</v>
      </c>
      <c r="K66" s="449" t="s">
        <v>7089</v>
      </c>
      <c r="L66" s="450" t="s">
        <v>7090</v>
      </c>
      <c r="M66" s="450" t="s">
        <v>7091</v>
      </c>
      <c r="N66" s="472"/>
      <c r="O66" s="415">
        <v>60.0</v>
      </c>
      <c r="P66" s="451">
        <v>80.0</v>
      </c>
      <c r="Q66" s="419">
        <v>20.0</v>
      </c>
      <c r="R66" s="419">
        <v>170.0</v>
      </c>
      <c r="S66" s="418"/>
      <c r="T66" s="418"/>
      <c r="U66" s="419" t="s">
        <v>7092</v>
      </c>
      <c r="V66" s="419" t="s">
        <v>2272</v>
      </c>
      <c r="W66" s="419" t="s">
        <v>7049</v>
      </c>
      <c r="X66" s="418"/>
      <c r="Y66" s="418"/>
      <c r="Z66" s="418"/>
      <c r="AA66" s="418"/>
      <c r="AB66" s="420"/>
      <c r="AC66" s="421" t="s">
        <v>7093</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7094</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7095</v>
      </c>
      <c r="C67" s="404"/>
      <c r="D67" s="405">
        <v>50.0</v>
      </c>
      <c r="E67" s="448" t="s">
        <v>7096</v>
      </c>
      <c r="F67" s="407" t="s">
        <v>7097</v>
      </c>
      <c r="G67" s="408">
        <v>2.00052474642E12</v>
      </c>
      <c r="H67" s="456">
        <v>433.0</v>
      </c>
      <c r="I67" s="410">
        <v>0.36</v>
      </c>
      <c r="J67" s="411">
        <f t="shared" si="1"/>
        <v>299</v>
      </c>
      <c r="K67" s="449" t="s">
        <v>7098</v>
      </c>
      <c r="L67" s="450" t="s">
        <v>7099</v>
      </c>
      <c r="M67" s="450" t="s">
        <v>7085</v>
      </c>
      <c r="N67" s="414"/>
      <c r="O67" s="415">
        <v>70.0</v>
      </c>
      <c r="P67" s="451">
        <v>80.0</v>
      </c>
      <c r="Q67" s="419">
        <v>20.0</v>
      </c>
      <c r="R67" s="419">
        <v>170.0</v>
      </c>
      <c r="S67" s="418"/>
      <c r="T67" s="418"/>
      <c r="U67" s="419" t="s">
        <v>7100</v>
      </c>
      <c r="V67" s="419" t="s">
        <v>2272</v>
      </c>
      <c r="W67" s="419" t="s">
        <v>7049</v>
      </c>
      <c r="X67" s="418"/>
      <c r="Y67" s="418"/>
      <c r="Z67" s="418"/>
      <c r="AA67" s="418"/>
      <c r="AB67" s="420"/>
      <c r="AC67" s="489" t="s">
        <v>7093</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7101</v>
      </c>
      <c r="C68" s="404"/>
      <c r="D68" s="405">
        <v>50.0</v>
      </c>
      <c r="E68" s="448" t="s">
        <v>7102</v>
      </c>
      <c r="F68" s="407" t="s">
        <v>7103</v>
      </c>
      <c r="G68" s="408">
        <v>2.038689140623E12</v>
      </c>
      <c r="H68" s="456">
        <v>444.0</v>
      </c>
      <c r="I68" s="410">
        <v>0.37</v>
      </c>
      <c r="J68" s="411">
        <f t="shared" si="1"/>
        <v>297</v>
      </c>
      <c r="K68" s="449" t="s">
        <v>7104</v>
      </c>
      <c r="L68" s="450" t="s">
        <v>7105</v>
      </c>
      <c r="M68" s="450" t="s">
        <v>7085</v>
      </c>
      <c r="N68" s="414"/>
      <c r="O68" s="415">
        <v>75.0</v>
      </c>
      <c r="P68" s="451">
        <v>80.0</v>
      </c>
      <c r="Q68" s="419">
        <v>20.0</v>
      </c>
      <c r="R68" s="419">
        <v>170.0</v>
      </c>
      <c r="S68" s="418"/>
      <c r="T68" s="418"/>
      <c r="U68" s="419" t="s">
        <v>7106</v>
      </c>
      <c r="V68" s="419" t="s">
        <v>2272</v>
      </c>
      <c r="W68" s="419" t="s">
        <v>7049</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7107</v>
      </c>
      <c r="C69" s="404"/>
      <c r="D69" s="405">
        <v>50.0</v>
      </c>
      <c r="E69" s="448" t="s">
        <v>7108</v>
      </c>
      <c r="F69" s="407" t="s">
        <v>7109</v>
      </c>
      <c r="G69" s="408">
        <v>2.001093098101E12</v>
      </c>
      <c r="H69" s="456">
        <v>422.0</v>
      </c>
      <c r="I69" s="410">
        <v>0.42</v>
      </c>
      <c r="J69" s="411">
        <f t="shared" si="1"/>
        <v>270</v>
      </c>
      <c r="K69" s="449" t="s">
        <v>7110</v>
      </c>
      <c r="L69" s="450" t="s">
        <v>7111</v>
      </c>
      <c r="M69" s="450" t="s">
        <v>7112</v>
      </c>
      <c r="N69" s="414"/>
      <c r="O69" s="415">
        <v>36.0</v>
      </c>
      <c r="P69" s="451">
        <v>70.0</v>
      </c>
      <c r="Q69" s="419">
        <v>20.0</v>
      </c>
      <c r="R69" s="419">
        <v>90.0</v>
      </c>
      <c r="S69" s="418"/>
      <c r="T69" s="418"/>
      <c r="U69" s="419" t="s">
        <v>7113</v>
      </c>
      <c r="V69" s="419" t="s">
        <v>305</v>
      </c>
      <c r="W69" s="419" t="s">
        <v>7049</v>
      </c>
      <c r="X69" s="418"/>
      <c r="Y69" s="418"/>
      <c r="Z69" s="418"/>
      <c r="AA69" s="418"/>
      <c r="AB69" s="420"/>
      <c r="AC69" s="421" t="s">
        <v>7114</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7094</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7115</v>
      </c>
      <c r="C70" s="404"/>
      <c r="D70" s="405">
        <v>50.0</v>
      </c>
      <c r="E70" s="448" t="s">
        <v>7116</v>
      </c>
      <c r="F70" s="407" t="s">
        <v>7117</v>
      </c>
      <c r="G70" s="408">
        <v>2.001093098095E12</v>
      </c>
      <c r="H70" s="456">
        <v>427.0</v>
      </c>
      <c r="I70" s="410">
        <v>0.36</v>
      </c>
      <c r="J70" s="411">
        <f t="shared" si="1"/>
        <v>290</v>
      </c>
      <c r="K70" s="449" t="s">
        <v>7118</v>
      </c>
      <c r="L70" s="450" t="s">
        <v>7119</v>
      </c>
      <c r="M70" s="450" t="s">
        <v>7120</v>
      </c>
      <c r="N70" s="414"/>
      <c r="O70" s="415">
        <v>60.0</v>
      </c>
      <c r="P70" s="451">
        <v>80.0</v>
      </c>
      <c r="Q70" s="419">
        <v>20.0</v>
      </c>
      <c r="R70" s="419">
        <v>170.0</v>
      </c>
      <c r="S70" s="418"/>
      <c r="T70" s="418"/>
      <c r="U70" s="419" t="s">
        <v>7121</v>
      </c>
      <c r="V70" s="419" t="s">
        <v>305</v>
      </c>
      <c r="W70" s="419" t="s">
        <v>7049</v>
      </c>
      <c r="X70" s="418"/>
      <c r="Y70" s="418"/>
      <c r="Z70" s="418"/>
      <c r="AA70" s="418"/>
      <c r="AB70" s="420"/>
      <c r="AC70" s="421" t="s">
        <v>7122</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7094</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7123</v>
      </c>
      <c r="C71" s="404"/>
      <c r="D71" s="405">
        <v>50.0</v>
      </c>
      <c r="E71" s="448" t="s">
        <v>7124</v>
      </c>
      <c r="F71" s="407" t="s">
        <v>7125</v>
      </c>
      <c r="G71" s="408">
        <v>2.001093098088E12</v>
      </c>
      <c r="H71" s="456">
        <v>427.0</v>
      </c>
      <c r="I71" s="410">
        <v>0.35</v>
      </c>
      <c r="J71" s="411">
        <f t="shared" si="1"/>
        <v>290</v>
      </c>
      <c r="K71" s="449" t="s">
        <v>7126</v>
      </c>
      <c r="L71" s="450" t="s">
        <v>7127</v>
      </c>
      <c r="M71" s="450" t="s">
        <v>7128</v>
      </c>
      <c r="N71" s="414"/>
      <c r="O71" s="415">
        <v>70.0</v>
      </c>
      <c r="P71" s="451">
        <v>80.0</v>
      </c>
      <c r="Q71" s="419">
        <v>20.0</v>
      </c>
      <c r="R71" s="419">
        <v>170.0</v>
      </c>
      <c r="S71" s="418"/>
      <c r="T71" s="418"/>
      <c r="U71" s="419" t="s">
        <v>7129</v>
      </c>
      <c r="V71" s="419" t="s">
        <v>305</v>
      </c>
      <c r="W71" s="419" t="s">
        <v>7049</v>
      </c>
      <c r="X71" s="418"/>
      <c r="Y71" s="418"/>
      <c r="Z71" s="418"/>
      <c r="AA71" s="418"/>
      <c r="AB71" s="420"/>
      <c r="AC71" s="489" t="s">
        <v>7122</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7130</v>
      </c>
      <c r="C72" s="404"/>
      <c r="D72" s="405">
        <v>50.0</v>
      </c>
      <c r="E72" s="448" t="s">
        <v>7131</v>
      </c>
      <c r="F72" s="407" t="s">
        <v>7132</v>
      </c>
      <c r="G72" s="408">
        <v>2.001093098071E12</v>
      </c>
      <c r="H72" s="456">
        <v>444.0</v>
      </c>
      <c r="I72" s="410">
        <v>0.37</v>
      </c>
      <c r="J72" s="411">
        <f t="shared" si="1"/>
        <v>293</v>
      </c>
      <c r="K72" s="449" t="s">
        <v>7133</v>
      </c>
      <c r="L72" s="450" t="s">
        <v>7134</v>
      </c>
      <c r="M72" s="450" t="s">
        <v>7135</v>
      </c>
      <c r="N72" s="414"/>
      <c r="O72" s="415">
        <v>75.0</v>
      </c>
      <c r="P72" s="451">
        <v>80.0</v>
      </c>
      <c r="Q72" s="419">
        <v>20.0</v>
      </c>
      <c r="R72" s="419">
        <v>170.0</v>
      </c>
      <c r="S72" s="418"/>
      <c r="T72" s="418"/>
      <c r="U72" s="419" t="s">
        <v>7136</v>
      </c>
      <c r="V72" s="419" t="s">
        <v>305</v>
      </c>
      <c r="W72" s="419" t="s">
        <v>7049</v>
      </c>
      <c r="X72" s="418"/>
      <c r="Y72" s="418"/>
      <c r="Z72" s="418"/>
      <c r="AA72" s="418"/>
      <c r="AB72" s="420"/>
      <c r="AC72" s="489" t="s">
        <v>7122</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7137</v>
      </c>
      <c r="C73" s="404"/>
      <c r="D73" s="405">
        <v>50.0</v>
      </c>
      <c r="E73" s="448" t="s">
        <v>7138</v>
      </c>
      <c r="F73" s="407" t="s">
        <v>7139</v>
      </c>
      <c r="G73" s="408">
        <v>2.001093098064E12</v>
      </c>
      <c r="H73" s="456">
        <v>455.0</v>
      </c>
      <c r="I73" s="410">
        <v>0.39</v>
      </c>
      <c r="J73" s="411">
        <f t="shared" si="1"/>
        <v>300</v>
      </c>
      <c r="K73" s="449" t="s">
        <v>7140</v>
      </c>
      <c r="L73" s="450" t="s">
        <v>7141</v>
      </c>
      <c r="M73" s="450" t="s">
        <v>7142</v>
      </c>
      <c r="N73" s="414"/>
      <c r="O73" s="415">
        <v>75.0</v>
      </c>
      <c r="P73" s="451">
        <v>80.0</v>
      </c>
      <c r="Q73" s="419">
        <v>20.0</v>
      </c>
      <c r="R73" s="419">
        <v>170.0</v>
      </c>
      <c r="S73" s="418"/>
      <c r="T73" s="418"/>
      <c r="U73" s="419" t="s">
        <v>7143</v>
      </c>
      <c r="V73" s="419" t="s">
        <v>305</v>
      </c>
      <c r="W73" s="419" t="s">
        <v>7049</v>
      </c>
      <c r="X73" s="418"/>
      <c r="Y73" s="418"/>
      <c r="Z73" s="418"/>
      <c r="AA73" s="418"/>
      <c r="AB73" s="420"/>
      <c r="AC73" s="489" t="s">
        <v>7122</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7144</v>
      </c>
      <c r="C74" s="404"/>
      <c r="D74" s="405">
        <v>50.0</v>
      </c>
      <c r="E74" s="448" t="s">
        <v>7145</v>
      </c>
      <c r="F74" s="407" t="s">
        <v>7146</v>
      </c>
      <c r="G74" s="408">
        <v>2.008515226005E12</v>
      </c>
      <c r="H74" s="456">
        <v>422.0</v>
      </c>
      <c r="I74" s="410">
        <v>0.42</v>
      </c>
      <c r="J74" s="411">
        <f t="shared" si="1"/>
        <v>266</v>
      </c>
      <c r="K74" s="449" t="s">
        <v>7147</v>
      </c>
      <c r="L74" s="450" t="s">
        <v>7148</v>
      </c>
      <c r="M74" s="450" t="s">
        <v>7149</v>
      </c>
      <c r="N74" s="414"/>
      <c r="O74" s="415">
        <v>36.0</v>
      </c>
      <c r="P74" s="451">
        <v>70.0</v>
      </c>
      <c r="Q74" s="419">
        <v>20.0</v>
      </c>
      <c r="R74" s="419">
        <v>90.0</v>
      </c>
      <c r="S74" s="418"/>
      <c r="T74" s="418"/>
      <c r="U74" s="419" t="s">
        <v>7150</v>
      </c>
      <c r="V74" s="419" t="s">
        <v>2272</v>
      </c>
      <c r="W74" s="419" t="s">
        <v>7049</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7094</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7151</v>
      </c>
      <c r="C75" s="404"/>
      <c r="D75" s="405">
        <v>50.0</v>
      </c>
      <c r="E75" s="448" t="s">
        <v>7152</v>
      </c>
      <c r="F75" s="407" t="s">
        <v>7153</v>
      </c>
      <c r="G75" s="408">
        <v>2.001093098057E12</v>
      </c>
      <c r="H75" s="456">
        <v>427.0</v>
      </c>
      <c r="I75" s="410">
        <v>0.35</v>
      </c>
      <c r="J75" s="411">
        <f t="shared" si="1"/>
        <v>295</v>
      </c>
      <c r="K75" s="449" t="s">
        <v>7154</v>
      </c>
      <c r="L75" s="450" t="s">
        <v>7155</v>
      </c>
      <c r="M75" s="450" t="s">
        <v>7156</v>
      </c>
      <c r="N75" s="414"/>
      <c r="O75" s="415">
        <v>60.0</v>
      </c>
      <c r="P75" s="451">
        <v>80.0</v>
      </c>
      <c r="Q75" s="419">
        <v>20.0</v>
      </c>
      <c r="R75" s="419">
        <v>170.0</v>
      </c>
      <c r="S75" s="418"/>
      <c r="T75" s="418"/>
      <c r="U75" s="419" t="s">
        <v>7157</v>
      </c>
      <c r="V75" s="419" t="s">
        <v>2272</v>
      </c>
      <c r="W75" s="419" t="s">
        <v>7049</v>
      </c>
      <c r="X75" s="418"/>
      <c r="Y75" s="418"/>
      <c r="Z75" s="418"/>
      <c r="AA75" s="418"/>
      <c r="AB75" s="420"/>
      <c r="AC75" s="421" t="s">
        <v>7158</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7094</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7159</v>
      </c>
      <c r="C76" s="555" t="s">
        <v>7160</v>
      </c>
      <c r="D76" s="556">
        <v>0.0</v>
      </c>
      <c r="E76" s="557" t="s">
        <v>7161</v>
      </c>
      <c r="F76" s="558" t="s">
        <v>7162</v>
      </c>
      <c r="G76" s="559">
        <v>2.00109309804E12</v>
      </c>
      <c r="H76" s="560">
        <v>433.0</v>
      </c>
      <c r="I76" s="410">
        <v>0.36</v>
      </c>
      <c r="J76" s="411">
        <f t="shared" si="1"/>
        <v>299</v>
      </c>
      <c r="K76" s="561" t="s">
        <v>7163</v>
      </c>
      <c r="L76" s="562" t="s">
        <v>7164</v>
      </c>
      <c r="M76" s="562" t="s">
        <v>7165</v>
      </c>
      <c r="N76" s="563"/>
      <c r="O76" s="564">
        <v>70.0</v>
      </c>
      <c r="P76" s="565">
        <v>80.0</v>
      </c>
      <c r="Q76" s="566">
        <v>20.0</v>
      </c>
      <c r="R76" s="566">
        <v>170.0</v>
      </c>
      <c r="S76" s="563"/>
      <c r="T76" s="563"/>
      <c r="U76" s="566" t="s">
        <v>7166</v>
      </c>
      <c r="V76" s="566" t="s">
        <v>2272</v>
      </c>
      <c r="W76" s="566" t="s">
        <v>7049</v>
      </c>
      <c r="X76" s="563"/>
      <c r="Y76" s="563"/>
      <c r="Z76" s="563"/>
      <c r="AA76" s="563"/>
      <c r="AB76" s="567"/>
      <c r="AC76" s="568" t="s">
        <v>7158</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7167</v>
      </c>
      <c r="C77" s="404"/>
      <c r="D77" s="405">
        <v>50.0</v>
      </c>
      <c r="E77" s="448" t="s">
        <v>7168</v>
      </c>
      <c r="F77" s="407" t="s">
        <v>7169</v>
      </c>
      <c r="G77" s="408">
        <v>2.001093098033E12</v>
      </c>
      <c r="H77" s="456">
        <v>444.0</v>
      </c>
      <c r="I77" s="410">
        <v>0.37</v>
      </c>
      <c r="J77" s="411">
        <f t="shared" si="1"/>
        <v>293</v>
      </c>
      <c r="K77" s="449" t="s">
        <v>7170</v>
      </c>
      <c r="L77" s="450" t="s">
        <v>7171</v>
      </c>
      <c r="M77" s="450" t="s">
        <v>7172</v>
      </c>
      <c r="N77" s="593"/>
      <c r="O77" s="415">
        <v>75.0</v>
      </c>
      <c r="P77" s="451">
        <v>80.0</v>
      </c>
      <c r="Q77" s="419">
        <v>20.0</v>
      </c>
      <c r="R77" s="419">
        <v>170.0</v>
      </c>
      <c r="S77" s="418"/>
      <c r="T77" s="418"/>
      <c r="U77" s="419" t="s">
        <v>7173</v>
      </c>
      <c r="V77" s="419" t="s">
        <v>2272</v>
      </c>
      <c r="W77" s="419" t="s">
        <v>7049</v>
      </c>
      <c r="X77" s="418"/>
      <c r="Y77" s="418"/>
      <c r="Z77" s="418"/>
      <c r="AA77" s="418"/>
      <c r="AB77" s="420"/>
      <c r="AC77" s="489" t="s">
        <v>7158</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7174</v>
      </c>
      <c r="C78" s="404"/>
      <c r="D78" s="405">
        <v>50.0</v>
      </c>
      <c r="E78" s="448" t="s">
        <v>7175</v>
      </c>
      <c r="F78" s="407" t="s">
        <v>7176</v>
      </c>
      <c r="G78" s="408">
        <v>2.001093098026E12</v>
      </c>
      <c r="H78" s="456">
        <v>455.0</v>
      </c>
      <c r="I78" s="410">
        <v>0.37</v>
      </c>
      <c r="J78" s="411">
        <f t="shared" si="1"/>
        <v>309</v>
      </c>
      <c r="K78" s="449" t="s">
        <v>7177</v>
      </c>
      <c r="L78" s="450" t="s">
        <v>7178</v>
      </c>
      <c r="M78" s="450" t="s">
        <v>7179</v>
      </c>
      <c r="N78" s="414"/>
      <c r="O78" s="415">
        <v>75.0</v>
      </c>
      <c r="P78" s="451">
        <v>80.0</v>
      </c>
      <c r="Q78" s="419">
        <v>20.0</v>
      </c>
      <c r="R78" s="419">
        <v>170.0</v>
      </c>
      <c r="S78" s="418"/>
      <c r="T78" s="418"/>
      <c r="U78" s="419" t="s">
        <v>7180</v>
      </c>
      <c r="V78" s="419" t="s">
        <v>2272</v>
      </c>
      <c r="W78" s="419" t="s">
        <v>7049</v>
      </c>
      <c r="X78" s="418"/>
      <c r="Y78" s="418"/>
      <c r="Z78" s="418"/>
      <c r="AA78" s="418"/>
      <c r="AB78" s="420"/>
      <c r="AC78" s="489" t="s">
        <v>7158</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7181</v>
      </c>
      <c r="C79" s="404"/>
      <c r="D79" s="405">
        <v>50.0</v>
      </c>
      <c r="E79" s="448" t="s">
        <v>7182</v>
      </c>
      <c r="F79" s="407" t="s">
        <v>7183</v>
      </c>
      <c r="G79" s="408">
        <v>2.001093098019E12</v>
      </c>
      <c r="H79" s="456">
        <v>422.0</v>
      </c>
      <c r="I79" s="410">
        <v>0.35</v>
      </c>
      <c r="J79" s="411">
        <f t="shared" si="1"/>
        <v>300</v>
      </c>
      <c r="K79" s="449" t="s">
        <v>7184</v>
      </c>
      <c r="L79" s="450" t="s">
        <v>7185</v>
      </c>
      <c r="M79" s="450" t="s">
        <v>7186</v>
      </c>
      <c r="N79" s="414"/>
      <c r="O79" s="415">
        <v>60.0</v>
      </c>
      <c r="P79" s="451">
        <v>80.0</v>
      </c>
      <c r="Q79" s="419">
        <v>20.0</v>
      </c>
      <c r="R79" s="419">
        <v>170.0</v>
      </c>
      <c r="S79" s="418"/>
      <c r="T79" s="418"/>
      <c r="U79" s="419" t="s">
        <v>7187</v>
      </c>
      <c r="V79" s="419" t="s">
        <v>2282</v>
      </c>
      <c r="W79" s="419" t="s">
        <v>7049</v>
      </c>
      <c r="X79" s="418"/>
      <c r="Y79" s="418"/>
      <c r="Z79" s="418"/>
      <c r="AA79" s="418"/>
      <c r="AB79" s="420"/>
      <c r="AC79" s="421" t="s">
        <v>7188</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7094</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7189</v>
      </c>
      <c r="C80" s="404"/>
      <c r="D80" s="405">
        <v>50.0</v>
      </c>
      <c r="E80" s="448" t="s">
        <v>7190</v>
      </c>
      <c r="F80" s="407" t="s">
        <v>7191</v>
      </c>
      <c r="G80" s="408">
        <v>2.001093098002E12</v>
      </c>
      <c r="H80" s="456">
        <v>427.0</v>
      </c>
      <c r="I80" s="410">
        <v>0.35</v>
      </c>
      <c r="J80" s="411">
        <f t="shared" si="1"/>
        <v>295</v>
      </c>
      <c r="K80" s="449" t="s">
        <v>7192</v>
      </c>
      <c r="L80" s="450" t="s">
        <v>7193</v>
      </c>
      <c r="M80" s="450" t="s">
        <v>7194</v>
      </c>
      <c r="N80" s="414"/>
      <c r="O80" s="415">
        <v>70.0</v>
      </c>
      <c r="P80" s="451">
        <v>80.0</v>
      </c>
      <c r="Q80" s="419">
        <v>20.0</v>
      </c>
      <c r="R80" s="419">
        <v>170.0</v>
      </c>
      <c r="S80" s="418"/>
      <c r="T80" s="418"/>
      <c r="U80" s="419" t="s">
        <v>7195</v>
      </c>
      <c r="V80" s="419" t="s">
        <v>2282</v>
      </c>
      <c r="W80" s="419" t="s">
        <v>7049</v>
      </c>
      <c r="X80" s="418"/>
      <c r="Y80" s="418"/>
      <c r="Z80" s="418"/>
      <c r="AA80" s="418"/>
      <c r="AB80" s="420"/>
      <c r="AC80" s="489" t="s">
        <v>7188</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7196</v>
      </c>
      <c r="C81" s="404"/>
      <c r="D81" s="405">
        <v>50.0</v>
      </c>
      <c r="E81" s="448" t="s">
        <v>7197</v>
      </c>
      <c r="F81" s="407" t="s">
        <v>7198</v>
      </c>
      <c r="G81" s="408">
        <v>2.013753894046E12</v>
      </c>
      <c r="H81" s="456">
        <v>422.0</v>
      </c>
      <c r="I81" s="410">
        <v>0.43</v>
      </c>
      <c r="J81" s="411">
        <f t="shared" si="1"/>
        <v>257</v>
      </c>
      <c r="K81" s="449" t="s">
        <v>7199</v>
      </c>
      <c r="L81" s="450" t="s">
        <v>7200</v>
      </c>
      <c r="M81" s="450" t="s">
        <v>7201</v>
      </c>
      <c r="N81" s="414"/>
      <c r="O81" s="415">
        <v>36.0</v>
      </c>
      <c r="P81" s="451">
        <v>70.0</v>
      </c>
      <c r="Q81" s="419">
        <v>20.0</v>
      </c>
      <c r="R81" s="419">
        <v>90.0</v>
      </c>
      <c r="S81" s="418"/>
      <c r="T81" s="418"/>
      <c r="U81" s="419" t="s">
        <v>7202</v>
      </c>
      <c r="V81" s="419" t="s">
        <v>2282</v>
      </c>
      <c r="W81" s="419" t="s">
        <v>7049</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7094</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7203</v>
      </c>
      <c r="C82" s="404"/>
      <c r="D82" s="405">
        <v>50.0</v>
      </c>
      <c r="E82" s="448" t="s">
        <v>7204</v>
      </c>
      <c r="F82" s="407" t="s">
        <v>7205</v>
      </c>
      <c r="G82" s="408">
        <v>2.013753894039E12</v>
      </c>
      <c r="H82" s="456">
        <v>444.0</v>
      </c>
      <c r="I82" s="410">
        <v>0.37</v>
      </c>
      <c r="J82" s="411">
        <f t="shared" si="1"/>
        <v>289</v>
      </c>
      <c r="K82" s="449" t="s">
        <v>7206</v>
      </c>
      <c r="L82" s="450" t="s">
        <v>7207</v>
      </c>
      <c r="M82" s="450" t="s">
        <v>7208</v>
      </c>
      <c r="N82" s="414"/>
      <c r="O82" s="415">
        <v>60.0</v>
      </c>
      <c r="P82" s="451">
        <v>80.0</v>
      </c>
      <c r="Q82" s="419">
        <v>20.0</v>
      </c>
      <c r="R82" s="419">
        <v>170.0</v>
      </c>
      <c r="S82" s="418"/>
      <c r="T82" s="418"/>
      <c r="U82" s="419" t="s">
        <v>7209</v>
      </c>
      <c r="V82" s="419" t="s">
        <v>2282</v>
      </c>
      <c r="W82" s="419" t="s">
        <v>7049</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7094</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7210</v>
      </c>
      <c r="C83" s="404"/>
      <c r="D83" s="405">
        <v>50.0</v>
      </c>
      <c r="E83" s="448" t="s">
        <v>7211</v>
      </c>
      <c r="F83" s="407" t="s">
        <v>7212</v>
      </c>
      <c r="G83" s="408">
        <v>2.013753894022E12</v>
      </c>
      <c r="H83" s="456">
        <v>433.0</v>
      </c>
      <c r="I83" s="410">
        <v>0.36</v>
      </c>
      <c r="J83" s="411">
        <f t="shared" si="1"/>
        <v>294</v>
      </c>
      <c r="K83" s="449" t="s">
        <v>7213</v>
      </c>
      <c r="L83" s="450" t="s">
        <v>7214</v>
      </c>
      <c r="M83" s="450" t="s">
        <v>7215</v>
      </c>
      <c r="N83" s="414"/>
      <c r="O83" s="415">
        <v>70.0</v>
      </c>
      <c r="P83" s="451">
        <v>80.0</v>
      </c>
      <c r="Q83" s="419">
        <v>20.0</v>
      </c>
      <c r="R83" s="419">
        <v>170.0</v>
      </c>
      <c r="S83" s="418"/>
      <c r="T83" s="418"/>
      <c r="U83" s="419" t="s">
        <v>7216</v>
      </c>
      <c r="V83" s="419" t="s">
        <v>2282</v>
      </c>
      <c r="W83" s="419" t="s">
        <v>7049</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7217</v>
      </c>
      <c r="C84" s="404"/>
      <c r="D84" s="405">
        <v>50.0</v>
      </c>
      <c r="E84" s="448" t="s">
        <v>7218</v>
      </c>
      <c r="F84" s="407" t="s">
        <v>7219</v>
      </c>
      <c r="G84" s="408">
        <v>2.013753894015E12</v>
      </c>
      <c r="H84" s="456">
        <v>444.0</v>
      </c>
      <c r="I84" s="410">
        <v>0.37</v>
      </c>
      <c r="J84" s="411">
        <f t="shared" si="1"/>
        <v>293</v>
      </c>
      <c r="K84" s="449" t="s">
        <v>7220</v>
      </c>
      <c r="L84" s="450" t="s">
        <v>7221</v>
      </c>
      <c r="M84" s="450" t="s">
        <v>7222</v>
      </c>
      <c r="N84" s="414"/>
      <c r="O84" s="415">
        <v>75.0</v>
      </c>
      <c r="P84" s="451">
        <v>80.0</v>
      </c>
      <c r="Q84" s="419">
        <v>20.0</v>
      </c>
      <c r="R84" s="419">
        <v>170.0</v>
      </c>
      <c r="S84" s="418"/>
      <c r="T84" s="418"/>
      <c r="U84" s="419" t="s">
        <v>7223</v>
      </c>
      <c r="V84" s="419" t="s">
        <v>2282</v>
      </c>
      <c r="W84" s="419" t="s">
        <v>7049</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7224</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7225</v>
      </c>
      <c r="C85" s="404"/>
      <c r="D85" s="405">
        <v>50.0</v>
      </c>
      <c r="E85" s="448" t="s">
        <v>7226</v>
      </c>
      <c r="F85" s="596" t="s">
        <v>7227</v>
      </c>
      <c r="G85" s="408">
        <v>2.013753894008E12</v>
      </c>
      <c r="H85" s="456">
        <v>455.0</v>
      </c>
      <c r="I85" s="410">
        <v>0.39</v>
      </c>
      <c r="J85" s="411">
        <f t="shared" si="1"/>
        <v>296</v>
      </c>
      <c r="K85" s="449" t="s">
        <v>7228</v>
      </c>
      <c r="L85" s="450" t="s">
        <v>7229</v>
      </c>
      <c r="M85" s="450" t="s">
        <v>7230</v>
      </c>
      <c r="N85" s="414"/>
      <c r="O85" s="415">
        <v>75.0</v>
      </c>
      <c r="P85" s="451">
        <v>80.0</v>
      </c>
      <c r="Q85" s="419">
        <v>20.0</v>
      </c>
      <c r="R85" s="419">
        <v>170.0</v>
      </c>
      <c r="S85" s="418"/>
      <c r="T85" s="418"/>
      <c r="U85" s="419" t="s">
        <v>7231</v>
      </c>
      <c r="V85" s="419" t="s">
        <v>2282</v>
      </c>
      <c r="W85" s="419" t="s">
        <v>7049</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7224</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7232</v>
      </c>
      <c r="C86" s="474" t="s">
        <v>6659</v>
      </c>
      <c r="D86" s="475">
        <v>0.0</v>
      </c>
      <c r="E86" s="448" t="s">
        <v>7233</v>
      </c>
      <c r="F86" s="597" t="s">
        <v>7234</v>
      </c>
      <c r="G86" s="598">
        <v>2.016215180046E12</v>
      </c>
      <c r="H86" s="456">
        <v>424.0</v>
      </c>
      <c r="I86" s="410">
        <v>0.42</v>
      </c>
      <c r="J86" s="411">
        <f t="shared" si="1"/>
        <v>263</v>
      </c>
      <c r="K86" s="449" t="s">
        <v>7235</v>
      </c>
      <c r="L86" s="450" t="s">
        <v>7236</v>
      </c>
      <c r="M86" s="450" t="s">
        <v>7237</v>
      </c>
      <c r="N86" s="414"/>
      <c r="O86" s="415">
        <v>36.0</v>
      </c>
      <c r="P86" s="451">
        <v>70.0</v>
      </c>
      <c r="Q86" s="419">
        <v>20.0</v>
      </c>
      <c r="R86" s="419">
        <v>90.0</v>
      </c>
      <c r="S86" s="418"/>
      <c r="T86" s="418"/>
      <c r="U86" s="419" t="s">
        <v>7238</v>
      </c>
      <c r="V86" s="419" t="s">
        <v>2253</v>
      </c>
      <c r="W86" s="419" t="s">
        <v>7049</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7094</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7239</v>
      </c>
      <c r="C87" s="474" t="s">
        <v>6659</v>
      </c>
      <c r="D87" s="475">
        <v>0.0</v>
      </c>
      <c r="E87" s="448" t="s">
        <v>7240</v>
      </c>
      <c r="F87" s="599" t="s">
        <v>7241</v>
      </c>
      <c r="G87" s="598">
        <v>2.016215180039E12</v>
      </c>
      <c r="H87" s="456">
        <v>426.0</v>
      </c>
      <c r="I87" s="410">
        <v>0.36</v>
      </c>
      <c r="J87" s="411">
        <f t="shared" si="1"/>
        <v>290</v>
      </c>
      <c r="K87" s="449" t="s">
        <v>7242</v>
      </c>
      <c r="L87" s="450" t="s">
        <v>7243</v>
      </c>
      <c r="M87" s="450" t="s">
        <v>7244</v>
      </c>
      <c r="N87" s="414"/>
      <c r="O87" s="415">
        <v>60.0</v>
      </c>
      <c r="P87" s="451">
        <v>80.0</v>
      </c>
      <c r="Q87" s="419">
        <v>20.0</v>
      </c>
      <c r="R87" s="419">
        <v>170.0</v>
      </c>
      <c r="S87" s="418"/>
      <c r="T87" s="418"/>
      <c r="U87" s="419" t="s">
        <v>7245</v>
      </c>
      <c r="V87" s="419" t="s">
        <v>2253</v>
      </c>
      <c r="W87" s="419" t="s">
        <v>7049</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7094</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7246</v>
      </c>
      <c r="C88" s="474" t="s">
        <v>6659</v>
      </c>
      <c r="D88" s="475">
        <v>0.0</v>
      </c>
      <c r="E88" s="448" t="s">
        <v>7247</v>
      </c>
      <c r="F88" s="599" t="s">
        <v>7248</v>
      </c>
      <c r="G88" s="598">
        <v>2.016215180022E12</v>
      </c>
      <c r="H88" s="456">
        <v>433.0</v>
      </c>
      <c r="I88" s="410">
        <v>0.36</v>
      </c>
      <c r="J88" s="411">
        <f t="shared" si="1"/>
        <v>294</v>
      </c>
      <c r="K88" s="449" t="s">
        <v>7249</v>
      </c>
      <c r="L88" s="450" t="s">
        <v>7250</v>
      </c>
      <c r="M88" s="450" t="s">
        <v>7251</v>
      </c>
      <c r="N88" s="414"/>
      <c r="O88" s="415">
        <v>70.0</v>
      </c>
      <c r="P88" s="451">
        <v>80.0</v>
      </c>
      <c r="Q88" s="419">
        <v>20.0</v>
      </c>
      <c r="R88" s="419">
        <v>170.0</v>
      </c>
      <c r="S88" s="418"/>
      <c r="T88" s="418"/>
      <c r="U88" s="419" t="s">
        <v>7252</v>
      </c>
      <c r="V88" s="419" t="s">
        <v>2253</v>
      </c>
      <c r="W88" s="419" t="s">
        <v>7049</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7094</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7253</v>
      </c>
      <c r="C89" s="474" t="s">
        <v>6659</v>
      </c>
      <c r="D89" s="475">
        <v>0.0</v>
      </c>
      <c r="E89" s="448" t="s">
        <v>7254</v>
      </c>
      <c r="F89" s="599" t="s">
        <v>7255</v>
      </c>
      <c r="G89" s="600">
        <v>2.016215180015E12</v>
      </c>
      <c r="H89" s="456">
        <v>444.0</v>
      </c>
      <c r="I89" s="410">
        <v>0.37</v>
      </c>
      <c r="J89" s="411">
        <f t="shared" si="1"/>
        <v>293</v>
      </c>
      <c r="K89" s="449" t="s">
        <v>7256</v>
      </c>
      <c r="L89" s="450" t="s">
        <v>7257</v>
      </c>
      <c r="M89" s="450" t="s">
        <v>7258</v>
      </c>
      <c r="N89" s="414"/>
      <c r="O89" s="415">
        <v>75.0</v>
      </c>
      <c r="P89" s="451">
        <v>80.0</v>
      </c>
      <c r="Q89" s="419">
        <v>20.0</v>
      </c>
      <c r="R89" s="419">
        <v>170.0</v>
      </c>
      <c r="S89" s="418"/>
      <c r="T89" s="418"/>
      <c r="U89" s="419" t="s">
        <v>7259</v>
      </c>
      <c r="V89" s="419" t="s">
        <v>2253</v>
      </c>
      <c r="W89" s="419" t="s">
        <v>7049</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7224</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7260</v>
      </c>
      <c r="C90" s="474" t="s">
        <v>6659</v>
      </c>
      <c r="D90" s="475">
        <v>0.0</v>
      </c>
      <c r="E90" s="448" t="s">
        <v>7261</v>
      </c>
      <c r="F90" s="599" t="s">
        <v>7262</v>
      </c>
      <c r="G90" s="598">
        <v>2.016215180008E12</v>
      </c>
      <c r="H90" s="456">
        <v>455.0</v>
      </c>
      <c r="I90" s="410">
        <v>0.39</v>
      </c>
      <c r="J90" s="411">
        <f t="shared" si="1"/>
        <v>291</v>
      </c>
      <c r="K90" s="449" t="s">
        <v>7263</v>
      </c>
      <c r="L90" s="450" t="s">
        <v>7264</v>
      </c>
      <c r="M90" s="450" t="s">
        <v>7265</v>
      </c>
      <c r="N90" s="414"/>
      <c r="O90" s="483">
        <v>75.0</v>
      </c>
      <c r="P90" s="451">
        <v>80.0</v>
      </c>
      <c r="Q90" s="419">
        <v>20.0</v>
      </c>
      <c r="R90" s="419">
        <v>170.0</v>
      </c>
      <c r="S90" s="418"/>
      <c r="T90" s="418"/>
      <c r="U90" s="419" t="s">
        <v>7266</v>
      </c>
      <c r="V90" s="419" t="s">
        <v>2253</v>
      </c>
      <c r="W90" s="419" t="s">
        <v>7049</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7224</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7267</v>
      </c>
      <c r="B91" s="403" t="s">
        <v>7268</v>
      </c>
      <c r="C91" s="404"/>
      <c r="D91" s="405">
        <v>50.0</v>
      </c>
      <c r="E91" s="448" t="s">
        <v>7269</v>
      </c>
      <c r="F91" s="602" t="s">
        <v>7270</v>
      </c>
      <c r="G91" s="603">
        <v>2.001713659156E12</v>
      </c>
      <c r="H91" s="456">
        <v>403.0</v>
      </c>
      <c r="I91" s="410">
        <v>0.58</v>
      </c>
      <c r="J91" s="411">
        <f t="shared" si="1"/>
        <v>185</v>
      </c>
      <c r="K91" s="449" t="s">
        <v>7271</v>
      </c>
      <c r="L91" s="450" t="s">
        <v>7272</v>
      </c>
      <c r="M91" s="450" t="s">
        <v>7273</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7274</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7275</v>
      </c>
      <c r="C92" s="404"/>
      <c r="D92" s="405">
        <v>50.0</v>
      </c>
      <c r="E92" s="448" t="s">
        <v>7276</v>
      </c>
      <c r="F92" s="602" t="s">
        <v>7277</v>
      </c>
      <c r="G92" s="598">
        <v>2.001713659149E12</v>
      </c>
      <c r="H92" s="456">
        <v>409.0</v>
      </c>
      <c r="I92" s="410">
        <v>0.59</v>
      </c>
      <c r="J92" s="411">
        <f t="shared" si="1"/>
        <v>188</v>
      </c>
      <c r="K92" s="449" t="s">
        <v>7278</v>
      </c>
      <c r="L92" s="450" t="s">
        <v>7279</v>
      </c>
      <c r="M92" s="450" t="s">
        <v>7280</v>
      </c>
      <c r="N92" s="414"/>
      <c r="O92" s="610">
        <v>20.0</v>
      </c>
      <c r="P92" s="416">
        <v>70.0</v>
      </c>
      <c r="Q92" s="417">
        <v>20.0</v>
      </c>
      <c r="R92" s="417">
        <v>90.0</v>
      </c>
      <c r="S92" s="418"/>
      <c r="T92" s="418"/>
      <c r="U92" s="419" t="s">
        <v>7281</v>
      </c>
      <c r="V92" s="419" t="s">
        <v>2311</v>
      </c>
      <c r="W92" s="419" t="s">
        <v>6572</v>
      </c>
      <c r="X92" s="418"/>
      <c r="Y92" s="418"/>
      <c r="Z92" s="418"/>
      <c r="AA92" s="418"/>
      <c r="AB92" s="420"/>
      <c r="AC92" s="421" t="s">
        <v>7282</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7274</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7283</v>
      </c>
      <c r="C93" s="404"/>
      <c r="D93" s="405">
        <v>50.0</v>
      </c>
      <c r="E93" s="448" t="s">
        <v>7284</v>
      </c>
      <c r="F93" s="602" t="s">
        <v>7285</v>
      </c>
      <c r="G93" s="598">
        <v>2.001713659132E12</v>
      </c>
      <c r="H93" s="456">
        <v>414.0</v>
      </c>
      <c r="I93" s="410">
        <v>0.58</v>
      </c>
      <c r="J93" s="411">
        <f t="shared" si="1"/>
        <v>190</v>
      </c>
      <c r="K93" s="449" t="s">
        <v>7286</v>
      </c>
      <c r="L93" s="450" t="s">
        <v>7287</v>
      </c>
      <c r="M93" s="450" t="s">
        <v>7288</v>
      </c>
      <c r="N93" s="414"/>
      <c r="O93" s="610">
        <v>30.0</v>
      </c>
      <c r="P93" s="451">
        <v>70.0</v>
      </c>
      <c r="Q93" s="419">
        <v>20.0</v>
      </c>
      <c r="R93" s="419">
        <v>90.0</v>
      </c>
      <c r="S93" s="418"/>
      <c r="T93" s="418"/>
      <c r="U93" s="419" t="s">
        <v>7289</v>
      </c>
      <c r="V93" s="419" t="s">
        <v>2311</v>
      </c>
      <c r="W93" s="419" t="s">
        <v>6572</v>
      </c>
      <c r="X93" s="418"/>
      <c r="Y93" s="418"/>
      <c r="Z93" s="418"/>
      <c r="AA93" s="418"/>
      <c r="AB93" s="420"/>
      <c r="AC93" s="421" t="s">
        <v>7290</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7094</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7291</v>
      </c>
      <c r="C94" s="404"/>
      <c r="D94" s="405">
        <v>50.0</v>
      </c>
      <c r="E94" s="448" t="s">
        <v>7292</v>
      </c>
      <c r="F94" s="407" t="s">
        <v>7293</v>
      </c>
      <c r="G94" s="408">
        <v>2.001713659125E12</v>
      </c>
      <c r="H94" s="456">
        <v>435.0</v>
      </c>
      <c r="I94" s="410">
        <v>0.52</v>
      </c>
      <c r="J94" s="411">
        <f t="shared" si="1"/>
        <v>226</v>
      </c>
      <c r="K94" s="449" t="s">
        <v>7294</v>
      </c>
      <c r="L94" s="450" t="s">
        <v>7295</v>
      </c>
      <c r="M94" s="450" t="s">
        <v>7296</v>
      </c>
      <c r="N94" s="414"/>
      <c r="O94" s="415">
        <v>50.0</v>
      </c>
      <c r="P94" s="451">
        <v>80.0</v>
      </c>
      <c r="Q94" s="419">
        <v>20.0</v>
      </c>
      <c r="R94" s="419">
        <v>170.0</v>
      </c>
      <c r="S94" s="418"/>
      <c r="T94" s="418"/>
      <c r="U94" s="419" t="s">
        <v>7297</v>
      </c>
      <c r="V94" s="419" t="s">
        <v>2311</v>
      </c>
      <c r="W94" s="419" t="s">
        <v>6572</v>
      </c>
      <c r="X94" s="418"/>
      <c r="Y94" s="418"/>
      <c r="Z94" s="418"/>
      <c r="AA94" s="418"/>
      <c r="AB94" s="420"/>
      <c r="AC94" s="421" t="s">
        <v>7298</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7094</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7299</v>
      </c>
      <c r="C95" s="404"/>
      <c r="D95" s="405">
        <v>50.0</v>
      </c>
      <c r="E95" s="448" t="s">
        <v>7300</v>
      </c>
      <c r="F95" s="407" t="s">
        <v>7301</v>
      </c>
      <c r="G95" s="408">
        <v>2.001713659118E12</v>
      </c>
      <c r="H95" s="456">
        <v>448.0</v>
      </c>
      <c r="I95" s="410">
        <v>0.53</v>
      </c>
      <c r="J95" s="411">
        <f t="shared" si="1"/>
        <v>228</v>
      </c>
      <c r="K95" s="449" t="s">
        <v>7302</v>
      </c>
      <c r="L95" s="450" t="s">
        <v>7303</v>
      </c>
      <c r="M95" s="450" t="s">
        <v>7304</v>
      </c>
      <c r="N95" s="414"/>
      <c r="O95" s="419">
        <v>55.0</v>
      </c>
      <c r="P95" s="419">
        <v>80.0</v>
      </c>
      <c r="Q95" s="419">
        <v>20.0</v>
      </c>
      <c r="R95" s="419">
        <v>170.0</v>
      </c>
      <c r="S95" s="418"/>
      <c r="T95" s="418"/>
      <c r="U95" s="419" t="s">
        <v>7305</v>
      </c>
      <c r="V95" s="419" t="s">
        <v>2311</v>
      </c>
      <c r="W95" s="419" t="s">
        <v>6572</v>
      </c>
      <c r="X95" s="418"/>
      <c r="Y95" s="418"/>
      <c r="Z95" s="418"/>
      <c r="AA95" s="418"/>
      <c r="AB95" s="420"/>
      <c r="AC95" s="489" t="s">
        <v>7298</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7306</v>
      </c>
      <c r="C96" s="404"/>
      <c r="D96" s="405">
        <v>50.0</v>
      </c>
      <c r="E96" s="448" t="s">
        <v>7307</v>
      </c>
      <c r="F96" s="407" t="s">
        <v>7308</v>
      </c>
      <c r="G96" s="408">
        <v>2.001713659101E12</v>
      </c>
      <c r="H96" s="456">
        <v>470.0</v>
      </c>
      <c r="I96" s="410">
        <v>0.54</v>
      </c>
      <c r="J96" s="411">
        <f t="shared" si="1"/>
        <v>235</v>
      </c>
      <c r="K96" s="449" t="s">
        <v>7309</v>
      </c>
      <c r="L96" s="450" t="s">
        <v>7310</v>
      </c>
      <c r="M96" s="450" t="s">
        <v>7311</v>
      </c>
      <c r="N96" s="414"/>
      <c r="O96" s="522">
        <v>60.0</v>
      </c>
      <c r="P96" s="419">
        <v>80.0</v>
      </c>
      <c r="Q96" s="419">
        <v>20.0</v>
      </c>
      <c r="R96" s="419">
        <v>170.0</v>
      </c>
      <c r="S96" s="418"/>
      <c r="T96" s="418"/>
      <c r="U96" s="419" t="s">
        <v>7312</v>
      </c>
      <c r="V96" s="419" t="s">
        <v>2311</v>
      </c>
      <c r="W96" s="419" t="s">
        <v>6572</v>
      </c>
      <c r="X96" s="418"/>
      <c r="Y96" s="418"/>
      <c r="Z96" s="418"/>
      <c r="AA96" s="418"/>
      <c r="AB96" s="420"/>
      <c r="AC96" s="489" t="s">
        <v>7298</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7224</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7313</v>
      </c>
      <c r="C97" s="404"/>
      <c r="D97" s="405">
        <v>50.0</v>
      </c>
      <c r="E97" s="448" t="s">
        <v>7314</v>
      </c>
      <c r="F97" s="407" t="s">
        <v>7315</v>
      </c>
      <c r="G97" s="408">
        <v>2.001713659095E12</v>
      </c>
      <c r="H97" s="456">
        <v>480.0</v>
      </c>
      <c r="I97" s="410">
        <v>0.55</v>
      </c>
      <c r="J97" s="411">
        <f t="shared" si="1"/>
        <v>240</v>
      </c>
      <c r="K97" s="449" t="s">
        <v>7316</v>
      </c>
      <c r="L97" s="450" t="s">
        <v>7317</v>
      </c>
      <c r="M97" s="450" t="s">
        <v>7318</v>
      </c>
      <c r="N97" s="414"/>
      <c r="O97" s="522">
        <v>65.0</v>
      </c>
      <c r="P97" s="419">
        <v>80.0</v>
      </c>
      <c r="Q97" s="419">
        <v>20.0</v>
      </c>
      <c r="R97" s="419">
        <v>170.0</v>
      </c>
      <c r="S97" s="418"/>
      <c r="T97" s="418"/>
      <c r="U97" s="419" t="s">
        <v>7319</v>
      </c>
      <c r="V97" s="419" t="s">
        <v>2311</v>
      </c>
      <c r="W97" s="419" t="s">
        <v>6572</v>
      </c>
      <c r="X97" s="418"/>
      <c r="Y97" s="418"/>
      <c r="Z97" s="418"/>
      <c r="AA97" s="418"/>
      <c r="AB97" s="420"/>
      <c r="AC97" s="489" t="s">
        <v>7298</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7224</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7320</v>
      </c>
      <c r="C98" s="474" t="s">
        <v>7321</v>
      </c>
      <c r="D98" s="475">
        <v>0.0</v>
      </c>
      <c r="E98" s="406" t="s">
        <v>7322</v>
      </c>
      <c r="F98" s="517" t="s">
        <v>7323</v>
      </c>
      <c r="G98" s="408">
        <v>2.001713659088E12</v>
      </c>
      <c r="H98" s="456">
        <v>434.0</v>
      </c>
      <c r="I98" s="410">
        <v>0.54</v>
      </c>
      <c r="J98" s="411">
        <f t="shared" si="1"/>
        <v>221</v>
      </c>
      <c r="K98" s="449" t="s">
        <v>7324</v>
      </c>
      <c r="L98" s="450" t="s">
        <v>7287</v>
      </c>
      <c r="M98" s="450" t="s">
        <v>7325</v>
      </c>
      <c r="N98" s="614"/>
      <c r="O98" s="415">
        <v>30.0</v>
      </c>
      <c r="P98" s="451">
        <v>70.0</v>
      </c>
      <c r="Q98" s="419">
        <v>20.0</v>
      </c>
      <c r="R98" s="419">
        <v>90.0</v>
      </c>
      <c r="S98" s="418"/>
      <c r="T98" s="418"/>
      <c r="U98" s="419" t="s">
        <v>7326</v>
      </c>
      <c r="V98" s="419" t="s">
        <v>2311</v>
      </c>
      <c r="W98" s="419" t="s">
        <v>6572</v>
      </c>
      <c r="X98" s="418"/>
      <c r="Y98" s="418"/>
      <c r="Z98" s="418"/>
      <c r="AA98" s="418"/>
      <c r="AB98" s="420"/>
      <c r="AC98" s="421" t="s">
        <v>7327</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7094</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7328</v>
      </c>
      <c r="C99" s="404"/>
      <c r="D99" s="405">
        <v>50.0</v>
      </c>
      <c r="E99" s="448" t="s">
        <v>7329</v>
      </c>
      <c r="F99" s="407" t="s">
        <v>7330</v>
      </c>
      <c r="G99" s="408">
        <v>2.001713659071E12</v>
      </c>
      <c r="H99" s="456">
        <v>476.0</v>
      </c>
      <c r="I99" s="410">
        <v>0.51</v>
      </c>
      <c r="J99" s="411">
        <f t="shared" si="1"/>
        <v>252</v>
      </c>
      <c r="K99" s="449" t="s">
        <v>7331</v>
      </c>
      <c r="L99" s="450" t="s">
        <v>7295</v>
      </c>
      <c r="M99" s="450" t="s">
        <v>7332</v>
      </c>
      <c r="N99" s="614"/>
      <c r="O99" s="415">
        <v>50.0</v>
      </c>
      <c r="P99" s="451">
        <v>80.0</v>
      </c>
      <c r="Q99" s="419">
        <v>20.0</v>
      </c>
      <c r="R99" s="419">
        <v>170.0</v>
      </c>
      <c r="S99" s="418"/>
      <c r="T99" s="418"/>
      <c r="U99" s="419" t="s">
        <v>7333</v>
      </c>
      <c r="V99" s="419" t="s">
        <v>2311</v>
      </c>
      <c r="W99" s="419" t="s">
        <v>6572</v>
      </c>
      <c r="X99" s="418"/>
      <c r="Y99" s="418"/>
      <c r="Z99" s="418"/>
      <c r="AA99" s="418"/>
      <c r="AB99" s="420"/>
      <c r="AC99" s="421" t="s">
        <v>7334</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7094</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7335</v>
      </c>
      <c r="C100" s="404"/>
      <c r="D100" s="405">
        <v>50.0</v>
      </c>
      <c r="E100" s="448" t="s">
        <v>7336</v>
      </c>
      <c r="F100" s="407" t="s">
        <v>7337</v>
      </c>
      <c r="G100" s="408">
        <v>2.001713659064E12</v>
      </c>
      <c r="H100" s="456">
        <v>468.0</v>
      </c>
      <c r="I100" s="410">
        <v>0.5</v>
      </c>
      <c r="J100" s="411">
        <f t="shared" si="1"/>
        <v>253</v>
      </c>
      <c r="K100" s="449" t="s">
        <v>7338</v>
      </c>
      <c r="L100" s="450" t="s">
        <v>7303</v>
      </c>
      <c r="M100" s="450" t="s">
        <v>7339</v>
      </c>
      <c r="N100" s="614"/>
      <c r="O100" s="419">
        <v>55.0</v>
      </c>
      <c r="P100" s="419">
        <v>80.0</v>
      </c>
      <c r="Q100" s="419">
        <v>20.0</v>
      </c>
      <c r="R100" s="419">
        <v>170.0</v>
      </c>
      <c r="S100" s="418"/>
      <c r="T100" s="418"/>
      <c r="U100" s="419" t="s">
        <v>7340</v>
      </c>
      <c r="V100" s="419" t="s">
        <v>2311</v>
      </c>
      <c r="W100" s="419" t="s">
        <v>6572</v>
      </c>
      <c r="X100" s="418"/>
      <c r="Y100" s="418"/>
      <c r="Z100" s="418"/>
      <c r="AA100" s="418"/>
      <c r="AB100" s="420"/>
      <c r="AC100" s="489" t="s">
        <v>7334</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7094</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7341</v>
      </c>
      <c r="C101" s="474" t="s">
        <v>6659</v>
      </c>
      <c r="D101" s="475">
        <v>0.0</v>
      </c>
      <c r="E101" s="448" t="s">
        <v>7342</v>
      </c>
      <c r="F101" s="407" t="s">
        <v>7343</v>
      </c>
      <c r="G101" s="408">
        <v>2.001713659057E12</v>
      </c>
      <c r="H101" s="456">
        <v>480.0</v>
      </c>
      <c r="I101" s="410">
        <v>0.51</v>
      </c>
      <c r="J101" s="411">
        <f t="shared" si="1"/>
        <v>250</v>
      </c>
      <c r="K101" s="449" t="s">
        <v>7344</v>
      </c>
      <c r="L101" s="450" t="s">
        <v>7345</v>
      </c>
      <c r="M101" s="450" t="s">
        <v>7346</v>
      </c>
      <c r="N101" s="614"/>
      <c r="O101" s="419">
        <v>60.0</v>
      </c>
      <c r="P101" s="419">
        <v>80.0</v>
      </c>
      <c r="Q101" s="419">
        <v>20.0</v>
      </c>
      <c r="R101" s="419">
        <v>170.0</v>
      </c>
      <c r="S101" s="418"/>
      <c r="T101" s="418"/>
      <c r="U101" s="419" t="s">
        <v>7347</v>
      </c>
      <c r="V101" s="419" t="s">
        <v>2311</v>
      </c>
      <c r="W101" s="419" t="s">
        <v>6572</v>
      </c>
      <c r="X101" s="418"/>
      <c r="Y101" s="418"/>
      <c r="Z101" s="418"/>
      <c r="AA101" s="418"/>
      <c r="AB101" s="420"/>
      <c r="AC101" s="489" t="s">
        <v>7334</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7224</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7348</v>
      </c>
      <c r="C102" s="404"/>
      <c r="D102" s="405">
        <v>50.0</v>
      </c>
      <c r="E102" s="448" t="s">
        <v>7349</v>
      </c>
      <c r="F102" s="407" t="s">
        <v>7350</v>
      </c>
      <c r="G102" s="408">
        <v>2.00171365904E12</v>
      </c>
      <c r="H102" s="456">
        <v>500.0</v>
      </c>
      <c r="I102" s="410">
        <v>0.53</v>
      </c>
      <c r="J102" s="411">
        <f t="shared" si="1"/>
        <v>255</v>
      </c>
      <c r="K102" s="449" t="s">
        <v>7351</v>
      </c>
      <c r="L102" s="450" t="s">
        <v>7352</v>
      </c>
      <c r="M102" s="450" t="s">
        <v>7353</v>
      </c>
      <c r="N102" s="414"/>
      <c r="O102" s="522">
        <v>65.0</v>
      </c>
      <c r="P102" s="419">
        <v>80.0</v>
      </c>
      <c r="Q102" s="419">
        <v>20.0</v>
      </c>
      <c r="R102" s="419">
        <v>170.0</v>
      </c>
      <c r="S102" s="418"/>
      <c r="T102" s="418"/>
      <c r="U102" s="419" t="s">
        <v>7354</v>
      </c>
      <c r="V102" s="419" t="s">
        <v>2311</v>
      </c>
      <c r="W102" s="419" t="s">
        <v>6572</v>
      </c>
      <c r="X102" s="418"/>
      <c r="Y102" s="418"/>
      <c r="Z102" s="418"/>
      <c r="AA102" s="418"/>
      <c r="AB102" s="420"/>
      <c r="AC102" s="489" t="s">
        <v>7334</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7224</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7355</v>
      </c>
      <c r="C103" s="404"/>
      <c r="D103" s="405">
        <v>50.0</v>
      </c>
      <c r="E103" s="448" t="s">
        <v>7356</v>
      </c>
      <c r="F103" s="407" t="s">
        <v>7357</v>
      </c>
      <c r="G103" s="408">
        <v>2.001713659033E12</v>
      </c>
      <c r="H103" s="456">
        <v>436.0</v>
      </c>
      <c r="I103" s="410">
        <v>0.47</v>
      </c>
      <c r="J103" s="411">
        <f t="shared" si="1"/>
        <v>249</v>
      </c>
      <c r="K103" s="449" t="s">
        <v>7358</v>
      </c>
      <c r="L103" s="450" t="s">
        <v>7359</v>
      </c>
      <c r="M103" s="450" t="s">
        <v>7360</v>
      </c>
      <c r="N103" s="414"/>
      <c r="O103" s="415">
        <v>50.0</v>
      </c>
      <c r="P103" s="451">
        <v>80.0</v>
      </c>
      <c r="Q103" s="419">
        <v>20.0</v>
      </c>
      <c r="R103" s="419">
        <v>170.0</v>
      </c>
      <c r="S103" s="418"/>
      <c r="T103" s="418"/>
      <c r="U103" s="419" t="s">
        <v>7361</v>
      </c>
      <c r="V103" s="419" t="s">
        <v>2311</v>
      </c>
      <c r="W103" s="419" t="s">
        <v>7049</v>
      </c>
      <c r="X103" s="418"/>
      <c r="Y103" s="418"/>
      <c r="Z103" s="418"/>
      <c r="AA103" s="418"/>
      <c r="AB103" s="420"/>
      <c r="AC103" s="421" t="s">
        <v>7362</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7094</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7363</v>
      </c>
      <c r="C104" s="404"/>
      <c r="D104" s="405">
        <v>50.0</v>
      </c>
      <c r="E104" s="448" t="s">
        <v>7364</v>
      </c>
      <c r="F104" s="407" t="s">
        <v>7365</v>
      </c>
      <c r="G104" s="408">
        <v>2.001713659002E12</v>
      </c>
      <c r="H104" s="456">
        <v>480.0</v>
      </c>
      <c r="I104" s="410">
        <v>0.51</v>
      </c>
      <c r="J104" s="411">
        <f t="shared" si="1"/>
        <v>254</v>
      </c>
      <c r="K104" s="449" t="s">
        <v>7366</v>
      </c>
      <c r="L104" s="450" t="s">
        <v>7367</v>
      </c>
      <c r="M104" s="450" t="s">
        <v>7368</v>
      </c>
      <c r="N104" s="414"/>
      <c r="O104" s="522">
        <v>65.0</v>
      </c>
      <c r="P104" s="419">
        <v>80.0</v>
      </c>
      <c r="Q104" s="419">
        <v>20.0</v>
      </c>
      <c r="R104" s="419">
        <v>170.0</v>
      </c>
      <c r="S104" s="418"/>
      <c r="T104" s="418"/>
      <c r="U104" s="419" t="s">
        <v>7369</v>
      </c>
      <c r="V104" s="419" t="s">
        <v>2311</v>
      </c>
      <c r="W104" s="419" t="s">
        <v>7049</v>
      </c>
      <c r="X104" s="418"/>
      <c r="Y104" s="418"/>
      <c r="Z104" s="418"/>
      <c r="AA104" s="418"/>
      <c r="AB104" s="420"/>
      <c r="AC104" s="489" t="s">
        <v>7362</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7224</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7370</v>
      </c>
      <c r="C105" s="474" t="s">
        <v>6659</v>
      </c>
      <c r="D105" s="475">
        <v>0.0</v>
      </c>
      <c r="E105" s="448" t="s">
        <v>7371</v>
      </c>
      <c r="F105" s="513" t="s">
        <v>7372</v>
      </c>
      <c r="G105" s="618">
        <v>2.021299643066E12</v>
      </c>
      <c r="H105" s="456">
        <v>414.0</v>
      </c>
      <c r="I105" s="410">
        <v>0.53</v>
      </c>
      <c r="J105" s="411">
        <f t="shared" si="1"/>
        <v>211</v>
      </c>
      <c r="K105" s="449" t="s">
        <v>7324</v>
      </c>
      <c r="L105" s="450" t="s">
        <v>7373</v>
      </c>
      <c r="M105" s="450" t="s">
        <v>7374</v>
      </c>
      <c r="N105" s="414"/>
      <c r="O105" s="415">
        <v>30.0</v>
      </c>
      <c r="P105" s="451">
        <v>70.0</v>
      </c>
      <c r="Q105" s="419">
        <v>20.0</v>
      </c>
      <c r="R105" s="419">
        <v>90.0</v>
      </c>
      <c r="S105" s="418"/>
      <c r="T105" s="418"/>
      <c r="U105" s="419" t="s">
        <v>7375</v>
      </c>
      <c r="V105" s="419" t="s">
        <v>2311</v>
      </c>
      <c r="W105" s="419" t="s">
        <v>7376</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7094</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7377</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7378</v>
      </c>
      <c r="C106" s="474" t="s">
        <v>6659</v>
      </c>
      <c r="D106" s="475">
        <v>0.0</v>
      </c>
      <c r="E106" s="448" t="s">
        <v>7379</v>
      </c>
      <c r="F106" s="619" t="s">
        <v>7380</v>
      </c>
      <c r="G106" s="618">
        <v>2.021299643059E12</v>
      </c>
      <c r="H106" s="456">
        <v>436.0</v>
      </c>
      <c r="I106" s="410">
        <v>0.47</v>
      </c>
      <c r="J106" s="411">
        <f t="shared" si="1"/>
        <v>244</v>
      </c>
      <c r="K106" s="449" t="s">
        <v>7331</v>
      </c>
      <c r="L106" s="450" t="s">
        <v>7381</v>
      </c>
      <c r="M106" s="450" t="s">
        <v>7382</v>
      </c>
      <c r="N106" s="414"/>
      <c r="O106" s="415">
        <v>50.0</v>
      </c>
      <c r="P106" s="451">
        <v>80.0</v>
      </c>
      <c r="Q106" s="419">
        <v>20.0</v>
      </c>
      <c r="R106" s="419">
        <v>170.0</v>
      </c>
      <c r="S106" s="418"/>
      <c r="T106" s="418"/>
      <c r="U106" s="419" t="s">
        <v>7383</v>
      </c>
      <c r="V106" s="419" t="s">
        <v>2311</v>
      </c>
      <c r="W106" s="419" t="s">
        <v>7376</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7094</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7384</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7385</v>
      </c>
      <c r="C107" s="474" t="s">
        <v>6659</v>
      </c>
      <c r="D107" s="475">
        <v>0.0</v>
      </c>
      <c r="E107" s="448" t="s">
        <v>7386</v>
      </c>
      <c r="F107" s="619" t="s">
        <v>7387</v>
      </c>
      <c r="G107" s="618">
        <v>2.021299643042E12</v>
      </c>
      <c r="H107" s="456">
        <v>448.0</v>
      </c>
      <c r="I107" s="410">
        <v>0.48</v>
      </c>
      <c r="J107" s="411">
        <f t="shared" si="1"/>
        <v>251</v>
      </c>
      <c r="K107" s="449" t="s">
        <v>7338</v>
      </c>
      <c r="L107" s="450" t="s">
        <v>7388</v>
      </c>
      <c r="M107" s="450" t="s">
        <v>7389</v>
      </c>
      <c r="N107" s="414"/>
      <c r="O107" s="415">
        <v>55.0</v>
      </c>
      <c r="P107" s="451">
        <v>80.0</v>
      </c>
      <c r="Q107" s="419">
        <v>20.0</v>
      </c>
      <c r="R107" s="419">
        <v>170.0</v>
      </c>
      <c r="S107" s="418"/>
      <c r="T107" s="418"/>
      <c r="U107" s="419" t="s">
        <v>7390</v>
      </c>
      <c r="V107" s="419" t="s">
        <v>2311</v>
      </c>
      <c r="W107" s="419" t="s">
        <v>7376</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7391</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7392</v>
      </c>
      <c r="C108" s="474" t="s">
        <v>6659</v>
      </c>
      <c r="D108" s="475">
        <v>0.0</v>
      </c>
      <c r="E108" s="448" t="s">
        <v>7393</v>
      </c>
      <c r="F108" s="619" t="s">
        <v>7394</v>
      </c>
      <c r="G108" s="618">
        <v>2.021299643035E12</v>
      </c>
      <c r="H108" s="456">
        <v>470.0</v>
      </c>
      <c r="I108" s="410">
        <v>0.5</v>
      </c>
      <c r="J108" s="411">
        <f t="shared" si="1"/>
        <v>249</v>
      </c>
      <c r="K108" s="449" t="s">
        <v>7344</v>
      </c>
      <c r="L108" s="450" t="s">
        <v>7395</v>
      </c>
      <c r="M108" s="450" t="s">
        <v>7396</v>
      </c>
      <c r="N108" s="414"/>
      <c r="O108" s="415">
        <v>60.0</v>
      </c>
      <c r="P108" s="451">
        <v>80.0</v>
      </c>
      <c r="Q108" s="419">
        <v>20.0</v>
      </c>
      <c r="R108" s="419">
        <v>170.0</v>
      </c>
      <c r="S108" s="418"/>
      <c r="T108" s="418"/>
      <c r="U108" s="419" t="s">
        <v>7397</v>
      </c>
      <c r="V108" s="419" t="s">
        <v>2311</v>
      </c>
      <c r="W108" s="419" t="s">
        <v>7376</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7224</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7398</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7399</v>
      </c>
      <c r="C109" s="474" t="s">
        <v>6659</v>
      </c>
      <c r="D109" s="475">
        <v>0.0</v>
      </c>
      <c r="E109" s="448" t="s">
        <v>7400</v>
      </c>
      <c r="F109" s="619" t="s">
        <v>7401</v>
      </c>
      <c r="G109" s="618">
        <v>2.021299643028E12</v>
      </c>
      <c r="H109" s="456">
        <v>480.0</v>
      </c>
      <c r="I109" s="410">
        <v>0.47</v>
      </c>
      <c r="J109" s="411">
        <f t="shared" si="1"/>
        <v>269</v>
      </c>
      <c r="K109" s="449" t="s">
        <v>7351</v>
      </c>
      <c r="L109" s="450" t="s">
        <v>7402</v>
      </c>
      <c r="M109" s="450" t="s">
        <v>7403</v>
      </c>
      <c r="N109" s="414"/>
      <c r="O109" s="483">
        <v>65.0</v>
      </c>
      <c r="P109" s="451">
        <v>80.0</v>
      </c>
      <c r="Q109" s="419">
        <v>20.0</v>
      </c>
      <c r="R109" s="419">
        <v>170.0</v>
      </c>
      <c r="S109" s="418"/>
      <c r="T109" s="418"/>
      <c r="U109" s="419" t="s">
        <v>7404</v>
      </c>
      <c r="V109" s="419" t="s">
        <v>2311</v>
      </c>
      <c r="W109" s="419" t="s">
        <v>7376</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7224</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7405</v>
      </c>
      <c r="C110" s="404"/>
      <c r="D110" s="405">
        <v>50.0</v>
      </c>
      <c r="E110" s="448" t="s">
        <v>7406</v>
      </c>
      <c r="F110" s="517" t="s">
        <v>7407</v>
      </c>
      <c r="G110" s="408">
        <v>2.005807400006E12</v>
      </c>
      <c r="H110" s="456">
        <v>350.0</v>
      </c>
      <c r="I110" s="410">
        <v>0.36</v>
      </c>
      <c r="J110" s="411">
        <f t="shared" si="1"/>
        <v>245</v>
      </c>
      <c r="K110" s="449" t="s">
        <v>7408</v>
      </c>
      <c r="L110" s="450" t="s">
        <v>7409</v>
      </c>
      <c r="M110" s="450" t="s">
        <v>7410</v>
      </c>
      <c r="N110" s="414"/>
      <c r="O110" s="415">
        <v>55.0</v>
      </c>
      <c r="P110" s="451">
        <v>80.0</v>
      </c>
      <c r="Q110" s="419">
        <v>20.0</v>
      </c>
      <c r="R110" s="419">
        <v>170.0</v>
      </c>
      <c r="S110" s="418"/>
      <c r="T110" s="418"/>
      <c r="U110" s="419" t="s">
        <v>7411</v>
      </c>
      <c r="V110" s="419" t="s">
        <v>2311</v>
      </c>
      <c r="W110" s="419" t="s">
        <v>7412</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7094</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7413</v>
      </c>
      <c r="C111" s="404"/>
      <c r="D111" s="405">
        <v>50.0</v>
      </c>
      <c r="E111" s="448" t="s">
        <v>7414</v>
      </c>
      <c r="F111" s="407" t="s">
        <v>7415</v>
      </c>
      <c r="G111" s="408">
        <v>2.005842271005E12</v>
      </c>
      <c r="H111" s="409">
        <v>356.0</v>
      </c>
      <c r="I111" s="410">
        <v>0.37</v>
      </c>
      <c r="J111" s="411">
        <f t="shared" si="1"/>
        <v>242</v>
      </c>
      <c r="K111" s="449" t="s">
        <v>7416</v>
      </c>
      <c r="L111" s="450" t="s">
        <v>7417</v>
      </c>
      <c r="M111" s="450" t="s">
        <v>7418</v>
      </c>
      <c r="N111" s="620"/>
      <c r="O111" s="415">
        <v>30.0</v>
      </c>
      <c r="P111" s="451">
        <v>80.0</v>
      </c>
      <c r="Q111" s="419">
        <v>20.0</v>
      </c>
      <c r="R111" s="419">
        <v>170.0</v>
      </c>
      <c r="S111" s="480"/>
      <c r="T111" s="480"/>
      <c r="U111" s="419" t="s">
        <v>7419</v>
      </c>
      <c r="V111" s="419" t="s">
        <v>2311</v>
      </c>
      <c r="W111" s="419" t="s">
        <v>7412</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7420</v>
      </c>
      <c r="C112" s="474" t="s">
        <v>6659</v>
      </c>
      <c r="D112" s="475">
        <v>0.0</v>
      </c>
      <c r="E112" s="448" t="s">
        <v>7421</v>
      </c>
      <c r="F112" s="407" t="s">
        <v>7422</v>
      </c>
      <c r="G112" s="408">
        <v>2.028865238442E12</v>
      </c>
      <c r="H112" s="409">
        <v>352.0</v>
      </c>
      <c r="I112" s="410">
        <v>0.4</v>
      </c>
      <c r="J112" s="411">
        <f t="shared" si="1"/>
        <v>225</v>
      </c>
      <c r="K112" s="449" t="s">
        <v>7423</v>
      </c>
      <c r="L112" s="450" t="s">
        <v>7424</v>
      </c>
      <c r="M112" s="450" t="s">
        <v>7425</v>
      </c>
      <c r="N112" s="414"/>
      <c r="O112" s="415">
        <v>25.0</v>
      </c>
      <c r="P112" s="451">
        <v>70.0</v>
      </c>
      <c r="Q112" s="419">
        <v>20.0</v>
      </c>
      <c r="R112" s="419">
        <v>90.0</v>
      </c>
      <c r="S112" s="418"/>
      <c r="T112" s="418"/>
      <c r="U112" s="419" t="s">
        <v>7426</v>
      </c>
      <c r="V112" s="419" t="s">
        <v>2240</v>
      </c>
      <c r="W112" s="419" t="s">
        <v>7427</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7094</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7428</v>
      </c>
      <c r="C113" s="474" t="s">
        <v>6659</v>
      </c>
      <c r="D113" s="475">
        <v>0.0</v>
      </c>
      <c r="E113" s="448" t="s">
        <v>7429</v>
      </c>
      <c r="F113" s="407" t="s">
        <v>7430</v>
      </c>
      <c r="G113" s="463">
        <v>2.028865238459E12</v>
      </c>
      <c r="H113" s="409">
        <v>367.0</v>
      </c>
      <c r="I113" s="410">
        <v>0.42</v>
      </c>
      <c r="J113" s="411">
        <f t="shared" si="1"/>
        <v>224</v>
      </c>
      <c r="K113" s="449" t="s">
        <v>7431</v>
      </c>
      <c r="L113" s="450" t="s">
        <v>7432</v>
      </c>
      <c r="M113" s="450" t="s">
        <v>7433</v>
      </c>
      <c r="N113" s="414"/>
      <c r="O113" s="415">
        <v>25.0</v>
      </c>
      <c r="P113" s="451">
        <v>70.0</v>
      </c>
      <c r="Q113" s="419">
        <v>20.0</v>
      </c>
      <c r="R113" s="419">
        <v>90.0</v>
      </c>
      <c r="S113" s="418"/>
      <c r="T113" s="418"/>
      <c r="U113" s="419" t="s">
        <v>7426</v>
      </c>
      <c r="V113" s="419" t="s">
        <v>2240</v>
      </c>
      <c r="W113" s="419" t="s">
        <v>7427</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7274</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7434</v>
      </c>
      <c r="C114" s="474" t="s">
        <v>6659</v>
      </c>
      <c r="D114" s="475">
        <v>0.0</v>
      </c>
      <c r="E114" s="448" t="s">
        <v>7435</v>
      </c>
      <c r="F114" s="407" t="s">
        <v>7436</v>
      </c>
      <c r="G114" s="408">
        <v>2.011559455348E12</v>
      </c>
      <c r="H114" s="456">
        <v>400.0</v>
      </c>
      <c r="I114" s="410">
        <v>0.42</v>
      </c>
      <c r="J114" s="411">
        <f t="shared" si="1"/>
        <v>252</v>
      </c>
      <c r="K114" s="449" t="s">
        <v>7437</v>
      </c>
      <c r="L114" s="450" t="s">
        <v>7438</v>
      </c>
      <c r="M114" s="450" t="s">
        <v>7439</v>
      </c>
      <c r="N114" s="414"/>
      <c r="O114" s="415">
        <v>36.0</v>
      </c>
      <c r="P114" s="451">
        <v>70.0</v>
      </c>
      <c r="Q114" s="419">
        <v>20.0</v>
      </c>
      <c r="R114" s="419">
        <v>90.0</v>
      </c>
      <c r="S114" s="418"/>
      <c r="T114" s="418"/>
      <c r="U114" s="419" t="s">
        <v>7440</v>
      </c>
      <c r="V114" s="419" t="s">
        <v>2240</v>
      </c>
      <c r="W114" s="419" t="s">
        <v>7427</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7094</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7441</v>
      </c>
      <c r="C115" s="474" t="s">
        <v>6659</v>
      </c>
      <c r="D115" s="475">
        <v>0.0</v>
      </c>
      <c r="E115" s="448" t="s">
        <v>7442</v>
      </c>
      <c r="F115" s="407" t="s">
        <v>7443</v>
      </c>
      <c r="G115" s="408">
        <v>2.011559455331E12</v>
      </c>
      <c r="H115" s="456">
        <v>411.0</v>
      </c>
      <c r="I115" s="410">
        <v>0.36</v>
      </c>
      <c r="J115" s="411">
        <f t="shared" si="1"/>
        <v>279</v>
      </c>
      <c r="K115" s="449" t="s">
        <v>7444</v>
      </c>
      <c r="L115" s="450" t="s">
        <v>7445</v>
      </c>
      <c r="M115" s="450" t="s">
        <v>7446</v>
      </c>
      <c r="N115" s="414"/>
      <c r="O115" s="415">
        <v>60.0</v>
      </c>
      <c r="P115" s="451">
        <v>80.0</v>
      </c>
      <c r="Q115" s="419">
        <v>20.0</v>
      </c>
      <c r="R115" s="419">
        <v>170.0</v>
      </c>
      <c r="S115" s="418"/>
      <c r="T115" s="418"/>
      <c r="U115" s="419" t="s">
        <v>7440</v>
      </c>
      <c r="V115" s="419" t="s">
        <v>2240</v>
      </c>
      <c r="W115" s="419" t="s">
        <v>7427</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7094</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7447</v>
      </c>
      <c r="C116" s="474" t="s">
        <v>6659</v>
      </c>
      <c r="D116" s="475">
        <v>0.0</v>
      </c>
      <c r="E116" s="448" t="s">
        <v>7448</v>
      </c>
      <c r="F116" s="407" t="s">
        <v>7449</v>
      </c>
      <c r="G116" s="408">
        <v>2.011559455324E12</v>
      </c>
      <c r="H116" s="456">
        <v>433.0</v>
      </c>
      <c r="I116" s="410">
        <v>0.39</v>
      </c>
      <c r="J116" s="411">
        <f t="shared" si="1"/>
        <v>281</v>
      </c>
      <c r="K116" s="449" t="s">
        <v>7450</v>
      </c>
      <c r="L116" s="450" t="s">
        <v>7451</v>
      </c>
      <c r="M116" s="450" t="s">
        <v>7452</v>
      </c>
      <c r="N116" s="414"/>
      <c r="O116" s="415">
        <v>70.0</v>
      </c>
      <c r="P116" s="451">
        <v>80.0</v>
      </c>
      <c r="Q116" s="419">
        <v>20.0</v>
      </c>
      <c r="R116" s="419">
        <v>170.0</v>
      </c>
      <c r="S116" s="418"/>
      <c r="T116" s="418"/>
      <c r="U116" s="419" t="s">
        <v>7440</v>
      </c>
      <c r="V116" s="419" t="s">
        <v>2240</v>
      </c>
      <c r="W116" s="419" t="s">
        <v>7427</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7453</v>
      </c>
      <c r="C117" s="474" t="s">
        <v>6659</v>
      </c>
      <c r="D117" s="475">
        <v>0.0</v>
      </c>
      <c r="E117" s="448" t="s">
        <v>7454</v>
      </c>
      <c r="F117" s="407" t="s">
        <v>7455</v>
      </c>
      <c r="G117" s="408">
        <v>2.011559455317E12</v>
      </c>
      <c r="H117" s="456">
        <v>455.0</v>
      </c>
      <c r="I117" s="410">
        <v>0.39</v>
      </c>
      <c r="J117" s="411">
        <f t="shared" si="1"/>
        <v>291</v>
      </c>
      <c r="K117" s="449" t="s">
        <v>7456</v>
      </c>
      <c r="L117" s="450" t="s">
        <v>7457</v>
      </c>
      <c r="M117" s="450" t="s">
        <v>7458</v>
      </c>
      <c r="N117" s="414"/>
      <c r="O117" s="415">
        <v>75.0</v>
      </c>
      <c r="P117" s="451">
        <v>80.0</v>
      </c>
      <c r="Q117" s="419">
        <v>20.0</v>
      </c>
      <c r="R117" s="419">
        <v>170.0</v>
      </c>
      <c r="S117" s="418"/>
      <c r="T117" s="418"/>
      <c r="U117" s="419" t="s">
        <v>7440</v>
      </c>
      <c r="V117" s="419" t="s">
        <v>2240</v>
      </c>
      <c r="W117" s="419" t="s">
        <v>7427</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7224</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7459</v>
      </c>
      <c r="C118" s="474" t="s">
        <v>6659</v>
      </c>
      <c r="D118" s="475">
        <v>0.0</v>
      </c>
      <c r="E118" s="448" t="s">
        <v>7460</v>
      </c>
      <c r="F118" s="407" t="s">
        <v>7461</v>
      </c>
      <c r="G118" s="408">
        <v>2.0115594553E12</v>
      </c>
      <c r="H118" s="409">
        <v>466.0</v>
      </c>
      <c r="I118" s="410">
        <v>0.37</v>
      </c>
      <c r="J118" s="411">
        <f t="shared" si="1"/>
        <v>308</v>
      </c>
      <c r="K118" s="449" t="s">
        <v>7462</v>
      </c>
      <c r="L118" s="450" t="s">
        <v>7463</v>
      </c>
      <c r="M118" s="450" t="s">
        <v>7464</v>
      </c>
      <c r="N118" s="620"/>
      <c r="O118" s="415">
        <v>75.0</v>
      </c>
      <c r="P118" s="451">
        <v>80.0</v>
      </c>
      <c r="Q118" s="419">
        <v>20.0</v>
      </c>
      <c r="R118" s="419">
        <v>170.0</v>
      </c>
      <c r="S118" s="480"/>
      <c r="T118" s="480"/>
      <c r="U118" s="419" t="s">
        <v>7440</v>
      </c>
      <c r="V118" s="419" t="s">
        <v>2240</v>
      </c>
      <c r="W118" s="419" t="s">
        <v>7427</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7224</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7465</v>
      </c>
      <c r="C119" s="404"/>
      <c r="D119" s="405">
        <v>50.0</v>
      </c>
      <c r="E119" s="448" t="s">
        <v>7466</v>
      </c>
      <c r="F119" s="407" t="s">
        <v>7467</v>
      </c>
      <c r="G119" s="463">
        <v>2.028865238466E12</v>
      </c>
      <c r="H119" s="409">
        <v>352.0</v>
      </c>
      <c r="I119" s="410">
        <v>0.39</v>
      </c>
      <c r="J119" s="411">
        <f t="shared" si="1"/>
        <v>229</v>
      </c>
      <c r="K119" s="449" t="s">
        <v>7468</v>
      </c>
      <c r="L119" s="450" t="s">
        <v>7469</v>
      </c>
      <c r="M119" s="450" t="s">
        <v>7425</v>
      </c>
      <c r="N119" s="414"/>
      <c r="O119" s="457">
        <v>25.0</v>
      </c>
      <c r="P119" s="451">
        <v>70.0</v>
      </c>
      <c r="Q119" s="419">
        <v>20.0</v>
      </c>
      <c r="R119" s="419">
        <v>90.0</v>
      </c>
      <c r="S119" s="418"/>
      <c r="T119" s="418"/>
      <c r="U119" s="419" t="s">
        <v>7470</v>
      </c>
      <c r="V119" s="453"/>
      <c r="W119" s="419" t="s">
        <v>7427</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7274</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7471</v>
      </c>
      <c r="C120" s="404"/>
      <c r="D120" s="405">
        <v>50.0</v>
      </c>
      <c r="E120" s="448" t="s">
        <v>7472</v>
      </c>
      <c r="F120" s="407" t="s">
        <v>7473</v>
      </c>
      <c r="G120" s="463">
        <v>2.028865238473E12</v>
      </c>
      <c r="H120" s="409">
        <v>367.0</v>
      </c>
      <c r="I120" s="410">
        <v>0.42</v>
      </c>
      <c r="J120" s="411">
        <f t="shared" si="1"/>
        <v>235</v>
      </c>
      <c r="K120" s="449" t="s">
        <v>7474</v>
      </c>
      <c r="L120" s="450" t="s">
        <v>7475</v>
      </c>
      <c r="M120" s="450" t="s">
        <v>7433</v>
      </c>
      <c r="N120" s="414"/>
      <c r="O120" s="415">
        <v>25.0</v>
      </c>
      <c r="P120" s="451">
        <v>70.0</v>
      </c>
      <c r="Q120" s="419">
        <v>20.0</v>
      </c>
      <c r="R120" s="419">
        <v>90.0</v>
      </c>
      <c r="S120" s="418"/>
      <c r="T120" s="418"/>
      <c r="U120" s="419" t="s">
        <v>7470</v>
      </c>
      <c r="V120" s="453"/>
      <c r="W120" s="419" t="s">
        <v>7427</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7274</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7476</v>
      </c>
      <c r="C121" s="404"/>
      <c r="D121" s="405">
        <v>50.0</v>
      </c>
      <c r="E121" s="448" t="s">
        <v>7477</v>
      </c>
      <c r="F121" s="407" t="s">
        <v>7478</v>
      </c>
      <c r="G121" s="408">
        <v>2.011559455294E12</v>
      </c>
      <c r="H121" s="456">
        <v>400.0</v>
      </c>
      <c r="I121" s="410">
        <v>0.42</v>
      </c>
      <c r="J121" s="411">
        <f t="shared" si="1"/>
        <v>252</v>
      </c>
      <c r="K121" s="449" t="s">
        <v>7479</v>
      </c>
      <c r="L121" s="450" t="s">
        <v>7480</v>
      </c>
      <c r="M121" s="450" t="s">
        <v>7439</v>
      </c>
      <c r="N121" s="414"/>
      <c r="O121" s="415">
        <v>36.0</v>
      </c>
      <c r="P121" s="451">
        <v>70.0</v>
      </c>
      <c r="Q121" s="419">
        <v>20.0</v>
      </c>
      <c r="R121" s="419">
        <v>90.0</v>
      </c>
      <c r="S121" s="418"/>
      <c r="T121" s="418"/>
      <c r="U121" s="419" t="s">
        <v>7440</v>
      </c>
      <c r="V121" s="419" t="s">
        <v>2262</v>
      </c>
      <c r="W121" s="419" t="s">
        <v>7427</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7094</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7481</v>
      </c>
      <c r="C122" s="404"/>
      <c r="D122" s="405">
        <v>50.0</v>
      </c>
      <c r="E122" s="448" t="s">
        <v>7482</v>
      </c>
      <c r="F122" s="407" t="s">
        <v>7483</v>
      </c>
      <c r="G122" s="408">
        <v>2.011559455287E12</v>
      </c>
      <c r="H122" s="456">
        <v>411.0</v>
      </c>
      <c r="I122" s="410">
        <v>0.37</v>
      </c>
      <c r="J122" s="411">
        <f t="shared" si="1"/>
        <v>279</v>
      </c>
      <c r="K122" s="449" t="s">
        <v>7484</v>
      </c>
      <c r="L122" s="450" t="s">
        <v>7485</v>
      </c>
      <c r="M122" s="450" t="s">
        <v>7446</v>
      </c>
      <c r="N122" s="414"/>
      <c r="O122" s="415">
        <v>60.0</v>
      </c>
      <c r="P122" s="451">
        <v>80.0</v>
      </c>
      <c r="Q122" s="419">
        <v>20.0</v>
      </c>
      <c r="R122" s="419">
        <v>170.0</v>
      </c>
      <c r="S122" s="418"/>
      <c r="T122" s="418"/>
      <c r="U122" s="419" t="s">
        <v>7440</v>
      </c>
      <c r="V122" s="419" t="s">
        <v>2262</v>
      </c>
      <c r="W122" s="419" t="s">
        <v>7427</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7094</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7486</v>
      </c>
      <c r="C123" s="404"/>
      <c r="D123" s="405">
        <v>50.0</v>
      </c>
      <c r="E123" s="448" t="s">
        <v>7487</v>
      </c>
      <c r="F123" s="407" t="s">
        <v>7488</v>
      </c>
      <c r="G123" s="408">
        <v>2.01155945527E12</v>
      </c>
      <c r="H123" s="456">
        <v>433.0</v>
      </c>
      <c r="I123" s="410">
        <v>0.4</v>
      </c>
      <c r="J123" s="411">
        <f t="shared" si="1"/>
        <v>281</v>
      </c>
      <c r="K123" s="449" t="s">
        <v>7489</v>
      </c>
      <c r="L123" s="450" t="s">
        <v>7490</v>
      </c>
      <c r="M123" s="450" t="s">
        <v>7452</v>
      </c>
      <c r="N123" s="414"/>
      <c r="O123" s="415">
        <v>70.0</v>
      </c>
      <c r="P123" s="451">
        <v>80.0</v>
      </c>
      <c r="Q123" s="419">
        <v>20.0</v>
      </c>
      <c r="R123" s="419">
        <v>170.0</v>
      </c>
      <c r="S123" s="418"/>
      <c r="T123" s="418"/>
      <c r="U123" s="419" t="s">
        <v>7440</v>
      </c>
      <c r="V123" s="419" t="s">
        <v>2262</v>
      </c>
      <c r="W123" s="419" t="s">
        <v>7427</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7491</v>
      </c>
      <c r="C124" s="404"/>
      <c r="D124" s="405">
        <v>50.0</v>
      </c>
      <c r="E124" s="448" t="s">
        <v>7492</v>
      </c>
      <c r="F124" s="407" t="s">
        <v>7493</v>
      </c>
      <c r="G124" s="408">
        <v>2.011559455263E12</v>
      </c>
      <c r="H124" s="456">
        <v>455.0</v>
      </c>
      <c r="I124" s="410">
        <v>0.38</v>
      </c>
      <c r="J124" s="411">
        <f t="shared" si="1"/>
        <v>300</v>
      </c>
      <c r="K124" s="449" t="s">
        <v>7494</v>
      </c>
      <c r="L124" s="450" t="s">
        <v>7495</v>
      </c>
      <c r="M124" s="450" t="s">
        <v>7458</v>
      </c>
      <c r="N124" s="414"/>
      <c r="O124" s="415">
        <v>75.0</v>
      </c>
      <c r="P124" s="451">
        <v>80.0</v>
      </c>
      <c r="Q124" s="419">
        <v>20.0</v>
      </c>
      <c r="R124" s="419">
        <v>170.0</v>
      </c>
      <c r="S124" s="418"/>
      <c r="T124" s="418"/>
      <c r="U124" s="419" t="s">
        <v>7440</v>
      </c>
      <c r="V124" s="419" t="s">
        <v>2262</v>
      </c>
      <c r="W124" s="419" t="s">
        <v>7427</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7224</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7496</v>
      </c>
      <c r="C125" s="404"/>
      <c r="D125" s="405">
        <v>50.0</v>
      </c>
      <c r="E125" s="448" t="s">
        <v>7497</v>
      </c>
      <c r="F125" s="407" t="s">
        <v>7498</v>
      </c>
      <c r="G125" s="408">
        <v>2.011559455256E12</v>
      </c>
      <c r="H125" s="409">
        <v>466.0</v>
      </c>
      <c r="I125" s="410">
        <v>0.37</v>
      </c>
      <c r="J125" s="411">
        <f t="shared" si="1"/>
        <v>317</v>
      </c>
      <c r="K125" s="449" t="s">
        <v>7499</v>
      </c>
      <c r="L125" s="450" t="s">
        <v>7500</v>
      </c>
      <c r="M125" s="450" t="s">
        <v>7464</v>
      </c>
      <c r="N125" s="620"/>
      <c r="O125" s="415">
        <v>75.0</v>
      </c>
      <c r="P125" s="451">
        <v>80.0</v>
      </c>
      <c r="Q125" s="419">
        <v>20.0</v>
      </c>
      <c r="R125" s="419">
        <v>170.0</v>
      </c>
      <c r="S125" s="480"/>
      <c r="T125" s="480"/>
      <c r="U125" s="419" t="s">
        <v>7440</v>
      </c>
      <c r="V125" s="419" t="s">
        <v>2262</v>
      </c>
      <c r="W125" s="419" t="s">
        <v>7427</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7224</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7501</v>
      </c>
      <c r="C126" s="404"/>
      <c r="D126" s="405">
        <v>50.0</v>
      </c>
      <c r="E126" s="448" t="s">
        <v>7502</v>
      </c>
      <c r="F126" s="407" t="s">
        <v>7503</v>
      </c>
      <c r="G126" s="623">
        <v>2.02886523848E12</v>
      </c>
      <c r="H126" s="409">
        <v>352.0</v>
      </c>
      <c r="I126" s="410">
        <v>0.39</v>
      </c>
      <c r="J126" s="411">
        <f t="shared" si="1"/>
        <v>232</v>
      </c>
      <c r="K126" s="449" t="s">
        <v>7504</v>
      </c>
      <c r="L126" s="450" t="s">
        <v>7505</v>
      </c>
      <c r="M126" s="450" t="s">
        <v>7425</v>
      </c>
      <c r="N126" s="414"/>
      <c r="O126" s="415">
        <v>25.0</v>
      </c>
      <c r="P126" s="624">
        <v>70.0</v>
      </c>
      <c r="Q126" s="419">
        <v>20.0</v>
      </c>
      <c r="R126" s="419">
        <v>90.0</v>
      </c>
      <c r="S126" s="418"/>
      <c r="T126" s="418"/>
      <c r="U126" s="419" t="s">
        <v>7506</v>
      </c>
      <c r="V126" s="453"/>
      <c r="W126" s="419" t="s">
        <v>7427</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7274</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7507</v>
      </c>
      <c r="C127" s="404"/>
      <c r="D127" s="405">
        <v>50.0</v>
      </c>
      <c r="E127" s="448" t="s">
        <v>7508</v>
      </c>
      <c r="F127" s="407" t="s">
        <v>7509</v>
      </c>
      <c r="G127" s="463">
        <v>2.028865238497E12</v>
      </c>
      <c r="H127" s="409">
        <v>367.0</v>
      </c>
      <c r="I127" s="410">
        <v>0.42</v>
      </c>
      <c r="J127" s="411">
        <f t="shared" si="1"/>
        <v>239</v>
      </c>
      <c r="K127" s="449" t="s">
        <v>7510</v>
      </c>
      <c r="L127" s="450" t="s">
        <v>7511</v>
      </c>
      <c r="M127" s="450" t="s">
        <v>7433</v>
      </c>
      <c r="N127" s="414"/>
      <c r="O127" s="415">
        <v>25.0</v>
      </c>
      <c r="P127" s="451">
        <v>70.0</v>
      </c>
      <c r="Q127" s="419">
        <v>20.0</v>
      </c>
      <c r="R127" s="419">
        <v>90.0</v>
      </c>
      <c r="S127" s="418"/>
      <c r="T127" s="418"/>
      <c r="U127" s="419" t="s">
        <v>7506</v>
      </c>
      <c r="V127" s="453"/>
      <c r="W127" s="419" t="s">
        <v>7427</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7274</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7512</v>
      </c>
      <c r="C128" s="404"/>
      <c r="D128" s="405">
        <v>50.0</v>
      </c>
      <c r="E128" s="448" t="s">
        <v>7513</v>
      </c>
      <c r="F128" s="407" t="s">
        <v>7514</v>
      </c>
      <c r="G128" s="408">
        <v>2.011559455249E12</v>
      </c>
      <c r="H128" s="456">
        <v>400.0</v>
      </c>
      <c r="I128" s="410">
        <v>0.42</v>
      </c>
      <c r="J128" s="411">
        <f t="shared" si="1"/>
        <v>264</v>
      </c>
      <c r="K128" s="449" t="s">
        <v>7515</v>
      </c>
      <c r="L128" s="450" t="s">
        <v>7516</v>
      </c>
      <c r="M128" s="450" t="s">
        <v>7439</v>
      </c>
      <c r="N128" s="414"/>
      <c r="O128" s="415">
        <v>36.0</v>
      </c>
      <c r="P128" s="451">
        <v>70.0</v>
      </c>
      <c r="Q128" s="419">
        <v>20.0</v>
      </c>
      <c r="R128" s="419">
        <v>90.0</v>
      </c>
      <c r="S128" s="418"/>
      <c r="T128" s="418"/>
      <c r="U128" s="419" t="s">
        <v>7440</v>
      </c>
      <c r="V128" s="419" t="s">
        <v>2282</v>
      </c>
      <c r="W128" s="419" t="s">
        <v>7427</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7094</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7517</v>
      </c>
      <c r="C129" s="404"/>
      <c r="D129" s="405">
        <v>50.0</v>
      </c>
      <c r="E129" s="448" t="s">
        <v>7518</v>
      </c>
      <c r="F129" s="407" t="s">
        <v>7519</v>
      </c>
      <c r="G129" s="408">
        <v>2.011559455232E12</v>
      </c>
      <c r="H129" s="456">
        <v>411.0</v>
      </c>
      <c r="I129" s="410">
        <v>0.37</v>
      </c>
      <c r="J129" s="411">
        <f t="shared" si="1"/>
        <v>279</v>
      </c>
      <c r="K129" s="449" t="s">
        <v>7520</v>
      </c>
      <c r="L129" s="450" t="s">
        <v>7521</v>
      </c>
      <c r="M129" s="450" t="s">
        <v>7446</v>
      </c>
      <c r="N129" s="414"/>
      <c r="O129" s="415">
        <v>60.0</v>
      </c>
      <c r="P129" s="451">
        <v>80.0</v>
      </c>
      <c r="Q129" s="419">
        <v>20.0</v>
      </c>
      <c r="R129" s="419">
        <v>170.0</v>
      </c>
      <c r="S129" s="418"/>
      <c r="T129" s="418"/>
      <c r="U129" s="419" t="s">
        <v>7440</v>
      </c>
      <c r="V129" s="419" t="s">
        <v>2282</v>
      </c>
      <c r="W129" s="419" t="s">
        <v>7427</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7094</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7522</v>
      </c>
      <c r="C130" s="404"/>
      <c r="D130" s="405">
        <v>50.0</v>
      </c>
      <c r="E130" s="448" t="s">
        <v>7523</v>
      </c>
      <c r="F130" s="407" t="s">
        <v>7524</v>
      </c>
      <c r="G130" s="408">
        <v>2.011559455225E12</v>
      </c>
      <c r="H130" s="456">
        <v>433.0</v>
      </c>
      <c r="I130" s="410">
        <v>0.4</v>
      </c>
      <c r="J130" s="411">
        <f t="shared" si="1"/>
        <v>281</v>
      </c>
      <c r="K130" s="449" t="s">
        <v>7525</v>
      </c>
      <c r="L130" s="450" t="s">
        <v>7526</v>
      </c>
      <c r="M130" s="450" t="s">
        <v>7452</v>
      </c>
      <c r="N130" s="414"/>
      <c r="O130" s="415">
        <v>70.0</v>
      </c>
      <c r="P130" s="451">
        <v>80.0</v>
      </c>
      <c r="Q130" s="419">
        <v>20.0</v>
      </c>
      <c r="R130" s="419">
        <v>170.0</v>
      </c>
      <c r="S130" s="418"/>
      <c r="T130" s="418"/>
      <c r="U130" s="419" t="s">
        <v>7440</v>
      </c>
      <c r="V130" s="419" t="s">
        <v>2282</v>
      </c>
      <c r="W130" s="419" t="s">
        <v>7427</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7527</v>
      </c>
      <c r="C131" s="404"/>
      <c r="D131" s="405">
        <v>50.0</v>
      </c>
      <c r="E131" s="448" t="s">
        <v>7528</v>
      </c>
      <c r="F131" s="407" t="s">
        <v>7529</v>
      </c>
      <c r="G131" s="408">
        <v>2.011559455218E12</v>
      </c>
      <c r="H131" s="456">
        <v>455.0</v>
      </c>
      <c r="I131" s="410">
        <v>0.38</v>
      </c>
      <c r="J131" s="411">
        <f t="shared" si="1"/>
        <v>296</v>
      </c>
      <c r="K131" s="449" t="s">
        <v>7530</v>
      </c>
      <c r="L131" s="450" t="s">
        <v>7531</v>
      </c>
      <c r="M131" s="450" t="s">
        <v>7458</v>
      </c>
      <c r="N131" s="414"/>
      <c r="O131" s="415">
        <v>75.0</v>
      </c>
      <c r="P131" s="451">
        <v>80.0</v>
      </c>
      <c r="Q131" s="419">
        <v>20.0</v>
      </c>
      <c r="R131" s="419">
        <v>170.0</v>
      </c>
      <c r="S131" s="418"/>
      <c r="T131" s="418"/>
      <c r="U131" s="419" t="s">
        <v>7440</v>
      </c>
      <c r="V131" s="419" t="s">
        <v>2282</v>
      </c>
      <c r="W131" s="419" t="s">
        <v>7427</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7224</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7532</v>
      </c>
      <c r="C132" s="404"/>
      <c r="D132" s="405">
        <v>50.0</v>
      </c>
      <c r="E132" s="448" t="s">
        <v>7533</v>
      </c>
      <c r="F132" s="407" t="s">
        <v>7534</v>
      </c>
      <c r="G132" s="408">
        <v>2.011559455201E12</v>
      </c>
      <c r="H132" s="409">
        <v>466.0</v>
      </c>
      <c r="I132" s="410">
        <v>0.37</v>
      </c>
      <c r="J132" s="411">
        <f t="shared" si="1"/>
        <v>317</v>
      </c>
      <c r="K132" s="449" t="s">
        <v>7535</v>
      </c>
      <c r="L132" s="450" t="s">
        <v>7536</v>
      </c>
      <c r="M132" s="450" t="s">
        <v>7464</v>
      </c>
      <c r="N132" s="620"/>
      <c r="O132" s="415">
        <v>75.0</v>
      </c>
      <c r="P132" s="451">
        <v>80.0</v>
      </c>
      <c r="Q132" s="419">
        <v>20.0</v>
      </c>
      <c r="R132" s="419">
        <v>170.0</v>
      </c>
      <c r="S132" s="480"/>
      <c r="T132" s="480"/>
      <c r="U132" s="419" t="s">
        <v>7440</v>
      </c>
      <c r="V132" s="419" t="s">
        <v>2282</v>
      </c>
      <c r="W132" s="419" t="s">
        <v>7427</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7224</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7537</v>
      </c>
      <c r="C133" s="404"/>
      <c r="D133" s="405">
        <v>50.0</v>
      </c>
      <c r="E133" s="448" t="s">
        <v>7538</v>
      </c>
      <c r="F133" s="407" t="s">
        <v>7539</v>
      </c>
      <c r="G133" s="463">
        <v>2.028865238503E12</v>
      </c>
      <c r="H133" s="409">
        <v>352.0</v>
      </c>
      <c r="I133" s="410">
        <v>0.39</v>
      </c>
      <c r="J133" s="411">
        <f t="shared" si="1"/>
        <v>236</v>
      </c>
      <c r="K133" s="449" t="s">
        <v>7540</v>
      </c>
      <c r="L133" s="450" t="s">
        <v>7541</v>
      </c>
      <c r="M133" s="450" t="s">
        <v>7425</v>
      </c>
      <c r="N133" s="414"/>
      <c r="O133" s="415">
        <v>25.0</v>
      </c>
      <c r="P133" s="451">
        <v>70.0</v>
      </c>
      <c r="Q133" s="419">
        <v>20.0</v>
      </c>
      <c r="R133" s="419">
        <v>90.0</v>
      </c>
      <c r="S133" s="418"/>
      <c r="T133" s="418"/>
      <c r="U133" s="419" t="s">
        <v>7542</v>
      </c>
      <c r="V133" s="453"/>
      <c r="W133" s="419" t="s">
        <v>7427</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7274</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7543</v>
      </c>
      <c r="C134" s="404"/>
      <c r="D134" s="405">
        <v>50.0</v>
      </c>
      <c r="E134" s="448" t="s">
        <v>7544</v>
      </c>
      <c r="F134" s="407" t="s">
        <v>7545</v>
      </c>
      <c r="G134" s="463">
        <v>2.02886523851E12</v>
      </c>
      <c r="H134" s="409">
        <v>367.0</v>
      </c>
      <c r="I134" s="410">
        <v>0.42</v>
      </c>
      <c r="J134" s="411">
        <f t="shared" si="1"/>
        <v>235</v>
      </c>
      <c r="K134" s="449" t="s">
        <v>7546</v>
      </c>
      <c r="L134" s="450" t="s">
        <v>7547</v>
      </c>
      <c r="M134" s="450" t="s">
        <v>7433</v>
      </c>
      <c r="N134" s="414"/>
      <c r="O134" s="415">
        <v>25.0</v>
      </c>
      <c r="P134" s="451">
        <v>70.0</v>
      </c>
      <c r="Q134" s="419">
        <v>20.0</v>
      </c>
      <c r="R134" s="419">
        <v>90.0</v>
      </c>
      <c r="S134" s="418"/>
      <c r="T134" s="418"/>
      <c r="U134" s="419" t="s">
        <v>7542</v>
      </c>
      <c r="V134" s="453"/>
      <c r="W134" s="419" t="s">
        <v>7427</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7274</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7548</v>
      </c>
      <c r="C135" s="404"/>
      <c r="D135" s="405">
        <v>50.0</v>
      </c>
      <c r="E135" s="448" t="s">
        <v>7549</v>
      </c>
      <c r="F135" s="407" t="s">
        <v>7550</v>
      </c>
      <c r="G135" s="408">
        <v>2.011559455195E12</v>
      </c>
      <c r="H135" s="456">
        <v>400.0</v>
      </c>
      <c r="I135" s="410">
        <v>0.42</v>
      </c>
      <c r="J135" s="411">
        <f t="shared" si="1"/>
        <v>260</v>
      </c>
      <c r="K135" s="449" t="s">
        <v>7551</v>
      </c>
      <c r="L135" s="450" t="s">
        <v>7552</v>
      </c>
      <c r="M135" s="450" t="s">
        <v>7439</v>
      </c>
      <c r="N135" s="414"/>
      <c r="O135" s="483">
        <v>36.0</v>
      </c>
      <c r="P135" s="451">
        <v>70.0</v>
      </c>
      <c r="Q135" s="419">
        <v>20.0</v>
      </c>
      <c r="R135" s="419">
        <v>90.0</v>
      </c>
      <c r="S135" s="418"/>
      <c r="T135" s="418"/>
      <c r="U135" s="419" t="s">
        <v>7440</v>
      </c>
      <c r="V135" s="419" t="s">
        <v>7553</v>
      </c>
      <c r="W135" s="419" t="s">
        <v>7427</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7094</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7554</v>
      </c>
      <c r="C136" s="404"/>
      <c r="D136" s="405">
        <v>50.0</v>
      </c>
      <c r="E136" s="448" t="s">
        <v>7555</v>
      </c>
      <c r="F136" s="407" t="s">
        <v>7556</v>
      </c>
      <c r="G136" s="408">
        <v>2.011559455188E12</v>
      </c>
      <c r="H136" s="456">
        <v>411.0</v>
      </c>
      <c r="I136" s="410">
        <v>0.36</v>
      </c>
      <c r="J136" s="411">
        <f t="shared" si="1"/>
        <v>284</v>
      </c>
      <c r="K136" s="449" t="s">
        <v>7557</v>
      </c>
      <c r="L136" s="450" t="s">
        <v>7558</v>
      </c>
      <c r="M136" s="450" t="s">
        <v>7446</v>
      </c>
      <c r="N136" s="414"/>
      <c r="O136" s="415">
        <v>60.0</v>
      </c>
      <c r="P136" s="451">
        <v>80.0</v>
      </c>
      <c r="Q136" s="419">
        <v>20.0</v>
      </c>
      <c r="R136" s="419">
        <v>170.0</v>
      </c>
      <c r="S136" s="418"/>
      <c r="T136" s="418"/>
      <c r="U136" s="419" t="s">
        <v>7440</v>
      </c>
      <c r="V136" s="419" t="s">
        <v>7553</v>
      </c>
      <c r="W136" s="419" t="s">
        <v>7427</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7094</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7559</v>
      </c>
      <c r="C137" s="404"/>
      <c r="D137" s="405">
        <v>50.0</v>
      </c>
      <c r="E137" s="448" t="s">
        <v>7560</v>
      </c>
      <c r="F137" s="407" t="s">
        <v>7561</v>
      </c>
      <c r="G137" s="408">
        <v>2.011559455171E12</v>
      </c>
      <c r="H137" s="456">
        <v>433.0</v>
      </c>
      <c r="I137" s="410">
        <v>0.39</v>
      </c>
      <c r="J137" s="411">
        <f t="shared" si="1"/>
        <v>286</v>
      </c>
      <c r="K137" s="449" t="s">
        <v>7562</v>
      </c>
      <c r="L137" s="450" t="s">
        <v>7563</v>
      </c>
      <c r="M137" s="450" t="s">
        <v>7452</v>
      </c>
      <c r="N137" s="414"/>
      <c r="O137" s="415">
        <v>70.0</v>
      </c>
      <c r="P137" s="451">
        <v>80.0</v>
      </c>
      <c r="Q137" s="419">
        <v>20.0</v>
      </c>
      <c r="R137" s="419">
        <v>170.0</v>
      </c>
      <c r="S137" s="418"/>
      <c r="T137" s="418"/>
      <c r="U137" s="419" t="s">
        <v>7440</v>
      </c>
      <c r="V137" s="419" t="s">
        <v>7553</v>
      </c>
      <c r="W137" s="419" t="s">
        <v>7427</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7564</v>
      </c>
      <c r="C138" s="404"/>
      <c r="D138" s="405">
        <v>50.0</v>
      </c>
      <c r="E138" s="448" t="s">
        <v>7565</v>
      </c>
      <c r="F138" s="407" t="s">
        <v>7566</v>
      </c>
      <c r="G138" s="408">
        <v>2.011559455164E12</v>
      </c>
      <c r="H138" s="456">
        <v>455.0</v>
      </c>
      <c r="I138" s="410">
        <v>0.38</v>
      </c>
      <c r="J138" s="411">
        <f t="shared" si="1"/>
        <v>305</v>
      </c>
      <c r="K138" s="449" t="s">
        <v>7567</v>
      </c>
      <c r="L138" s="450" t="s">
        <v>7568</v>
      </c>
      <c r="M138" s="450" t="s">
        <v>7458</v>
      </c>
      <c r="N138" s="414"/>
      <c r="O138" s="415">
        <v>75.0</v>
      </c>
      <c r="P138" s="451">
        <v>80.0</v>
      </c>
      <c r="Q138" s="419">
        <v>20.0</v>
      </c>
      <c r="R138" s="419">
        <v>170.0</v>
      </c>
      <c r="S138" s="418"/>
      <c r="T138" s="418"/>
      <c r="U138" s="419" t="s">
        <v>7440</v>
      </c>
      <c r="V138" s="419" t="s">
        <v>7553</v>
      </c>
      <c r="W138" s="419" t="s">
        <v>7427</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7224</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7569</v>
      </c>
      <c r="C139" s="404"/>
      <c r="D139" s="405">
        <v>50.0</v>
      </c>
      <c r="E139" s="448" t="s">
        <v>7570</v>
      </c>
      <c r="F139" s="407" t="s">
        <v>7571</v>
      </c>
      <c r="G139" s="625">
        <v>2.011559455157E12</v>
      </c>
      <c r="H139" s="409">
        <v>466.0</v>
      </c>
      <c r="I139" s="410">
        <v>0.37</v>
      </c>
      <c r="J139" s="411">
        <f t="shared" si="1"/>
        <v>312</v>
      </c>
      <c r="K139" s="449" t="s">
        <v>7572</v>
      </c>
      <c r="L139" s="450" t="s">
        <v>7573</v>
      </c>
      <c r="M139" s="450" t="s">
        <v>7464</v>
      </c>
      <c r="N139" s="620"/>
      <c r="O139" s="415">
        <v>75.0</v>
      </c>
      <c r="P139" s="451">
        <v>80.0</v>
      </c>
      <c r="Q139" s="419">
        <v>20.0</v>
      </c>
      <c r="R139" s="419">
        <v>170.0</v>
      </c>
      <c r="S139" s="480"/>
      <c r="T139" s="480"/>
      <c r="U139" s="419" t="s">
        <v>7440</v>
      </c>
      <c r="V139" s="419" t="s">
        <v>7553</v>
      </c>
      <c r="W139" s="419" t="s">
        <v>7427</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7224</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7574</v>
      </c>
      <c r="C140" s="404"/>
      <c r="D140" s="405">
        <v>50.0</v>
      </c>
      <c r="E140" s="448" t="s">
        <v>7575</v>
      </c>
      <c r="F140" s="407" t="s">
        <v>7576</v>
      </c>
      <c r="G140" s="627">
        <v>2.028865238527E12</v>
      </c>
      <c r="H140" s="409">
        <v>352.0</v>
      </c>
      <c r="I140" s="410">
        <v>0.39</v>
      </c>
      <c r="J140" s="411">
        <f t="shared" si="1"/>
        <v>229</v>
      </c>
      <c r="K140" s="449" t="s">
        <v>7577</v>
      </c>
      <c r="L140" s="450" t="s">
        <v>7578</v>
      </c>
      <c r="M140" s="450" t="s">
        <v>7425</v>
      </c>
      <c r="N140" s="414"/>
      <c r="O140" s="415">
        <v>25.0</v>
      </c>
      <c r="P140" s="451">
        <v>70.0</v>
      </c>
      <c r="Q140" s="419">
        <v>20.0</v>
      </c>
      <c r="R140" s="419">
        <v>90.0</v>
      </c>
      <c r="S140" s="418"/>
      <c r="T140" s="418"/>
      <c r="U140" s="419" t="s">
        <v>7579</v>
      </c>
      <c r="V140" s="453"/>
      <c r="W140" s="419" t="s">
        <v>7427</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7274</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7580</v>
      </c>
      <c r="C141" s="404"/>
      <c r="D141" s="405">
        <v>50.0</v>
      </c>
      <c r="E141" s="448" t="s">
        <v>7581</v>
      </c>
      <c r="F141" s="407" t="s">
        <v>7582</v>
      </c>
      <c r="G141" s="463">
        <v>2.028865238534E12</v>
      </c>
      <c r="H141" s="409">
        <v>367.0</v>
      </c>
      <c r="I141" s="410">
        <v>0.42</v>
      </c>
      <c r="J141" s="411">
        <f t="shared" si="1"/>
        <v>235</v>
      </c>
      <c r="K141" s="449" t="s">
        <v>7583</v>
      </c>
      <c r="L141" s="450" t="s">
        <v>7584</v>
      </c>
      <c r="M141" s="450" t="s">
        <v>7433</v>
      </c>
      <c r="N141" s="414"/>
      <c r="O141" s="415">
        <v>25.0</v>
      </c>
      <c r="P141" s="451">
        <v>70.0</v>
      </c>
      <c r="Q141" s="419">
        <v>20.0</v>
      </c>
      <c r="R141" s="419">
        <v>90.0</v>
      </c>
      <c r="S141" s="418"/>
      <c r="T141" s="418"/>
      <c r="U141" s="419" t="s">
        <v>7579</v>
      </c>
      <c r="V141" s="453"/>
      <c r="W141" s="419" t="s">
        <v>7427</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7274</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7585</v>
      </c>
      <c r="C142" s="404"/>
      <c r="D142" s="405">
        <v>50.0</v>
      </c>
      <c r="E142" s="448" t="s">
        <v>7586</v>
      </c>
      <c r="F142" s="407" t="s">
        <v>7587</v>
      </c>
      <c r="G142" s="408">
        <v>2.01155945514E12</v>
      </c>
      <c r="H142" s="456">
        <v>400.0</v>
      </c>
      <c r="I142" s="410">
        <v>0.42</v>
      </c>
      <c r="J142" s="411">
        <f t="shared" si="1"/>
        <v>256</v>
      </c>
      <c r="K142" s="449" t="s">
        <v>7588</v>
      </c>
      <c r="L142" s="450" t="s">
        <v>7589</v>
      </c>
      <c r="M142" s="450" t="s">
        <v>7439</v>
      </c>
      <c r="N142" s="414"/>
      <c r="O142" s="415">
        <v>36.0</v>
      </c>
      <c r="P142" s="451">
        <v>70.0</v>
      </c>
      <c r="Q142" s="419">
        <v>20.0</v>
      </c>
      <c r="R142" s="419">
        <v>90.0</v>
      </c>
      <c r="S142" s="418"/>
      <c r="T142" s="418"/>
      <c r="U142" s="419" t="s">
        <v>7440</v>
      </c>
      <c r="V142" s="419" t="s">
        <v>7590</v>
      </c>
      <c r="W142" s="419" t="s">
        <v>7427</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7094</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7591</v>
      </c>
      <c r="C143" s="404"/>
      <c r="D143" s="405">
        <v>50.0</v>
      </c>
      <c r="E143" s="448" t="s">
        <v>7592</v>
      </c>
      <c r="F143" s="407" t="s">
        <v>7593</v>
      </c>
      <c r="G143" s="408">
        <v>2.011559455133E12</v>
      </c>
      <c r="H143" s="456">
        <v>411.0</v>
      </c>
      <c r="I143" s="410">
        <v>0.36</v>
      </c>
      <c r="J143" s="411">
        <f t="shared" si="1"/>
        <v>284</v>
      </c>
      <c r="K143" s="449" t="s">
        <v>7594</v>
      </c>
      <c r="L143" s="450" t="s">
        <v>7595</v>
      </c>
      <c r="M143" s="450" t="s">
        <v>7446</v>
      </c>
      <c r="N143" s="414"/>
      <c r="O143" s="415">
        <v>60.0</v>
      </c>
      <c r="P143" s="451">
        <v>80.0</v>
      </c>
      <c r="Q143" s="419">
        <v>20.0</v>
      </c>
      <c r="R143" s="419">
        <v>170.0</v>
      </c>
      <c r="S143" s="418"/>
      <c r="T143" s="418"/>
      <c r="U143" s="419" t="s">
        <v>7440</v>
      </c>
      <c r="V143" s="419" t="s">
        <v>7590</v>
      </c>
      <c r="W143" s="419" t="s">
        <v>7427</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7094</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7596</v>
      </c>
      <c r="C144" s="404"/>
      <c r="D144" s="405">
        <v>50.0</v>
      </c>
      <c r="E144" s="448" t="s">
        <v>7597</v>
      </c>
      <c r="F144" s="407" t="s">
        <v>7598</v>
      </c>
      <c r="G144" s="408">
        <v>2.011559455126E12</v>
      </c>
      <c r="H144" s="456">
        <v>433.0</v>
      </c>
      <c r="I144" s="410">
        <v>0.39</v>
      </c>
      <c r="J144" s="411">
        <f t="shared" si="1"/>
        <v>286</v>
      </c>
      <c r="K144" s="449" t="s">
        <v>7599</v>
      </c>
      <c r="L144" s="450" t="s">
        <v>7600</v>
      </c>
      <c r="M144" s="450" t="s">
        <v>7452</v>
      </c>
      <c r="N144" s="414"/>
      <c r="O144" s="415">
        <v>70.0</v>
      </c>
      <c r="P144" s="451">
        <v>80.0</v>
      </c>
      <c r="Q144" s="419">
        <v>20.0</v>
      </c>
      <c r="R144" s="419">
        <v>170.0</v>
      </c>
      <c r="S144" s="418"/>
      <c r="T144" s="418"/>
      <c r="U144" s="419" t="s">
        <v>7440</v>
      </c>
      <c r="V144" s="419" t="s">
        <v>7590</v>
      </c>
      <c r="W144" s="419" t="s">
        <v>7427</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7601</v>
      </c>
      <c r="C145" s="404"/>
      <c r="D145" s="405">
        <v>50.0</v>
      </c>
      <c r="E145" s="448" t="s">
        <v>7602</v>
      </c>
      <c r="F145" s="407" t="s">
        <v>7603</v>
      </c>
      <c r="G145" s="408">
        <v>2.011559455119E12</v>
      </c>
      <c r="H145" s="456">
        <v>455.0</v>
      </c>
      <c r="I145" s="410">
        <v>0.38</v>
      </c>
      <c r="J145" s="411">
        <f t="shared" si="1"/>
        <v>305</v>
      </c>
      <c r="K145" s="449" t="s">
        <v>7604</v>
      </c>
      <c r="L145" s="450" t="s">
        <v>7605</v>
      </c>
      <c r="M145" s="450" t="s">
        <v>7458</v>
      </c>
      <c r="N145" s="414"/>
      <c r="O145" s="415">
        <v>75.0</v>
      </c>
      <c r="P145" s="451">
        <v>80.0</v>
      </c>
      <c r="Q145" s="419">
        <v>20.0</v>
      </c>
      <c r="R145" s="419">
        <v>170.0</v>
      </c>
      <c r="S145" s="418"/>
      <c r="T145" s="418"/>
      <c r="U145" s="419" t="s">
        <v>7440</v>
      </c>
      <c r="V145" s="419" t="s">
        <v>7590</v>
      </c>
      <c r="W145" s="419" t="s">
        <v>7427</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7224</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7606</v>
      </c>
      <c r="C146" s="404"/>
      <c r="D146" s="405">
        <v>50.0</v>
      </c>
      <c r="E146" s="448" t="s">
        <v>7607</v>
      </c>
      <c r="F146" s="407" t="s">
        <v>7608</v>
      </c>
      <c r="G146" s="408">
        <v>2.011559455102E12</v>
      </c>
      <c r="H146" s="409">
        <v>466.0</v>
      </c>
      <c r="I146" s="410">
        <v>0.37</v>
      </c>
      <c r="J146" s="411">
        <f t="shared" si="1"/>
        <v>317</v>
      </c>
      <c r="K146" s="449" t="s">
        <v>7609</v>
      </c>
      <c r="L146" s="450" t="s">
        <v>7610</v>
      </c>
      <c r="M146" s="450" t="s">
        <v>7464</v>
      </c>
      <c r="N146" s="620"/>
      <c r="O146" s="415">
        <v>75.0</v>
      </c>
      <c r="P146" s="451">
        <v>80.0</v>
      </c>
      <c r="Q146" s="419">
        <v>20.0</v>
      </c>
      <c r="R146" s="419">
        <v>170.0</v>
      </c>
      <c r="S146" s="480"/>
      <c r="T146" s="480"/>
      <c r="U146" s="419" t="s">
        <v>7440</v>
      </c>
      <c r="V146" s="419" t="s">
        <v>7590</v>
      </c>
      <c r="W146" s="419" t="s">
        <v>7427</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7224</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7611</v>
      </c>
      <c r="C147" s="404"/>
      <c r="D147" s="405">
        <v>50.0</v>
      </c>
      <c r="E147" s="448" t="s">
        <v>7612</v>
      </c>
      <c r="F147" s="407" t="s">
        <v>7613</v>
      </c>
      <c r="G147" s="463">
        <v>2.028865238541E12</v>
      </c>
      <c r="H147" s="409">
        <v>352.0</v>
      </c>
      <c r="I147" s="410">
        <v>0.39</v>
      </c>
      <c r="J147" s="411">
        <f t="shared" si="1"/>
        <v>229</v>
      </c>
      <c r="K147" s="449" t="s">
        <v>7614</v>
      </c>
      <c r="L147" s="450" t="s">
        <v>7615</v>
      </c>
      <c r="M147" s="450" t="s">
        <v>7425</v>
      </c>
      <c r="N147" s="414"/>
      <c r="O147" s="415">
        <v>25.0</v>
      </c>
      <c r="P147" s="451">
        <v>70.0</v>
      </c>
      <c r="Q147" s="419">
        <v>20.0</v>
      </c>
      <c r="R147" s="419">
        <v>90.0</v>
      </c>
      <c r="S147" s="418"/>
      <c r="T147" s="418"/>
      <c r="U147" s="419" t="s">
        <v>7616</v>
      </c>
      <c r="V147" s="453"/>
      <c r="W147" s="419" t="s">
        <v>7427</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7274</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7617</v>
      </c>
      <c r="C148" s="404"/>
      <c r="D148" s="405">
        <v>50.0</v>
      </c>
      <c r="E148" s="448" t="s">
        <v>7618</v>
      </c>
      <c r="F148" s="407" t="s">
        <v>7619</v>
      </c>
      <c r="G148" s="463">
        <v>2.028865238558E12</v>
      </c>
      <c r="H148" s="409">
        <v>367.0</v>
      </c>
      <c r="I148" s="410">
        <v>0.42</v>
      </c>
      <c r="J148" s="411">
        <f t="shared" si="1"/>
        <v>235</v>
      </c>
      <c r="K148" s="449" t="s">
        <v>7620</v>
      </c>
      <c r="L148" s="450" t="s">
        <v>7621</v>
      </c>
      <c r="M148" s="450" t="s">
        <v>7433</v>
      </c>
      <c r="N148" s="414"/>
      <c r="O148" s="415">
        <v>25.0</v>
      </c>
      <c r="P148" s="451">
        <v>70.0</v>
      </c>
      <c r="Q148" s="419">
        <v>20.0</v>
      </c>
      <c r="R148" s="419">
        <v>90.0</v>
      </c>
      <c r="S148" s="418"/>
      <c r="T148" s="418"/>
      <c r="U148" s="419" t="s">
        <v>7616</v>
      </c>
      <c r="V148" s="453"/>
      <c r="W148" s="419" t="s">
        <v>7427</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7274</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7622</v>
      </c>
      <c r="C149" s="404"/>
      <c r="D149" s="405">
        <v>50.0</v>
      </c>
      <c r="E149" s="448" t="s">
        <v>7623</v>
      </c>
      <c r="F149" s="407" t="s">
        <v>7624</v>
      </c>
      <c r="G149" s="408">
        <v>2.011559455096E12</v>
      </c>
      <c r="H149" s="456">
        <v>400.0</v>
      </c>
      <c r="I149" s="410">
        <v>0.44</v>
      </c>
      <c r="J149" s="411">
        <f t="shared" si="1"/>
        <v>244</v>
      </c>
      <c r="K149" s="449" t="s">
        <v>7625</v>
      </c>
      <c r="L149" s="450" t="s">
        <v>7626</v>
      </c>
      <c r="M149" s="450" t="s">
        <v>7439</v>
      </c>
      <c r="N149" s="414"/>
      <c r="O149" s="415">
        <v>36.0</v>
      </c>
      <c r="P149" s="451">
        <v>70.0</v>
      </c>
      <c r="Q149" s="419">
        <v>20.0</v>
      </c>
      <c r="R149" s="419">
        <v>90.0</v>
      </c>
      <c r="S149" s="418"/>
      <c r="T149" s="418"/>
      <c r="U149" s="419" t="s">
        <v>7440</v>
      </c>
      <c r="V149" s="419" t="s">
        <v>703</v>
      </c>
      <c r="W149" s="419" t="s">
        <v>7427</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7094</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7627</v>
      </c>
      <c r="C150" s="404"/>
      <c r="D150" s="405">
        <v>50.0</v>
      </c>
      <c r="E150" s="448" t="s">
        <v>7628</v>
      </c>
      <c r="F150" s="407" t="s">
        <v>7629</v>
      </c>
      <c r="G150" s="408">
        <v>2.011559455089E12</v>
      </c>
      <c r="H150" s="456">
        <v>411.0</v>
      </c>
      <c r="I150" s="410">
        <v>0.37</v>
      </c>
      <c r="J150" s="411">
        <f t="shared" si="1"/>
        <v>284</v>
      </c>
      <c r="K150" s="449" t="s">
        <v>7630</v>
      </c>
      <c r="L150" s="450" t="s">
        <v>7631</v>
      </c>
      <c r="M150" s="450" t="s">
        <v>7446</v>
      </c>
      <c r="N150" s="414"/>
      <c r="O150" s="415">
        <v>60.0</v>
      </c>
      <c r="P150" s="451">
        <v>80.0</v>
      </c>
      <c r="Q150" s="419">
        <v>20.0</v>
      </c>
      <c r="R150" s="419">
        <v>170.0</v>
      </c>
      <c r="S150" s="418"/>
      <c r="T150" s="418"/>
      <c r="U150" s="419" t="s">
        <v>7440</v>
      </c>
      <c r="V150" s="419" t="s">
        <v>703</v>
      </c>
      <c r="W150" s="419" t="s">
        <v>7427</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7094</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7632</v>
      </c>
      <c r="C151" s="404"/>
      <c r="D151" s="405">
        <v>50.0</v>
      </c>
      <c r="E151" s="448" t="s">
        <v>7633</v>
      </c>
      <c r="F151" s="407" t="s">
        <v>7634</v>
      </c>
      <c r="G151" s="408">
        <v>2.011559455072E12</v>
      </c>
      <c r="H151" s="456">
        <v>433.0</v>
      </c>
      <c r="I151" s="410">
        <v>0.4</v>
      </c>
      <c r="J151" s="411">
        <f t="shared" si="1"/>
        <v>281</v>
      </c>
      <c r="K151" s="449" t="s">
        <v>7635</v>
      </c>
      <c r="L151" s="450" t="s">
        <v>7636</v>
      </c>
      <c r="M151" s="450" t="s">
        <v>7452</v>
      </c>
      <c r="N151" s="414"/>
      <c r="O151" s="415">
        <v>70.0</v>
      </c>
      <c r="P151" s="451">
        <v>80.0</v>
      </c>
      <c r="Q151" s="419">
        <v>20.0</v>
      </c>
      <c r="R151" s="419">
        <v>170.0</v>
      </c>
      <c r="S151" s="418"/>
      <c r="T151" s="418"/>
      <c r="U151" s="419" t="s">
        <v>7440</v>
      </c>
      <c r="V151" s="419" t="s">
        <v>703</v>
      </c>
      <c r="W151" s="419" t="s">
        <v>7427</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7637</v>
      </c>
      <c r="C152" s="404"/>
      <c r="D152" s="405">
        <v>50.0</v>
      </c>
      <c r="E152" s="448" t="s">
        <v>7638</v>
      </c>
      <c r="F152" s="407" t="s">
        <v>7639</v>
      </c>
      <c r="G152" s="408">
        <v>2.011559455065E12</v>
      </c>
      <c r="H152" s="456">
        <v>455.0</v>
      </c>
      <c r="I152" s="410">
        <v>0.39</v>
      </c>
      <c r="J152" s="411">
        <f t="shared" si="1"/>
        <v>296</v>
      </c>
      <c r="K152" s="449" t="s">
        <v>7640</v>
      </c>
      <c r="L152" s="450" t="s">
        <v>7641</v>
      </c>
      <c r="M152" s="450" t="s">
        <v>7458</v>
      </c>
      <c r="N152" s="414"/>
      <c r="O152" s="415">
        <v>75.0</v>
      </c>
      <c r="P152" s="451">
        <v>80.0</v>
      </c>
      <c r="Q152" s="419">
        <v>20.0</v>
      </c>
      <c r="R152" s="419">
        <v>170.0</v>
      </c>
      <c r="S152" s="418"/>
      <c r="T152" s="418"/>
      <c r="U152" s="419" t="s">
        <v>7440</v>
      </c>
      <c r="V152" s="419" t="s">
        <v>703</v>
      </c>
      <c r="W152" s="419" t="s">
        <v>7427</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7224</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7642</v>
      </c>
      <c r="C153" s="404"/>
      <c r="D153" s="405">
        <v>50.0</v>
      </c>
      <c r="E153" s="448" t="s">
        <v>7643</v>
      </c>
      <c r="F153" s="407" t="s">
        <v>7644</v>
      </c>
      <c r="G153" s="408">
        <v>2.011559455058E12</v>
      </c>
      <c r="H153" s="409">
        <v>466.0</v>
      </c>
      <c r="I153" s="410">
        <v>0.37</v>
      </c>
      <c r="J153" s="411">
        <f t="shared" si="1"/>
        <v>312</v>
      </c>
      <c r="K153" s="449" t="s">
        <v>7645</v>
      </c>
      <c r="L153" s="450" t="s">
        <v>7646</v>
      </c>
      <c r="M153" s="450" t="s">
        <v>7464</v>
      </c>
      <c r="N153" s="620"/>
      <c r="O153" s="415">
        <v>75.0</v>
      </c>
      <c r="P153" s="451">
        <v>80.0</v>
      </c>
      <c r="Q153" s="419">
        <v>20.0</v>
      </c>
      <c r="R153" s="419">
        <v>170.0</v>
      </c>
      <c r="S153" s="480"/>
      <c r="T153" s="480"/>
      <c r="U153" s="419" t="s">
        <v>7440</v>
      </c>
      <c r="V153" s="419" t="s">
        <v>703</v>
      </c>
      <c r="W153" s="419" t="s">
        <v>7427</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7224</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7647</v>
      </c>
      <c r="C154" s="404"/>
      <c r="D154" s="405">
        <v>50.0</v>
      </c>
      <c r="E154" s="448" t="s">
        <v>7648</v>
      </c>
      <c r="F154" s="407" t="s">
        <v>7649</v>
      </c>
      <c r="G154" s="463">
        <v>2.028865238565E12</v>
      </c>
      <c r="H154" s="409">
        <v>352.0</v>
      </c>
      <c r="I154" s="410">
        <v>0.39</v>
      </c>
      <c r="J154" s="411">
        <f t="shared" si="1"/>
        <v>236</v>
      </c>
      <c r="K154" s="449" t="s">
        <v>7650</v>
      </c>
      <c r="L154" s="450" t="s">
        <v>7651</v>
      </c>
      <c r="M154" s="450" t="s">
        <v>7425</v>
      </c>
      <c r="N154" s="414"/>
      <c r="O154" s="415">
        <v>25.0</v>
      </c>
      <c r="P154" s="451">
        <v>70.0</v>
      </c>
      <c r="Q154" s="419">
        <v>20.0</v>
      </c>
      <c r="R154" s="419">
        <v>90.0</v>
      </c>
      <c r="S154" s="418"/>
      <c r="T154" s="418"/>
      <c r="U154" s="419" t="s">
        <v>7652</v>
      </c>
      <c r="V154" s="453"/>
      <c r="W154" s="419" t="s">
        <v>7427</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7274</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7653</v>
      </c>
      <c r="C155" s="404"/>
      <c r="D155" s="405">
        <v>50.0</v>
      </c>
      <c r="E155" s="448" t="s">
        <v>7654</v>
      </c>
      <c r="F155" s="407" t="s">
        <v>7655</v>
      </c>
      <c r="G155" s="463">
        <v>2.028865238572E12</v>
      </c>
      <c r="H155" s="409">
        <v>367.0</v>
      </c>
      <c r="I155" s="410">
        <v>0.42</v>
      </c>
      <c r="J155" s="411">
        <f t="shared" si="1"/>
        <v>235</v>
      </c>
      <c r="K155" s="449" t="s">
        <v>7656</v>
      </c>
      <c r="L155" s="450" t="s">
        <v>7657</v>
      </c>
      <c r="M155" s="450" t="s">
        <v>7433</v>
      </c>
      <c r="N155" s="414"/>
      <c r="O155" s="415">
        <v>25.0</v>
      </c>
      <c r="P155" s="451">
        <v>70.0</v>
      </c>
      <c r="Q155" s="419">
        <v>20.0</v>
      </c>
      <c r="R155" s="419">
        <v>90.0</v>
      </c>
      <c r="S155" s="418"/>
      <c r="T155" s="418"/>
      <c r="U155" s="419" t="s">
        <v>7652</v>
      </c>
      <c r="V155" s="453"/>
      <c r="W155" s="419" t="s">
        <v>7427</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7274</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7658</v>
      </c>
      <c r="C156" s="404"/>
      <c r="D156" s="405">
        <v>50.0</v>
      </c>
      <c r="E156" s="448" t="s">
        <v>7659</v>
      </c>
      <c r="F156" s="407" t="s">
        <v>7660</v>
      </c>
      <c r="G156" s="408">
        <v>2.011559455041E12</v>
      </c>
      <c r="H156" s="456">
        <v>400.0</v>
      </c>
      <c r="I156" s="410">
        <v>0.43</v>
      </c>
      <c r="J156" s="411">
        <f t="shared" si="1"/>
        <v>252</v>
      </c>
      <c r="K156" s="449" t="s">
        <v>7661</v>
      </c>
      <c r="L156" s="450" t="s">
        <v>7662</v>
      </c>
      <c r="M156" s="450" t="s">
        <v>7439</v>
      </c>
      <c r="N156" s="414"/>
      <c r="O156" s="415">
        <v>36.0</v>
      </c>
      <c r="P156" s="451">
        <v>70.0</v>
      </c>
      <c r="Q156" s="419">
        <v>20.0</v>
      </c>
      <c r="R156" s="419">
        <v>90.0</v>
      </c>
      <c r="S156" s="418"/>
      <c r="T156" s="418"/>
      <c r="U156" s="419" t="s">
        <v>7440</v>
      </c>
      <c r="V156" s="419" t="s">
        <v>7663</v>
      </c>
      <c r="W156" s="419" t="s">
        <v>7427</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7094</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7664</v>
      </c>
      <c r="C157" s="404"/>
      <c r="D157" s="405">
        <v>50.0</v>
      </c>
      <c r="E157" s="448" t="s">
        <v>7665</v>
      </c>
      <c r="F157" s="407" t="s">
        <v>7666</v>
      </c>
      <c r="G157" s="408">
        <v>2.011559455034E12</v>
      </c>
      <c r="H157" s="456">
        <v>411.0</v>
      </c>
      <c r="I157" s="410">
        <v>0.37</v>
      </c>
      <c r="J157" s="411">
        <f t="shared" si="1"/>
        <v>279</v>
      </c>
      <c r="K157" s="449" t="s">
        <v>7667</v>
      </c>
      <c r="L157" s="450" t="s">
        <v>7668</v>
      </c>
      <c r="M157" s="450" t="s">
        <v>7446</v>
      </c>
      <c r="N157" s="414"/>
      <c r="O157" s="415">
        <v>60.0</v>
      </c>
      <c r="P157" s="451">
        <v>80.0</v>
      </c>
      <c r="Q157" s="419">
        <v>20.0</v>
      </c>
      <c r="R157" s="419">
        <v>170.0</v>
      </c>
      <c r="S157" s="418"/>
      <c r="T157" s="418"/>
      <c r="U157" s="419" t="s">
        <v>7440</v>
      </c>
      <c r="V157" s="419" t="s">
        <v>7663</v>
      </c>
      <c r="W157" s="419" t="s">
        <v>7427</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7094</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7669</v>
      </c>
      <c r="C158" s="404"/>
      <c r="D158" s="405">
        <v>50.0</v>
      </c>
      <c r="E158" s="448" t="s">
        <v>7670</v>
      </c>
      <c r="F158" s="407" t="s">
        <v>7671</v>
      </c>
      <c r="G158" s="408">
        <v>2.011559455027E12</v>
      </c>
      <c r="H158" s="456">
        <v>433.0</v>
      </c>
      <c r="I158" s="410">
        <v>0.4</v>
      </c>
      <c r="J158" s="411">
        <f t="shared" si="1"/>
        <v>281</v>
      </c>
      <c r="K158" s="449" t="s">
        <v>7672</v>
      </c>
      <c r="L158" s="450" t="s">
        <v>7673</v>
      </c>
      <c r="M158" s="450" t="s">
        <v>7452</v>
      </c>
      <c r="N158" s="414"/>
      <c r="O158" s="415">
        <v>70.0</v>
      </c>
      <c r="P158" s="451">
        <v>80.0</v>
      </c>
      <c r="Q158" s="419">
        <v>20.0</v>
      </c>
      <c r="R158" s="419">
        <v>170.0</v>
      </c>
      <c r="S158" s="418"/>
      <c r="T158" s="418"/>
      <c r="U158" s="419" t="s">
        <v>7440</v>
      </c>
      <c r="V158" s="419" t="s">
        <v>7663</v>
      </c>
      <c r="W158" s="419" t="s">
        <v>7427</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7674</v>
      </c>
      <c r="C159" s="404"/>
      <c r="D159" s="405">
        <v>50.0</v>
      </c>
      <c r="E159" s="448" t="s">
        <v>7675</v>
      </c>
      <c r="F159" s="407" t="s">
        <v>7676</v>
      </c>
      <c r="G159" s="408">
        <v>2.01155945501E12</v>
      </c>
      <c r="H159" s="456">
        <v>455.0</v>
      </c>
      <c r="I159" s="410">
        <v>0.39</v>
      </c>
      <c r="J159" s="411">
        <f t="shared" si="1"/>
        <v>296</v>
      </c>
      <c r="K159" s="449" t="s">
        <v>7677</v>
      </c>
      <c r="L159" s="450" t="s">
        <v>7678</v>
      </c>
      <c r="M159" s="450" t="s">
        <v>7458</v>
      </c>
      <c r="N159" s="414"/>
      <c r="O159" s="483">
        <v>75.0</v>
      </c>
      <c r="P159" s="451">
        <v>80.0</v>
      </c>
      <c r="Q159" s="419">
        <v>20.0</v>
      </c>
      <c r="R159" s="419">
        <v>170.0</v>
      </c>
      <c r="S159" s="418"/>
      <c r="T159" s="418"/>
      <c r="U159" s="419" t="s">
        <v>7440</v>
      </c>
      <c r="V159" s="419" t="s">
        <v>7663</v>
      </c>
      <c r="W159" s="419" t="s">
        <v>7427</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7224</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7679</v>
      </c>
      <c r="C160" s="404"/>
      <c r="D160" s="405">
        <v>50.0</v>
      </c>
      <c r="E160" s="448" t="s">
        <v>7680</v>
      </c>
      <c r="F160" s="407" t="s">
        <v>7681</v>
      </c>
      <c r="G160" s="408">
        <v>2.011559455003E12</v>
      </c>
      <c r="H160" s="409">
        <v>466.0</v>
      </c>
      <c r="I160" s="410">
        <v>0.36</v>
      </c>
      <c r="J160" s="411">
        <f t="shared" si="1"/>
        <v>322</v>
      </c>
      <c r="K160" s="449" t="s">
        <v>7682</v>
      </c>
      <c r="L160" s="450" t="s">
        <v>7683</v>
      </c>
      <c r="M160" s="450" t="s">
        <v>7464</v>
      </c>
      <c r="N160" s="414"/>
      <c r="O160" s="483">
        <v>75.0</v>
      </c>
      <c r="P160" s="451">
        <v>80.0</v>
      </c>
      <c r="Q160" s="419">
        <v>20.0</v>
      </c>
      <c r="R160" s="419">
        <v>170.0</v>
      </c>
      <c r="S160" s="418"/>
      <c r="T160" s="418"/>
      <c r="U160" s="419" t="s">
        <v>7440</v>
      </c>
      <c r="V160" s="419" t="s">
        <v>7663</v>
      </c>
      <c r="W160" s="419" t="s">
        <v>7427</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7224</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7684</v>
      </c>
      <c r="C161" s="404"/>
      <c r="D161" s="405">
        <v>50.0</v>
      </c>
      <c r="E161" s="448" t="s">
        <v>7685</v>
      </c>
      <c r="F161" s="407" t="s">
        <v>7686</v>
      </c>
      <c r="G161" s="463">
        <v>2.034050218533E12</v>
      </c>
      <c r="H161" s="409">
        <v>352.0</v>
      </c>
      <c r="I161" s="410">
        <v>0.39</v>
      </c>
      <c r="J161" s="411">
        <f t="shared" si="1"/>
        <v>236</v>
      </c>
      <c r="K161" s="449" t="s">
        <v>7687</v>
      </c>
      <c r="L161" s="450" t="s">
        <v>7688</v>
      </c>
      <c r="M161" s="450" t="s">
        <v>7689</v>
      </c>
      <c r="N161" s="547"/>
      <c r="O161" s="415">
        <v>25.0</v>
      </c>
      <c r="P161" s="451">
        <v>70.0</v>
      </c>
      <c r="Q161" s="419">
        <v>20.0</v>
      </c>
      <c r="R161" s="419">
        <v>90.0</v>
      </c>
      <c r="S161" s="629"/>
      <c r="T161" s="629"/>
      <c r="U161" s="419" t="s">
        <v>7440</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7274</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7690</v>
      </c>
      <c r="C162" s="404"/>
      <c r="D162" s="405">
        <v>50.0</v>
      </c>
      <c r="E162" s="448" t="s">
        <v>7691</v>
      </c>
      <c r="F162" s="407" t="s">
        <v>7692</v>
      </c>
      <c r="G162" s="463">
        <v>2.034050218526E12</v>
      </c>
      <c r="H162" s="409">
        <v>367.0</v>
      </c>
      <c r="I162" s="410">
        <v>0.41</v>
      </c>
      <c r="J162" s="411">
        <f t="shared" si="1"/>
        <v>239</v>
      </c>
      <c r="K162" s="449" t="s">
        <v>7693</v>
      </c>
      <c r="L162" s="450" t="s">
        <v>7694</v>
      </c>
      <c r="M162" s="450" t="s">
        <v>7689</v>
      </c>
      <c r="N162" s="547"/>
      <c r="O162" s="415">
        <v>25.0</v>
      </c>
      <c r="P162" s="451">
        <v>70.0</v>
      </c>
      <c r="Q162" s="419">
        <v>20.0</v>
      </c>
      <c r="R162" s="419">
        <v>90.0</v>
      </c>
      <c r="S162" s="629"/>
      <c r="T162" s="629"/>
      <c r="U162" s="419" t="s">
        <v>7440</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7274</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7695</v>
      </c>
      <c r="C163" s="404"/>
      <c r="D163" s="405">
        <v>50.0</v>
      </c>
      <c r="E163" s="448" t="s">
        <v>7696</v>
      </c>
      <c r="F163" s="407" t="s">
        <v>7697</v>
      </c>
      <c r="G163" s="463">
        <v>2.034050218519E12</v>
      </c>
      <c r="H163" s="456">
        <v>400.0</v>
      </c>
      <c r="I163" s="410">
        <v>0.43</v>
      </c>
      <c r="J163" s="411">
        <f t="shared" si="1"/>
        <v>248</v>
      </c>
      <c r="K163" s="449" t="s">
        <v>7698</v>
      </c>
      <c r="L163" s="450" t="s">
        <v>7699</v>
      </c>
      <c r="M163" s="450" t="s">
        <v>7689</v>
      </c>
      <c r="N163" s="544"/>
      <c r="O163" s="483">
        <v>36.0</v>
      </c>
      <c r="P163" s="451">
        <v>70.0</v>
      </c>
      <c r="Q163" s="419">
        <v>20.0</v>
      </c>
      <c r="R163" s="419">
        <v>90.0</v>
      </c>
      <c r="S163" s="545"/>
      <c r="T163" s="545"/>
      <c r="U163" s="419" t="s">
        <v>7440</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7094</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7700</v>
      </c>
      <c r="C164" s="404"/>
      <c r="D164" s="405">
        <v>50.0</v>
      </c>
      <c r="E164" s="448" t="s">
        <v>7701</v>
      </c>
      <c r="F164" s="407" t="s">
        <v>7702</v>
      </c>
      <c r="G164" s="463">
        <v>2.034050218502E12</v>
      </c>
      <c r="H164" s="456">
        <v>411.0</v>
      </c>
      <c r="I164" s="410">
        <v>0.37</v>
      </c>
      <c r="J164" s="411">
        <f t="shared" si="1"/>
        <v>279</v>
      </c>
      <c r="K164" s="449" t="s">
        <v>7703</v>
      </c>
      <c r="L164" s="450" t="s">
        <v>7704</v>
      </c>
      <c r="M164" s="450" t="s">
        <v>7689</v>
      </c>
      <c r="N164" s="544"/>
      <c r="O164" s="483">
        <v>60.0</v>
      </c>
      <c r="P164" s="451">
        <v>80.0</v>
      </c>
      <c r="Q164" s="419">
        <v>20.0</v>
      </c>
      <c r="R164" s="419">
        <v>170.0</v>
      </c>
      <c r="S164" s="545"/>
      <c r="T164" s="545"/>
      <c r="U164" s="419" t="s">
        <v>7440</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7094</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7705</v>
      </c>
      <c r="C165" s="404"/>
      <c r="D165" s="405">
        <v>50.0</v>
      </c>
      <c r="E165" s="448" t="s">
        <v>7706</v>
      </c>
      <c r="F165" s="407" t="s">
        <v>7707</v>
      </c>
      <c r="G165" s="463">
        <v>2.034050218496E12</v>
      </c>
      <c r="H165" s="456">
        <v>433.0</v>
      </c>
      <c r="I165" s="410">
        <v>0.4</v>
      </c>
      <c r="J165" s="411">
        <f t="shared" si="1"/>
        <v>281</v>
      </c>
      <c r="K165" s="449" t="s">
        <v>7708</v>
      </c>
      <c r="L165" s="450" t="s">
        <v>7709</v>
      </c>
      <c r="M165" s="450" t="s">
        <v>7689</v>
      </c>
      <c r="N165" s="544"/>
      <c r="O165" s="483">
        <v>70.0</v>
      </c>
      <c r="P165" s="451">
        <v>80.0</v>
      </c>
      <c r="Q165" s="419">
        <v>20.0</v>
      </c>
      <c r="R165" s="419">
        <v>170.0</v>
      </c>
      <c r="S165" s="545"/>
      <c r="T165" s="545"/>
      <c r="U165" s="419" t="s">
        <v>7440</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7710</v>
      </c>
      <c r="C166" s="404"/>
      <c r="D166" s="405">
        <v>50.0</v>
      </c>
      <c r="E166" s="448" t="s">
        <v>7711</v>
      </c>
      <c r="F166" s="407" t="s">
        <v>7712</v>
      </c>
      <c r="G166" s="463">
        <v>2.034050218489E12</v>
      </c>
      <c r="H166" s="456">
        <v>455.0</v>
      </c>
      <c r="I166" s="410">
        <v>0.39</v>
      </c>
      <c r="J166" s="411">
        <f t="shared" si="1"/>
        <v>300</v>
      </c>
      <c r="K166" s="449" t="s">
        <v>7713</v>
      </c>
      <c r="L166" s="450" t="s">
        <v>7714</v>
      </c>
      <c r="M166" s="450" t="s">
        <v>7689</v>
      </c>
      <c r="N166" s="544"/>
      <c r="O166" s="483">
        <v>75.0</v>
      </c>
      <c r="P166" s="451">
        <v>80.0</v>
      </c>
      <c r="Q166" s="419">
        <v>20.0</v>
      </c>
      <c r="R166" s="419">
        <v>170.0</v>
      </c>
      <c r="S166" s="545"/>
      <c r="T166" s="545"/>
      <c r="U166" s="419" t="s">
        <v>7440</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7224</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7715</v>
      </c>
      <c r="C167" s="404"/>
      <c r="D167" s="405">
        <v>50.0</v>
      </c>
      <c r="E167" s="448" t="s">
        <v>7716</v>
      </c>
      <c r="F167" s="407" t="s">
        <v>7717</v>
      </c>
      <c r="G167" s="463">
        <v>2.034050218472E12</v>
      </c>
      <c r="H167" s="409">
        <v>466.0</v>
      </c>
      <c r="I167" s="410">
        <v>0.37</v>
      </c>
      <c r="J167" s="411">
        <f t="shared" si="1"/>
        <v>322</v>
      </c>
      <c r="K167" s="449" t="s">
        <v>7718</v>
      </c>
      <c r="L167" s="450" t="s">
        <v>7719</v>
      </c>
      <c r="M167" s="450" t="s">
        <v>7689</v>
      </c>
      <c r="N167" s="544"/>
      <c r="O167" s="483">
        <v>75.0</v>
      </c>
      <c r="P167" s="451">
        <v>80.0</v>
      </c>
      <c r="Q167" s="419">
        <v>20.0</v>
      </c>
      <c r="R167" s="419">
        <v>170.0</v>
      </c>
      <c r="S167" s="545"/>
      <c r="T167" s="545"/>
      <c r="U167" s="419" t="s">
        <v>7440</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7224</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7720</v>
      </c>
      <c r="C168" s="404"/>
      <c r="D168" s="405">
        <v>50.0</v>
      </c>
      <c r="E168" s="448" t="s">
        <v>7721</v>
      </c>
      <c r="F168" s="407" t="s">
        <v>7722</v>
      </c>
      <c r="G168" s="463">
        <v>2.034050218465E12</v>
      </c>
      <c r="H168" s="409">
        <v>352.0</v>
      </c>
      <c r="I168" s="410">
        <v>0.39</v>
      </c>
      <c r="J168" s="411">
        <f t="shared" si="1"/>
        <v>236</v>
      </c>
      <c r="K168" s="449" t="s">
        <v>7723</v>
      </c>
      <c r="L168" s="450" t="s">
        <v>7724</v>
      </c>
      <c r="M168" s="450" t="s">
        <v>7689</v>
      </c>
      <c r="N168" s="547"/>
      <c r="O168" s="415">
        <v>25.0</v>
      </c>
      <c r="P168" s="451">
        <v>70.0</v>
      </c>
      <c r="Q168" s="419">
        <v>20.0</v>
      </c>
      <c r="R168" s="419">
        <v>90.0</v>
      </c>
      <c r="S168" s="629"/>
      <c r="T168" s="629"/>
      <c r="U168" s="419" t="s">
        <v>7440</v>
      </c>
      <c r="V168" s="419" t="s">
        <v>807</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7274</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7725</v>
      </c>
      <c r="C169" s="404"/>
      <c r="D169" s="405">
        <v>50.0</v>
      </c>
      <c r="E169" s="448" t="s">
        <v>7726</v>
      </c>
      <c r="F169" s="407" t="s">
        <v>7727</v>
      </c>
      <c r="G169" s="463">
        <v>2.034050218458E12</v>
      </c>
      <c r="H169" s="409">
        <v>367.0</v>
      </c>
      <c r="I169" s="410">
        <v>0.41</v>
      </c>
      <c r="J169" s="411">
        <f t="shared" si="1"/>
        <v>242</v>
      </c>
      <c r="K169" s="449" t="s">
        <v>7728</v>
      </c>
      <c r="L169" s="450" t="s">
        <v>7729</v>
      </c>
      <c r="M169" s="450" t="s">
        <v>7689</v>
      </c>
      <c r="N169" s="547"/>
      <c r="O169" s="415">
        <v>25.0</v>
      </c>
      <c r="P169" s="451">
        <v>70.0</v>
      </c>
      <c r="Q169" s="419">
        <v>20.0</v>
      </c>
      <c r="R169" s="419">
        <v>90.0</v>
      </c>
      <c r="S169" s="629"/>
      <c r="T169" s="629"/>
      <c r="U169" s="419" t="s">
        <v>7440</v>
      </c>
      <c r="V169" s="419" t="s">
        <v>807</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7274</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7730</v>
      </c>
      <c r="C170" s="404"/>
      <c r="D170" s="405">
        <v>50.0</v>
      </c>
      <c r="E170" s="448" t="s">
        <v>7731</v>
      </c>
      <c r="F170" s="407" t="s">
        <v>7732</v>
      </c>
      <c r="G170" s="463">
        <v>2.034050218441E12</v>
      </c>
      <c r="H170" s="409">
        <v>400.0</v>
      </c>
      <c r="I170" s="410">
        <v>0.35</v>
      </c>
      <c r="J170" s="411">
        <f t="shared" si="1"/>
        <v>280</v>
      </c>
      <c r="K170" s="449" t="s">
        <v>7733</v>
      </c>
      <c r="L170" s="450" t="s">
        <v>7734</v>
      </c>
      <c r="M170" s="450" t="s">
        <v>7689</v>
      </c>
      <c r="N170" s="544"/>
      <c r="O170" s="483">
        <v>36.0</v>
      </c>
      <c r="P170" s="451">
        <v>70.0</v>
      </c>
      <c r="Q170" s="419">
        <v>20.0</v>
      </c>
      <c r="R170" s="419">
        <v>90.0</v>
      </c>
      <c r="S170" s="545"/>
      <c r="T170" s="545"/>
      <c r="U170" s="419" t="s">
        <v>7440</v>
      </c>
      <c r="V170" s="419" t="s">
        <v>807</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7094</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7735</v>
      </c>
      <c r="C171" s="404"/>
      <c r="D171" s="405">
        <v>50.0</v>
      </c>
      <c r="E171" s="448" t="s">
        <v>7736</v>
      </c>
      <c r="F171" s="407" t="s">
        <v>7737</v>
      </c>
      <c r="G171" s="463">
        <v>2.034050218434E12</v>
      </c>
      <c r="H171" s="409">
        <v>411.0</v>
      </c>
      <c r="I171" s="410">
        <v>0.36</v>
      </c>
      <c r="J171" s="411">
        <f t="shared" si="1"/>
        <v>284</v>
      </c>
      <c r="K171" s="449" t="s">
        <v>7738</v>
      </c>
      <c r="L171" s="450" t="s">
        <v>7739</v>
      </c>
      <c r="M171" s="450" t="s">
        <v>7689</v>
      </c>
      <c r="N171" s="547"/>
      <c r="O171" s="483">
        <v>60.0</v>
      </c>
      <c r="P171" s="451">
        <v>80.0</v>
      </c>
      <c r="Q171" s="419">
        <v>20.0</v>
      </c>
      <c r="R171" s="419">
        <v>170.0</v>
      </c>
      <c r="S171" s="629"/>
      <c r="T171" s="629"/>
      <c r="U171" s="419" t="s">
        <v>7440</v>
      </c>
      <c r="V171" s="419" t="s">
        <v>807</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7094</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7740</v>
      </c>
      <c r="C172" s="404"/>
      <c r="D172" s="405">
        <v>50.0</v>
      </c>
      <c r="E172" s="448" t="s">
        <v>7741</v>
      </c>
      <c r="F172" s="407" t="s">
        <v>7742</v>
      </c>
      <c r="G172" s="463">
        <v>2.034050218427E12</v>
      </c>
      <c r="H172" s="456">
        <v>433.0</v>
      </c>
      <c r="I172" s="410">
        <v>0.4</v>
      </c>
      <c r="J172" s="411">
        <f t="shared" si="1"/>
        <v>281</v>
      </c>
      <c r="K172" s="449" t="s">
        <v>7743</v>
      </c>
      <c r="L172" s="450" t="s">
        <v>7744</v>
      </c>
      <c r="M172" s="450" t="s">
        <v>7689</v>
      </c>
      <c r="N172" s="544"/>
      <c r="O172" s="483">
        <v>70.0</v>
      </c>
      <c r="P172" s="451">
        <v>80.0</v>
      </c>
      <c r="Q172" s="419">
        <v>20.0</v>
      </c>
      <c r="R172" s="419">
        <v>170.0</v>
      </c>
      <c r="S172" s="545"/>
      <c r="T172" s="545"/>
      <c r="U172" s="419" t="s">
        <v>7440</v>
      </c>
      <c r="V172" s="419" t="s">
        <v>807</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7094</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7745</v>
      </c>
      <c r="C173" s="404"/>
      <c r="D173" s="405">
        <v>50.0</v>
      </c>
      <c r="E173" s="448" t="s">
        <v>7746</v>
      </c>
      <c r="F173" s="407" t="s">
        <v>7747</v>
      </c>
      <c r="G173" s="463">
        <v>2.03405021841E12</v>
      </c>
      <c r="H173" s="456">
        <v>455.0</v>
      </c>
      <c r="I173" s="410">
        <v>0.38</v>
      </c>
      <c r="J173" s="411">
        <f t="shared" si="1"/>
        <v>309</v>
      </c>
      <c r="K173" s="449" t="s">
        <v>7748</v>
      </c>
      <c r="L173" s="450" t="s">
        <v>7749</v>
      </c>
      <c r="M173" s="450" t="s">
        <v>7689</v>
      </c>
      <c r="N173" s="544"/>
      <c r="O173" s="483">
        <v>75.0</v>
      </c>
      <c r="P173" s="451">
        <v>80.0</v>
      </c>
      <c r="Q173" s="419">
        <v>20.0</v>
      </c>
      <c r="R173" s="419">
        <v>170.0</v>
      </c>
      <c r="S173" s="545"/>
      <c r="T173" s="545"/>
      <c r="U173" s="419" t="s">
        <v>7440</v>
      </c>
      <c r="V173" s="419" t="s">
        <v>807</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7224</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7750</v>
      </c>
      <c r="C174" s="404"/>
      <c r="D174" s="405">
        <v>0.0</v>
      </c>
      <c r="E174" s="448" t="s">
        <v>7751</v>
      </c>
      <c r="F174" s="407" t="s">
        <v>7752</v>
      </c>
      <c r="G174" s="463">
        <v>2.034050218403E12</v>
      </c>
      <c r="H174" s="409">
        <v>466.0</v>
      </c>
      <c r="I174" s="410">
        <v>0.37</v>
      </c>
      <c r="J174" s="411">
        <f t="shared" si="1"/>
        <v>317</v>
      </c>
      <c r="K174" s="449" t="s">
        <v>7753</v>
      </c>
      <c r="L174" s="450" t="s">
        <v>7754</v>
      </c>
      <c r="M174" s="450" t="s">
        <v>7689</v>
      </c>
      <c r="N174" s="544"/>
      <c r="O174" s="483">
        <v>75.0</v>
      </c>
      <c r="P174" s="451">
        <v>80.0</v>
      </c>
      <c r="Q174" s="419">
        <v>20.0</v>
      </c>
      <c r="R174" s="419">
        <v>170.0</v>
      </c>
      <c r="S174" s="545"/>
      <c r="T174" s="545"/>
      <c r="U174" s="419" t="s">
        <v>7440</v>
      </c>
      <c r="V174" s="419" t="s">
        <v>807</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7224</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7755</v>
      </c>
      <c r="C175" s="404"/>
      <c r="D175" s="405">
        <v>50.0</v>
      </c>
      <c r="E175" s="448" t="s">
        <v>7756</v>
      </c>
      <c r="F175" s="407" t="s">
        <v>7757</v>
      </c>
      <c r="G175" s="463">
        <v>2.034050218397E12</v>
      </c>
      <c r="H175" s="409">
        <v>352.0</v>
      </c>
      <c r="I175" s="410">
        <v>0.39</v>
      </c>
      <c r="J175" s="411">
        <f t="shared" si="1"/>
        <v>236</v>
      </c>
      <c r="K175" s="449" t="s">
        <v>7758</v>
      </c>
      <c r="L175" s="450" t="s">
        <v>7759</v>
      </c>
      <c r="M175" s="450" t="s">
        <v>7689</v>
      </c>
      <c r="N175" s="547"/>
      <c r="O175" s="415">
        <v>25.0</v>
      </c>
      <c r="P175" s="451">
        <v>70.0</v>
      </c>
      <c r="Q175" s="419">
        <v>20.0</v>
      </c>
      <c r="R175" s="419">
        <v>90.0</v>
      </c>
      <c r="S175" s="629"/>
      <c r="T175" s="629"/>
      <c r="U175" s="419" t="s">
        <v>7440</v>
      </c>
      <c r="V175" s="419" t="s">
        <v>1952</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7274</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7760</v>
      </c>
      <c r="C176" s="404"/>
      <c r="D176" s="405">
        <v>50.0</v>
      </c>
      <c r="E176" s="448" t="s">
        <v>7761</v>
      </c>
      <c r="F176" s="407" t="s">
        <v>7762</v>
      </c>
      <c r="G176" s="463">
        <v>2.03405021838E12</v>
      </c>
      <c r="H176" s="409">
        <v>367.0</v>
      </c>
      <c r="I176" s="410">
        <v>0.41</v>
      </c>
      <c r="J176" s="411">
        <f t="shared" si="1"/>
        <v>239</v>
      </c>
      <c r="K176" s="449" t="s">
        <v>7763</v>
      </c>
      <c r="L176" s="450" t="s">
        <v>7764</v>
      </c>
      <c r="M176" s="450" t="s">
        <v>7689</v>
      </c>
      <c r="N176" s="547"/>
      <c r="O176" s="415">
        <v>25.0</v>
      </c>
      <c r="P176" s="451">
        <v>70.0</v>
      </c>
      <c r="Q176" s="419">
        <v>20.0</v>
      </c>
      <c r="R176" s="419">
        <v>90.0</v>
      </c>
      <c r="S176" s="629"/>
      <c r="T176" s="629"/>
      <c r="U176" s="419" t="s">
        <v>7440</v>
      </c>
      <c r="V176" s="419" t="s">
        <v>1952</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7274</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7765</v>
      </c>
      <c r="C177" s="404"/>
      <c r="D177" s="405">
        <v>50.0</v>
      </c>
      <c r="E177" s="448" t="s">
        <v>7766</v>
      </c>
      <c r="F177" s="407" t="s">
        <v>7767</v>
      </c>
      <c r="G177" s="463">
        <v>2.034050218373E12</v>
      </c>
      <c r="H177" s="456">
        <v>400.0</v>
      </c>
      <c r="I177" s="410">
        <v>0.35</v>
      </c>
      <c r="J177" s="411">
        <f t="shared" si="1"/>
        <v>276</v>
      </c>
      <c r="K177" s="449" t="s">
        <v>7768</v>
      </c>
      <c r="L177" s="450" t="s">
        <v>7769</v>
      </c>
      <c r="M177" s="450" t="s">
        <v>7689</v>
      </c>
      <c r="N177" s="544"/>
      <c r="O177" s="483">
        <v>36.0</v>
      </c>
      <c r="P177" s="451">
        <v>70.0</v>
      </c>
      <c r="Q177" s="419">
        <v>20.0</v>
      </c>
      <c r="R177" s="419">
        <v>90.0</v>
      </c>
      <c r="S177" s="545"/>
      <c r="T177" s="545"/>
      <c r="U177" s="419" t="s">
        <v>7440</v>
      </c>
      <c r="V177" s="419" t="s">
        <v>1952</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7094</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7770</v>
      </c>
      <c r="C178" s="404"/>
      <c r="D178" s="405">
        <v>50.0</v>
      </c>
      <c r="E178" s="448" t="s">
        <v>7771</v>
      </c>
      <c r="F178" s="407" t="s">
        <v>7772</v>
      </c>
      <c r="G178" s="463">
        <v>2.034050218366E12</v>
      </c>
      <c r="H178" s="456">
        <v>411.0</v>
      </c>
      <c r="I178" s="410">
        <v>0.37</v>
      </c>
      <c r="J178" s="411">
        <f t="shared" si="1"/>
        <v>279</v>
      </c>
      <c r="K178" s="449" t="s">
        <v>7773</v>
      </c>
      <c r="L178" s="450" t="s">
        <v>7774</v>
      </c>
      <c r="M178" s="450" t="s">
        <v>7689</v>
      </c>
      <c r="N178" s="544"/>
      <c r="O178" s="483">
        <v>60.0</v>
      </c>
      <c r="P178" s="451">
        <v>80.0</v>
      </c>
      <c r="Q178" s="419">
        <v>20.0</v>
      </c>
      <c r="R178" s="419">
        <v>170.0</v>
      </c>
      <c r="S178" s="545"/>
      <c r="T178" s="545"/>
      <c r="U178" s="419" t="s">
        <v>7440</v>
      </c>
      <c r="V178" s="419" t="s">
        <v>1952</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7094</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7775</v>
      </c>
      <c r="C179" s="404"/>
      <c r="D179" s="405">
        <v>50.0</v>
      </c>
      <c r="E179" s="448" t="s">
        <v>7776</v>
      </c>
      <c r="F179" s="407" t="s">
        <v>7777</v>
      </c>
      <c r="G179" s="463">
        <v>2.034050218359E12</v>
      </c>
      <c r="H179" s="456">
        <v>433.0</v>
      </c>
      <c r="I179" s="410">
        <v>0.4</v>
      </c>
      <c r="J179" s="411">
        <f t="shared" si="1"/>
        <v>281</v>
      </c>
      <c r="K179" s="449" t="s">
        <v>7778</v>
      </c>
      <c r="L179" s="450" t="s">
        <v>7779</v>
      </c>
      <c r="M179" s="450" t="s">
        <v>7689</v>
      </c>
      <c r="N179" s="544"/>
      <c r="O179" s="483">
        <v>70.0</v>
      </c>
      <c r="P179" s="451">
        <v>80.0</v>
      </c>
      <c r="Q179" s="419">
        <v>20.0</v>
      </c>
      <c r="R179" s="419">
        <v>170.0</v>
      </c>
      <c r="S179" s="545"/>
      <c r="T179" s="545"/>
      <c r="U179" s="419" t="s">
        <v>7440</v>
      </c>
      <c r="V179" s="419" t="s">
        <v>1952</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7780</v>
      </c>
      <c r="C180" s="404"/>
      <c r="D180" s="405">
        <v>50.0</v>
      </c>
      <c r="E180" s="448" t="s">
        <v>7781</v>
      </c>
      <c r="F180" s="407" t="s">
        <v>7782</v>
      </c>
      <c r="G180" s="463">
        <v>2.034050218342E12</v>
      </c>
      <c r="H180" s="456">
        <v>455.0</v>
      </c>
      <c r="I180" s="410">
        <v>0.39</v>
      </c>
      <c r="J180" s="411">
        <f t="shared" si="1"/>
        <v>305</v>
      </c>
      <c r="K180" s="449" t="s">
        <v>7783</v>
      </c>
      <c r="L180" s="450" t="s">
        <v>7784</v>
      </c>
      <c r="M180" s="450" t="s">
        <v>7689</v>
      </c>
      <c r="N180" s="544"/>
      <c r="O180" s="483">
        <v>75.0</v>
      </c>
      <c r="P180" s="451">
        <v>80.0</v>
      </c>
      <c r="Q180" s="419">
        <v>20.0</v>
      </c>
      <c r="R180" s="419">
        <v>170.0</v>
      </c>
      <c r="S180" s="545"/>
      <c r="T180" s="545"/>
      <c r="U180" s="419" t="s">
        <v>7440</v>
      </c>
      <c r="V180" s="419" t="s">
        <v>1952</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7224</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7785</v>
      </c>
      <c r="C181" s="404"/>
      <c r="D181" s="405">
        <v>50.0</v>
      </c>
      <c r="E181" s="448" t="s">
        <v>7786</v>
      </c>
      <c r="F181" s="407" t="s">
        <v>7787</v>
      </c>
      <c r="G181" s="463">
        <v>2.034050218335E12</v>
      </c>
      <c r="H181" s="409">
        <v>466.0</v>
      </c>
      <c r="I181" s="410">
        <v>0.37</v>
      </c>
      <c r="J181" s="411">
        <f t="shared" si="1"/>
        <v>317</v>
      </c>
      <c r="K181" s="449" t="s">
        <v>7788</v>
      </c>
      <c r="L181" s="450" t="s">
        <v>7789</v>
      </c>
      <c r="M181" s="450" t="s">
        <v>7689</v>
      </c>
      <c r="N181" s="544"/>
      <c r="O181" s="483">
        <v>75.0</v>
      </c>
      <c r="P181" s="451">
        <v>80.0</v>
      </c>
      <c r="Q181" s="419">
        <v>20.0</v>
      </c>
      <c r="R181" s="419">
        <v>170.0</v>
      </c>
      <c r="S181" s="545"/>
      <c r="T181" s="545"/>
      <c r="U181" s="419" t="s">
        <v>7440</v>
      </c>
      <c r="V181" s="419" t="s">
        <v>1952</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7224</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7790</v>
      </c>
      <c r="C182" s="404"/>
      <c r="D182" s="405">
        <v>50.0</v>
      </c>
      <c r="E182" s="448" t="s">
        <v>7791</v>
      </c>
      <c r="F182" s="407" t="s">
        <v>7792</v>
      </c>
      <c r="G182" s="463">
        <v>2.034050218328E12</v>
      </c>
      <c r="H182" s="409">
        <v>352.0</v>
      </c>
      <c r="I182" s="410">
        <v>0.39</v>
      </c>
      <c r="J182" s="411">
        <f t="shared" si="1"/>
        <v>236</v>
      </c>
      <c r="K182" s="449" t="s">
        <v>7793</v>
      </c>
      <c r="L182" s="450" t="s">
        <v>7794</v>
      </c>
      <c r="M182" s="450" t="s">
        <v>7689</v>
      </c>
      <c r="N182" s="547"/>
      <c r="O182" s="415">
        <v>25.0</v>
      </c>
      <c r="P182" s="451">
        <v>70.0</v>
      </c>
      <c r="Q182" s="419">
        <v>20.0</v>
      </c>
      <c r="R182" s="419">
        <v>90.0</v>
      </c>
      <c r="S182" s="629"/>
      <c r="T182" s="629"/>
      <c r="U182" s="419" t="s">
        <v>7440</v>
      </c>
      <c r="V182" s="419" t="s">
        <v>7795</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7274</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7796</v>
      </c>
      <c r="C183" s="404"/>
      <c r="D183" s="405">
        <v>50.0</v>
      </c>
      <c r="E183" s="448" t="s">
        <v>7797</v>
      </c>
      <c r="F183" s="407" t="s">
        <v>7798</v>
      </c>
      <c r="G183" s="463">
        <v>2.034050218311E12</v>
      </c>
      <c r="H183" s="409">
        <v>367.0</v>
      </c>
      <c r="I183" s="410">
        <v>0.42</v>
      </c>
      <c r="J183" s="411">
        <f t="shared" si="1"/>
        <v>231</v>
      </c>
      <c r="K183" s="449" t="s">
        <v>7799</v>
      </c>
      <c r="L183" s="450" t="s">
        <v>7800</v>
      </c>
      <c r="M183" s="450" t="s">
        <v>7689</v>
      </c>
      <c r="N183" s="547"/>
      <c r="O183" s="415">
        <v>25.0</v>
      </c>
      <c r="P183" s="451">
        <v>70.0</v>
      </c>
      <c r="Q183" s="419">
        <v>20.0</v>
      </c>
      <c r="R183" s="419">
        <v>90.0</v>
      </c>
      <c r="S183" s="629"/>
      <c r="T183" s="629"/>
      <c r="U183" s="419" t="s">
        <v>7440</v>
      </c>
      <c r="V183" s="419" t="s">
        <v>7795</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7274</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7801</v>
      </c>
      <c r="C184" s="404"/>
      <c r="D184" s="405">
        <v>50.0</v>
      </c>
      <c r="E184" s="448" t="s">
        <v>7802</v>
      </c>
      <c r="F184" s="407" t="s">
        <v>7803</v>
      </c>
      <c r="G184" s="463">
        <v>2.034050218304E12</v>
      </c>
      <c r="H184" s="456">
        <v>400.0</v>
      </c>
      <c r="I184" s="410">
        <v>0.43</v>
      </c>
      <c r="J184" s="411">
        <f t="shared" si="1"/>
        <v>256</v>
      </c>
      <c r="K184" s="449" t="s">
        <v>7804</v>
      </c>
      <c r="L184" s="450" t="s">
        <v>7805</v>
      </c>
      <c r="M184" s="450" t="s">
        <v>7689</v>
      </c>
      <c r="N184" s="544"/>
      <c r="O184" s="483">
        <v>36.0</v>
      </c>
      <c r="P184" s="451">
        <v>70.0</v>
      </c>
      <c r="Q184" s="419">
        <v>20.0</v>
      </c>
      <c r="R184" s="419">
        <v>90.0</v>
      </c>
      <c r="S184" s="545"/>
      <c r="T184" s="545"/>
      <c r="U184" s="419" t="s">
        <v>7440</v>
      </c>
      <c r="V184" s="419" t="s">
        <v>7795</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7094</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7806</v>
      </c>
      <c r="C185" s="404"/>
      <c r="D185" s="405">
        <v>50.0</v>
      </c>
      <c r="E185" s="448" t="s">
        <v>7807</v>
      </c>
      <c r="F185" s="407" t="s">
        <v>7808</v>
      </c>
      <c r="G185" s="463">
        <v>2.034050218298E12</v>
      </c>
      <c r="H185" s="456">
        <v>411.0</v>
      </c>
      <c r="I185" s="410">
        <v>0.37</v>
      </c>
      <c r="J185" s="411">
        <f t="shared" si="1"/>
        <v>279</v>
      </c>
      <c r="K185" s="449" t="s">
        <v>7809</v>
      </c>
      <c r="L185" s="450" t="s">
        <v>7810</v>
      </c>
      <c r="M185" s="450" t="s">
        <v>7689</v>
      </c>
      <c r="N185" s="544"/>
      <c r="O185" s="483">
        <v>60.0</v>
      </c>
      <c r="P185" s="451">
        <v>80.0</v>
      </c>
      <c r="Q185" s="419">
        <v>20.0</v>
      </c>
      <c r="R185" s="419">
        <v>170.0</v>
      </c>
      <c r="S185" s="545"/>
      <c r="T185" s="545"/>
      <c r="U185" s="419" t="s">
        <v>7440</v>
      </c>
      <c r="V185" s="419" t="s">
        <v>7795</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7094</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7811</v>
      </c>
      <c r="C186" s="404"/>
      <c r="D186" s="405">
        <v>50.0</v>
      </c>
      <c r="E186" s="448" t="s">
        <v>7812</v>
      </c>
      <c r="F186" s="407" t="s">
        <v>7813</v>
      </c>
      <c r="G186" s="463">
        <v>2.034050218281E12</v>
      </c>
      <c r="H186" s="456">
        <v>433.0</v>
      </c>
      <c r="I186" s="410">
        <v>0.4</v>
      </c>
      <c r="J186" s="411">
        <f t="shared" si="1"/>
        <v>286</v>
      </c>
      <c r="K186" s="449" t="s">
        <v>7814</v>
      </c>
      <c r="L186" s="450" t="s">
        <v>7815</v>
      </c>
      <c r="M186" s="450" t="s">
        <v>7689</v>
      </c>
      <c r="N186" s="544"/>
      <c r="O186" s="483">
        <v>70.0</v>
      </c>
      <c r="P186" s="451">
        <v>80.0</v>
      </c>
      <c r="Q186" s="419">
        <v>20.0</v>
      </c>
      <c r="R186" s="419">
        <v>170.0</v>
      </c>
      <c r="S186" s="545"/>
      <c r="T186" s="545"/>
      <c r="U186" s="419" t="s">
        <v>7440</v>
      </c>
      <c r="V186" s="419" t="s">
        <v>7795</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7816</v>
      </c>
      <c r="C187" s="404"/>
      <c r="D187" s="405">
        <v>50.0</v>
      </c>
      <c r="E187" s="448" t="s">
        <v>7817</v>
      </c>
      <c r="F187" s="407" t="s">
        <v>7818</v>
      </c>
      <c r="G187" s="623">
        <v>2.034050218274E12</v>
      </c>
      <c r="H187" s="456">
        <v>455.0</v>
      </c>
      <c r="I187" s="410">
        <v>0.39</v>
      </c>
      <c r="J187" s="411">
        <f t="shared" si="1"/>
        <v>300</v>
      </c>
      <c r="K187" s="449" t="s">
        <v>7819</v>
      </c>
      <c r="L187" s="450" t="s">
        <v>7820</v>
      </c>
      <c r="M187" s="450" t="s">
        <v>7689</v>
      </c>
      <c r="N187" s="544"/>
      <c r="O187" s="483">
        <v>75.0</v>
      </c>
      <c r="P187" s="451">
        <v>80.0</v>
      </c>
      <c r="Q187" s="419">
        <v>20.0</v>
      </c>
      <c r="R187" s="419">
        <v>170.0</v>
      </c>
      <c r="S187" s="545"/>
      <c r="T187" s="545"/>
      <c r="U187" s="419" t="s">
        <v>7440</v>
      </c>
      <c r="V187" s="419" t="s">
        <v>7795</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7224</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7821</v>
      </c>
      <c r="C188" s="404"/>
      <c r="D188" s="405">
        <v>50.0</v>
      </c>
      <c r="E188" s="448" t="s">
        <v>7822</v>
      </c>
      <c r="F188" s="407" t="s">
        <v>7823</v>
      </c>
      <c r="G188" s="463">
        <v>2.034050218267E12</v>
      </c>
      <c r="H188" s="409">
        <v>466.0</v>
      </c>
      <c r="I188" s="410">
        <v>0.37</v>
      </c>
      <c r="J188" s="411">
        <f t="shared" si="1"/>
        <v>317</v>
      </c>
      <c r="K188" s="449" t="s">
        <v>7824</v>
      </c>
      <c r="L188" s="450" t="s">
        <v>7825</v>
      </c>
      <c r="M188" s="450" t="s">
        <v>7689</v>
      </c>
      <c r="N188" s="544"/>
      <c r="O188" s="483">
        <v>75.0</v>
      </c>
      <c r="P188" s="451">
        <v>80.0</v>
      </c>
      <c r="Q188" s="419">
        <v>20.0</v>
      </c>
      <c r="R188" s="419">
        <v>170.0</v>
      </c>
      <c r="S188" s="545"/>
      <c r="T188" s="545"/>
      <c r="U188" s="419" t="s">
        <v>7440</v>
      </c>
      <c r="V188" s="419" t="s">
        <v>7795</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7224</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7826</v>
      </c>
      <c r="C189" s="404"/>
      <c r="D189" s="405">
        <v>50.0</v>
      </c>
      <c r="E189" s="448" t="s">
        <v>7827</v>
      </c>
      <c r="F189" s="407" t="s">
        <v>7828</v>
      </c>
      <c r="G189" s="463">
        <v>2.03405021825E12</v>
      </c>
      <c r="H189" s="409">
        <v>352.0</v>
      </c>
      <c r="I189" s="410">
        <v>0.39</v>
      </c>
      <c r="J189" s="411">
        <f t="shared" si="1"/>
        <v>236</v>
      </c>
      <c r="K189" s="449" t="s">
        <v>7829</v>
      </c>
      <c r="L189" s="450" t="s">
        <v>7830</v>
      </c>
      <c r="M189" s="450" t="s">
        <v>7689</v>
      </c>
      <c r="N189" s="547"/>
      <c r="O189" s="415">
        <v>25.0</v>
      </c>
      <c r="P189" s="451">
        <v>70.0</v>
      </c>
      <c r="Q189" s="419">
        <v>20.0</v>
      </c>
      <c r="R189" s="419">
        <v>90.0</v>
      </c>
      <c r="S189" s="629"/>
      <c r="T189" s="629"/>
      <c r="U189" s="419" t="s">
        <v>7440</v>
      </c>
      <c r="V189" s="419" t="s">
        <v>305</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7274</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7831</v>
      </c>
      <c r="C190" s="404"/>
      <c r="D190" s="405">
        <v>50.0</v>
      </c>
      <c r="E190" s="448" t="s">
        <v>7832</v>
      </c>
      <c r="F190" s="407" t="s">
        <v>7833</v>
      </c>
      <c r="G190" s="463">
        <v>2.034050218243E12</v>
      </c>
      <c r="H190" s="409">
        <v>367.0</v>
      </c>
      <c r="I190" s="410">
        <v>0.42</v>
      </c>
      <c r="J190" s="411">
        <f t="shared" si="1"/>
        <v>231</v>
      </c>
      <c r="K190" s="449" t="s">
        <v>7834</v>
      </c>
      <c r="L190" s="450" t="s">
        <v>7835</v>
      </c>
      <c r="M190" s="450" t="s">
        <v>7689</v>
      </c>
      <c r="N190" s="547"/>
      <c r="O190" s="415">
        <v>25.0</v>
      </c>
      <c r="P190" s="451">
        <v>70.0</v>
      </c>
      <c r="Q190" s="419">
        <v>20.0</v>
      </c>
      <c r="R190" s="419">
        <v>90.0</v>
      </c>
      <c r="S190" s="629"/>
      <c r="T190" s="629"/>
      <c r="U190" s="419" t="s">
        <v>7440</v>
      </c>
      <c r="V190" s="419" t="s">
        <v>305</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7274</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7836</v>
      </c>
      <c r="C191" s="474" t="s">
        <v>6659</v>
      </c>
      <c r="D191" s="475">
        <v>0.0</v>
      </c>
      <c r="E191" s="448" t="s">
        <v>7837</v>
      </c>
      <c r="F191" s="407" t="s">
        <v>7838</v>
      </c>
      <c r="G191" s="463">
        <v>2.034050218236E12</v>
      </c>
      <c r="H191" s="456">
        <v>400.0</v>
      </c>
      <c r="I191" s="410">
        <v>0.44</v>
      </c>
      <c r="J191" s="411">
        <f t="shared" si="1"/>
        <v>244</v>
      </c>
      <c r="K191" s="449" t="s">
        <v>7839</v>
      </c>
      <c r="L191" s="450" t="s">
        <v>7840</v>
      </c>
      <c r="M191" s="450" t="s">
        <v>7841</v>
      </c>
      <c r="N191" s="544"/>
      <c r="O191" s="483">
        <v>36.0</v>
      </c>
      <c r="P191" s="451">
        <v>70.0</v>
      </c>
      <c r="Q191" s="419">
        <v>20.0</v>
      </c>
      <c r="R191" s="419">
        <v>90.0</v>
      </c>
      <c r="S191" s="545"/>
      <c r="T191" s="545"/>
      <c r="U191" s="419" t="s">
        <v>7440</v>
      </c>
      <c r="V191" s="419" t="s">
        <v>305</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7094</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7842</v>
      </c>
      <c r="C192" s="404"/>
      <c r="D192" s="405">
        <v>50.0</v>
      </c>
      <c r="E192" s="448" t="s">
        <v>7843</v>
      </c>
      <c r="F192" s="407" t="s">
        <v>7844</v>
      </c>
      <c r="G192" s="463">
        <v>2.034050218229E12</v>
      </c>
      <c r="H192" s="456">
        <v>411.0</v>
      </c>
      <c r="I192" s="410">
        <v>0.37</v>
      </c>
      <c r="J192" s="411">
        <f t="shared" si="1"/>
        <v>279</v>
      </c>
      <c r="K192" s="449" t="s">
        <v>7845</v>
      </c>
      <c r="L192" s="450" t="s">
        <v>7846</v>
      </c>
      <c r="M192" s="450" t="s">
        <v>7689</v>
      </c>
      <c r="N192" s="544"/>
      <c r="O192" s="483">
        <v>60.0</v>
      </c>
      <c r="P192" s="451">
        <v>80.0</v>
      </c>
      <c r="Q192" s="419">
        <v>20.0</v>
      </c>
      <c r="R192" s="419">
        <v>170.0</v>
      </c>
      <c r="S192" s="545"/>
      <c r="T192" s="545"/>
      <c r="U192" s="419" t="s">
        <v>7440</v>
      </c>
      <c r="V192" s="419" t="s">
        <v>305</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7094</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7847</v>
      </c>
      <c r="C193" s="404"/>
      <c r="D193" s="405">
        <v>50.0</v>
      </c>
      <c r="E193" s="448" t="s">
        <v>7848</v>
      </c>
      <c r="F193" s="407" t="s">
        <v>7849</v>
      </c>
      <c r="G193" s="463">
        <v>2.034050218212E12</v>
      </c>
      <c r="H193" s="456">
        <v>433.0</v>
      </c>
      <c r="I193" s="410">
        <v>0.4</v>
      </c>
      <c r="J193" s="411">
        <f t="shared" si="1"/>
        <v>286</v>
      </c>
      <c r="K193" s="449" t="s">
        <v>7850</v>
      </c>
      <c r="L193" s="450" t="s">
        <v>7851</v>
      </c>
      <c r="M193" s="450" t="s">
        <v>7689</v>
      </c>
      <c r="N193" s="544"/>
      <c r="O193" s="483">
        <v>70.0</v>
      </c>
      <c r="P193" s="451">
        <v>80.0</v>
      </c>
      <c r="Q193" s="419">
        <v>20.0</v>
      </c>
      <c r="R193" s="419">
        <v>170.0</v>
      </c>
      <c r="S193" s="545"/>
      <c r="T193" s="545"/>
      <c r="U193" s="419" t="s">
        <v>7440</v>
      </c>
      <c r="V193" s="419" t="s">
        <v>305</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7852</v>
      </c>
      <c r="C194" s="404"/>
      <c r="D194" s="405">
        <v>50.0</v>
      </c>
      <c r="E194" s="448" t="s">
        <v>7853</v>
      </c>
      <c r="F194" s="407" t="s">
        <v>7854</v>
      </c>
      <c r="G194" s="463">
        <v>2.034050218205E12</v>
      </c>
      <c r="H194" s="456">
        <v>455.0</v>
      </c>
      <c r="I194" s="410">
        <v>0.39</v>
      </c>
      <c r="J194" s="411">
        <f t="shared" si="1"/>
        <v>296</v>
      </c>
      <c r="K194" s="449" t="s">
        <v>7855</v>
      </c>
      <c r="L194" s="450" t="s">
        <v>7856</v>
      </c>
      <c r="M194" s="450" t="s">
        <v>7689</v>
      </c>
      <c r="N194" s="544"/>
      <c r="O194" s="483">
        <v>75.0</v>
      </c>
      <c r="P194" s="451">
        <v>80.0</v>
      </c>
      <c r="Q194" s="419">
        <v>20.0</v>
      </c>
      <c r="R194" s="419">
        <v>170.0</v>
      </c>
      <c r="S194" s="545"/>
      <c r="T194" s="545"/>
      <c r="U194" s="419" t="s">
        <v>7440</v>
      </c>
      <c r="V194" s="419" t="s">
        <v>305</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7224</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7857</v>
      </c>
      <c r="C195" s="404"/>
      <c r="D195" s="405">
        <v>50.0</v>
      </c>
      <c r="E195" s="448" t="s">
        <v>7858</v>
      </c>
      <c r="F195" s="407" t="s">
        <v>7859</v>
      </c>
      <c r="G195" s="463">
        <v>2.034050218199E12</v>
      </c>
      <c r="H195" s="456">
        <v>466.0</v>
      </c>
      <c r="I195" s="410">
        <v>0.36</v>
      </c>
      <c r="J195" s="411">
        <f t="shared" si="1"/>
        <v>322</v>
      </c>
      <c r="K195" s="449" t="s">
        <v>7860</v>
      </c>
      <c r="L195" s="450" t="s">
        <v>7861</v>
      </c>
      <c r="M195" s="450" t="s">
        <v>7689</v>
      </c>
      <c r="N195" s="544"/>
      <c r="O195" s="483">
        <v>75.0</v>
      </c>
      <c r="P195" s="451">
        <v>80.0</v>
      </c>
      <c r="Q195" s="419">
        <v>20.0</v>
      </c>
      <c r="R195" s="419">
        <v>170.0</v>
      </c>
      <c r="S195" s="545"/>
      <c r="T195" s="545"/>
      <c r="U195" s="419" t="s">
        <v>7440</v>
      </c>
      <c r="V195" s="419" t="s">
        <v>305</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7224</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7862</v>
      </c>
      <c r="C196" s="474" t="s">
        <v>6659</v>
      </c>
      <c r="D196" s="475">
        <v>0.0</v>
      </c>
      <c r="E196" s="630" t="s">
        <v>7863</v>
      </c>
      <c r="F196" s="407" t="s">
        <v>7864</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7274</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7865</v>
      </c>
      <c r="C197" s="404"/>
      <c r="D197" s="405">
        <v>50.0</v>
      </c>
      <c r="E197" s="448" t="s">
        <v>7866</v>
      </c>
      <c r="F197" s="517" t="s">
        <v>7867</v>
      </c>
      <c r="G197" s="463">
        <v>2.03405021812E12</v>
      </c>
      <c r="H197" s="456">
        <v>451.0</v>
      </c>
      <c r="I197" s="410">
        <v>0.48</v>
      </c>
      <c r="J197" s="411">
        <f t="shared" si="1"/>
        <v>253</v>
      </c>
      <c r="K197" s="449" t="s">
        <v>7868</v>
      </c>
      <c r="L197" s="639" t="s">
        <v>7869</v>
      </c>
      <c r="M197" s="639" t="s">
        <v>7870</v>
      </c>
      <c r="N197" s="544"/>
      <c r="O197" s="640">
        <v>30.0</v>
      </c>
      <c r="P197" s="522">
        <v>80.0</v>
      </c>
      <c r="Q197" s="522">
        <v>20.0</v>
      </c>
      <c r="R197" s="522">
        <v>170.0</v>
      </c>
      <c r="S197" s="545"/>
      <c r="T197" s="545"/>
      <c r="U197" s="419" t="s">
        <v>7871</v>
      </c>
      <c r="V197" s="453"/>
      <c r="W197" s="419" t="s">
        <v>7872</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7873</v>
      </c>
      <c r="C198" s="404"/>
      <c r="D198" s="405">
        <v>50.0</v>
      </c>
      <c r="E198" s="448" t="s">
        <v>7874</v>
      </c>
      <c r="F198" s="407" t="s">
        <v>7875</v>
      </c>
      <c r="G198" s="463">
        <v>2.034050218113E12</v>
      </c>
      <c r="H198" s="456">
        <v>484.0</v>
      </c>
      <c r="I198" s="410">
        <v>0.49</v>
      </c>
      <c r="J198" s="411">
        <f t="shared" si="1"/>
        <v>266</v>
      </c>
      <c r="K198" s="449" t="s">
        <v>7876</v>
      </c>
      <c r="L198" s="641" t="s">
        <v>7877</v>
      </c>
      <c r="M198" s="641" t="s">
        <v>7878</v>
      </c>
      <c r="N198" s="544"/>
      <c r="O198" s="457">
        <v>75.0</v>
      </c>
      <c r="P198" s="451">
        <v>80.0</v>
      </c>
      <c r="Q198" s="419">
        <v>20.0</v>
      </c>
      <c r="R198" s="419">
        <v>170.0</v>
      </c>
      <c r="S198" s="545"/>
      <c r="T198" s="545"/>
      <c r="U198" s="419" t="s">
        <v>7879</v>
      </c>
      <c r="V198" s="453"/>
      <c r="W198" s="419" t="s">
        <v>7872</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7224</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7880</v>
      </c>
      <c r="C199" s="404"/>
      <c r="D199" s="405">
        <v>50.0</v>
      </c>
      <c r="E199" s="448" t="s">
        <v>7881</v>
      </c>
      <c r="F199" s="407" t="s">
        <v>7882</v>
      </c>
      <c r="G199" s="463">
        <v>2.034050218106E12</v>
      </c>
      <c r="H199" s="456">
        <v>550.0</v>
      </c>
      <c r="I199" s="410">
        <v>0.51</v>
      </c>
      <c r="J199" s="411">
        <f t="shared" si="1"/>
        <v>297</v>
      </c>
      <c r="K199" s="449" t="s">
        <v>7883</v>
      </c>
      <c r="L199" s="641" t="s">
        <v>7884</v>
      </c>
      <c r="M199" s="641" t="s">
        <v>7885</v>
      </c>
      <c r="N199" s="544"/>
      <c r="O199" s="457">
        <v>75.0</v>
      </c>
      <c r="P199" s="451">
        <v>80.0</v>
      </c>
      <c r="Q199" s="419">
        <v>20.0</v>
      </c>
      <c r="R199" s="419">
        <v>170.0</v>
      </c>
      <c r="S199" s="545"/>
      <c r="T199" s="545"/>
      <c r="U199" s="419" t="s">
        <v>7886</v>
      </c>
      <c r="V199" s="453"/>
      <c r="W199" s="419" t="s">
        <v>7872</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7224</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7887</v>
      </c>
      <c r="C200" s="404"/>
      <c r="D200" s="405">
        <v>50.0</v>
      </c>
      <c r="E200" s="448" t="s">
        <v>7888</v>
      </c>
      <c r="F200" s="407" t="s">
        <v>7889</v>
      </c>
      <c r="G200" s="463">
        <v>2.034050218083E12</v>
      </c>
      <c r="H200" s="456">
        <v>451.0</v>
      </c>
      <c r="I200" s="410">
        <v>0.48</v>
      </c>
      <c r="J200" s="411">
        <f t="shared" si="1"/>
        <v>253</v>
      </c>
      <c r="K200" s="449" t="s">
        <v>7890</v>
      </c>
      <c r="L200" s="641" t="s">
        <v>7891</v>
      </c>
      <c r="M200" s="641" t="s">
        <v>7892</v>
      </c>
      <c r="N200" s="544"/>
      <c r="O200" s="640">
        <v>30.0</v>
      </c>
      <c r="P200" s="522">
        <v>80.0</v>
      </c>
      <c r="Q200" s="522">
        <v>20.0</v>
      </c>
      <c r="R200" s="522">
        <v>170.0</v>
      </c>
      <c r="S200" s="545"/>
      <c r="T200" s="545"/>
      <c r="U200" s="419" t="s">
        <v>7893</v>
      </c>
      <c r="V200" s="453"/>
      <c r="W200" s="419" t="s">
        <v>7872</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7894</v>
      </c>
      <c r="C201" s="404"/>
      <c r="D201" s="405">
        <v>50.0</v>
      </c>
      <c r="E201" s="448" t="s">
        <v>7895</v>
      </c>
      <c r="F201" s="407" t="s">
        <v>7896</v>
      </c>
      <c r="G201" s="463">
        <v>2.034050218076E12</v>
      </c>
      <c r="H201" s="456">
        <v>484.0</v>
      </c>
      <c r="I201" s="410">
        <v>0.49</v>
      </c>
      <c r="J201" s="411">
        <f t="shared" si="1"/>
        <v>261</v>
      </c>
      <c r="K201" s="449" t="s">
        <v>7897</v>
      </c>
      <c r="L201" s="641" t="s">
        <v>7898</v>
      </c>
      <c r="M201" s="641" t="s">
        <v>7899</v>
      </c>
      <c r="N201" s="544"/>
      <c r="O201" s="457">
        <v>75.0</v>
      </c>
      <c r="P201" s="624">
        <v>80.0</v>
      </c>
      <c r="Q201" s="522">
        <v>20.0</v>
      </c>
      <c r="R201" s="522">
        <v>170.0</v>
      </c>
      <c r="S201" s="545"/>
      <c r="T201" s="545"/>
      <c r="U201" s="419" t="s">
        <v>7900</v>
      </c>
      <c r="V201" s="453"/>
      <c r="W201" s="419" t="s">
        <v>7872</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7224</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7901</v>
      </c>
      <c r="C202" s="404"/>
      <c r="D202" s="405">
        <v>50.0</v>
      </c>
      <c r="E202" s="406" t="s">
        <v>7902</v>
      </c>
      <c r="F202" s="407" t="s">
        <v>7903</v>
      </c>
      <c r="G202" s="627">
        <v>2.034050218069E12</v>
      </c>
      <c r="H202" s="456">
        <v>550.0</v>
      </c>
      <c r="I202" s="410">
        <v>0.51</v>
      </c>
      <c r="J202" s="411">
        <f t="shared" si="1"/>
        <v>292</v>
      </c>
      <c r="K202" s="449" t="s">
        <v>7904</v>
      </c>
      <c r="L202" s="641" t="s">
        <v>7905</v>
      </c>
      <c r="M202" s="641" t="s">
        <v>7906</v>
      </c>
      <c r="N202" s="544"/>
      <c r="O202" s="457">
        <v>75.0</v>
      </c>
      <c r="P202" s="624">
        <v>80.0</v>
      </c>
      <c r="Q202" s="522">
        <v>20.0</v>
      </c>
      <c r="R202" s="522">
        <v>170.0</v>
      </c>
      <c r="S202" s="545"/>
      <c r="T202" s="545"/>
      <c r="U202" s="417" t="s">
        <v>7907</v>
      </c>
      <c r="V202" s="501"/>
      <c r="W202" s="417" t="s">
        <v>7872</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7224</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7908</v>
      </c>
      <c r="C203" s="404"/>
      <c r="D203" s="405">
        <v>50.0</v>
      </c>
      <c r="E203" s="448" t="s">
        <v>7909</v>
      </c>
      <c r="F203" s="407" t="s">
        <v>7910</v>
      </c>
      <c r="G203" s="463">
        <v>2.034050218052E12</v>
      </c>
      <c r="H203" s="456">
        <v>418.0</v>
      </c>
      <c r="I203" s="410">
        <v>0.54</v>
      </c>
      <c r="J203" s="411">
        <f t="shared" si="1"/>
        <v>213</v>
      </c>
      <c r="K203" s="449" t="s">
        <v>7911</v>
      </c>
      <c r="L203" s="641" t="s">
        <v>7912</v>
      </c>
      <c r="M203" s="641" t="s">
        <v>7913</v>
      </c>
      <c r="N203" s="544"/>
      <c r="O203" s="457">
        <v>30.0</v>
      </c>
      <c r="P203" s="451">
        <v>70.0</v>
      </c>
      <c r="Q203" s="419">
        <v>20.0</v>
      </c>
      <c r="R203" s="419">
        <v>90.0</v>
      </c>
      <c r="S203" s="545"/>
      <c r="T203" s="545"/>
      <c r="U203" s="419" t="s">
        <v>7914</v>
      </c>
      <c r="V203" s="453"/>
      <c r="W203" s="419" t="s">
        <v>7872</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7274</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7915</v>
      </c>
      <c r="C204" s="404"/>
      <c r="D204" s="405">
        <v>50.0</v>
      </c>
      <c r="E204" s="448" t="s">
        <v>7916</v>
      </c>
      <c r="F204" s="407" t="s">
        <v>7917</v>
      </c>
      <c r="G204" s="463">
        <v>2.034050218045E12</v>
      </c>
      <c r="H204" s="456">
        <v>451.0</v>
      </c>
      <c r="I204" s="410">
        <v>0.48</v>
      </c>
      <c r="J204" s="411">
        <f t="shared" si="1"/>
        <v>257</v>
      </c>
      <c r="K204" s="449" t="s">
        <v>7918</v>
      </c>
      <c r="L204" s="641" t="s">
        <v>7919</v>
      </c>
      <c r="M204" s="641" t="s">
        <v>7920</v>
      </c>
      <c r="N204" s="544"/>
      <c r="O204" s="640">
        <v>30.0</v>
      </c>
      <c r="P204" s="522">
        <v>80.0</v>
      </c>
      <c r="Q204" s="522">
        <v>20.0</v>
      </c>
      <c r="R204" s="522">
        <v>170.0</v>
      </c>
      <c r="S204" s="545"/>
      <c r="T204" s="545"/>
      <c r="U204" s="419" t="s">
        <v>7921</v>
      </c>
      <c r="V204" s="453"/>
      <c r="W204" s="419" t="s">
        <v>7872</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7922</v>
      </c>
      <c r="C205" s="404"/>
      <c r="D205" s="405">
        <v>50.0</v>
      </c>
      <c r="E205" s="448" t="s">
        <v>7923</v>
      </c>
      <c r="F205" s="407" t="s">
        <v>7924</v>
      </c>
      <c r="G205" s="463">
        <v>2.034050218038E12</v>
      </c>
      <c r="H205" s="456">
        <v>546.0</v>
      </c>
      <c r="I205" s="410">
        <v>0.55</v>
      </c>
      <c r="J205" s="411">
        <f t="shared" si="1"/>
        <v>273</v>
      </c>
      <c r="K205" s="449" t="s">
        <v>7925</v>
      </c>
      <c r="L205" s="641" t="s">
        <v>7926</v>
      </c>
      <c r="M205" s="641" t="s">
        <v>7927</v>
      </c>
      <c r="N205" s="544"/>
      <c r="O205" s="457">
        <v>75.0</v>
      </c>
      <c r="P205" s="624">
        <v>80.0</v>
      </c>
      <c r="Q205" s="522">
        <v>20.0</v>
      </c>
      <c r="R205" s="522">
        <v>170.0</v>
      </c>
      <c r="S205" s="545"/>
      <c r="T205" s="545"/>
      <c r="U205" s="419" t="s">
        <v>7928</v>
      </c>
      <c r="V205" s="453"/>
      <c r="W205" s="419" t="s">
        <v>7872</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7224</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7929</v>
      </c>
      <c r="C206" s="404"/>
      <c r="D206" s="405">
        <v>50.0</v>
      </c>
      <c r="E206" s="448" t="s">
        <v>7930</v>
      </c>
      <c r="F206" s="407" t="s">
        <v>7931</v>
      </c>
      <c r="G206" s="463">
        <v>2.034050218021E12</v>
      </c>
      <c r="H206" s="456">
        <v>550.0</v>
      </c>
      <c r="I206" s="410">
        <v>0.51</v>
      </c>
      <c r="J206" s="411">
        <f t="shared" si="1"/>
        <v>286</v>
      </c>
      <c r="K206" s="449" t="s">
        <v>7932</v>
      </c>
      <c r="L206" s="641" t="s">
        <v>7933</v>
      </c>
      <c r="M206" s="641" t="s">
        <v>7934</v>
      </c>
      <c r="N206" s="544"/>
      <c r="O206" s="457">
        <v>75.0</v>
      </c>
      <c r="P206" s="624">
        <v>80.0</v>
      </c>
      <c r="Q206" s="522">
        <v>20.0</v>
      </c>
      <c r="R206" s="522">
        <v>170.0</v>
      </c>
      <c r="S206" s="545"/>
      <c r="T206" s="545"/>
      <c r="U206" s="419" t="s">
        <v>7935</v>
      </c>
      <c r="V206" s="453"/>
      <c r="W206" s="419" t="s">
        <v>7872</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7224</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7936</v>
      </c>
      <c r="C207" s="404"/>
      <c r="D207" s="405">
        <v>50.0</v>
      </c>
      <c r="E207" s="448" t="s">
        <v>7937</v>
      </c>
      <c r="F207" s="407" t="s">
        <v>7938</v>
      </c>
      <c r="G207" s="463">
        <v>2.034050218014E12</v>
      </c>
      <c r="H207" s="456">
        <v>418.0</v>
      </c>
      <c r="I207" s="410">
        <v>0.54</v>
      </c>
      <c r="J207" s="411">
        <f t="shared" si="1"/>
        <v>209</v>
      </c>
      <c r="K207" s="449" t="s">
        <v>7939</v>
      </c>
      <c r="L207" s="641" t="s">
        <v>7940</v>
      </c>
      <c r="M207" s="641" t="s">
        <v>7941</v>
      </c>
      <c r="N207" s="544"/>
      <c r="O207" s="457">
        <v>30.0</v>
      </c>
      <c r="P207" s="451">
        <v>70.0</v>
      </c>
      <c r="Q207" s="419">
        <v>20.0</v>
      </c>
      <c r="R207" s="419">
        <v>90.0</v>
      </c>
      <c r="S207" s="545"/>
      <c r="T207" s="545"/>
      <c r="U207" s="419" t="s">
        <v>7942</v>
      </c>
      <c r="V207" s="453"/>
      <c r="W207" s="419" t="s">
        <v>7872</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7274</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7943</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7944</v>
      </c>
      <c r="C208" s="404"/>
      <c r="D208" s="405">
        <v>50.0</v>
      </c>
      <c r="E208" s="448" t="s">
        <v>7945</v>
      </c>
      <c r="F208" s="407" t="s">
        <v>7946</v>
      </c>
      <c r="G208" s="463">
        <v>2.034050218007E12</v>
      </c>
      <c r="H208" s="456">
        <v>451.0</v>
      </c>
      <c r="I208" s="410">
        <v>0.48</v>
      </c>
      <c r="J208" s="411">
        <f t="shared" si="1"/>
        <v>248</v>
      </c>
      <c r="K208" s="449" t="s">
        <v>7947</v>
      </c>
      <c r="L208" s="641" t="s">
        <v>7948</v>
      </c>
      <c r="M208" s="641" t="s">
        <v>7949</v>
      </c>
      <c r="N208" s="544"/>
      <c r="O208" s="640">
        <v>30.0</v>
      </c>
      <c r="P208" s="522">
        <v>80.0</v>
      </c>
      <c r="Q208" s="522">
        <v>20.0</v>
      </c>
      <c r="R208" s="522">
        <v>170.0</v>
      </c>
      <c r="S208" s="545"/>
      <c r="T208" s="545"/>
      <c r="U208" s="419" t="s">
        <v>7950</v>
      </c>
      <c r="V208" s="453"/>
      <c r="W208" s="419" t="s">
        <v>7872</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7951</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7952</v>
      </c>
      <c r="C209" s="404"/>
      <c r="D209" s="405">
        <v>50.0</v>
      </c>
      <c r="E209" s="448" t="s">
        <v>7953</v>
      </c>
      <c r="F209" s="407" t="s">
        <v>7954</v>
      </c>
      <c r="G209" s="463">
        <v>2.034050217994E12</v>
      </c>
      <c r="H209" s="456">
        <v>484.0</v>
      </c>
      <c r="I209" s="410">
        <v>0.49</v>
      </c>
      <c r="J209" s="411">
        <f t="shared" si="1"/>
        <v>266</v>
      </c>
      <c r="K209" s="449" t="s">
        <v>7955</v>
      </c>
      <c r="L209" s="641" t="s">
        <v>7956</v>
      </c>
      <c r="M209" s="643" t="s">
        <v>7957</v>
      </c>
      <c r="N209" s="544"/>
      <c r="O209" s="457">
        <v>75.0</v>
      </c>
      <c r="P209" s="624">
        <v>80.0</v>
      </c>
      <c r="Q209" s="522">
        <v>20.0</v>
      </c>
      <c r="R209" s="522">
        <v>170.0</v>
      </c>
      <c r="S209" s="545"/>
      <c r="T209" s="545"/>
      <c r="U209" s="419" t="s">
        <v>7958</v>
      </c>
      <c r="V209" s="453"/>
      <c r="W209" s="419" t="s">
        <v>7872</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7224</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7959</v>
      </c>
      <c r="C210" s="404"/>
      <c r="D210" s="405">
        <v>50.0</v>
      </c>
      <c r="E210" s="448" t="s">
        <v>7960</v>
      </c>
      <c r="F210" s="407" t="s">
        <v>7961</v>
      </c>
      <c r="G210" s="463">
        <v>2.034050217987E12</v>
      </c>
      <c r="H210" s="456">
        <v>550.0</v>
      </c>
      <c r="I210" s="410">
        <v>0.51</v>
      </c>
      <c r="J210" s="411">
        <f t="shared" si="1"/>
        <v>297</v>
      </c>
      <c r="K210" s="449" t="s">
        <v>7962</v>
      </c>
      <c r="L210" s="641" t="s">
        <v>7963</v>
      </c>
      <c r="M210" s="641" t="s">
        <v>7964</v>
      </c>
      <c r="N210" s="544"/>
      <c r="O210" s="457">
        <v>75.0</v>
      </c>
      <c r="P210" s="624">
        <v>80.0</v>
      </c>
      <c r="Q210" s="522">
        <v>20.0</v>
      </c>
      <c r="R210" s="522">
        <v>170.0</v>
      </c>
      <c r="S210" s="545"/>
      <c r="T210" s="545"/>
      <c r="U210" s="419" t="s">
        <v>7965</v>
      </c>
      <c r="V210" s="453"/>
      <c r="W210" s="419" t="s">
        <v>7872</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7224</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7966</v>
      </c>
      <c r="C211" s="404"/>
      <c r="D211" s="405">
        <v>50.0</v>
      </c>
      <c r="E211" s="448" t="s">
        <v>7967</v>
      </c>
      <c r="F211" s="407" t="s">
        <v>7968</v>
      </c>
      <c r="G211" s="463">
        <v>2.03405021797E12</v>
      </c>
      <c r="H211" s="456">
        <v>418.0</v>
      </c>
      <c r="I211" s="410">
        <v>0.54</v>
      </c>
      <c r="J211" s="411">
        <f t="shared" si="1"/>
        <v>213</v>
      </c>
      <c r="K211" s="449" t="s">
        <v>7969</v>
      </c>
      <c r="L211" s="641" t="s">
        <v>7970</v>
      </c>
      <c r="M211" s="641" t="s">
        <v>7971</v>
      </c>
      <c r="N211" s="544"/>
      <c r="O211" s="457">
        <v>30.0</v>
      </c>
      <c r="P211" s="451">
        <v>70.0</v>
      </c>
      <c r="Q211" s="419">
        <v>20.0</v>
      </c>
      <c r="R211" s="419">
        <v>90.0</v>
      </c>
      <c r="S211" s="545"/>
      <c r="T211" s="545"/>
      <c r="U211" s="419" t="s">
        <v>7972</v>
      </c>
      <c r="V211" s="453"/>
      <c r="W211" s="419" t="s">
        <v>7872</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7274</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7973</v>
      </c>
      <c r="C212" s="404"/>
      <c r="D212" s="405">
        <v>50.0</v>
      </c>
      <c r="E212" s="448" t="s">
        <v>7974</v>
      </c>
      <c r="F212" s="407" t="s">
        <v>7975</v>
      </c>
      <c r="G212" s="463">
        <v>2.034050217963E12</v>
      </c>
      <c r="H212" s="456">
        <v>451.0</v>
      </c>
      <c r="I212" s="410">
        <v>0.48</v>
      </c>
      <c r="J212" s="411">
        <f t="shared" si="1"/>
        <v>248</v>
      </c>
      <c r="K212" s="449" t="s">
        <v>7976</v>
      </c>
      <c r="L212" s="641" t="s">
        <v>7977</v>
      </c>
      <c r="M212" s="641" t="s">
        <v>7978</v>
      </c>
      <c r="N212" s="544"/>
      <c r="O212" s="640">
        <v>30.0</v>
      </c>
      <c r="P212" s="522">
        <v>80.0</v>
      </c>
      <c r="Q212" s="522">
        <v>20.0</v>
      </c>
      <c r="R212" s="522">
        <v>170.0</v>
      </c>
      <c r="S212" s="545"/>
      <c r="T212" s="545"/>
      <c r="U212" s="419" t="s">
        <v>7979</v>
      </c>
      <c r="V212" s="453"/>
      <c r="W212" s="419" t="s">
        <v>7872</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7980</v>
      </c>
      <c r="C213" s="404"/>
      <c r="D213" s="405">
        <v>50.0</v>
      </c>
      <c r="E213" s="448" t="s">
        <v>7981</v>
      </c>
      <c r="F213" s="407" t="s">
        <v>7982</v>
      </c>
      <c r="G213" s="463">
        <v>2.034050217956E12</v>
      </c>
      <c r="H213" s="456">
        <v>484.0</v>
      </c>
      <c r="I213" s="410">
        <v>0.49</v>
      </c>
      <c r="J213" s="411">
        <f t="shared" si="1"/>
        <v>266</v>
      </c>
      <c r="K213" s="449" t="s">
        <v>7983</v>
      </c>
      <c r="L213" s="641" t="s">
        <v>7984</v>
      </c>
      <c r="M213" s="641" t="s">
        <v>7985</v>
      </c>
      <c r="N213" s="544"/>
      <c r="O213" s="457">
        <v>75.0</v>
      </c>
      <c r="P213" s="624">
        <v>80.0</v>
      </c>
      <c r="Q213" s="522">
        <v>20.0</v>
      </c>
      <c r="R213" s="522">
        <v>170.0</v>
      </c>
      <c r="S213" s="545"/>
      <c r="T213" s="545"/>
      <c r="U213" s="419" t="s">
        <v>7986</v>
      </c>
      <c r="V213" s="453"/>
      <c r="W213" s="419" t="s">
        <v>7872</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7224</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7987</v>
      </c>
      <c r="C214" s="404"/>
      <c r="D214" s="405">
        <v>50.0</v>
      </c>
      <c r="E214" s="644" t="s">
        <v>7988</v>
      </c>
      <c r="F214" s="407" t="s">
        <v>7989</v>
      </c>
      <c r="G214" s="463">
        <v>2.034050217949E12</v>
      </c>
      <c r="H214" s="456">
        <v>550.0</v>
      </c>
      <c r="I214" s="410">
        <v>0.51</v>
      </c>
      <c r="J214" s="411">
        <f t="shared" si="1"/>
        <v>286</v>
      </c>
      <c r="K214" s="449" t="s">
        <v>7990</v>
      </c>
      <c r="L214" s="645" t="s">
        <v>7991</v>
      </c>
      <c r="M214" s="645" t="s">
        <v>7992</v>
      </c>
      <c r="N214" s="544"/>
      <c r="O214" s="468">
        <v>75.0</v>
      </c>
      <c r="P214" s="451">
        <v>80.0</v>
      </c>
      <c r="Q214" s="419">
        <v>20.0</v>
      </c>
      <c r="R214" s="419">
        <v>170.0</v>
      </c>
      <c r="S214" s="545"/>
      <c r="T214" s="545"/>
      <c r="U214" s="419" t="s">
        <v>7993</v>
      </c>
      <c r="V214" s="453"/>
      <c r="W214" s="419" t="s">
        <v>7872</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7224</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7994</v>
      </c>
      <c r="C215" s="404"/>
      <c r="D215" s="405">
        <v>50.0</v>
      </c>
      <c r="E215" s="648" t="s">
        <v>7995</v>
      </c>
      <c r="F215" s="407" t="s">
        <v>7996</v>
      </c>
      <c r="G215" s="463">
        <v>2.027573340652E12</v>
      </c>
      <c r="H215" s="456">
        <v>418.0</v>
      </c>
      <c r="I215" s="410">
        <v>0.54</v>
      </c>
      <c r="J215" s="411">
        <f t="shared" si="1"/>
        <v>209</v>
      </c>
      <c r="K215" s="449" t="s">
        <v>7997</v>
      </c>
      <c r="L215" s="645" t="s">
        <v>7998</v>
      </c>
      <c r="M215" s="645" t="s">
        <v>7999</v>
      </c>
      <c r="N215" s="544"/>
      <c r="O215" s="468">
        <v>30.0</v>
      </c>
      <c r="P215" s="451">
        <v>70.0</v>
      </c>
      <c r="Q215" s="419">
        <v>20.0</v>
      </c>
      <c r="R215" s="419">
        <v>90.0</v>
      </c>
      <c r="S215" s="545"/>
      <c r="T215" s="545"/>
      <c r="U215" s="419" t="s">
        <v>8000</v>
      </c>
      <c r="V215" s="453"/>
      <c r="W215" s="419" t="s">
        <v>7872</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7274</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8001</v>
      </c>
      <c r="C216" s="404"/>
      <c r="D216" s="405">
        <v>50.0</v>
      </c>
      <c r="E216" s="644" t="s">
        <v>8002</v>
      </c>
      <c r="F216" s="407" t="s">
        <v>8003</v>
      </c>
      <c r="G216" s="463">
        <v>2.027573340669E12</v>
      </c>
      <c r="H216" s="456">
        <v>451.0</v>
      </c>
      <c r="I216" s="410">
        <v>0.48</v>
      </c>
      <c r="J216" s="411">
        <f t="shared" si="1"/>
        <v>248</v>
      </c>
      <c r="K216" s="449" t="s">
        <v>8004</v>
      </c>
      <c r="L216" s="645" t="s">
        <v>8005</v>
      </c>
      <c r="M216" s="645" t="s">
        <v>8006</v>
      </c>
      <c r="N216" s="544"/>
      <c r="O216" s="650">
        <v>30.0</v>
      </c>
      <c r="P216" s="419">
        <v>80.0</v>
      </c>
      <c r="Q216" s="419">
        <v>20.0</v>
      </c>
      <c r="R216" s="419">
        <v>170.0</v>
      </c>
      <c r="S216" s="545"/>
      <c r="T216" s="545"/>
      <c r="U216" s="419" t="s">
        <v>8007</v>
      </c>
      <c r="V216" s="453"/>
      <c r="W216" s="419" t="s">
        <v>7872</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8008</v>
      </c>
      <c r="C217" s="404"/>
      <c r="D217" s="405">
        <v>50.0</v>
      </c>
      <c r="E217" s="644" t="s">
        <v>8009</v>
      </c>
      <c r="F217" s="407" t="s">
        <v>8010</v>
      </c>
      <c r="G217" s="463">
        <v>2.027573340676E12</v>
      </c>
      <c r="H217" s="456">
        <v>546.0</v>
      </c>
      <c r="I217" s="410">
        <v>0.54</v>
      </c>
      <c r="J217" s="411">
        <f t="shared" si="1"/>
        <v>268</v>
      </c>
      <c r="K217" s="449" t="s">
        <v>8011</v>
      </c>
      <c r="L217" s="645" t="s">
        <v>8012</v>
      </c>
      <c r="M217" s="645" t="s">
        <v>8013</v>
      </c>
      <c r="N217" s="544"/>
      <c r="O217" s="468">
        <v>75.0</v>
      </c>
      <c r="P217" s="451">
        <v>80.0</v>
      </c>
      <c r="Q217" s="419">
        <v>20.0</v>
      </c>
      <c r="R217" s="419">
        <v>170.0</v>
      </c>
      <c r="S217" s="545"/>
      <c r="T217" s="545"/>
      <c r="U217" s="419" t="s">
        <v>8014</v>
      </c>
      <c r="V217" s="453"/>
      <c r="W217" s="419" t="s">
        <v>7872</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7224</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8015</v>
      </c>
      <c r="C218" s="404"/>
      <c r="D218" s="405">
        <v>50.0</v>
      </c>
      <c r="E218" s="651" t="s">
        <v>8016</v>
      </c>
      <c r="F218" s="407" t="s">
        <v>8017</v>
      </c>
      <c r="G218" s="463">
        <v>2.027573340683E12</v>
      </c>
      <c r="H218" s="456">
        <v>550.0</v>
      </c>
      <c r="I218" s="410">
        <v>0.51</v>
      </c>
      <c r="J218" s="411">
        <f t="shared" si="1"/>
        <v>292</v>
      </c>
      <c r="K218" s="449" t="s">
        <v>8018</v>
      </c>
      <c r="L218" s="645" t="s">
        <v>8019</v>
      </c>
      <c r="M218" s="645" t="s">
        <v>8020</v>
      </c>
      <c r="N218" s="544"/>
      <c r="O218" s="468">
        <v>75.0</v>
      </c>
      <c r="P218" s="451">
        <v>80.0</v>
      </c>
      <c r="Q218" s="419">
        <v>20.0</v>
      </c>
      <c r="R218" s="419">
        <v>170.0</v>
      </c>
      <c r="S218" s="545"/>
      <c r="T218" s="545"/>
      <c r="U218" s="419" t="s">
        <v>8021</v>
      </c>
      <c r="V218" s="453"/>
      <c r="W218" s="419" t="s">
        <v>7872</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7224</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8022</v>
      </c>
      <c r="C219" s="404"/>
      <c r="D219" s="405">
        <v>50.0</v>
      </c>
      <c r="E219" s="652" t="s">
        <v>8023</v>
      </c>
      <c r="F219" s="407" t="s">
        <v>8024</v>
      </c>
      <c r="G219" s="463">
        <v>2.02757334069E12</v>
      </c>
      <c r="H219" s="456">
        <v>418.0</v>
      </c>
      <c r="I219" s="410">
        <v>0.54</v>
      </c>
      <c r="J219" s="411">
        <f t="shared" si="1"/>
        <v>209</v>
      </c>
      <c r="K219" s="449" t="s">
        <v>8025</v>
      </c>
      <c r="L219" s="645" t="s">
        <v>8026</v>
      </c>
      <c r="M219" s="645" t="s">
        <v>8027</v>
      </c>
      <c r="N219" s="544"/>
      <c r="O219" s="468">
        <v>30.0</v>
      </c>
      <c r="P219" s="451">
        <v>70.0</v>
      </c>
      <c r="Q219" s="419">
        <v>20.0</v>
      </c>
      <c r="R219" s="419">
        <v>90.0</v>
      </c>
      <c r="S219" s="545"/>
      <c r="T219" s="545"/>
      <c r="U219" s="419" t="s">
        <v>8028</v>
      </c>
      <c r="V219" s="453"/>
      <c r="W219" s="419" t="s">
        <v>7872</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7274</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8029</v>
      </c>
      <c r="C220" s="404"/>
      <c r="D220" s="405">
        <v>50.0</v>
      </c>
      <c r="E220" s="644" t="s">
        <v>8030</v>
      </c>
      <c r="F220" s="407" t="s">
        <v>8031</v>
      </c>
      <c r="G220" s="463">
        <v>2.027573340706E12</v>
      </c>
      <c r="H220" s="456">
        <v>451.0</v>
      </c>
      <c r="I220" s="410">
        <v>0.48</v>
      </c>
      <c r="J220" s="411">
        <f t="shared" si="1"/>
        <v>253</v>
      </c>
      <c r="K220" s="449" t="s">
        <v>8032</v>
      </c>
      <c r="L220" s="645" t="s">
        <v>8033</v>
      </c>
      <c r="M220" s="645" t="s">
        <v>8034</v>
      </c>
      <c r="N220" s="544"/>
      <c r="O220" s="650">
        <v>30.0</v>
      </c>
      <c r="P220" s="419">
        <v>80.0</v>
      </c>
      <c r="Q220" s="419">
        <v>20.0</v>
      </c>
      <c r="R220" s="419">
        <v>170.0</v>
      </c>
      <c r="S220" s="545"/>
      <c r="T220" s="545"/>
      <c r="U220" s="419" t="s">
        <v>8035</v>
      </c>
      <c r="V220" s="453"/>
      <c r="W220" s="419" t="s">
        <v>7872</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8036</v>
      </c>
      <c r="C221" s="404"/>
      <c r="D221" s="405">
        <v>50.0</v>
      </c>
      <c r="E221" s="644" t="s">
        <v>8037</v>
      </c>
      <c r="F221" s="407" t="s">
        <v>8038</v>
      </c>
      <c r="G221" s="653">
        <v>2.027573340713E12</v>
      </c>
      <c r="H221" s="456">
        <v>546.0</v>
      </c>
      <c r="I221" s="410">
        <v>0.54</v>
      </c>
      <c r="J221" s="411">
        <f t="shared" si="1"/>
        <v>268</v>
      </c>
      <c r="K221" s="449" t="s">
        <v>8039</v>
      </c>
      <c r="L221" s="645" t="s">
        <v>8040</v>
      </c>
      <c r="M221" s="645" t="s">
        <v>8041</v>
      </c>
      <c r="N221" s="544"/>
      <c r="O221" s="468">
        <v>75.0</v>
      </c>
      <c r="P221" s="451">
        <v>80.0</v>
      </c>
      <c r="Q221" s="419">
        <v>20.0</v>
      </c>
      <c r="R221" s="419">
        <v>170.0</v>
      </c>
      <c r="S221" s="545"/>
      <c r="T221" s="545"/>
      <c r="U221" s="419" t="s">
        <v>8042</v>
      </c>
      <c r="V221" s="453"/>
      <c r="W221" s="419" t="s">
        <v>7872</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7224</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8043</v>
      </c>
      <c r="C222" s="404"/>
      <c r="D222" s="405">
        <v>50.0</v>
      </c>
      <c r="E222" s="652" t="s">
        <v>8044</v>
      </c>
      <c r="F222" s="407" t="s">
        <v>8045</v>
      </c>
      <c r="G222" s="463">
        <v>2.02757334072E12</v>
      </c>
      <c r="H222" s="456">
        <v>550.0</v>
      </c>
      <c r="I222" s="410">
        <v>0.51</v>
      </c>
      <c r="J222" s="411">
        <f t="shared" si="1"/>
        <v>292</v>
      </c>
      <c r="K222" s="449" t="s">
        <v>8046</v>
      </c>
      <c r="L222" s="645" t="s">
        <v>8047</v>
      </c>
      <c r="M222" s="645" t="s">
        <v>8048</v>
      </c>
      <c r="N222" s="544"/>
      <c r="O222" s="468">
        <v>75.0</v>
      </c>
      <c r="P222" s="451">
        <v>80.0</v>
      </c>
      <c r="Q222" s="419">
        <v>20.0</v>
      </c>
      <c r="R222" s="419">
        <v>170.0</v>
      </c>
      <c r="S222" s="545"/>
      <c r="T222" s="545"/>
      <c r="U222" s="419" t="s">
        <v>8049</v>
      </c>
      <c r="V222" s="453"/>
      <c r="W222" s="419" t="s">
        <v>7872</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7224</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8050</v>
      </c>
      <c r="C223" s="404"/>
      <c r="D223" s="405">
        <v>50.0</v>
      </c>
      <c r="E223" s="652" t="s">
        <v>8051</v>
      </c>
      <c r="F223" s="407" t="s">
        <v>8052</v>
      </c>
      <c r="G223" s="463">
        <v>2.027573340737E12</v>
      </c>
      <c r="H223" s="456">
        <v>418.0</v>
      </c>
      <c r="I223" s="410">
        <v>0.54</v>
      </c>
      <c r="J223" s="411">
        <f t="shared" si="1"/>
        <v>213</v>
      </c>
      <c r="K223" s="449" t="s">
        <v>8053</v>
      </c>
      <c r="L223" s="645" t="s">
        <v>8054</v>
      </c>
      <c r="M223" s="645" t="s">
        <v>8055</v>
      </c>
      <c r="N223" s="544"/>
      <c r="O223" s="468">
        <v>30.0</v>
      </c>
      <c r="P223" s="451">
        <v>70.0</v>
      </c>
      <c r="Q223" s="419">
        <v>20.0</v>
      </c>
      <c r="R223" s="419">
        <v>90.0</v>
      </c>
      <c r="S223" s="545"/>
      <c r="T223" s="545"/>
      <c r="U223" s="419" t="s">
        <v>8056</v>
      </c>
      <c r="V223" s="453"/>
      <c r="W223" s="419" t="s">
        <v>7872</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7274</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8057</v>
      </c>
      <c r="C224" s="404"/>
      <c r="D224" s="405">
        <v>50.0</v>
      </c>
      <c r="E224" s="644" t="s">
        <v>8058</v>
      </c>
      <c r="F224" s="407" t="s">
        <v>8059</v>
      </c>
      <c r="G224" s="463">
        <v>2.027573340744E12</v>
      </c>
      <c r="H224" s="456">
        <v>451.0</v>
      </c>
      <c r="I224" s="410">
        <v>0.48</v>
      </c>
      <c r="J224" s="411">
        <f t="shared" si="1"/>
        <v>248</v>
      </c>
      <c r="K224" s="449" t="s">
        <v>8060</v>
      </c>
      <c r="L224" s="645" t="s">
        <v>8061</v>
      </c>
      <c r="M224" s="645" t="s">
        <v>8062</v>
      </c>
      <c r="N224" s="544"/>
      <c r="O224" s="650">
        <v>30.0</v>
      </c>
      <c r="P224" s="419">
        <v>80.0</v>
      </c>
      <c r="Q224" s="419">
        <v>20.0</v>
      </c>
      <c r="R224" s="419">
        <v>170.0</v>
      </c>
      <c r="S224" s="545"/>
      <c r="T224" s="545"/>
      <c r="U224" s="419" t="s">
        <v>8063</v>
      </c>
      <c r="V224" s="453"/>
      <c r="W224" s="419" t="s">
        <v>7872</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8064</v>
      </c>
      <c r="C225" s="404"/>
      <c r="D225" s="405">
        <v>50.0</v>
      </c>
      <c r="E225" s="644" t="s">
        <v>8065</v>
      </c>
      <c r="F225" s="407" t="s">
        <v>8066</v>
      </c>
      <c r="G225" s="463">
        <v>2.027573340751E12</v>
      </c>
      <c r="H225" s="456">
        <v>546.0</v>
      </c>
      <c r="I225" s="410">
        <v>0.55</v>
      </c>
      <c r="J225" s="411">
        <f t="shared" si="1"/>
        <v>273</v>
      </c>
      <c r="K225" s="449" t="s">
        <v>8067</v>
      </c>
      <c r="L225" s="645" t="s">
        <v>8068</v>
      </c>
      <c r="M225" s="645" t="s">
        <v>8069</v>
      </c>
      <c r="N225" s="544"/>
      <c r="O225" s="468">
        <v>75.0</v>
      </c>
      <c r="P225" s="451">
        <v>80.0</v>
      </c>
      <c r="Q225" s="419">
        <v>20.0</v>
      </c>
      <c r="R225" s="419">
        <v>170.0</v>
      </c>
      <c r="S225" s="545"/>
      <c r="T225" s="545"/>
      <c r="U225" s="419" t="s">
        <v>8070</v>
      </c>
      <c r="V225" s="453"/>
      <c r="W225" s="419" t="s">
        <v>7872</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7224</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8071</v>
      </c>
      <c r="C226" s="404"/>
      <c r="D226" s="405">
        <v>50.0</v>
      </c>
      <c r="E226" s="652" t="s">
        <v>8072</v>
      </c>
      <c r="F226" s="407" t="s">
        <v>8073</v>
      </c>
      <c r="G226" s="463">
        <v>2.027573340768E12</v>
      </c>
      <c r="H226" s="456">
        <v>550.0</v>
      </c>
      <c r="I226" s="410">
        <v>0.51</v>
      </c>
      <c r="J226" s="411">
        <f t="shared" si="1"/>
        <v>297</v>
      </c>
      <c r="K226" s="449" t="s">
        <v>8074</v>
      </c>
      <c r="L226" s="645" t="s">
        <v>8075</v>
      </c>
      <c r="M226" s="645" t="s">
        <v>8076</v>
      </c>
      <c r="N226" s="544"/>
      <c r="O226" s="468">
        <v>75.0</v>
      </c>
      <c r="P226" s="451">
        <v>80.0</v>
      </c>
      <c r="Q226" s="419">
        <v>20.0</v>
      </c>
      <c r="R226" s="419">
        <v>170.0</v>
      </c>
      <c r="S226" s="545"/>
      <c r="T226" s="545"/>
      <c r="U226" s="419" t="s">
        <v>8077</v>
      </c>
      <c r="V226" s="453"/>
      <c r="W226" s="419" t="s">
        <v>7872</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7224</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8078</v>
      </c>
      <c r="C227" s="404"/>
      <c r="D227" s="405">
        <v>50.0</v>
      </c>
      <c r="E227" s="652" t="s">
        <v>8079</v>
      </c>
      <c r="F227" s="407" t="s">
        <v>8080</v>
      </c>
      <c r="G227" s="463">
        <v>2.027573340775E12</v>
      </c>
      <c r="H227" s="456">
        <v>418.0</v>
      </c>
      <c r="I227" s="410">
        <v>0.54</v>
      </c>
      <c r="J227" s="411">
        <f t="shared" si="1"/>
        <v>213</v>
      </c>
      <c r="K227" s="449" t="s">
        <v>8081</v>
      </c>
      <c r="L227" s="645" t="s">
        <v>8082</v>
      </c>
      <c r="M227" s="645" t="s">
        <v>8083</v>
      </c>
      <c r="N227" s="544"/>
      <c r="O227" s="468">
        <v>30.0</v>
      </c>
      <c r="P227" s="451">
        <v>70.0</v>
      </c>
      <c r="Q227" s="419">
        <v>20.0</v>
      </c>
      <c r="R227" s="419">
        <v>90.0</v>
      </c>
      <c r="S227" s="545"/>
      <c r="T227" s="545"/>
      <c r="U227" s="419" t="s">
        <v>8084</v>
      </c>
      <c r="V227" s="453"/>
      <c r="W227" s="419" t="s">
        <v>7872</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7274</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8085</v>
      </c>
      <c r="C228" s="404"/>
      <c r="D228" s="405">
        <v>50.0</v>
      </c>
      <c r="E228" s="644" t="s">
        <v>8086</v>
      </c>
      <c r="F228" s="407" t="s">
        <v>8087</v>
      </c>
      <c r="G228" s="463">
        <v>2.027573340782E12</v>
      </c>
      <c r="H228" s="456">
        <v>451.0</v>
      </c>
      <c r="I228" s="410">
        <v>0.48</v>
      </c>
      <c r="J228" s="411">
        <f t="shared" si="1"/>
        <v>248</v>
      </c>
      <c r="K228" s="449" t="s">
        <v>8088</v>
      </c>
      <c r="L228" s="645" t="s">
        <v>8089</v>
      </c>
      <c r="M228" s="645" t="s">
        <v>8090</v>
      </c>
      <c r="N228" s="544"/>
      <c r="O228" s="650">
        <v>30.0</v>
      </c>
      <c r="P228" s="419">
        <v>80.0</v>
      </c>
      <c r="Q228" s="419">
        <v>20.0</v>
      </c>
      <c r="R228" s="419">
        <v>170.0</v>
      </c>
      <c r="S228" s="545"/>
      <c r="T228" s="545"/>
      <c r="U228" s="419" t="s">
        <v>8091</v>
      </c>
      <c r="V228" s="453"/>
      <c r="W228" s="419" t="s">
        <v>7872</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8092</v>
      </c>
      <c r="C229" s="404"/>
      <c r="D229" s="405">
        <v>50.0</v>
      </c>
      <c r="E229" s="644" t="s">
        <v>8093</v>
      </c>
      <c r="F229" s="407" t="s">
        <v>8094</v>
      </c>
      <c r="G229" s="463">
        <v>2.027573340799E12</v>
      </c>
      <c r="H229" s="456">
        <v>546.0</v>
      </c>
      <c r="I229" s="410">
        <v>0.54</v>
      </c>
      <c r="J229" s="411">
        <f t="shared" si="1"/>
        <v>262</v>
      </c>
      <c r="K229" s="449" t="s">
        <v>8095</v>
      </c>
      <c r="L229" s="645" t="s">
        <v>8096</v>
      </c>
      <c r="M229" s="645" t="s">
        <v>8097</v>
      </c>
      <c r="N229" s="544"/>
      <c r="O229" s="468">
        <v>75.0</v>
      </c>
      <c r="P229" s="451">
        <v>80.0</v>
      </c>
      <c r="Q229" s="419">
        <v>20.0</v>
      </c>
      <c r="R229" s="419">
        <v>170.0</v>
      </c>
      <c r="S229" s="545"/>
      <c r="T229" s="545"/>
      <c r="U229" s="419" t="s">
        <v>8098</v>
      </c>
      <c r="V229" s="453"/>
      <c r="W229" s="419" t="s">
        <v>7872</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7224</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8099</v>
      </c>
      <c r="C230" s="404"/>
      <c r="D230" s="405">
        <v>50.0</v>
      </c>
      <c r="E230" s="644" t="s">
        <v>8100</v>
      </c>
      <c r="F230" s="407" t="s">
        <v>8101</v>
      </c>
      <c r="G230" s="463">
        <v>2.027573340805E12</v>
      </c>
      <c r="H230" s="456">
        <v>550.0</v>
      </c>
      <c r="I230" s="410">
        <v>0.51</v>
      </c>
      <c r="J230" s="411">
        <f t="shared" si="1"/>
        <v>297</v>
      </c>
      <c r="K230" s="449" t="s">
        <v>8102</v>
      </c>
      <c r="L230" s="645" t="s">
        <v>8103</v>
      </c>
      <c r="M230" s="645" t="s">
        <v>8104</v>
      </c>
      <c r="N230" s="544"/>
      <c r="O230" s="468">
        <v>75.0</v>
      </c>
      <c r="P230" s="451">
        <v>80.0</v>
      </c>
      <c r="Q230" s="419">
        <v>20.0</v>
      </c>
      <c r="R230" s="419">
        <v>170.0</v>
      </c>
      <c r="S230" s="545"/>
      <c r="T230" s="545"/>
      <c r="U230" s="419" t="s">
        <v>8105</v>
      </c>
      <c r="V230" s="453"/>
      <c r="W230" s="419" t="s">
        <v>7872</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7224</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8106</v>
      </c>
      <c r="C231" s="404"/>
      <c r="D231" s="405">
        <v>50.0</v>
      </c>
      <c r="E231" s="652" t="s">
        <v>8107</v>
      </c>
      <c r="F231" s="407" t="s">
        <v>8108</v>
      </c>
      <c r="G231" s="463">
        <v>2.027573340812E12</v>
      </c>
      <c r="H231" s="456">
        <v>418.0</v>
      </c>
      <c r="I231" s="410">
        <v>0.54</v>
      </c>
      <c r="J231" s="411">
        <f t="shared" si="1"/>
        <v>209</v>
      </c>
      <c r="K231" s="449" t="s">
        <v>8109</v>
      </c>
      <c r="L231" s="645" t="s">
        <v>8110</v>
      </c>
      <c r="M231" s="645" t="s">
        <v>8111</v>
      </c>
      <c r="N231" s="544"/>
      <c r="O231" s="468">
        <v>30.0</v>
      </c>
      <c r="P231" s="451">
        <v>70.0</v>
      </c>
      <c r="Q231" s="419">
        <v>20.0</v>
      </c>
      <c r="R231" s="419">
        <v>90.0</v>
      </c>
      <c r="S231" s="545"/>
      <c r="T231" s="545"/>
      <c r="U231" s="419" t="s">
        <v>8112</v>
      </c>
      <c r="V231" s="453"/>
      <c r="W231" s="419" t="s">
        <v>7872</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7274</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8113</v>
      </c>
      <c r="C232" s="404"/>
      <c r="D232" s="405">
        <v>50.0</v>
      </c>
      <c r="E232" s="644" t="s">
        <v>8114</v>
      </c>
      <c r="F232" s="407" t="s">
        <v>8115</v>
      </c>
      <c r="G232" s="463">
        <v>2.027573340829E12</v>
      </c>
      <c r="H232" s="456">
        <v>451.0</v>
      </c>
      <c r="I232" s="410">
        <v>0.48</v>
      </c>
      <c r="J232" s="411">
        <f t="shared" si="1"/>
        <v>248</v>
      </c>
      <c r="K232" s="449" t="s">
        <v>8116</v>
      </c>
      <c r="L232" s="645" t="s">
        <v>8117</v>
      </c>
      <c r="M232" s="645" t="s">
        <v>8118</v>
      </c>
      <c r="N232" s="544"/>
      <c r="O232" s="650">
        <v>30.0</v>
      </c>
      <c r="P232" s="419">
        <v>80.0</v>
      </c>
      <c r="Q232" s="419">
        <v>20.0</v>
      </c>
      <c r="R232" s="419">
        <v>170.0</v>
      </c>
      <c r="S232" s="545"/>
      <c r="T232" s="545"/>
      <c r="U232" s="419" t="s">
        <v>8119</v>
      </c>
      <c r="V232" s="453"/>
      <c r="W232" s="419" t="s">
        <v>7872</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8120</v>
      </c>
      <c r="C233" s="404"/>
      <c r="D233" s="405">
        <v>50.0</v>
      </c>
      <c r="E233" s="644" t="s">
        <v>8121</v>
      </c>
      <c r="F233" s="407" t="s">
        <v>8122</v>
      </c>
      <c r="G233" s="654">
        <v>2.027573340836E12</v>
      </c>
      <c r="H233" s="456">
        <v>546.0</v>
      </c>
      <c r="I233" s="410">
        <v>0.54</v>
      </c>
      <c r="J233" s="411">
        <f t="shared" si="1"/>
        <v>262</v>
      </c>
      <c r="K233" s="449" t="s">
        <v>8123</v>
      </c>
      <c r="L233" s="645" t="s">
        <v>8124</v>
      </c>
      <c r="M233" s="645" t="s">
        <v>8125</v>
      </c>
      <c r="N233" s="544"/>
      <c r="O233" s="468">
        <v>75.0</v>
      </c>
      <c r="P233" s="451">
        <v>80.0</v>
      </c>
      <c r="Q233" s="419">
        <v>20.0</v>
      </c>
      <c r="R233" s="419">
        <v>170.0</v>
      </c>
      <c r="S233" s="545"/>
      <c r="T233" s="545"/>
      <c r="U233" s="419" t="s">
        <v>8126</v>
      </c>
      <c r="V233" s="453"/>
      <c r="W233" s="419" t="s">
        <v>7872</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7224</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8127</v>
      </c>
      <c r="C234" s="404"/>
      <c r="D234" s="405">
        <v>50.0</v>
      </c>
      <c r="E234" s="652" t="s">
        <v>8128</v>
      </c>
      <c r="F234" s="407" t="s">
        <v>8129</v>
      </c>
      <c r="G234" s="627">
        <v>2.027573340843E12</v>
      </c>
      <c r="H234" s="456">
        <v>550.0</v>
      </c>
      <c r="I234" s="410">
        <v>0.51</v>
      </c>
      <c r="J234" s="411">
        <f t="shared" si="1"/>
        <v>297</v>
      </c>
      <c r="K234" s="449" t="s">
        <v>8130</v>
      </c>
      <c r="L234" s="645" t="s">
        <v>8131</v>
      </c>
      <c r="M234" s="645" t="s">
        <v>8132</v>
      </c>
      <c r="N234" s="544"/>
      <c r="O234" s="468">
        <v>75.0</v>
      </c>
      <c r="P234" s="451">
        <v>80.0</v>
      </c>
      <c r="Q234" s="419">
        <v>20.0</v>
      </c>
      <c r="R234" s="419">
        <v>170.0</v>
      </c>
      <c r="S234" s="545"/>
      <c r="T234" s="545"/>
      <c r="U234" s="419" t="s">
        <v>8133</v>
      </c>
      <c r="V234" s="453"/>
      <c r="W234" s="419" t="s">
        <v>7872</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7224</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8134</v>
      </c>
      <c r="C235" s="404"/>
      <c r="D235" s="405">
        <v>50.0</v>
      </c>
      <c r="E235" s="652" t="s">
        <v>8135</v>
      </c>
      <c r="F235" s="407" t="s">
        <v>8136</v>
      </c>
      <c r="G235" s="463">
        <v>2.027573340898E12</v>
      </c>
      <c r="H235" s="499">
        <v>418.0</v>
      </c>
      <c r="I235" s="410">
        <v>0.54</v>
      </c>
      <c r="J235" s="411">
        <f t="shared" si="1"/>
        <v>213</v>
      </c>
      <c r="K235" s="449" t="s">
        <v>8137</v>
      </c>
      <c r="L235" s="645" t="s">
        <v>8138</v>
      </c>
      <c r="M235" s="645" t="s">
        <v>8139</v>
      </c>
      <c r="N235" s="544"/>
      <c r="O235" s="468">
        <v>30.0</v>
      </c>
      <c r="P235" s="451">
        <v>70.0</v>
      </c>
      <c r="Q235" s="419">
        <v>20.0</v>
      </c>
      <c r="R235" s="419">
        <v>90.0</v>
      </c>
      <c r="S235" s="545"/>
      <c r="T235" s="545"/>
      <c r="U235" s="419" t="s">
        <v>8140</v>
      </c>
      <c r="V235" s="453"/>
      <c r="W235" s="419" t="s">
        <v>7872</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7274</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8141</v>
      </c>
      <c r="C236" s="404"/>
      <c r="D236" s="405">
        <v>50.0</v>
      </c>
      <c r="E236" s="644" t="s">
        <v>8142</v>
      </c>
      <c r="F236" s="407" t="s">
        <v>8143</v>
      </c>
      <c r="G236" s="463">
        <v>2.027573340904E12</v>
      </c>
      <c r="H236" s="409">
        <v>451.0</v>
      </c>
      <c r="I236" s="410">
        <v>0.48</v>
      </c>
      <c r="J236" s="411">
        <f t="shared" si="1"/>
        <v>248</v>
      </c>
      <c r="K236" s="449" t="s">
        <v>8144</v>
      </c>
      <c r="L236" s="645" t="s">
        <v>8145</v>
      </c>
      <c r="M236" s="645" t="s">
        <v>8146</v>
      </c>
      <c r="N236" s="547"/>
      <c r="O236" s="650">
        <v>30.0</v>
      </c>
      <c r="P236" s="419">
        <v>80.0</v>
      </c>
      <c r="Q236" s="419">
        <v>20.0</v>
      </c>
      <c r="R236" s="419">
        <v>170.0</v>
      </c>
      <c r="S236" s="629"/>
      <c r="T236" s="629"/>
      <c r="U236" s="419" t="s">
        <v>8147</v>
      </c>
      <c r="V236" s="453"/>
      <c r="W236" s="419" t="s">
        <v>7872</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8148</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8149</v>
      </c>
      <c r="C237" s="404"/>
      <c r="D237" s="405">
        <v>50.0</v>
      </c>
      <c r="E237" s="644" t="s">
        <v>8150</v>
      </c>
      <c r="F237" s="407" t="s">
        <v>8151</v>
      </c>
      <c r="G237" s="463">
        <v>2.027573340911E12</v>
      </c>
      <c r="H237" s="456">
        <v>546.0</v>
      </c>
      <c r="I237" s="410">
        <v>0.54</v>
      </c>
      <c r="J237" s="411">
        <f t="shared" si="1"/>
        <v>268</v>
      </c>
      <c r="K237" s="449" t="s">
        <v>8152</v>
      </c>
      <c r="L237" s="645" t="s">
        <v>8153</v>
      </c>
      <c r="M237" s="645" t="s">
        <v>8154</v>
      </c>
      <c r="N237" s="544"/>
      <c r="O237" s="468">
        <v>75.0</v>
      </c>
      <c r="P237" s="451">
        <v>80.0</v>
      </c>
      <c r="Q237" s="419">
        <v>20.0</v>
      </c>
      <c r="R237" s="419">
        <v>170.0</v>
      </c>
      <c r="S237" s="545"/>
      <c r="T237" s="545"/>
      <c r="U237" s="419" t="s">
        <v>8155</v>
      </c>
      <c r="V237" s="453"/>
      <c r="W237" s="419" t="s">
        <v>7872</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7224</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8156</v>
      </c>
      <c r="C238" s="404"/>
      <c r="D238" s="405">
        <v>50.0</v>
      </c>
      <c r="E238" s="652" t="s">
        <v>8157</v>
      </c>
      <c r="F238" s="407" t="s">
        <v>8158</v>
      </c>
      <c r="G238" s="655">
        <v>2.027573340928E12</v>
      </c>
      <c r="H238" s="456">
        <v>550.0</v>
      </c>
      <c r="I238" s="410">
        <v>0.51</v>
      </c>
      <c r="J238" s="411">
        <f t="shared" si="1"/>
        <v>292</v>
      </c>
      <c r="K238" s="449" t="s">
        <v>8159</v>
      </c>
      <c r="L238" s="645" t="s">
        <v>8160</v>
      </c>
      <c r="M238" s="645" t="s">
        <v>8161</v>
      </c>
      <c r="N238" s="544"/>
      <c r="O238" s="468">
        <v>75.0</v>
      </c>
      <c r="P238" s="451">
        <v>80.0</v>
      </c>
      <c r="Q238" s="419">
        <v>20.0</v>
      </c>
      <c r="R238" s="419">
        <v>170.0</v>
      </c>
      <c r="S238" s="545"/>
      <c r="T238" s="545"/>
      <c r="U238" s="419" t="s">
        <v>8162</v>
      </c>
      <c r="V238" s="453"/>
      <c r="W238" s="419" t="s">
        <v>7872</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7224</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8163</v>
      </c>
      <c r="C239" s="404"/>
      <c r="D239" s="405">
        <v>50.0</v>
      </c>
      <c r="E239" s="644" t="s">
        <v>8164</v>
      </c>
      <c r="F239" s="407" t="s">
        <v>8165</v>
      </c>
      <c r="G239" s="623">
        <v>2.013265080012E12</v>
      </c>
      <c r="H239" s="456">
        <v>297.0</v>
      </c>
      <c r="I239" s="410">
        <v>0.46</v>
      </c>
      <c r="J239" s="411">
        <f t="shared" si="1"/>
        <v>178</v>
      </c>
      <c r="K239" s="656" t="s">
        <v>8166</v>
      </c>
      <c r="L239" s="500" t="s">
        <v>8167</v>
      </c>
      <c r="M239" s="500" t="s">
        <v>8168</v>
      </c>
      <c r="N239" s="414"/>
      <c r="O239" s="415">
        <v>30.0</v>
      </c>
      <c r="P239" s="451">
        <v>70.0</v>
      </c>
      <c r="Q239" s="419">
        <v>20.0</v>
      </c>
      <c r="R239" s="419">
        <v>90.0</v>
      </c>
      <c r="S239" s="519" t="s">
        <v>8169</v>
      </c>
      <c r="T239" s="418"/>
      <c r="U239" s="419" t="s">
        <v>8170</v>
      </c>
      <c r="V239" s="419" t="s">
        <v>807</v>
      </c>
      <c r="W239" s="419" t="s">
        <v>8171</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7274</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8172</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8173</v>
      </c>
      <c r="C240" s="404"/>
      <c r="D240" s="405">
        <v>50.0</v>
      </c>
      <c r="E240" s="644" t="s">
        <v>8174</v>
      </c>
      <c r="F240" s="407" t="s">
        <v>8175</v>
      </c>
      <c r="G240" s="408">
        <v>2.013265080005E12</v>
      </c>
      <c r="H240" s="456">
        <v>352.0</v>
      </c>
      <c r="I240" s="410">
        <v>0.42</v>
      </c>
      <c r="J240" s="411">
        <f t="shared" si="1"/>
        <v>232</v>
      </c>
      <c r="K240" s="656" t="s">
        <v>8176</v>
      </c>
      <c r="L240" s="500" t="s">
        <v>8177</v>
      </c>
      <c r="M240" s="500" t="s">
        <v>8178</v>
      </c>
      <c r="N240" s="414"/>
      <c r="O240" s="415">
        <v>60.0</v>
      </c>
      <c r="P240" s="451">
        <v>80.0</v>
      </c>
      <c r="Q240" s="419">
        <v>20.0</v>
      </c>
      <c r="R240" s="419">
        <v>170.0</v>
      </c>
      <c r="S240" s="519" t="s">
        <v>8179</v>
      </c>
      <c r="T240" s="418"/>
      <c r="U240" s="419" t="s">
        <v>8170</v>
      </c>
      <c r="V240" s="419" t="s">
        <v>807</v>
      </c>
      <c r="W240" s="419" t="s">
        <v>8171</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7224</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8172</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8180</v>
      </c>
      <c r="C241" s="404"/>
      <c r="D241" s="405">
        <v>50.0</v>
      </c>
      <c r="E241" s="644" t="s">
        <v>8181</v>
      </c>
      <c r="F241" s="407" t="s">
        <v>8182</v>
      </c>
      <c r="G241" s="408">
        <v>2.002854170005E12</v>
      </c>
      <c r="H241" s="456">
        <v>450.0</v>
      </c>
      <c r="I241" s="410">
        <v>0.4</v>
      </c>
      <c r="J241" s="411">
        <f t="shared" si="1"/>
        <v>288</v>
      </c>
      <c r="K241" s="656" t="s">
        <v>8183</v>
      </c>
      <c r="L241" s="500" t="s">
        <v>8184</v>
      </c>
      <c r="M241" s="500" t="s">
        <v>8185</v>
      </c>
      <c r="N241" s="414"/>
      <c r="O241" s="468">
        <v>85.0</v>
      </c>
      <c r="P241" s="451">
        <v>80.0</v>
      </c>
      <c r="Q241" s="419">
        <v>20.0</v>
      </c>
      <c r="R241" s="419">
        <v>170.0</v>
      </c>
      <c r="S241" s="418"/>
      <c r="T241" s="418"/>
      <c r="U241" s="419" t="s">
        <v>8186</v>
      </c>
      <c r="V241" s="419" t="s">
        <v>8187</v>
      </c>
      <c r="W241" s="419" t="s">
        <v>8186</v>
      </c>
      <c r="X241" s="418"/>
      <c r="Y241" s="418"/>
      <c r="Z241" s="418"/>
      <c r="AA241" s="418"/>
      <c r="AB241" s="420"/>
      <c r="AC241" s="421" t="s">
        <v>8188</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7224</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8189</v>
      </c>
      <c r="C242" s="404"/>
      <c r="D242" s="405">
        <v>50.0</v>
      </c>
      <c r="E242" s="644" t="s">
        <v>8190</v>
      </c>
      <c r="F242" s="407" t="s">
        <v>8191</v>
      </c>
      <c r="G242" s="408">
        <v>2.014439411014E12</v>
      </c>
      <c r="H242" s="456">
        <v>450.0</v>
      </c>
      <c r="I242" s="410">
        <v>0.37</v>
      </c>
      <c r="J242" s="411">
        <f t="shared" si="1"/>
        <v>302</v>
      </c>
      <c r="K242" s="656" t="s">
        <v>8192</v>
      </c>
      <c r="L242" s="500" t="s">
        <v>8193</v>
      </c>
      <c r="M242" s="500" t="s">
        <v>8194</v>
      </c>
      <c r="N242" s="414"/>
      <c r="O242" s="468">
        <v>85.0</v>
      </c>
      <c r="P242" s="451">
        <v>80.0</v>
      </c>
      <c r="Q242" s="419">
        <v>20.0</v>
      </c>
      <c r="R242" s="419">
        <v>170.0</v>
      </c>
      <c r="S242" s="418"/>
      <c r="T242" s="418"/>
      <c r="U242" s="419" t="s">
        <v>8186</v>
      </c>
      <c r="V242" s="419" t="s">
        <v>8187</v>
      </c>
      <c r="W242" s="419" t="s">
        <v>8186</v>
      </c>
      <c r="X242" s="418"/>
      <c r="Y242" s="418"/>
      <c r="Z242" s="418"/>
      <c r="AA242" s="418"/>
      <c r="AB242" s="420"/>
      <c r="AC242" s="421" t="s">
        <v>8195</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8196</v>
      </c>
      <c r="C243" s="404"/>
      <c r="D243" s="405">
        <v>50.0</v>
      </c>
      <c r="E243" s="644" t="s">
        <v>8197</v>
      </c>
      <c r="F243" s="407" t="s">
        <v>8198</v>
      </c>
      <c r="G243" s="408">
        <v>2.014439411007E12</v>
      </c>
      <c r="H243" s="456">
        <v>420.0</v>
      </c>
      <c r="I243" s="410">
        <v>0.3</v>
      </c>
      <c r="J243" s="411">
        <f t="shared" si="1"/>
        <v>307</v>
      </c>
      <c r="K243" s="656" t="s">
        <v>8199</v>
      </c>
      <c r="L243" s="500" t="s">
        <v>8200</v>
      </c>
      <c r="M243" s="500" t="s">
        <v>8201</v>
      </c>
      <c r="N243" s="414"/>
      <c r="O243" s="468">
        <v>95.0</v>
      </c>
      <c r="P243" s="451">
        <v>80.0</v>
      </c>
      <c r="Q243" s="419">
        <v>20.0</v>
      </c>
      <c r="R243" s="419">
        <v>170.0</v>
      </c>
      <c r="S243" s="418"/>
      <c r="T243" s="418"/>
      <c r="U243" s="419" t="s">
        <v>8186</v>
      </c>
      <c r="V243" s="419" t="s">
        <v>8187</v>
      </c>
      <c r="W243" s="419" t="s">
        <v>8186</v>
      </c>
      <c r="X243" s="418"/>
      <c r="Y243" s="418"/>
      <c r="Z243" s="418"/>
      <c r="AA243" s="418"/>
      <c r="AB243" s="420"/>
      <c r="AC243" s="421" t="s">
        <v>8202</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7224</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8203</v>
      </c>
      <c r="C244" s="404"/>
      <c r="D244" s="405">
        <v>50.0</v>
      </c>
      <c r="E244" s="644" t="s">
        <v>8204</v>
      </c>
      <c r="F244" s="407" t="s">
        <v>8205</v>
      </c>
      <c r="G244" s="463">
        <v>2.028865238725E12</v>
      </c>
      <c r="H244" s="456">
        <v>460.0</v>
      </c>
      <c r="I244" s="410">
        <v>0.29</v>
      </c>
      <c r="J244" s="411">
        <f t="shared" si="1"/>
        <v>345</v>
      </c>
      <c r="K244" s="656" t="s">
        <v>8206</v>
      </c>
      <c r="L244" s="500" t="s">
        <v>8207</v>
      </c>
      <c r="M244" s="500" t="s">
        <v>8208</v>
      </c>
      <c r="N244" s="658"/>
      <c r="O244" s="468">
        <v>95.0</v>
      </c>
      <c r="P244" s="451">
        <v>80.0</v>
      </c>
      <c r="Q244" s="419">
        <v>20.0</v>
      </c>
      <c r="R244" s="419">
        <v>170.0</v>
      </c>
      <c r="S244" s="418"/>
      <c r="T244" s="418"/>
      <c r="U244" s="419" t="s">
        <v>8186</v>
      </c>
      <c r="V244" s="419" t="s">
        <v>8187</v>
      </c>
      <c r="W244" s="419" t="s">
        <v>8186</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7224</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8209</v>
      </c>
      <c r="C245" s="404"/>
      <c r="D245" s="405">
        <v>50.0</v>
      </c>
      <c r="E245" s="644" t="s">
        <v>8210</v>
      </c>
      <c r="F245" s="407" t="s">
        <v>8211</v>
      </c>
      <c r="G245" s="408">
        <v>2.002842014014E12</v>
      </c>
      <c r="H245" s="456">
        <v>412.0</v>
      </c>
      <c r="I245" s="410">
        <v>0.46</v>
      </c>
      <c r="J245" s="411">
        <f t="shared" si="1"/>
        <v>251</v>
      </c>
      <c r="K245" s="656" t="s">
        <v>8212</v>
      </c>
      <c r="L245" s="500" t="s">
        <v>8213</v>
      </c>
      <c r="M245" s="500" t="s">
        <v>8214</v>
      </c>
      <c r="N245" s="414"/>
      <c r="O245" s="468">
        <v>30.0</v>
      </c>
      <c r="P245" s="451">
        <v>70.0</v>
      </c>
      <c r="Q245" s="419">
        <v>20.0</v>
      </c>
      <c r="R245" s="419">
        <v>90.0</v>
      </c>
      <c r="S245" s="418"/>
      <c r="T245" s="418"/>
      <c r="U245" s="419" t="s">
        <v>8186</v>
      </c>
      <c r="V245" s="419" t="s">
        <v>2311</v>
      </c>
      <c r="W245" s="419" t="s">
        <v>8215</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7274</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8216</v>
      </c>
      <c r="C246" s="404"/>
      <c r="D246" s="405">
        <v>50.0</v>
      </c>
      <c r="E246" s="644" t="s">
        <v>8217</v>
      </c>
      <c r="F246" s="407" t="s">
        <v>8218</v>
      </c>
      <c r="G246" s="408">
        <v>2.002842014007E12</v>
      </c>
      <c r="H246" s="456">
        <v>450.0</v>
      </c>
      <c r="I246" s="410">
        <v>0.4</v>
      </c>
      <c r="J246" s="411">
        <f t="shared" si="1"/>
        <v>288</v>
      </c>
      <c r="K246" s="656" t="s">
        <v>8219</v>
      </c>
      <c r="L246" s="500" t="s">
        <v>8220</v>
      </c>
      <c r="M246" s="500" t="s">
        <v>8221</v>
      </c>
      <c r="N246" s="414"/>
      <c r="O246" s="468">
        <v>30.0</v>
      </c>
      <c r="P246" s="451">
        <v>80.0</v>
      </c>
      <c r="Q246" s="419">
        <v>20.0</v>
      </c>
      <c r="R246" s="419">
        <v>170.0</v>
      </c>
      <c r="S246" s="418"/>
      <c r="T246" s="418"/>
      <c r="U246" s="419" t="s">
        <v>8186</v>
      </c>
      <c r="V246" s="419" t="s">
        <v>2311</v>
      </c>
      <c r="W246" s="419" t="s">
        <v>8215</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8222</v>
      </c>
      <c r="C247" s="404"/>
      <c r="D247" s="405">
        <v>50.0</v>
      </c>
      <c r="E247" s="644" t="s">
        <v>8223</v>
      </c>
      <c r="F247" s="407" t="s">
        <v>8224</v>
      </c>
      <c r="G247" s="408">
        <v>2.011559413003E12</v>
      </c>
      <c r="H247" s="456">
        <v>495.0</v>
      </c>
      <c r="I247" s="410">
        <v>0.42</v>
      </c>
      <c r="J247" s="411">
        <f t="shared" si="1"/>
        <v>312</v>
      </c>
      <c r="K247" s="656" t="s">
        <v>8225</v>
      </c>
      <c r="L247" s="500" t="s">
        <v>8226</v>
      </c>
      <c r="M247" s="500" t="s">
        <v>8227</v>
      </c>
      <c r="N247" s="658"/>
      <c r="O247" s="468">
        <v>85.0</v>
      </c>
      <c r="P247" s="451">
        <v>80.0</v>
      </c>
      <c r="Q247" s="419">
        <v>20.0</v>
      </c>
      <c r="R247" s="419">
        <v>170.0</v>
      </c>
      <c r="S247" s="418"/>
      <c r="T247" s="418"/>
      <c r="U247" s="419" t="s">
        <v>8186</v>
      </c>
      <c r="V247" s="419" t="s">
        <v>2311</v>
      </c>
      <c r="W247" s="419" t="s">
        <v>8215</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7224</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8228</v>
      </c>
      <c r="C248" s="485"/>
      <c r="D248" s="475">
        <v>50.0</v>
      </c>
      <c r="E248" s="644" t="s">
        <v>8229</v>
      </c>
      <c r="F248" s="407" t="s">
        <v>8230</v>
      </c>
      <c r="G248" s="408">
        <v>2.000223114322E12</v>
      </c>
      <c r="H248" s="456">
        <v>605.0</v>
      </c>
      <c r="I248" s="410">
        <v>0.47</v>
      </c>
      <c r="J248" s="411">
        <f t="shared" si="1"/>
        <v>351</v>
      </c>
      <c r="K248" s="656" t="s">
        <v>8231</v>
      </c>
      <c r="L248" s="500" t="s">
        <v>8232</v>
      </c>
      <c r="M248" s="500" t="s">
        <v>8233</v>
      </c>
      <c r="N248" s="414"/>
      <c r="O248" s="468">
        <v>85.0</v>
      </c>
      <c r="P248" s="451">
        <v>80.0</v>
      </c>
      <c r="Q248" s="419">
        <v>20.0</v>
      </c>
      <c r="R248" s="419">
        <v>170.0</v>
      </c>
      <c r="S248" s="418"/>
      <c r="T248" s="418"/>
      <c r="U248" s="419" t="s">
        <v>8234</v>
      </c>
      <c r="V248" s="419" t="s">
        <v>2311</v>
      </c>
      <c r="W248" s="419" t="s">
        <v>8215</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7224</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8235</v>
      </c>
      <c r="C249" s="404"/>
      <c r="D249" s="405">
        <v>50.0</v>
      </c>
      <c r="E249" s="644" t="s">
        <v>8236</v>
      </c>
      <c r="F249" s="407" t="s">
        <v>8237</v>
      </c>
      <c r="G249" s="408">
        <v>2.003268586048E12</v>
      </c>
      <c r="H249" s="456">
        <v>313.0</v>
      </c>
      <c r="I249" s="410">
        <v>0.5</v>
      </c>
      <c r="J249" s="411">
        <f t="shared" si="1"/>
        <v>175</v>
      </c>
      <c r="K249" s="656" t="s">
        <v>8238</v>
      </c>
      <c r="L249" s="500" t="s">
        <v>8239</v>
      </c>
      <c r="M249" s="500" t="s">
        <v>8240</v>
      </c>
      <c r="N249" s="414"/>
      <c r="O249" s="415">
        <v>25.0</v>
      </c>
      <c r="P249" s="451">
        <v>70.0</v>
      </c>
      <c r="Q249" s="419">
        <v>20.0</v>
      </c>
      <c r="R249" s="419">
        <v>90.0</v>
      </c>
      <c r="S249" s="418"/>
      <c r="T249" s="418"/>
      <c r="U249" s="419" t="s">
        <v>8241</v>
      </c>
      <c r="V249" s="419" t="s">
        <v>807</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7274</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8242</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8243</v>
      </c>
      <c r="C250" s="404"/>
      <c r="D250" s="405">
        <v>50.0</v>
      </c>
      <c r="E250" s="644" t="s">
        <v>8244</v>
      </c>
      <c r="F250" s="407" t="s">
        <v>8245</v>
      </c>
      <c r="G250" s="408">
        <v>2.003268586031E12</v>
      </c>
      <c r="H250" s="456">
        <v>344.0</v>
      </c>
      <c r="I250" s="410">
        <v>0.48</v>
      </c>
      <c r="J250" s="411">
        <f t="shared" si="1"/>
        <v>196</v>
      </c>
      <c r="K250" s="656" t="s">
        <v>8246</v>
      </c>
      <c r="L250" s="500" t="s">
        <v>8247</v>
      </c>
      <c r="M250" s="500" t="s">
        <v>8248</v>
      </c>
      <c r="N250" s="414"/>
      <c r="O250" s="415">
        <v>25.0</v>
      </c>
      <c r="P250" s="451">
        <v>70.0</v>
      </c>
      <c r="Q250" s="419">
        <v>20.0</v>
      </c>
      <c r="R250" s="419">
        <v>90.0</v>
      </c>
      <c r="S250" s="418"/>
      <c r="T250" s="418"/>
      <c r="U250" s="419" t="s">
        <v>8249</v>
      </c>
      <c r="V250" s="419" t="s">
        <v>807</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7274</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8250</v>
      </c>
      <c r="C251" s="404"/>
      <c r="D251" s="405">
        <v>50.0</v>
      </c>
      <c r="E251" s="644" t="s">
        <v>8251</v>
      </c>
      <c r="F251" s="407" t="s">
        <v>8252</v>
      </c>
      <c r="G251" s="408">
        <v>2.003268586024E12</v>
      </c>
      <c r="H251" s="456">
        <v>344.0</v>
      </c>
      <c r="I251" s="410">
        <v>0.52</v>
      </c>
      <c r="J251" s="411">
        <f t="shared" si="1"/>
        <v>182</v>
      </c>
      <c r="K251" s="656" t="s">
        <v>8253</v>
      </c>
      <c r="L251" s="500" t="s">
        <v>8254</v>
      </c>
      <c r="M251" s="500" t="s">
        <v>8255</v>
      </c>
      <c r="N251" s="414"/>
      <c r="O251" s="415">
        <v>25.0</v>
      </c>
      <c r="P251" s="451">
        <v>70.0</v>
      </c>
      <c r="Q251" s="419">
        <v>20.0</v>
      </c>
      <c r="R251" s="419">
        <v>90.0</v>
      </c>
      <c r="S251" s="418"/>
      <c r="T251" s="418"/>
      <c r="U251" s="419" t="s">
        <v>8256</v>
      </c>
      <c r="V251" s="419" t="s">
        <v>2311</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7274</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8257</v>
      </c>
      <c r="C252" s="404"/>
      <c r="D252" s="405">
        <v>50.0</v>
      </c>
      <c r="E252" s="644" t="s">
        <v>8258</v>
      </c>
      <c r="F252" s="407" t="s">
        <v>8259</v>
      </c>
      <c r="G252" s="408">
        <v>2.001093098149E12</v>
      </c>
      <c r="H252" s="456">
        <v>330.0</v>
      </c>
      <c r="I252" s="410">
        <v>0.44</v>
      </c>
      <c r="J252" s="411">
        <f t="shared" si="1"/>
        <v>198</v>
      </c>
      <c r="K252" s="656" t="s">
        <v>8260</v>
      </c>
      <c r="L252" s="500" t="s">
        <v>8261</v>
      </c>
      <c r="M252" s="500" t="s">
        <v>8262</v>
      </c>
      <c r="N252" s="472"/>
      <c r="O252" s="415">
        <v>30.0</v>
      </c>
      <c r="P252" s="451">
        <v>70.0</v>
      </c>
      <c r="Q252" s="419">
        <v>20.0</v>
      </c>
      <c r="R252" s="419">
        <v>90.0</v>
      </c>
      <c r="S252" s="418"/>
      <c r="T252" s="418"/>
      <c r="U252" s="419" t="s">
        <v>8263</v>
      </c>
      <c r="V252" s="419" t="s">
        <v>807</v>
      </c>
      <c r="W252" s="419" t="s">
        <v>8264</v>
      </c>
      <c r="X252" s="418"/>
      <c r="Y252" s="418"/>
      <c r="Z252" s="418"/>
      <c r="AA252" s="418"/>
      <c r="AB252" s="420"/>
      <c r="AC252" s="421" t="s">
        <v>8265</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7274</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8266</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8267</v>
      </c>
      <c r="C253" s="404"/>
      <c r="D253" s="405">
        <v>50.0</v>
      </c>
      <c r="E253" s="644" t="s">
        <v>8268</v>
      </c>
      <c r="F253" s="407" t="s">
        <v>8269</v>
      </c>
      <c r="G253" s="408">
        <v>2.034050218748E12</v>
      </c>
      <c r="H253" s="456">
        <v>341.0</v>
      </c>
      <c r="I253" s="410">
        <v>0.45</v>
      </c>
      <c r="J253" s="411">
        <f t="shared" si="1"/>
        <v>201</v>
      </c>
      <c r="K253" s="656" t="s">
        <v>8270</v>
      </c>
      <c r="L253" s="650" t="s">
        <v>8271</v>
      </c>
      <c r="M253" s="500" t="s">
        <v>8272</v>
      </c>
      <c r="N253" s="479"/>
      <c r="O253" s="468">
        <v>30.0</v>
      </c>
      <c r="P253" s="451">
        <v>70.0</v>
      </c>
      <c r="Q253" s="419">
        <v>20.0</v>
      </c>
      <c r="R253" s="419">
        <v>90.0</v>
      </c>
      <c r="S253" s="480"/>
      <c r="T253" s="480"/>
      <c r="U253" s="419" t="s">
        <v>8273</v>
      </c>
      <c r="V253" s="419" t="s">
        <v>807</v>
      </c>
      <c r="W253" s="419" t="s">
        <v>8264</v>
      </c>
      <c r="X253" s="480"/>
      <c r="Y253" s="480"/>
      <c r="Z253" s="480"/>
      <c r="AA253" s="480"/>
      <c r="AB253" s="420"/>
      <c r="AC253" s="421" t="s">
        <v>8274</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7274</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8266</v>
      </c>
      <c r="CV253" s="445">
        <f t="shared" si="24"/>
        <v>-0.002096616915</v>
      </c>
      <c r="CW253" s="445">
        <f t="shared" si="25"/>
        <v>0.4120966169</v>
      </c>
      <c r="CX253" s="446">
        <v>20.0</v>
      </c>
      <c r="CY253" s="444"/>
      <c r="CZ253" s="444"/>
      <c r="DA253" s="455" t="s">
        <v>8275</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8276</v>
      </c>
      <c r="C254" s="404"/>
      <c r="D254" s="405">
        <v>50.0</v>
      </c>
      <c r="E254" s="644" t="s">
        <v>8277</v>
      </c>
      <c r="F254" s="407" t="s">
        <v>8278</v>
      </c>
      <c r="G254" s="463">
        <v>2.034050218755E12</v>
      </c>
      <c r="H254" s="409">
        <v>341.0</v>
      </c>
      <c r="I254" s="410">
        <v>0.45</v>
      </c>
      <c r="J254" s="411">
        <f t="shared" si="1"/>
        <v>205</v>
      </c>
      <c r="K254" s="656" t="s">
        <v>8279</v>
      </c>
      <c r="L254" s="650" t="s">
        <v>8280</v>
      </c>
      <c r="M254" s="500" t="s">
        <v>8272</v>
      </c>
      <c r="N254" s="620"/>
      <c r="O254" s="650">
        <v>25.0</v>
      </c>
      <c r="P254" s="419">
        <v>70.0</v>
      </c>
      <c r="Q254" s="419">
        <v>20.0</v>
      </c>
      <c r="R254" s="419">
        <v>90.0</v>
      </c>
      <c r="S254" s="480"/>
      <c r="T254" s="480"/>
      <c r="U254" s="419" t="s">
        <v>8281</v>
      </c>
      <c r="V254" s="419" t="s">
        <v>3537</v>
      </c>
      <c r="W254" s="419" t="s">
        <v>8264</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7274</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8266</v>
      </c>
      <c r="CV254" s="445">
        <f t="shared" si="24"/>
        <v>-0.007909365854</v>
      </c>
      <c r="CW254" s="445">
        <f t="shared" si="25"/>
        <v>0.4079093659</v>
      </c>
      <c r="CX254" s="467"/>
      <c r="CY254" s="444"/>
      <c r="CZ254" s="444"/>
      <c r="DA254" s="455" t="s">
        <v>8282</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8283</v>
      </c>
      <c r="C255" s="404"/>
      <c r="D255" s="405">
        <v>50.0</v>
      </c>
      <c r="E255" s="644" t="s">
        <v>8284</v>
      </c>
      <c r="F255" s="407" t="s">
        <v>8285</v>
      </c>
      <c r="G255" s="655">
        <v>2.034050218885E12</v>
      </c>
      <c r="H255" s="409">
        <v>341.0</v>
      </c>
      <c r="I255" s="410">
        <v>0.45</v>
      </c>
      <c r="J255" s="411">
        <f t="shared" si="1"/>
        <v>208</v>
      </c>
      <c r="K255" s="656" t="s">
        <v>8286</v>
      </c>
      <c r="L255" s="500" t="s">
        <v>8287</v>
      </c>
      <c r="M255" s="500" t="s">
        <v>8272</v>
      </c>
      <c r="N255" s="464"/>
      <c r="O255" s="650">
        <v>25.0</v>
      </c>
      <c r="P255" s="419">
        <v>70.0</v>
      </c>
      <c r="Q255" s="419">
        <v>20.0</v>
      </c>
      <c r="R255" s="419">
        <v>90.0</v>
      </c>
      <c r="S255" s="418"/>
      <c r="T255" s="418"/>
      <c r="U255" s="419" t="s">
        <v>8288</v>
      </c>
      <c r="V255" s="453"/>
      <c r="W255" s="419" t="s">
        <v>8264</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7274</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8289</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8290</v>
      </c>
      <c r="C256" s="404"/>
      <c r="D256" s="405">
        <v>50.0</v>
      </c>
      <c r="E256" s="644" t="s">
        <v>8291</v>
      </c>
      <c r="F256" s="407" t="s">
        <v>8292</v>
      </c>
      <c r="G256" s="408">
        <v>2.022666549059E12</v>
      </c>
      <c r="H256" s="456">
        <v>341.0</v>
      </c>
      <c r="I256" s="410">
        <v>0.45</v>
      </c>
      <c r="J256" s="411">
        <f t="shared" si="1"/>
        <v>208</v>
      </c>
      <c r="K256" s="656" t="s">
        <v>8293</v>
      </c>
      <c r="L256" s="500" t="s">
        <v>8294</v>
      </c>
      <c r="M256" s="500" t="s">
        <v>8272</v>
      </c>
      <c r="N256" s="414"/>
      <c r="O256" s="650">
        <v>25.0</v>
      </c>
      <c r="P256" s="419">
        <v>70.0</v>
      </c>
      <c r="Q256" s="419">
        <v>20.0</v>
      </c>
      <c r="R256" s="419">
        <v>90.0</v>
      </c>
      <c r="S256" s="418"/>
      <c r="T256" s="418"/>
      <c r="U256" s="419" t="s">
        <v>8288</v>
      </c>
      <c r="V256" s="419" t="s">
        <v>3537</v>
      </c>
      <c r="W256" s="419" t="s">
        <v>8264</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7274</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8266</v>
      </c>
      <c r="CV256" s="445">
        <f t="shared" si="24"/>
        <v>-0.006112596154</v>
      </c>
      <c r="CW256" s="445">
        <f t="shared" si="25"/>
        <v>0.3961125962</v>
      </c>
      <c r="CX256" s="446">
        <v>20.0</v>
      </c>
      <c r="CY256" s="444"/>
      <c r="CZ256" s="444"/>
      <c r="DA256" s="455" t="s">
        <v>8289</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8295</v>
      </c>
      <c r="C257" s="404"/>
      <c r="D257" s="405">
        <v>50.0</v>
      </c>
      <c r="E257" s="644" t="s">
        <v>8296</v>
      </c>
      <c r="F257" s="407" t="s">
        <v>8297</v>
      </c>
      <c r="G257" s="408">
        <v>2.001093098125E12</v>
      </c>
      <c r="H257" s="456">
        <v>352.0</v>
      </c>
      <c r="I257" s="410">
        <v>0.47</v>
      </c>
      <c r="J257" s="411">
        <f t="shared" si="1"/>
        <v>201</v>
      </c>
      <c r="K257" s="656" t="s">
        <v>8298</v>
      </c>
      <c r="L257" s="500" t="s">
        <v>8299</v>
      </c>
      <c r="M257" s="500" t="s">
        <v>8300</v>
      </c>
      <c r="N257" s="414"/>
      <c r="O257" s="468">
        <v>30.0</v>
      </c>
      <c r="P257" s="451">
        <v>70.0</v>
      </c>
      <c r="Q257" s="419">
        <v>20.0</v>
      </c>
      <c r="R257" s="419">
        <v>90.0</v>
      </c>
      <c r="S257" s="418"/>
      <c r="T257" s="418"/>
      <c r="U257" s="419" t="s">
        <v>8301</v>
      </c>
      <c r="V257" s="419" t="s">
        <v>807</v>
      </c>
      <c r="W257" s="419" t="s">
        <v>8264</v>
      </c>
      <c r="X257" s="418"/>
      <c r="Y257" s="418"/>
      <c r="Z257" s="418"/>
      <c r="AA257" s="418"/>
      <c r="AB257" s="420"/>
      <c r="AC257" s="421" t="s">
        <v>8302</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7274</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8266</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8303</v>
      </c>
      <c r="C258" s="404"/>
      <c r="D258" s="405">
        <v>50.0</v>
      </c>
      <c r="E258" s="644" t="s">
        <v>8304</v>
      </c>
      <c r="F258" s="407" t="s">
        <v>8305</v>
      </c>
      <c r="G258" s="408">
        <v>2.001093098118E12</v>
      </c>
      <c r="H258" s="456">
        <v>374.0</v>
      </c>
      <c r="I258" s="410">
        <v>0.5</v>
      </c>
      <c r="J258" s="411">
        <f t="shared" si="1"/>
        <v>202</v>
      </c>
      <c r="K258" s="656" t="s">
        <v>8306</v>
      </c>
      <c r="L258" s="500" t="s">
        <v>8307</v>
      </c>
      <c r="M258" s="663" t="s">
        <v>8308</v>
      </c>
      <c r="N258" s="414"/>
      <c r="O258" s="468">
        <v>30.0</v>
      </c>
      <c r="P258" s="451">
        <v>70.0</v>
      </c>
      <c r="Q258" s="419">
        <v>20.0</v>
      </c>
      <c r="R258" s="419">
        <v>90.0</v>
      </c>
      <c r="S258" s="418"/>
      <c r="T258" s="418"/>
      <c r="U258" s="419" t="s">
        <v>8309</v>
      </c>
      <c r="V258" s="419" t="s">
        <v>807</v>
      </c>
      <c r="W258" s="419" t="s">
        <v>8264</v>
      </c>
      <c r="X258" s="418"/>
      <c r="Y258" s="418"/>
      <c r="Z258" s="418"/>
      <c r="AA258" s="418"/>
      <c r="AB258" s="420"/>
      <c r="AC258" s="421" t="s">
        <v>8310</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7274</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8266</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8311</v>
      </c>
      <c r="C259" s="404"/>
      <c r="D259" s="405">
        <v>50.0</v>
      </c>
      <c r="E259" s="644" t="s">
        <v>8312</v>
      </c>
      <c r="F259" s="407" t="s">
        <v>8313</v>
      </c>
      <c r="G259" s="408">
        <v>2.008515226012E12</v>
      </c>
      <c r="H259" s="456">
        <v>396.0</v>
      </c>
      <c r="I259" s="410">
        <v>0.44</v>
      </c>
      <c r="J259" s="411">
        <f t="shared" si="1"/>
        <v>242</v>
      </c>
      <c r="K259" s="656" t="s">
        <v>8314</v>
      </c>
      <c r="L259" s="500" t="s">
        <v>8315</v>
      </c>
      <c r="M259" s="500" t="s">
        <v>8316</v>
      </c>
      <c r="N259" s="414"/>
      <c r="O259" s="664">
        <v>52.0</v>
      </c>
      <c r="P259" s="419">
        <v>80.0</v>
      </c>
      <c r="Q259" s="419">
        <v>20.0</v>
      </c>
      <c r="R259" s="419">
        <v>170.0</v>
      </c>
      <c r="S259" s="418"/>
      <c r="T259" s="418"/>
      <c r="U259" s="419" t="s">
        <v>8317</v>
      </c>
      <c r="V259" s="419" t="s">
        <v>807</v>
      </c>
      <c r="W259" s="419" t="s">
        <v>8264</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7224</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8266</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8318</v>
      </c>
      <c r="C260" s="404"/>
      <c r="D260" s="405">
        <v>50.0</v>
      </c>
      <c r="E260" s="644" t="s">
        <v>8319</v>
      </c>
      <c r="F260" s="407" t="s">
        <v>8320</v>
      </c>
      <c r="G260" s="408">
        <v>2.001585828223E12</v>
      </c>
      <c r="H260" s="456">
        <v>378.0</v>
      </c>
      <c r="I260" s="410">
        <v>0.51</v>
      </c>
      <c r="J260" s="411">
        <f t="shared" si="1"/>
        <v>200</v>
      </c>
      <c r="K260" s="656" t="s">
        <v>8321</v>
      </c>
      <c r="L260" s="500" t="s">
        <v>8322</v>
      </c>
      <c r="M260" s="500" t="s">
        <v>8323</v>
      </c>
      <c r="N260" s="414"/>
      <c r="O260" s="650">
        <v>27.0</v>
      </c>
      <c r="P260" s="419">
        <v>70.0</v>
      </c>
      <c r="Q260" s="419">
        <v>20.0</v>
      </c>
      <c r="R260" s="419">
        <v>90.0</v>
      </c>
      <c r="S260" s="418"/>
      <c r="T260" s="418"/>
      <c r="U260" s="419" t="s">
        <v>8324</v>
      </c>
      <c r="V260" s="419" t="s">
        <v>807</v>
      </c>
      <c r="W260" s="419" t="s">
        <v>8264</v>
      </c>
      <c r="X260" s="418"/>
      <c r="Y260" s="418"/>
      <c r="Z260" s="418"/>
      <c r="AA260" s="418"/>
      <c r="AB260" s="420"/>
      <c r="AC260" s="421" t="s">
        <v>8325</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7274</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8266</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8326</v>
      </c>
      <c r="C261" s="404"/>
      <c r="D261" s="405">
        <v>50.0</v>
      </c>
      <c r="E261" s="644" t="s">
        <v>8327</v>
      </c>
      <c r="F261" s="407" t="s">
        <v>8328</v>
      </c>
      <c r="G261" s="408">
        <v>2.001585828216E12</v>
      </c>
      <c r="H261" s="456">
        <v>397.0</v>
      </c>
      <c r="I261" s="410">
        <v>0.44</v>
      </c>
      <c r="J261" s="411">
        <f t="shared" si="1"/>
        <v>242</v>
      </c>
      <c r="K261" s="656" t="s">
        <v>8329</v>
      </c>
      <c r="L261" s="500" t="s">
        <v>8330</v>
      </c>
      <c r="M261" s="500" t="s">
        <v>8331</v>
      </c>
      <c r="N261" s="414"/>
      <c r="O261" s="468">
        <v>70.0</v>
      </c>
      <c r="P261" s="451">
        <v>80.0</v>
      </c>
      <c r="Q261" s="419">
        <v>20.0</v>
      </c>
      <c r="R261" s="419">
        <v>170.0</v>
      </c>
      <c r="S261" s="418"/>
      <c r="T261" s="418"/>
      <c r="U261" s="419" t="s">
        <v>8332</v>
      </c>
      <c r="V261" s="419" t="s">
        <v>807</v>
      </c>
      <c r="W261" s="419" t="s">
        <v>8264</v>
      </c>
      <c r="X261" s="418"/>
      <c r="Y261" s="418"/>
      <c r="Z261" s="418"/>
      <c r="AA261" s="418"/>
      <c r="AB261" s="420"/>
      <c r="AC261" s="421" t="s">
        <v>8333</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7224</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8266</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8334</v>
      </c>
      <c r="C262" s="404"/>
      <c r="D262" s="405">
        <v>50.0</v>
      </c>
      <c r="E262" s="644" t="s">
        <v>8335</v>
      </c>
      <c r="F262" s="407" t="s">
        <v>8336</v>
      </c>
      <c r="G262" s="408">
        <v>2.001585828209E12</v>
      </c>
      <c r="H262" s="456">
        <v>387.0</v>
      </c>
      <c r="I262" s="410">
        <v>0.52</v>
      </c>
      <c r="J262" s="411">
        <f t="shared" si="1"/>
        <v>201</v>
      </c>
      <c r="K262" s="656" t="s">
        <v>8337</v>
      </c>
      <c r="L262" s="500" t="s">
        <v>8338</v>
      </c>
      <c r="M262" s="500" t="s">
        <v>8339</v>
      </c>
      <c r="N262" s="414"/>
      <c r="O262" s="468">
        <v>40.0</v>
      </c>
      <c r="P262" s="451">
        <v>70.0</v>
      </c>
      <c r="Q262" s="419">
        <v>20.0</v>
      </c>
      <c r="R262" s="419">
        <v>90.0</v>
      </c>
      <c r="S262" s="418"/>
      <c r="T262" s="418"/>
      <c r="U262" s="419" t="s">
        <v>8340</v>
      </c>
      <c r="V262" s="419" t="s">
        <v>807</v>
      </c>
      <c r="W262" s="419" t="s">
        <v>8264</v>
      </c>
      <c r="X262" s="418"/>
      <c r="Y262" s="418"/>
      <c r="Z262" s="418"/>
      <c r="AA262" s="418"/>
      <c r="AB262" s="420"/>
      <c r="AC262" s="421" t="s">
        <v>8341</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7274</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8266</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8342</v>
      </c>
      <c r="C263" s="404"/>
      <c r="D263" s="405">
        <v>50.0</v>
      </c>
      <c r="E263" s="644" t="s">
        <v>8343</v>
      </c>
      <c r="F263" s="407" t="s">
        <v>8344</v>
      </c>
      <c r="G263" s="408">
        <v>2.001585828193E12</v>
      </c>
      <c r="H263" s="456">
        <v>391.0</v>
      </c>
      <c r="I263" s="410">
        <v>0.52</v>
      </c>
      <c r="J263" s="411">
        <f t="shared" si="1"/>
        <v>203</v>
      </c>
      <c r="K263" s="656" t="s">
        <v>8345</v>
      </c>
      <c r="L263" s="500" t="s">
        <v>8346</v>
      </c>
      <c r="M263" s="500" t="s">
        <v>8347</v>
      </c>
      <c r="N263" s="414"/>
      <c r="O263" s="468">
        <v>27.0</v>
      </c>
      <c r="P263" s="451">
        <v>70.0</v>
      </c>
      <c r="Q263" s="419">
        <v>20.0</v>
      </c>
      <c r="R263" s="419">
        <v>90.0</v>
      </c>
      <c r="S263" s="418"/>
      <c r="T263" s="418"/>
      <c r="U263" s="419" t="s">
        <v>8348</v>
      </c>
      <c r="V263" s="419" t="s">
        <v>807</v>
      </c>
      <c r="W263" s="419" t="s">
        <v>8264</v>
      </c>
      <c r="X263" s="418"/>
      <c r="Y263" s="418"/>
      <c r="Z263" s="418"/>
      <c r="AA263" s="418"/>
      <c r="AB263" s="420"/>
      <c r="AC263" s="421" t="s">
        <v>8349</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7274</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8266</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8350</v>
      </c>
      <c r="C264" s="404"/>
      <c r="D264" s="405">
        <v>50.0</v>
      </c>
      <c r="E264" s="644" t="s">
        <v>8351</v>
      </c>
      <c r="F264" s="407" t="s">
        <v>8352</v>
      </c>
      <c r="G264" s="408">
        <v>2.001585828186E12</v>
      </c>
      <c r="H264" s="456">
        <v>396.0</v>
      </c>
      <c r="I264" s="410">
        <v>0.53</v>
      </c>
      <c r="J264" s="411">
        <f t="shared" si="1"/>
        <v>202</v>
      </c>
      <c r="K264" s="656" t="s">
        <v>8353</v>
      </c>
      <c r="L264" s="500" t="s">
        <v>8354</v>
      </c>
      <c r="M264" s="500" t="s">
        <v>8355</v>
      </c>
      <c r="N264" s="414"/>
      <c r="O264" s="468">
        <v>27.0</v>
      </c>
      <c r="P264" s="451">
        <v>70.0</v>
      </c>
      <c r="Q264" s="419">
        <v>20.0</v>
      </c>
      <c r="R264" s="419">
        <v>90.0</v>
      </c>
      <c r="S264" s="418"/>
      <c r="T264" s="418"/>
      <c r="U264" s="419" t="s">
        <v>8356</v>
      </c>
      <c r="V264" s="419" t="s">
        <v>807</v>
      </c>
      <c r="W264" s="419" t="s">
        <v>8264</v>
      </c>
      <c r="X264" s="418"/>
      <c r="Y264" s="418"/>
      <c r="Z264" s="418"/>
      <c r="AA264" s="418"/>
      <c r="AB264" s="420"/>
      <c r="AC264" s="421" t="s">
        <v>8357</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7274</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8266</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8358</v>
      </c>
      <c r="C265" s="404"/>
      <c r="D265" s="405">
        <v>50.0</v>
      </c>
      <c r="E265" s="644" t="s">
        <v>8359</v>
      </c>
      <c r="F265" s="407" t="s">
        <v>8360</v>
      </c>
      <c r="G265" s="408">
        <v>2.001585828179E12</v>
      </c>
      <c r="H265" s="456">
        <v>400.0</v>
      </c>
      <c r="I265" s="410">
        <v>0.53</v>
      </c>
      <c r="J265" s="411">
        <f t="shared" si="1"/>
        <v>204</v>
      </c>
      <c r="K265" s="656" t="s">
        <v>8361</v>
      </c>
      <c r="L265" s="500" t="s">
        <v>8362</v>
      </c>
      <c r="M265" s="500" t="s">
        <v>8363</v>
      </c>
      <c r="N265" s="414"/>
      <c r="O265" s="468">
        <v>25.0</v>
      </c>
      <c r="P265" s="451">
        <v>70.0</v>
      </c>
      <c r="Q265" s="419">
        <v>20.0</v>
      </c>
      <c r="R265" s="419">
        <v>90.0</v>
      </c>
      <c r="S265" s="418"/>
      <c r="T265" s="418"/>
      <c r="U265" s="419" t="s">
        <v>8364</v>
      </c>
      <c r="V265" s="419" t="s">
        <v>807</v>
      </c>
      <c r="W265" s="419" t="s">
        <v>8264</v>
      </c>
      <c r="X265" s="418"/>
      <c r="Y265" s="418"/>
      <c r="Z265" s="418"/>
      <c r="AA265" s="418"/>
      <c r="AB265" s="420"/>
      <c r="AC265" s="421" t="s">
        <v>8365</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7274</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8266</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8366</v>
      </c>
      <c r="C266" s="404"/>
      <c r="D266" s="405">
        <v>50.0</v>
      </c>
      <c r="E266" s="644" t="s">
        <v>8367</v>
      </c>
      <c r="F266" s="407" t="s">
        <v>8368</v>
      </c>
      <c r="G266" s="408">
        <v>2.001585828162E12</v>
      </c>
      <c r="H266" s="456">
        <v>405.0</v>
      </c>
      <c r="I266" s="410">
        <v>0.54</v>
      </c>
      <c r="J266" s="411">
        <f t="shared" si="1"/>
        <v>207</v>
      </c>
      <c r="K266" s="656" t="s">
        <v>8369</v>
      </c>
      <c r="L266" s="500" t="s">
        <v>8370</v>
      </c>
      <c r="M266" s="500" t="s">
        <v>8371</v>
      </c>
      <c r="N266" s="414"/>
      <c r="O266" s="468">
        <v>32.0</v>
      </c>
      <c r="P266" s="451">
        <v>70.0</v>
      </c>
      <c r="Q266" s="419">
        <v>20.0</v>
      </c>
      <c r="R266" s="419">
        <v>90.0</v>
      </c>
      <c r="S266" s="418"/>
      <c r="T266" s="418"/>
      <c r="U266" s="419" t="s">
        <v>8372</v>
      </c>
      <c r="V266" s="419" t="s">
        <v>807</v>
      </c>
      <c r="W266" s="419" t="s">
        <v>8264</v>
      </c>
      <c r="X266" s="418"/>
      <c r="Y266" s="418"/>
      <c r="Z266" s="418"/>
      <c r="AA266" s="418"/>
      <c r="AB266" s="420"/>
      <c r="AC266" s="421" t="s">
        <v>8373</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7274</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8266</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8374</v>
      </c>
      <c r="C267" s="404"/>
      <c r="D267" s="405">
        <v>50.0</v>
      </c>
      <c r="E267" s="644" t="s">
        <v>8375</v>
      </c>
      <c r="F267" s="407" t="s">
        <v>8376</v>
      </c>
      <c r="G267" s="668">
        <v>2.037327348704E12</v>
      </c>
      <c r="H267" s="632">
        <v>405.0</v>
      </c>
      <c r="I267" s="410">
        <v>0.54</v>
      </c>
      <c r="J267" s="411">
        <f t="shared" si="1"/>
        <v>207</v>
      </c>
      <c r="K267" s="656" t="s">
        <v>8377</v>
      </c>
      <c r="L267" s="500" t="s">
        <v>8378</v>
      </c>
      <c r="M267" s="500" t="s">
        <v>8379</v>
      </c>
      <c r="N267" s="544"/>
      <c r="O267" s="468">
        <v>32.0</v>
      </c>
      <c r="P267" s="451">
        <v>70.0</v>
      </c>
      <c r="Q267" s="419">
        <v>20.0</v>
      </c>
      <c r="R267" s="419">
        <v>90.0</v>
      </c>
      <c r="S267" s="545"/>
      <c r="T267" s="545"/>
      <c r="U267" s="419" t="s">
        <v>8380</v>
      </c>
      <c r="V267" s="419" t="s">
        <v>3537</v>
      </c>
      <c r="W267" s="419" t="s">
        <v>8264</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7274</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8381</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8382</v>
      </c>
      <c r="C268" s="404"/>
      <c r="D268" s="405">
        <v>50.0</v>
      </c>
      <c r="E268" s="644" t="s">
        <v>8383</v>
      </c>
      <c r="F268" s="407" t="s">
        <v>8384</v>
      </c>
      <c r="G268" s="408">
        <v>2.001585828155E12</v>
      </c>
      <c r="H268" s="456">
        <v>409.0</v>
      </c>
      <c r="I268" s="410">
        <v>0.54</v>
      </c>
      <c r="J268" s="411">
        <f t="shared" si="1"/>
        <v>205</v>
      </c>
      <c r="K268" s="656" t="s">
        <v>8385</v>
      </c>
      <c r="L268" s="500" t="s">
        <v>8386</v>
      </c>
      <c r="M268" s="500" t="s">
        <v>8387</v>
      </c>
      <c r="N268" s="414"/>
      <c r="O268" s="468">
        <v>24.0</v>
      </c>
      <c r="P268" s="451">
        <v>70.0</v>
      </c>
      <c r="Q268" s="419">
        <v>20.0</v>
      </c>
      <c r="R268" s="419">
        <v>90.0</v>
      </c>
      <c r="S268" s="418"/>
      <c r="T268" s="418"/>
      <c r="U268" s="419" t="s">
        <v>8388</v>
      </c>
      <c r="V268" s="419" t="s">
        <v>807</v>
      </c>
      <c r="W268" s="419" t="s">
        <v>8264</v>
      </c>
      <c r="X268" s="418"/>
      <c r="Y268" s="418"/>
      <c r="Z268" s="418"/>
      <c r="AA268" s="418"/>
      <c r="AB268" s="420"/>
      <c r="AC268" s="421" t="s">
        <v>8389</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7274</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8266</v>
      </c>
      <c r="CV268" s="445">
        <f t="shared" si="24"/>
        <v>-0.003031317073</v>
      </c>
      <c r="CW268" s="445">
        <f t="shared" si="25"/>
        <v>0.5030313171</v>
      </c>
      <c r="CX268" s="446">
        <v>20.0</v>
      </c>
      <c r="CY268" s="444"/>
      <c r="CZ268" s="444"/>
      <c r="DA268" s="455" t="s">
        <v>8275</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8390</v>
      </c>
      <c r="C269" s="404"/>
      <c r="D269" s="405">
        <v>50.0</v>
      </c>
      <c r="E269" s="644" t="s">
        <v>8391</v>
      </c>
      <c r="F269" s="407" t="s">
        <v>8392</v>
      </c>
      <c r="G269" s="463">
        <v>2.034050218762E12</v>
      </c>
      <c r="H269" s="409">
        <v>409.0</v>
      </c>
      <c r="I269" s="410">
        <v>0.54</v>
      </c>
      <c r="J269" s="411">
        <f t="shared" si="1"/>
        <v>205</v>
      </c>
      <c r="K269" s="656" t="s">
        <v>8393</v>
      </c>
      <c r="L269" s="500" t="s">
        <v>8394</v>
      </c>
      <c r="M269" s="500" t="s">
        <v>8387</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7274</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8275</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8395</v>
      </c>
      <c r="C270" s="404"/>
      <c r="D270" s="405">
        <v>50.0</v>
      </c>
      <c r="E270" s="644" t="s">
        <v>8396</v>
      </c>
      <c r="F270" s="407" t="s">
        <v>8397</v>
      </c>
      <c r="G270" s="463">
        <v>2.028865238428E12</v>
      </c>
      <c r="H270" s="409">
        <v>409.0</v>
      </c>
      <c r="I270" s="410">
        <v>0.54</v>
      </c>
      <c r="J270" s="411">
        <f t="shared" si="1"/>
        <v>205</v>
      </c>
      <c r="K270" s="656" t="s">
        <v>8398</v>
      </c>
      <c r="L270" s="500" t="s">
        <v>8399</v>
      </c>
      <c r="M270" s="500" t="s">
        <v>8400</v>
      </c>
      <c r="N270" s="464"/>
      <c r="O270" s="468">
        <v>25.0</v>
      </c>
      <c r="P270" s="451">
        <v>70.0</v>
      </c>
      <c r="Q270" s="419">
        <v>20.0</v>
      </c>
      <c r="R270" s="419">
        <v>90.0</v>
      </c>
      <c r="S270" s="418"/>
      <c r="T270" s="418"/>
      <c r="U270" s="419" t="s">
        <v>8401</v>
      </c>
      <c r="V270" s="419" t="s">
        <v>3537</v>
      </c>
      <c r="W270" s="419" t="s">
        <v>8264</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7274</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8266</v>
      </c>
      <c r="CV270" s="445">
        <f t="shared" si="24"/>
        <v>-0.01278741463</v>
      </c>
      <c r="CW270" s="445">
        <f t="shared" si="25"/>
        <v>0.5127874146</v>
      </c>
      <c r="CX270" s="446">
        <v>20.0</v>
      </c>
      <c r="CY270" s="444"/>
      <c r="CZ270" s="444"/>
      <c r="DA270" s="455" t="s">
        <v>8275</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8402</v>
      </c>
      <c r="C271" s="404"/>
      <c r="D271" s="405">
        <v>50.0</v>
      </c>
      <c r="E271" s="644" t="s">
        <v>8403</v>
      </c>
      <c r="F271" s="407" t="s">
        <v>8404</v>
      </c>
      <c r="G271" s="518">
        <v>2.037082926872E12</v>
      </c>
      <c r="H271" s="409">
        <v>409.0</v>
      </c>
      <c r="I271" s="410">
        <v>0.54</v>
      </c>
      <c r="J271" s="411">
        <f t="shared" si="1"/>
        <v>205</v>
      </c>
      <c r="K271" s="656" t="s">
        <v>8405</v>
      </c>
      <c r="L271" s="663" t="s">
        <v>8406</v>
      </c>
      <c r="M271" s="663" t="s">
        <v>8387</v>
      </c>
      <c r="N271" s="414"/>
      <c r="O271" s="468">
        <v>20.0</v>
      </c>
      <c r="P271" s="451">
        <v>70.0</v>
      </c>
      <c r="Q271" s="419">
        <v>20.0</v>
      </c>
      <c r="R271" s="419">
        <v>90.0</v>
      </c>
      <c r="S271" s="418"/>
      <c r="T271" s="418"/>
      <c r="U271" s="419" t="s">
        <v>8407</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7274</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8408</v>
      </c>
      <c r="C272" s="404"/>
      <c r="D272" s="405">
        <v>50.0</v>
      </c>
      <c r="E272" s="644" t="s">
        <v>8409</v>
      </c>
      <c r="F272" s="407" t="s">
        <v>8410</v>
      </c>
      <c r="G272" s="463">
        <v>2.034050217765E12</v>
      </c>
      <c r="H272" s="409">
        <v>409.0</v>
      </c>
      <c r="I272" s="410">
        <v>0.54</v>
      </c>
      <c r="J272" s="411">
        <f t="shared" si="1"/>
        <v>200</v>
      </c>
      <c r="K272" s="656" t="s">
        <v>8411</v>
      </c>
      <c r="L272" s="663" t="s">
        <v>8412</v>
      </c>
      <c r="M272" s="663" t="s">
        <v>8387</v>
      </c>
      <c r="N272" s="414"/>
      <c r="O272" s="468">
        <v>20.0</v>
      </c>
      <c r="P272" s="451">
        <v>70.0</v>
      </c>
      <c r="Q272" s="419">
        <v>20.0</v>
      </c>
      <c r="R272" s="419">
        <v>90.0</v>
      </c>
      <c r="S272" s="418"/>
      <c r="T272" s="418"/>
      <c r="U272" s="419" t="s">
        <v>8413</v>
      </c>
      <c r="V272" s="419" t="s">
        <v>807</v>
      </c>
      <c r="W272" s="419" t="s">
        <v>8264</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7274</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8414</v>
      </c>
      <c r="C273" s="404"/>
      <c r="D273" s="405">
        <v>50.0</v>
      </c>
      <c r="E273" s="644" t="s">
        <v>8415</v>
      </c>
      <c r="F273" s="407" t="s">
        <v>8416</v>
      </c>
      <c r="G273" s="408">
        <v>2.001585828148E12</v>
      </c>
      <c r="H273" s="456">
        <v>413.0</v>
      </c>
      <c r="I273" s="410">
        <v>0.55</v>
      </c>
      <c r="J273" s="411">
        <f t="shared" si="1"/>
        <v>202</v>
      </c>
      <c r="K273" s="656" t="s">
        <v>8417</v>
      </c>
      <c r="L273" s="500" t="s">
        <v>8418</v>
      </c>
      <c r="M273" s="500" t="s">
        <v>8419</v>
      </c>
      <c r="N273" s="414"/>
      <c r="O273" s="468">
        <v>29.0</v>
      </c>
      <c r="P273" s="451">
        <v>70.0</v>
      </c>
      <c r="Q273" s="419">
        <v>20.0</v>
      </c>
      <c r="R273" s="419">
        <v>90.0</v>
      </c>
      <c r="S273" s="418"/>
      <c r="T273" s="418"/>
      <c r="U273" s="419" t="s">
        <v>8420</v>
      </c>
      <c r="V273" s="419" t="s">
        <v>807</v>
      </c>
      <c r="W273" s="419" t="s">
        <v>8264</v>
      </c>
      <c r="X273" s="418"/>
      <c r="Y273" s="418"/>
      <c r="Z273" s="418"/>
      <c r="AA273" s="418"/>
      <c r="AB273" s="420"/>
      <c r="AC273" s="421" t="s">
        <v>8421</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7274</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8266</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8422</v>
      </c>
      <c r="C274" s="404"/>
      <c r="D274" s="405">
        <v>50.0</v>
      </c>
      <c r="E274" s="644" t="s">
        <v>8423</v>
      </c>
      <c r="F274" s="407" t="s">
        <v>8424</v>
      </c>
      <c r="G274" s="408">
        <v>2.002745348001E12</v>
      </c>
      <c r="H274" s="456">
        <v>390.0</v>
      </c>
      <c r="I274" s="410">
        <v>0.43</v>
      </c>
      <c r="J274" s="411">
        <f t="shared" si="1"/>
        <v>242</v>
      </c>
      <c r="K274" s="656" t="s">
        <v>8425</v>
      </c>
      <c r="L274" s="500" t="s">
        <v>8426</v>
      </c>
      <c r="M274" s="500" t="s">
        <v>8427</v>
      </c>
      <c r="N274" s="414"/>
      <c r="O274" s="419">
        <v>70.0</v>
      </c>
      <c r="P274" s="669">
        <v>80.0</v>
      </c>
      <c r="Q274" s="669">
        <v>20.0</v>
      </c>
      <c r="R274" s="669">
        <v>170.0</v>
      </c>
      <c r="S274" s="480"/>
      <c r="T274" s="480"/>
      <c r="U274" s="419" t="s">
        <v>8428</v>
      </c>
      <c r="V274" s="419" t="s">
        <v>807</v>
      </c>
      <c r="W274" s="419" t="s">
        <v>8264</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7224</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8266</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8429</v>
      </c>
      <c r="C275" s="404"/>
      <c r="D275" s="405">
        <v>50.0</v>
      </c>
      <c r="E275" s="644" t="s">
        <v>8430</v>
      </c>
      <c r="F275" s="407" t="s">
        <v>8431</v>
      </c>
      <c r="G275" s="408">
        <v>2.003268586017E12</v>
      </c>
      <c r="H275" s="456">
        <v>425.0</v>
      </c>
      <c r="I275" s="410">
        <v>0.43</v>
      </c>
      <c r="J275" s="411">
        <f t="shared" si="1"/>
        <v>259</v>
      </c>
      <c r="K275" s="656" t="s">
        <v>8432</v>
      </c>
      <c r="L275" s="500" t="s">
        <v>8433</v>
      </c>
      <c r="M275" s="500" t="s">
        <v>8434</v>
      </c>
      <c r="N275" s="620"/>
      <c r="O275" s="468">
        <v>22.0</v>
      </c>
      <c r="P275" s="416">
        <v>70.0</v>
      </c>
      <c r="Q275" s="417">
        <v>20.0</v>
      </c>
      <c r="R275" s="417">
        <v>90.0</v>
      </c>
      <c r="S275" s="480"/>
      <c r="T275" s="480"/>
      <c r="U275" s="419" t="s">
        <v>8435</v>
      </c>
      <c r="V275" s="419" t="s">
        <v>3537</v>
      </c>
      <c r="W275" s="419" t="s">
        <v>8264</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7274</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8266</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8436</v>
      </c>
      <c r="C276" s="404"/>
      <c r="D276" s="405">
        <v>50.0</v>
      </c>
      <c r="E276" s="644" t="s">
        <v>8437</v>
      </c>
      <c r="F276" s="407" t="s">
        <v>8438</v>
      </c>
      <c r="G276" s="408">
        <v>2.022666549042E12</v>
      </c>
      <c r="H276" s="456">
        <v>374.0</v>
      </c>
      <c r="I276" s="410">
        <v>0.5</v>
      </c>
      <c r="J276" s="411">
        <f t="shared" si="1"/>
        <v>202</v>
      </c>
      <c r="K276" s="656" t="s">
        <v>8439</v>
      </c>
      <c r="L276" s="500" t="s">
        <v>8440</v>
      </c>
      <c r="M276" s="500" t="s">
        <v>8441</v>
      </c>
      <c r="N276" s="414"/>
      <c r="O276" s="419">
        <v>45.0</v>
      </c>
      <c r="P276" s="419">
        <v>70.0</v>
      </c>
      <c r="Q276" s="419">
        <v>20.0</v>
      </c>
      <c r="R276" s="419">
        <v>90.0</v>
      </c>
      <c r="S276" s="418"/>
      <c r="T276" s="418"/>
      <c r="U276" s="419" t="s">
        <v>8442</v>
      </c>
      <c r="V276" s="419" t="s">
        <v>3537</v>
      </c>
      <c r="W276" s="419" t="s">
        <v>8264</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7274</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8266</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8443</v>
      </c>
      <c r="C277" s="404"/>
      <c r="D277" s="405">
        <v>50.0</v>
      </c>
      <c r="E277" s="644" t="s">
        <v>8444</v>
      </c>
      <c r="F277" s="407" t="s">
        <v>8445</v>
      </c>
      <c r="G277" s="408">
        <v>2.022666549011E12</v>
      </c>
      <c r="H277" s="456">
        <v>374.0</v>
      </c>
      <c r="I277" s="410">
        <v>0.5</v>
      </c>
      <c r="J277" s="411">
        <f t="shared" si="1"/>
        <v>213</v>
      </c>
      <c r="K277" s="656" t="s">
        <v>8446</v>
      </c>
      <c r="L277" s="500" t="s">
        <v>8447</v>
      </c>
      <c r="M277" s="500" t="s">
        <v>8448</v>
      </c>
      <c r="N277" s="464"/>
      <c r="O277" s="415">
        <v>45.0</v>
      </c>
      <c r="P277" s="451">
        <v>70.0</v>
      </c>
      <c r="Q277" s="419">
        <v>20.0</v>
      </c>
      <c r="R277" s="419">
        <v>90.0</v>
      </c>
      <c r="S277" s="418"/>
      <c r="T277" s="418"/>
      <c r="U277" s="419" t="s">
        <v>8449</v>
      </c>
      <c r="V277" s="419" t="s">
        <v>305</v>
      </c>
      <c r="W277" s="419" t="s">
        <v>8264</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7274</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8266</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8450</v>
      </c>
      <c r="C278" s="404"/>
      <c r="D278" s="405">
        <v>50.0</v>
      </c>
      <c r="E278" s="644" t="s">
        <v>8451</v>
      </c>
      <c r="F278" s="407" t="s">
        <v>8452</v>
      </c>
      <c r="G278" s="408">
        <v>2.022666549004E12</v>
      </c>
      <c r="H278" s="456">
        <v>397.0</v>
      </c>
      <c r="I278" s="410">
        <v>0.44</v>
      </c>
      <c r="J278" s="411">
        <f t="shared" si="1"/>
        <v>238</v>
      </c>
      <c r="K278" s="656" t="s">
        <v>8453</v>
      </c>
      <c r="L278" s="500" t="s">
        <v>8454</v>
      </c>
      <c r="M278" s="500" t="s">
        <v>8455</v>
      </c>
      <c r="N278" s="414"/>
      <c r="O278" s="650">
        <v>70.0</v>
      </c>
      <c r="P278" s="419">
        <v>80.0</v>
      </c>
      <c r="Q278" s="419">
        <v>20.0</v>
      </c>
      <c r="R278" s="419">
        <v>170.0</v>
      </c>
      <c r="S278" s="418"/>
      <c r="T278" s="418"/>
      <c r="U278" s="419" t="s">
        <v>8456</v>
      </c>
      <c r="V278" s="419" t="s">
        <v>305</v>
      </c>
      <c r="W278" s="419" t="s">
        <v>8264</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7224</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8266</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8457</v>
      </c>
      <c r="C279" s="404"/>
      <c r="D279" s="405">
        <v>50.0</v>
      </c>
      <c r="E279" s="644" t="s">
        <v>8458</v>
      </c>
      <c r="F279" s="407" t="s">
        <v>8459</v>
      </c>
      <c r="G279" s="408">
        <v>2.000223114261E12</v>
      </c>
      <c r="H279" s="456">
        <v>341.0</v>
      </c>
      <c r="I279" s="410">
        <v>0.44</v>
      </c>
      <c r="J279" s="411">
        <f t="shared" si="1"/>
        <v>211</v>
      </c>
      <c r="K279" s="656" t="s">
        <v>8460</v>
      </c>
      <c r="L279" s="500" t="s">
        <v>8461</v>
      </c>
      <c r="M279" s="500" t="s">
        <v>8462</v>
      </c>
      <c r="N279" s="620"/>
      <c r="O279" s="415">
        <v>60.0</v>
      </c>
      <c r="P279" s="451">
        <v>80.0</v>
      </c>
      <c r="Q279" s="419">
        <v>20.0</v>
      </c>
      <c r="R279" s="419">
        <v>170.0</v>
      </c>
      <c r="S279" s="480"/>
      <c r="T279" s="480"/>
      <c r="U279" s="419" t="s">
        <v>8463</v>
      </c>
      <c r="V279" s="419" t="s">
        <v>807</v>
      </c>
      <c r="W279" s="419" t="s">
        <v>8264</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7224</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8266</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8464</v>
      </c>
      <c r="C280" s="404"/>
      <c r="D280" s="405">
        <v>50.0</v>
      </c>
      <c r="E280" s="644" t="s">
        <v>8465</v>
      </c>
      <c r="F280" s="407" t="s">
        <v>8466</v>
      </c>
      <c r="G280" s="408">
        <v>2.000223114278E12</v>
      </c>
      <c r="H280" s="456">
        <v>352.0</v>
      </c>
      <c r="I280" s="410">
        <v>0.46</v>
      </c>
      <c r="J280" s="411">
        <f t="shared" si="1"/>
        <v>208</v>
      </c>
      <c r="K280" s="656" t="s">
        <v>8467</v>
      </c>
      <c r="L280" s="500" t="s">
        <v>8468</v>
      </c>
      <c r="M280" s="500" t="s">
        <v>8469</v>
      </c>
      <c r="N280" s="620"/>
      <c r="O280" s="415">
        <v>60.0</v>
      </c>
      <c r="P280" s="451">
        <v>80.0</v>
      </c>
      <c r="Q280" s="419">
        <v>20.0</v>
      </c>
      <c r="R280" s="419">
        <v>170.0</v>
      </c>
      <c r="S280" s="480"/>
      <c r="T280" s="480"/>
      <c r="U280" s="419" t="s">
        <v>8470</v>
      </c>
      <c r="V280" s="419" t="s">
        <v>807</v>
      </c>
      <c r="W280" s="419" t="s">
        <v>8264</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7224</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8266</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8471</v>
      </c>
      <c r="C281" s="404"/>
      <c r="D281" s="405">
        <v>50.0</v>
      </c>
      <c r="E281" s="644" t="s">
        <v>8472</v>
      </c>
      <c r="F281" s="407" t="s">
        <v>8473</v>
      </c>
      <c r="G281" s="408">
        <v>2.000223114285E12</v>
      </c>
      <c r="H281" s="456">
        <v>363.0</v>
      </c>
      <c r="I281" s="410">
        <v>0.48</v>
      </c>
      <c r="J281" s="411">
        <f t="shared" si="1"/>
        <v>211</v>
      </c>
      <c r="K281" s="656" t="s">
        <v>8474</v>
      </c>
      <c r="L281" s="500" t="s">
        <v>8475</v>
      </c>
      <c r="M281" s="500" t="s">
        <v>8476</v>
      </c>
      <c r="N281" s="620"/>
      <c r="O281" s="415">
        <v>60.0</v>
      </c>
      <c r="P281" s="451">
        <v>80.0</v>
      </c>
      <c r="Q281" s="419">
        <v>20.0</v>
      </c>
      <c r="R281" s="419">
        <v>170.0</v>
      </c>
      <c r="S281" s="480"/>
      <c r="T281" s="480"/>
      <c r="U281" s="419" t="s">
        <v>8477</v>
      </c>
      <c r="V281" s="419" t="s">
        <v>807</v>
      </c>
      <c r="W281" s="419" t="s">
        <v>8264</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7224</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8266</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8478</v>
      </c>
      <c r="C282" s="404"/>
      <c r="D282" s="405">
        <v>50.0</v>
      </c>
      <c r="E282" s="644" t="s">
        <v>8479</v>
      </c>
      <c r="F282" s="407" t="s">
        <v>8480</v>
      </c>
      <c r="G282" s="408">
        <v>2.000223114292E12</v>
      </c>
      <c r="H282" s="456">
        <v>352.0</v>
      </c>
      <c r="I282" s="410">
        <v>0.45</v>
      </c>
      <c r="J282" s="411">
        <f t="shared" si="1"/>
        <v>222</v>
      </c>
      <c r="K282" s="656" t="s">
        <v>8481</v>
      </c>
      <c r="L282" s="500" t="s">
        <v>8482</v>
      </c>
      <c r="M282" s="500" t="s">
        <v>8483</v>
      </c>
      <c r="N282" s="620"/>
      <c r="O282" s="415">
        <v>60.0</v>
      </c>
      <c r="P282" s="451">
        <v>80.0</v>
      </c>
      <c r="Q282" s="419">
        <v>20.0</v>
      </c>
      <c r="R282" s="419">
        <v>170.0</v>
      </c>
      <c r="S282" s="480"/>
      <c r="T282" s="480"/>
      <c r="U282" s="419" t="s">
        <v>8484</v>
      </c>
      <c r="V282" s="419" t="s">
        <v>807</v>
      </c>
      <c r="W282" s="419" t="s">
        <v>8264</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7224</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8266</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8485</v>
      </c>
      <c r="C283" s="404"/>
      <c r="D283" s="405">
        <v>50.0</v>
      </c>
      <c r="E283" s="644" t="s">
        <v>8486</v>
      </c>
      <c r="F283" s="407" t="s">
        <v>8487</v>
      </c>
      <c r="G283" s="408">
        <v>2.000223114308E12</v>
      </c>
      <c r="H283" s="456">
        <v>352.0</v>
      </c>
      <c r="I283" s="410">
        <v>0.46</v>
      </c>
      <c r="J283" s="411">
        <f t="shared" si="1"/>
        <v>208</v>
      </c>
      <c r="K283" s="656" t="s">
        <v>8488</v>
      </c>
      <c r="L283" s="500" t="s">
        <v>8489</v>
      </c>
      <c r="M283" s="500" t="s">
        <v>8490</v>
      </c>
      <c r="N283" s="620"/>
      <c r="O283" s="415">
        <v>60.0</v>
      </c>
      <c r="P283" s="451">
        <v>80.0</v>
      </c>
      <c r="Q283" s="419">
        <v>20.0</v>
      </c>
      <c r="R283" s="419">
        <v>170.0</v>
      </c>
      <c r="S283" s="480"/>
      <c r="T283" s="480"/>
      <c r="U283" s="419" t="s">
        <v>8491</v>
      </c>
      <c r="V283" s="419" t="s">
        <v>807</v>
      </c>
      <c r="W283" s="419" t="s">
        <v>8264</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7224</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8266</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8492</v>
      </c>
      <c r="C284" s="404"/>
      <c r="D284" s="405">
        <v>50.0</v>
      </c>
      <c r="E284" s="644" t="s">
        <v>8493</v>
      </c>
      <c r="F284" s="407" t="s">
        <v>8494</v>
      </c>
      <c r="G284" s="408">
        <v>2.000223114315E12</v>
      </c>
      <c r="H284" s="456">
        <v>341.0</v>
      </c>
      <c r="I284" s="410">
        <v>0.45</v>
      </c>
      <c r="J284" s="411">
        <f t="shared" si="1"/>
        <v>205</v>
      </c>
      <c r="K284" s="656" t="s">
        <v>8495</v>
      </c>
      <c r="L284" s="500" t="s">
        <v>8496</v>
      </c>
      <c r="M284" s="500" t="s">
        <v>8497</v>
      </c>
      <c r="N284" s="414"/>
      <c r="O284" s="415">
        <v>60.0</v>
      </c>
      <c r="P284" s="451">
        <v>80.0</v>
      </c>
      <c r="Q284" s="419">
        <v>20.0</v>
      </c>
      <c r="R284" s="419">
        <v>170.0</v>
      </c>
      <c r="S284" s="418"/>
      <c r="T284" s="418"/>
      <c r="U284" s="419" t="s">
        <v>8498</v>
      </c>
      <c r="V284" s="419" t="s">
        <v>807</v>
      </c>
      <c r="W284" s="419" t="s">
        <v>8264</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7224</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8266</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8499</v>
      </c>
      <c r="C285" s="404"/>
      <c r="D285" s="405">
        <v>50.0</v>
      </c>
      <c r="E285" s="644" t="s">
        <v>8500</v>
      </c>
      <c r="F285" s="407" t="s">
        <v>8501</v>
      </c>
      <c r="G285" s="463">
        <v>2.034050217772E12</v>
      </c>
      <c r="H285" s="499">
        <v>374.0</v>
      </c>
      <c r="I285" s="410">
        <v>0.48</v>
      </c>
      <c r="J285" s="411">
        <f t="shared" si="1"/>
        <v>206</v>
      </c>
      <c r="K285" s="656" t="s">
        <v>8502</v>
      </c>
      <c r="L285" s="663" t="s">
        <v>8503</v>
      </c>
      <c r="M285" s="663" t="s">
        <v>8504</v>
      </c>
      <c r="N285" s="414"/>
      <c r="O285" s="468">
        <v>25.0</v>
      </c>
      <c r="P285" s="451">
        <v>70.0</v>
      </c>
      <c r="Q285" s="419">
        <v>20.0</v>
      </c>
      <c r="R285" s="419">
        <v>90.0</v>
      </c>
      <c r="S285" s="418"/>
      <c r="T285" s="418"/>
      <c r="U285" s="419" t="s">
        <v>8505</v>
      </c>
      <c r="V285" s="419" t="s">
        <v>807</v>
      </c>
      <c r="W285" s="419" t="s">
        <v>8264</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7274</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8506</v>
      </c>
      <c r="C286" s="404"/>
      <c r="D286" s="405">
        <v>50.0</v>
      </c>
      <c r="E286" s="644" t="s">
        <v>8507</v>
      </c>
      <c r="F286" s="407" t="s">
        <v>8508</v>
      </c>
      <c r="G286" s="463">
        <v>2.034050217741E12</v>
      </c>
      <c r="H286" s="409">
        <v>405.0</v>
      </c>
      <c r="I286" s="410">
        <v>0.52</v>
      </c>
      <c r="J286" s="411">
        <f t="shared" si="1"/>
        <v>211</v>
      </c>
      <c r="K286" s="656" t="s">
        <v>8509</v>
      </c>
      <c r="L286" s="663" t="s">
        <v>8510</v>
      </c>
      <c r="M286" s="663" t="s">
        <v>8511</v>
      </c>
      <c r="N286" s="414"/>
      <c r="O286" s="468">
        <v>25.0</v>
      </c>
      <c r="P286" s="451">
        <v>70.0</v>
      </c>
      <c r="Q286" s="419">
        <v>20.0</v>
      </c>
      <c r="R286" s="419">
        <v>90.0</v>
      </c>
      <c r="S286" s="418"/>
      <c r="T286" s="418"/>
      <c r="U286" s="419" t="s">
        <v>8512</v>
      </c>
      <c r="V286" s="419" t="s">
        <v>807</v>
      </c>
      <c r="W286" s="419" t="s">
        <v>8264</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7274</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8513</v>
      </c>
      <c r="C287" s="404"/>
      <c r="D287" s="405">
        <v>50.0</v>
      </c>
      <c r="E287" s="644" t="s">
        <v>8514</v>
      </c>
      <c r="F287" s="407" t="s">
        <v>8515</v>
      </c>
      <c r="G287" s="408">
        <v>2.005774428027E12</v>
      </c>
      <c r="H287" s="456">
        <v>352.0</v>
      </c>
      <c r="I287" s="410">
        <v>0.5</v>
      </c>
      <c r="J287" s="411">
        <f t="shared" si="1"/>
        <v>201</v>
      </c>
      <c r="K287" s="656" t="s">
        <v>8516</v>
      </c>
      <c r="L287" s="500" t="s">
        <v>8517</v>
      </c>
      <c r="M287" s="500" t="s">
        <v>8518</v>
      </c>
      <c r="N287" s="414"/>
      <c r="O287" s="459">
        <v>30.0</v>
      </c>
      <c r="P287" s="451">
        <v>70.0</v>
      </c>
      <c r="Q287" s="419">
        <v>20.0</v>
      </c>
      <c r="R287" s="419">
        <v>90.0</v>
      </c>
      <c r="S287" s="418"/>
      <c r="T287" s="418"/>
      <c r="U287" s="419" t="s">
        <v>8519</v>
      </c>
      <c r="V287" s="419" t="s">
        <v>807</v>
      </c>
      <c r="W287" s="419" t="s">
        <v>8520</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7274</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8266</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8521</v>
      </c>
      <c r="C288" s="404"/>
      <c r="D288" s="405">
        <v>50.0</v>
      </c>
      <c r="E288" s="644" t="s">
        <v>8522</v>
      </c>
      <c r="F288" s="407" t="s">
        <v>8523</v>
      </c>
      <c r="G288" s="408">
        <v>2.00577442801E12</v>
      </c>
      <c r="H288" s="456">
        <v>350.0</v>
      </c>
      <c r="I288" s="410">
        <v>0.53</v>
      </c>
      <c r="J288" s="411">
        <f t="shared" si="1"/>
        <v>179</v>
      </c>
      <c r="K288" s="656" t="s">
        <v>8524</v>
      </c>
      <c r="L288" s="500" t="s">
        <v>8525</v>
      </c>
      <c r="M288" s="500" t="s">
        <v>8526</v>
      </c>
      <c r="N288" s="414"/>
      <c r="O288" s="416">
        <v>30.0</v>
      </c>
      <c r="P288" s="419">
        <v>70.0</v>
      </c>
      <c r="Q288" s="419">
        <v>20.0</v>
      </c>
      <c r="R288" s="419">
        <v>90.0</v>
      </c>
      <c r="S288" s="418"/>
      <c r="T288" s="418"/>
      <c r="U288" s="419" t="s">
        <v>8527</v>
      </c>
      <c r="V288" s="419" t="s">
        <v>807</v>
      </c>
      <c r="W288" s="419" t="s">
        <v>8520</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7274</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8266</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8528</v>
      </c>
      <c r="C289" s="404"/>
      <c r="D289" s="405">
        <v>50.0</v>
      </c>
      <c r="E289" s="644" t="s">
        <v>8529</v>
      </c>
      <c r="F289" s="407" t="s">
        <v>8530</v>
      </c>
      <c r="G289" s="408">
        <v>2.005774428003E12</v>
      </c>
      <c r="H289" s="456">
        <v>350.0</v>
      </c>
      <c r="I289" s="410">
        <v>0.53</v>
      </c>
      <c r="J289" s="411">
        <f t="shared" si="1"/>
        <v>179</v>
      </c>
      <c r="K289" s="656" t="s">
        <v>8531</v>
      </c>
      <c r="L289" s="500" t="s">
        <v>8532</v>
      </c>
      <c r="M289" s="500" t="s">
        <v>8533</v>
      </c>
      <c r="N289" s="414"/>
      <c r="O289" s="451">
        <v>30.0</v>
      </c>
      <c r="P289" s="419">
        <v>70.0</v>
      </c>
      <c r="Q289" s="419">
        <v>20.0</v>
      </c>
      <c r="R289" s="419">
        <v>90.0</v>
      </c>
      <c r="S289" s="418"/>
      <c r="T289" s="418"/>
      <c r="U289" s="419" t="s">
        <v>8534</v>
      </c>
      <c r="V289" s="419" t="s">
        <v>807</v>
      </c>
      <c r="W289" s="419" t="s">
        <v>8520</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7274</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8266</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8535</v>
      </c>
      <c r="C290" s="671"/>
      <c r="D290" s="475">
        <v>50.0</v>
      </c>
      <c r="E290" s="644" t="s">
        <v>8536</v>
      </c>
      <c r="F290" s="407" t="s">
        <v>8537</v>
      </c>
      <c r="G290" s="672">
        <v>2.03405021911E12</v>
      </c>
      <c r="H290" s="456">
        <v>776.0</v>
      </c>
      <c r="I290" s="410">
        <v>0.32</v>
      </c>
      <c r="J290" s="411">
        <f t="shared" si="1"/>
        <v>489</v>
      </c>
      <c r="K290" s="656" t="s">
        <v>8538</v>
      </c>
      <c r="L290" s="500" t="s">
        <v>8539</v>
      </c>
      <c r="M290" s="500" t="s">
        <v>8540</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7224</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8541</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8542</v>
      </c>
      <c r="C291" s="671"/>
      <c r="D291" s="475">
        <v>50.0</v>
      </c>
      <c r="E291" s="644" t="s">
        <v>8543</v>
      </c>
      <c r="F291" s="407" t="s">
        <v>8544</v>
      </c>
      <c r="G291" s="627">
        <v>2.034050219103E12</v>
      </c>
      <c r="H291" s="456">
        <v>825.0</v>
      </c>
      <c r="I291" s="410">
        <v>0.3</v>
      </c>
      <c r="J291" s="411">
        <f t="shared" si="1"/>
        <v>553</v>
      </c>
      <c r="K291" s="656" t="s">
        <v>8545</v>
      </c>
      <c r="L291" s="500" t="s">
        <v>8546</v>
      </c>
      <c r="M291" s="500" t="s">
        <v>8540</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7224</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8541</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8547</v>
      </c>
      <c r="C292" s="671"/>
      <c r="D292" s="475">
        <v>50.0</v>
      </c>
      <c r="E292" s="644" t="s">
        <v>8548</v>
      </c>
      <c r="F292" s="407" t="s">
        <v>8549</v>
      </c>
      <c r="G292" s="463">
        <v>2.034050219097E12</v>
      </c>
      <c r="H292" s="456">
        <v>906.0</v>
      </c>
      <c r="I292" s="410">
        <v>0.32</v>
      </c>
      <c r="J292" s="411">
        <f t="shared" si="1"/>
        <v>589</v>
      </c>
      <c r="K292" s="656" t="s">
        <v>8550</v>
      </c>
      <c r="L292" s="500" t="s">
        <v>8551</v>
      </c>
      <c r="M292" s="500" t="s">
        <v>8540</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7224</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8541</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8552</v>
      </c>
      <c r="C293" s="671"/>
      <c r="D293" s="475">
        <v>50.0</v>
      </c>
      <c r="E293" s="644" t="s">
        <v>8553</v>
      </c>
      <c r="F293" s="407" t="s">
        <v>8554</v>
      </c>
      <c r="G293" s="463">
        <v>2.03405021908E12</v>
      </c>
      <c r="H293" s="456">
        <v>938.0</v>
      </c>
      <c r="I293" s="410">
        <v>0.33</v>
      </c>
      <c r="J293" s="411">
        <f t="shared" si="1"/>
        <v>610</v>
      </c>
      <c r="K293" s="656" t="s">
        <v>8555</v>
      </c>
      <c r="L293" s="500" t="s">
        <v>8556</v>
      </c>
      <c r="M293" s="500" t="s">
        <v>8540</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7224</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8541</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8557</v>
      </c>
      <c r="C294" s="404"/>
      <c r="D294" s="405">
        <v>50.0</v>
      </c>
      <c r="E294" s="644" t="s">
        <v>8558</v>
      </c>
      <c r="F294" s="407" t="s">
        <v>8559</v>
      </c>
      <c r="G294" s="408">
        <v>2.002287457025E12</v>
      </c>
      <c r="H294" s="456">
        <v>400.0</v>
      </c>
      <c r="I294" s="410">
        <v>0.64</v>
      </c>
      <c r="J294" s="411">
        <f t="shared" si="1"/>
        <v>180</v>
      </c>
      <c r="K294" s="656" t="s">
        <v>8560</v>
      </c>
      <c r="L294" s="500" t="s">
        <v>8561</v>
      </c>
      <c r="M294" s="500" t="s">
        <v>8562</v>
      </c>
      <c r="N294" s="414"/>
      <c r="O294" s="453"/>
      <c r="P294" s="453"/>
      <c r="Q294" s="453"/>
      <c r="R294" s="453"/>
      <c r="S294" s="418"/>
      <c r="T294" s="418"/>
      <c r="U294" s="419" t="s">
        <v>8563</v>
      </c>
      <c r="V294" s="419" t="s">
        <v>927</v>
      </c>
      <c r="W294" s="419" t="s">
        <v>8564</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7094</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8565</v>
      </c>
      <c r="C295" s="404"/>
      <c r="D295" s="405">
        <v>50.0</v>
      </c>
      <c r="E295" s="644" t="s">
        <v>8566</v>
      </c>
      <c r="F295" s="407" t="s">
        <v>8567</v>
      </c>
      <c r="G295" s="408">
        <v>2.002287457018E12</v>
      </c>
      <c r="H295" s="456">
        <v>313.0</v>
      </c>
      <c r="I295" s="410">
        <v>0.53</v>
      </c>
      <c r="J295" s="411">
        <f t="shared" si="1"/>
        <v>178</v>
      </c>
      <c r="K295" s="656" t="s">
        <v>8568</v>
      </c>
      <c r="L295" s="500" t="s">
        <v>8569</v>
      </c>
      <c r="M295" s="500" t="s">
        <v>8570</v>
      </c>
      <c r="N295" s="414"/>
      <c r="O295" s="453"/>
      <c r="P295" s="453"/>
      <c r="Q295" s="453"/>
      <c r="R295" s="453"/>
      <c r="S295" s="418"/>
      <c r="T295" s="418"/>
      <c r="U295" s="419" t="s">
        <v>8571</v>
      </c>
      <c r="V295" s="419" t="s">
        <v>927</v>
      </c>
      <c r="W295" s="419" t="s">
        <v>8564</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7094</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8572</v>
      </c>
      <c r="C296" s="404"/>
      <c r="D296" s="405">
        <v>50.0</v>
      </c>
      <c r="E296" s="644" t="s">
        <v>8573</v>
      </c>
      <c r="F296" s="407" t="s">
        <v>8574</v>
      </c>
      <c r="G296" s="408">
        <v>2.002287457001E12</v>
      </c>
      <c r="H296" s="456">
        <v>322.0</v>
      </c>
      <c r="I296" s="410">
        <v>0.54</v>
      </c>
      <c r="J296" s="411">
        <f t="shared" si="1"/>
        <v>184</v>
      </c>
      <c r="K296" s="656" t="s">
        <v>8575</v>
      </c>
      <c r="L296" s="500" t="s">
        <v>8576</v>
      </c>
      <c r="M296" s="500" t="s">
        <v>8577</v>
      </c>
      <c r="N296" s="414"/>
      <c r="O296" s="453"/>
      <c r="P296" s="453"/>
      <c r="Q296" s="453"/>
      <c r="R296" s="453"/>
      <c r="S296" s="418"/>
      <c r="T296" s="418"/>
      <c r="U296" s="419" t="s">
        <v>8578</v>
      </c>
      <c r="V296" s="419" t="s">
        <v>927</v>
      </c>
      <c r="W296" s="419" t="s">
        <v>8564</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7094</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8579</v>
      </c>
      <c r="C297" s="404"/>
      <c r="D297" s="405">
        <v>50.0</v>
      </c>
      <c r="E297" s="644" t="s">
        <v>8580</v>
      </c>
      <c r="F297" s="407" t="s">
        <v>8581</v>
      </c>
      <c r="G297" s="408">
        <v>2.000223114131E12</v>
      </c>
      <c r="H297" s="675">
        <v>776.0</v>
      </c>
      <c r="I297" s="410">
        <v>0.22</v>
      </c>
      <c r="J297" s="411">
        <f t="shared" si="1"/>
        <v>605</v>
      </c>
      <c r="K297" s="656" t="s">
        <v>8582</v>
      </c>
      <c r="L297" s="500" t="s">
        <v>8583</v>
      </c>
      <c r="M297" s="500" t="s">
        <v>8584</v>
      </c>
      <c r="N297" s="414"/>
      <c r="O297" s="501"/>
      <c r="P297" s="417">
        <v>80.0</v>
      </c>
      <c r="Q297" s="417">
        <v>20.0</v>
      </c>
      <c r="R297" s="417">
        <v>170.0</v>
      </c>
      <c r="S297" s="502"/>
      <c r="T297" s="502"/>
      <c r="U297" s="417" t="s">
        <v>8585</v>
      </c>
      <c r="V297" s="417" t="s">
        <v>2311</v>
      </c>
      <c r="W297" s="417" t="s">
        <v>8586</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8587</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8172</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8588</v>
      </c>
      <c r="C298" s="404"/>
      <c r="D298" s="405">
        <v>50.0</v>
      </c>
      <c r="E298" s="644" t="s">
        <v>8589</v>
      </c>
      <c r="F298" s="407" t="s">
        <v>8590</v>
      </c>
      <c r="G298" s="408">
        <v>2.000223114148E12</v>
      </c>
      <c r="H298" s="681">
        <v>745.0</v>
      </c>
      <c r="I298" s="410">
        <v>0.25</v>
      </c>
      <c r="J298" s="411">
        <f t="shared" si="1"/>
        <v>551</v>
      </c>
      <c r="K298" s="656" t="s">
        <v>8591</v>
      </c>
      <c r="L298" s="500" t="s">
        <v>8592</v>
      </c>
      <c r="M298" s="500" t="s">
        <v>8593</v>
      </c>
      <c r="N298" s="414"/>
      <c r="O298" s="453"/>
      <c r="P298" s="419">
        <v>80.0</v>
      </c>
      <c r="Q298" s="419">
        <v>20.0</v>
      </c>
      <c r="R298" s="419">
        <v>170.0</v>
      </c>
      <c r="S298" s="418"/>
      <c r="T298" s="418"/>
      <c r="U298" s="419" t="s">
        <v>8594</v>
      </c>
      <c r="V298" s="419" t="s">
        <v>807</v>
      </c>
      <c r="W298" s="419" t="s">
        <v>8586</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8587</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8172</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8595</v>
      </c>
      <c r="C299" s="404"/>
      <c r="D299" s="405">
        <v>50.0</v>
      </c>
      <c r="E299" s="644" t="s">
        <v>8596</v>
      </c>
      <c r="F299" s="407" t="s">
        <v>8597</v>
      </c>
      <c r="G299" s="408">
        <v>2.000223114155E12</v>
      </c>
      <c r="H299" s="681">
        <v>1457.0</v>
      </c>
      <c r="I299" s="410">
        <v>0.16</v>
      </c>
      <c r="J299" s="411">
        <f t="shared" si="1"/>
        <v>1209</v>
      </c>
      <c r="K299" s="656" t="s">
        <v>8598</v>
      </c>
      <c r="L299" s="500" t="s">
        <v>8599</v>
      </c>
      <c r="M299" s="500" t="s">
        <v>8600</v>
      </c>
      <c r="N299" s="414"/>
      <c r="O299" s="453"/>
      <c r="P299" s="419">
        <v>80.0</v>
      </c>
      <c r="Q299" s="419">
        <v>20.0</v>
      </c>
      <c r="R299" s="419">
        <v>170.0</v>
      </c>
      <c r="S299" s="418"/>
      <c r="T299" s="418"/>
      <c r="U299" s="419" t="s">
        <v>8601</v>
      </c>
      <c r="V299" s="419" t="s">
        <v>2311</v>
      </c>
      <c r="W299" s="419" t="s">
        <v>8586</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8587</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8172</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8602</v>
      </c>
      <c r="C300" s="404"/>
      <c r="D300" s="405">
        <v>50.0</v>
      </c>
      <c r="E300" s="644" t="s">
        <v>8603</v>
      </c>
      <c r="F300" s="407" t="s">
        <v>8604</v>
      </c>
      <c r="G300" s="408">
        <v>2.000223114162E12</v>
      </c>
      <c r="H300" s="681">
        <v>1505.0</v>
      </c>
      <c r="I300" s="410">
        <v>0.18</v>
      </c>
      <c r="J300" s="411">
        <f t="shared" si="1"/>
        <v>1219</v>
      </c>
      <c r="K300" s="656" t="s">
        <v>8605</v>
      </c>
      <c r="L300" s="500" t="s">
        <v>8606</v>
      </c>
      <c r="M300" s="500" t="s">
        <v>8607</v>
      </c>
      <c r="N300" s="414"/>
      <c r="O300" s="453"/>
      <c r="P300" s="419">
        <v>80.0</v>
      </c>
      <c r="Q300" s="419">
        <v>20.0</v>
      </c>
      <c r="R300" s="419">
        <v>170.0</v>
      </c>
      <c r="S300" s="418"/>
      <c r="T300" s="418"/>
      <c r="U300" s="419" t="s">
        <v>8608</v>
      </c>
      <c r="V300" s="419" t="s">
        <v>2311</v>
      </c>
      <c r="W300" s="419" t="s">
        <v>8586</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8587</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8172</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8609</v>
      </c>
      <c r="C301" s="404"/>
      <c r="D301" s="405">
        <v>50.0</v>
      </c>
      <c r="E301" s="644" t="s">
        <v>8610</v>
      </c>
      <c r="F301" s="407" t="s">
        <v>8611</v>
      </c>
      <c r="G301" s="408">
        <v>2.000223114179E12</v>
      </c>
      <c r="H301" s="409">
        <v>1036.0</v>
      </c>
      <c r="I301" s="410">
        <v>0.21</v>
      </c>
      <c r="J301" s="411">
        <f t="shared" si="1"/>
        <v>798</v>
      </c>
      <c r="K301" s="656" t="s">
        <v>8612</v>
      </c>
      <c r="L301" s="500" t="s">
        <v>8613</v>
      </c>
      <c r="M301" s="500" t="s">
        <v>8614</v>
      </c>
      <c r="N301" s="686"/>
      <c r="O301" s="453"/>
      <c r="P301" s="419">
        <v>80.0</v>
      </c>
      <c r="Q301" s="419">
        <v>20.0</v>
      </c>
      <c r="R301" s="419">
        <v>170.0</v>
      </c>
      <c r="S301" s="687"/>
      <c r="T301" s="687"/>
      <c r="U301" s="419" t="s">
        <v>8615</v>
      </c>
      <c r="V301" s="688" t="s">
        <v>2282</v>
      </c>
      <c r="W301" s="419" t="s">
        <v>8586</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8587</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8172</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8616</v>
      </c>
      <c r="C302" s="404"/>
      <c r="D302" s="405">
        <v>50.0</v>
      </c>
      <c r="E302" s="644" t="s">
        <v>8617</v>
      </c>
      <c r="F302" s="407" t="s">
        <v>8618</v>
      </c>
      <c r="G302" s="408">
        <v>2.000223114186E12</v>
      </c>
      <c r="H302" s="409">
        <v>1036.0</v>
      </c>
      <c r="I302" s="410">
        <v>0.21</v>
      </c>
      <c r="J302" s="411">
        <f t="shared" si="1"/>
        <v>798</v>
      </c>
      <c r="K302" s="656" t="s">
        <v>8619</v>
      </c>
      <c r="L302" s="500" t="s">
        <v>8620</v>
      </c>
      <c r="M302" s="500" t="s">
        <v>8621</v>
      </c>
      <c r="N302" s="686"/>
      <c r="O302" s="419">
        <v>100.0</v>
      </c>
      <c r="P302" s="419">
        <v>80.0</v>
      </c>
      <c r="Q302" s="419">
        <v>20.0</v>
      </c>
      <c r="R302" s="419">
        <v>170.0</v>
      </c>
      <c r="S302" s="687"/>
      <c r="T302" s="687"/>
      <c r="U302" s="419" t="s">
        <v>8622</v>
      </c>
      <c r="V302" s="688" t="s">
        <v>2253</v>
      </c>
      <c r="W302" s="419" t="s">
        <v>8586</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8587</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8172</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8623</v>
      </c>
      <c r="C303" s="404"/>
      <c r="D303" s="405">
        <v>50.0</v>
      </c>
      <c r="E303" s="644" t="s">
        <v>8624</v>
      </c>
      <c r="F303" s="407" t="s">
        <v>8625</v>
      </c>
      <c r="G303" s="408">
        <v>2.000223114193E12</v>
      </c>
      <c r="H303" s="409">
        <v>1036.0</v>
      </c>
      <c r="I303" s="410">
        <v>0.17</v>
      </c>
      <c r="J303" s="411">
        <f t="shared" si="1"/>
        <v>860</v>
      </c>
      <c r="K303" s="656" t="s">
        <v>8626</v>
      </c>
      <c r="L303" s="500" t="s">
        <v>8627</v>
      </c>
      <c r="M303" s="500" t="s">
        <v>8628</v>
      </c>
      <c r="N303" s="686"/>
      <c r="O303" s="419">
        <v>100.0</v>
      </c>
      <c r="P303" s="419">
        <v>80.0</v>
      </c>
      <c r="Q303" s="419">
        <v>20.0</v>
      </c>
      <c r="R303" s="419">
        <v>170.0</v>
      </c>
      <c r="S303" s="687"/>
      <c r="T303" s="687"/>
      <c r="U303" s="419" t="s">
        <v>8629</v>
      </c>
      <c r="V303" s="688" t="s">
        <v>305</v>
      </c>
      <c r="W303" s="688" t="s">
        <v>8586</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8587</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8172</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8630</v>
      </c>
      <c r="C304" s="404"/>
      <c r="D304" s="405">
        <v>50.0</v>
      </c>
      <c r="E304" s="692" t="s">
        <v>8631</v>
      </c>
      <c r="F304" s="407" t="s">
        <v>8632</v>
      </c>
      <c r="G304" s="693">
        <v>2.037776295734E12</v>
      </c>
      <c r="H304" s="694">
        <v>405.0</v>
      </c>
      <c r="I304" s="410">
        <v>0.58</v>
      </c>
      <c r="J304" s="411">
        <f t="shared" si="1"/>
        <v>190</v>
      </c>
      <c r="K304" s="656" t="s">
        <v>8633</v>
      </c>
      <c r="L304" s="695" t="s">
        <v>8634</v>
      </c>
      <c r="M304" s="695" t="s">
        <v>8635</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7274</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8636</v>
      </c>
      <c r="C305" s="404"/>
      <c r="D305" s="405">
        <v>50.0</v>
      </c>
      <c r="E305" s="692" t="s">
        <v>8637</v>
      </c>
      <c r="F305" s="407" t="s">
        <v>8638</v>
      </c>
      <c r="G305" s="702">
        <v>2.037776299565E12</v>
      </c>
      <c r="H305" s="658">
        <v>374.0</v>
      </c>
      <c r="I305" s="410">
        <v>0.54</v>
      </c>
      <c r="J305" s="411">
        <f t="shared" si="1"/>
        <v>191</v>
      </c>
      <c r="K305" s="656" t="s">
        <v>8639</v>
      </c>
      <c r="L305" s="695" t="s">
        <v>8640</v>
      </c>
      <c r="M305" s="695" t="s">
        <v>8635</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7274</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8641</v>
      </c>
      <c r="B306" s="704" t="s">
        <v>8642</v>
      </c>
      <c r="C306" s="404"/>
      <c r="D306" s="405">
        <v>50.0</v>
      </c>
      <c r="E306" s="705" t="s">
        <v>8643</v>
      </c>
      <c r="F306" s="407" t="s">
        <v>8644</v>
      </c>
      <c r="G306" s="706">
        <v>2.03777658463E12</v>
      </c>
      <c r="H306" s="409">
        <v>409.0</v>
      </c>
      <c r="I306" s="410">
        <v>0.6</v>
      </c>
      <c r="J306" s="411">
        <f t="shared" si="1"/>
        <v>188</v>
      </c>
      <c r="K306" s="416" t="s">
        <v>8645</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1424</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7274</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8641</v>
      </c>
      <c r="B307" s="701" t="s">
        <v>8646</v>
      </c>
      <c r="C307" s="404"/>
      <c r="D307" s="405">
        <v>50.0</v>
      </c>
      <c r="E307" s="705" t="s">
        <v>8647</v>
      </c>
      <c r="F307" s="407" t="s">
        <v>8648</v>
      </c>
      <c r="G307" s="708">
        <v>2.037776321006E12</v>
      </c>
      <c r="H307" s="658">
        <v>405.0</v>
      </c>
      <c r="I307" s="410">
        <v>0.58</v>
      </c>
      <c r="J307" s="411">
        <f t="shared" si="1"/>
        <v>194</v>
      </c>
      <c r="K307" s="416" t="s">
        <v>8649</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1424</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7274</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8641</v>
      </c>
      <c r="B308" s="701" t="s">
        <v>8650</v>
      </c>
      <c r="C308" s="404"/>
      <c r="D308" s="405">
        <v>50.0</v>
      </c>
      <c r="E308" s="710" t="s">
        <v>8651</v>
      </c>
      <c r="F308" s="407" t="s">
        <v>8652</v>
      </c>
      <c r="G308" s="702">
        <v>2.037776362412E12</v>
      </c>
      <c r="H308" s="658">
        <v>374.0</v>
      </c>
      <c r="I308" s="410">
        <v>0.54</v>
      </c>
      <c r="J308" s="411">
        <f t="shared" si="1"/>
        <v>194</v>
      </c>
      <c r="K308" s="416" t="s">
        <v>8653</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1424</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7274</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8641</v>
      </c>
      <c r="B309" s="701" t="s">
        <v>8654</v>
      </c>
      <c r="C309" s="404"/>
      <c r="D309" s="405">
        <v>50.0</v>
      </c>
      <c r="E309" s="705" t="s">
        <v>8655</v>
      </c>
      <c r="F309" s="407" t="s">
        <v>8656</v>
      </c>
      <c r="G309" s="702">
        <v>2.037776375702E12</v>
      </c>
      <c r="H309" s="658">
        <v>409.0</v>
      </c>
      <c r="I309" s="410">
        <v>0.6</v>
      </c>
      <c r="J309" s="411">
        <f t="shared" si="1"/>
        <v>188</v>
      </c>
      <c r="K309" s="416" t="s">
        <v>8657</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1424</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7274</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8658</v>
      </c>
      <c r="C310" s="404"/>
      <c r="D310" s="405">
        <v>50.0</v>
      </c>
      <c r="E310" s="644" t="s">
        <v>8659</v>
      </c>
      <c r="F310" s="407" t="s">
        <v>8660</v>
      </c>
      <c r="G310" s="702">
        <v>2.037776383325E12</v>
      </c>
      <c r="H310" s="658">
        <v>405.0</v>
      </c>
      <c r="I310" s="410">
        <v>0.58</v>
      </c>
      <c r="J310" s="411">
        <f t="shared" si="1"/>
        <v>190</v>
      </c>
      <c r="K310" s="416" t="s">
        <v>8661</v>
      </c>
      <c r="L310" s="695" t="s">
        <v>8662</v>
      </c>
      <c r="M310" s="695" t="s">
        <v>8663</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7274</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8664</v>
      </c>
      <c r="C311" s="404"/>
      <c r="D311" s="405">
        <v>50.0</v>
      </c>
      <c r="E311" s="711" t="s">
        <v>8665</v>
      </c>
      <c r="F311" s="407" t="s">
        <v>8666</v>
      </c>
      <c r="G311" s="702">
        <v>2.037776387804E12</v>
      </c>
      <c r="H311" s="658">
        <v>374.0</v>
      </c>
      <c r="I311" s="410">
        <v>0.54</v>
      </c>
      <c r="J311" s="411">
        <f t="shared" si="1"/>
        <v>191</v>
      </c>
      <c r="K311" s="416" t="s">
        <v>8667</v>
      </c>
      <c r="L311" s="695" t="s">
        <v>8668</v>
      </c>
      <c r="M311" s="695" t="s">
        <v>8663</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7274</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8641</v>
      </c>
      <c r="B312" s="701" t="s">
        <v>8669</v>
      </c>
      <c r="C312" s="404"/>
      <c r="D312" s="405">
        <v>50.0</v>
      </c>
      <c r="E312" s="710" t="s">
        <v>8670</v>
      </c>
      <c r="F312" s="407" t="s">
        <v>8671</v>
      </c>
      <c r="G312" s="702">
        <v>2.037776395205E12</v>
      </c>
      <c r="H312" s="658">
        <v>409.0</v>
      </c>
      <c r="I312" s="410">
        <v>0.6</v>
      </c>
      <c r="J312" s="411">
        <f t="shared" si="1"/>
        <v>188</v>
      </c>
      <c r="K312" s="416" t="s">
        <v>8672</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1424</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7274</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8641</v>
      </c>
      <c r="B313" s="701" t="s">
        <v>8673</v>
      </c>
      <c r="C313" s="404"/>
      <c r="D313" s="405">
        <v>50.0</v>
      </c>
      <c r="E313" s="710" t="s">
        <v>8674</v>
      </c>
      <c r="F313" s="407" t="s">
        <v>8675</v>
      </c>
      <c r="G313" s="702">
        <v>2.037776398602E12</v>
      </c>
      <c r="H313" s="658">
        <v>405.0</v>
      </c>
      <c r="I313" s="410">
        <v>0.58</v>
      </c>
      <c r="J313" s="411">
        <f t="shared" si="1"/>
        <v>194</v>
      </c>
      <c r="K313" s="416" t="s">
        <v>8676</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1424</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7274</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8641</v>
      </c>
      <c r="B314" s="701" t="s">
        <v>8677</v>
      </c>
      <c r="C314" s="404"/>
      <c r="D314" s="405">
        <v>50.0</v>
      </c>
      <c r="E314" s="710" t="s">
        <v>8678</v>
      </c>
      <c r="F314" s="407" t="s">
        <v>8679</v>
      </c>
      <c r="G314" s="702">
        <v>2.037776403153E12</v>
      </c>
      <c r="H314" s="658">
        <v>374.0</v>
      </c>
      <c r="I314" s="410">
        <v>0.54</v>
      </c>
      <c r="J314" s="411">
        <f t="shared" si="1"/>
        <v>194</v>
      </c>
      <c r="K314" s="416" t="s">
        <v>8680</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1424</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7274</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8641</v>
      </c>
      <c r="B315" s="701" t="s">
        <v>8681</v>
      </c>
      <c r="C315" s="404"/>
      <c r="D315" s="405">
        <v>50.0</v>
      </c>
      <c r="E315" s="710" t="s">
        <v>8682</v>
      </c>
      <c r="F315" s="407" t="s">
        <v>8683</v>
      </c>
      <c r="G315" s="712">
        <v>2.037777088236E12</v>
      </c>
      <c r="H315" s="658">
        <v>409.0</v>
      </c>
      <c r="I315" s="410">
        <v>0.6</v>
      </c>
      <c r="J315" s="411">
        <f t="shared" si="1"/>
        <v>188</v>
      </c>
      <c r="K315" s="416" t="s">
        <v>8684</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1424</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7274</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8641</v>
      </c>
      <c r="B316" s="701" t="s">
        <v>8685</v>
      </c>
      <c r="C316" s="404"/>
      <c r="D316" s="405">
        <v>50.0</v>
      </c>
      <c r="E316" s="710" t="s">
        <v>8686</v>
      </c>
      <c r="F316" s="407" t="s">
        <v>8687</v>
      </c>
      <c r="G316" s="713">
        <v>2.037777089059E12</v>
      </c>
      <c r="H316" s="658">
        <v>405.0</v>
      </c>
      <c r="I316" s="410">
        <v>0.58</v>
      </c>
      <c r="J316" s="411">
        <f t="shared" si="1"/>
        <v>194</v>
      </c>
      <c r="K316" s="416" t="s">
        <v>8688</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1424</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7274</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8641</v>
      </c>
      <c r="B317" s="691" t="s">
        <v>8689</v>
      </c>
      <c r="C317" s="404"/>
      <c r="D317" s="405">
        <v>50.0</v>
      </c>
      <c r="E317" s="710" t="s">
        <v>8690</v>
      </c>
      <c r="F317" s="407" t="s">
        <v>8691</v>
      </c>
      <c r="G317" s="713">
        <v>2.037777090345E12</v>
      </c>
      <c r="H317" s="658">
        <v>374.0</v>
      </c>
      <c r="I317" s="410">
        <v>0.54</v>
      </c>
      <c r="J317" s="411">
        <f t="shared" si="1"/>
        <v>194</v>
      </c>
      <c r="K317" s="416" t="s">
        <v>8692</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1424</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7274</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8641</v>
      </c>
      <c r="B318" s="691" t="s">
        <v>8693</v>
      </c>
      <c r="C318" s="404"/>
      <c r="D318" s="405">
        <v>50.0</v>
      </c>
      <c r="E318" s="710" t="s">
        <v>8694</v>
      </c>
      <c r="F318" s="407" t="s">
        <v>8695</v>
      </c>
      <c r="G318" s="713">
        <v>2.037777092059E12</v>
      </c>
      <c r="H318" s="658">
        <v>409.0</v>
      </c>
      <c r="I318" s="410">
        <v>0.6</v>
      </c>
      <c r="J318" s="411">
        <f t="shared" si="1"/>
        <v>188</v>
      </c>
      <c r="K318" s="416" t="s">
        <v>8696</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1424</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7274</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8641</v>
      </c>
      <c r="B319" s="691" t="s">
        <v>8697</v>
      </c>
      <c r="C319" s="404"/>
      <c r="D319" s="405">
        <v>50.0</v>
      </c>
      <c r="E319" s="710" t="s">
        <v>8698</v>
      </c>
      <c r="F319" s="407" t="s">
        <v>8699</v>
      </c>
      <c r="G319" s="713">
        <v>2.037777093001E12</v>
      </c>
      <c r="H319" s="658">
        <v>405.0</v>
      </c>
      <c r="I319" s="410">
        <v>0.58</v>
      </c>
      <c r="J319" s="411">
        <f t="shared" si="1"/>
        <v>194</v>
      </c>
      <c r="K319" s="416" t="s">
        <v>8700</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1424</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7274</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8641</v>
      </c>
      <c r="B320" s="691" t="s">
        <v>8701</v>
      </c>
      <c r="C320" s="404"/>
      <c r="D320" s="405">
        <v>50.0</v>
      </c>
      <c r="E320" s="710" t="s">
        <v>8702</v>
      </c>
      <c r="F320" s="407" t="s">
        <v>8703</v>
      </c>
      <c r="G320" s="713">
        <v>2.037777093858E12</v>
      </c>
      <c r="H320" s="658">
        <v>374.0</v>
      </c>
      <c r="I320" s="410">
        <v>0.55</v>
      </c>
      <c r="J320" s="411">
        <f t="shared" si="1"/>
        <v>194</v>
      </c>
      <c r="K320" s="416" t="s">
        <v>8704</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1424</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7274</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8705</v>
      </c>
      <c r="C321" s="404"/>
      <c r="D321" s="405">
        <v>50.0</v>
      </c>
      <c r="E321" s="711" t="s">
        <v>8706</v>
      </c>
      <c r="F321" s="407" t="s">
        <v>8707</v>
      </c>
      <c r="G321" s="715">
        <v>2.038147126305E12</v>
      </c>
      <c r="H321" s="658">
        <v>350.0</v>
      </c>
      <c r="I321" s="410">
        <v>0.51</v>
      </c>
      <c r="J321" s="411">
        <f t="shared" si="1"/>
        <v>193</v>
      </c>
      <c r="K321" s="695" t="s">
        <v>8708</v>
      </c>
      <c r="L321" s="695" t="s">
        <v>8709</v>
      </c>
      <c r="M321" s="695" t="s">
        <v>8710</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7274</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8711</v>
      </c>
      <c r="C322" s="404"/>
      <c r="D322" s="405">
        <v>50.0</v>
      </c>
      <c r="E322" s="711" t="s">
        <v>8712</v>
      </c>
      <c r="F322" s="407" t="s">
        <v>8713</v>
      </c>
      <c r="G322" s="712">
        <v>2.038147130203E12</v>
      </c>
      <c r="H322" s="658">
        <v>350.0</v>
      </c>
      <c r="I322" s="410">
        <v>0.45</v>
      </c>
      <c r="J322" s="411">
        <f t="shared" si="1"/>
        <v>217</v>
      </c>
      <c r="K322" s="695" t="s">
        <v>8714</v>
      </c>
      <c r="L322" s="695" t="s">
        <v>8715</v>
      </c>
      <c r="M322" s="695" t="s">
        <v>8716</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7274</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8717</v>
      </c>
      <c r="C323" s="404"/>
      <c r="D323" s="405">
        <v>50.0</v>
      </c>
      <c r="E323" s="711" t="s">
        <v>8718</v>
      </c>
      <c r="F323" s="407" t="s">
        <v>8719</v>
      </c>
      <c r="G323" s="722">
        <v>2.038147131361E12</v>
      </c>
      <c r="H323" s="658">
        <v>350.0</v>
      </c>
      <c r="I323" s="410">
        <v>0.45</v>
      </c>
      <c r="J323" s="411">
        <f t="shared" si="1"/>
        <v>217</v>
      </c>
      <c r="K323" s="656" t="s">
        <v>8720</v>
      </c>
      <c r="L323" s="695" t="s">
        <v>8721</v>
      </c>
      <c r="M323" s="695" t="s">
        <v>8722</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7274</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8723</v>
      </c>
      <c r="C324" s="404"/>
      <c r="D324" s="405">
        <v>50.0</v>
      </c>
      <c r="E324" s="711" t="s">
        <v>8724</v>
      </c>
      <c r="F324" s="407" t="s">
        <v>8725</v>
      </c>
      <c r="G324" s="712">
        <v>2.038147133938E12</v>
      </c>
      <c r="H324" s="658">
        <v>350.0</v>
      </c>
      <c r="I324" s="410">
        <v>0.45</v>
      </c>
      <c r="J324" s="411">
        <f t="shared" si="1"/>
        <v>214</v>
      </c>
      <c r="K324" s="656" t="s">
        <v>8726</v>
      </c>
      <c r="L324" s="695" t="s">
        <v>8727</v>
      </c>
      <c r="M324" s="695" t="s">
        <v>8728</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7274</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8729</v>
      </c>
      <c r="C325" s="404"/>
      <c r="D325" s="405">
        <v>50.0</v>
      </c>
      <c r="E325" s="711" t="s">
        <v>8730</v>
      </c>
      <c r="F325" s="407" t="s">
        <v>8731</v>
      </c>
      <c r="G325" s="722">
        <v>2.038147134614E12</v>
      </c>
      <c r="H325" s="658">
        <v>350.0</v>
      </c>
      <c r="I325" s="410">
        <v>0.42</v>
      </c>
      <c r="J325" s="411">
        <f t="shared" si="1"/>
        <v>224</v>
      </c>
      <c r="K325" s="656" t="s">
        <v>8732</v>
      </c>
      <c r="L325" s="500" t="s">
        <v>8733</v>
      </c>
      <c r="M325" s="500" t="s">
        <v>8734</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7274</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8735</v>
      </c>
      <c r="C326" s="404"/>
      <c r="D326" s="405">
        <v>50.0</v>
      </c>
      <c r="E326" s="711" t="s">
        <v>8736</v>
      </c>
      <c r="F326" s="407" t="s">
        <v>8737</v>
      </c>
      <c r="G326" s="712">
        <v>2.038147135376E12</v>
      </c>
      <c r="H326" s="658">
        <v>350.0</v>
      </c>
      <c r="I326" s="410">
        <v>0.42</v>
      </c>
      <c r="J326" s="411">
        <f t="shared" si="1"/>
        <v>224</v>
      </c>
      <c r="K326" s="656" t="s">
        <v>8738</v>
      </c>
      <c r="L326" s="500" t="s">
        <v>8739</v>
      </c>
      <c r="M326" s="500" t="s">
        <v>8740</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7274</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8741</v>
      </c>
      <c r="C327" s="462" t="s">
        <v>2315</v>
      </c>
      <c r="D327" s="405">
        <v>0.0</v>
      </c>
      <c r="E327" s="725" t="s">
        <v>8742</v>
      </c>
      <c r="F327" s="407" t="s">
        <v>8743</v>
      </c>
      <c r="G327" s="726">
        <v>2.038147135796E12</v>
      </c>
      <c r="H327" s="658">
        <v>350.0</v>
      </c>
      <c r="I327" s="410">
        <v>0.4</v>
      </c>
      <c r="J327" s="411">
        <f t="shared" si="1"/>
        <v>231</v>
      </c>
      <c r="K327" s="656" t="s">
        <v>8744</v>
      </c>
      <c r="L327" s="500" t="s">
        <v>8745</v>
      </c>
      <c r="M327" s="500" t="s">
        <v>8746</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7274</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8747</v>
      </c>
      <c r="B328" s="714" t="s">
        <v>8748</v>
      </c>
      <c r="C328" s="462" t="s">
        <v>2315</v>
      </c>
      <c r="D328" s="405">
        <v>50.0</v>
      </c>
      <c r="E328" s="732" t="s">
        <v>8749</v>
      </c>
      <c r="F328" s="407" t="s">
        <v>8750</v>
      </c>
      <c r="G328" s="693">
        <v>2.038188556475E12</v>
      </c>
      <c r="H328" s="733">
        <v>400.0</v>
      </c>
      <c r="I328" s="410">
        <v>0.44</v>
      </c>
      <c r="J328" s="411">
        <f t="shared" si="1"/>
        <v>256</v>
      </c>
      <c r="K328" s="695" t="s">
        <v>8751</v>
      </c>
      <c r="L328" s="734" t="s">
        <v>8752</v>
      </c>
      <c r="M328" s="734" t="s">
        <v>8752</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7094</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8753</v>
      </c>
      <c r="C329" s="485"/>
      <c r="D329" s="475">
        <v>50.0</v>
      </c>
      <c r="E329" s="732" t="s">
        <v>8754</v>
      </c>
      <c r="F329" s="407" t="s">
        <v>8755</v>
      </c>
      <c r="G329" s="712">
        <v>2.038188556871E12</v>
      </c>
      <c r="H329" s="733">
        <v>411.0</v>
      </c>
      <c r="I329" s="410">
        <v>0.48</v>
      </c>
      <c r="J329" s="411">
        <f t="shared" si="1"/>
        <v>251</v>
      </c>
      <c r="K329" s="695" t="s">
        <v>8756</v>
      </c>
      <c r="L329" s="734" t="s">
        <v>8752</v>
      </c>
      <c r="M329" s="734" t="s">
        <v>8752</v>
      </c>
      <c r="N329" s="684"/>
      <c r="O329" s="684"/>
      <c r="P329" s="684"/>
      <c r="Q329" s="684"/>
      <c r="R329" s="684"/>
      <c r="S329" s="723"/>
      <c r="T329" s="723"/>
      <c r="U329" s="696"/>
      <c r="V329" s="696"/>
      <c r="W329" s="737" t="s">
        <v>8757</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7094</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8758</v>
      </c>
      <c r="C330" s="485"/>
      <c r="D330" s="475">
        <v>50.0</v>
      </c>
      <c r="E330" s="732" t="s">
        <v>8759</v>
      </c>
      <c r="F330" s="407" t="s">
        <v>8760</v>
      </c>
      <c r="G330" s="712">
        <v>2.038188557519E12</v>
      </c>
      <c r="H330" s="733">
        <v>433.0</v>
      </c>
      <c r="I330" s="410">
        <v>0.5</v>
      </c>
      <c r="J330" s="411">
        <f t="shared" si="1"/>
        <v>255</v>
      </c>
      <c r="K330" s="656" t="s">
        <v>8761</v>
      </c>
      <c r="L330" s="734" t="s">
        <v>8752</v>
      </c>
      <c r="M330" s="734" t="s">
        <v>8752</v>
      </c>
      <c r="N330" s="684"/>
      <c r="O330" s="684"/>
      <c r="P330" s="684"/>
      <c r="Q330" s="684"/>
      <c r="R330" s="684"/>
      <c r="S330" s="723"/>
      <c r="T330" s="723"/>
      <c r="U330" s="696"/>
      <c r="V330" s="696"/>
      <c r="W330" s="737" t="s">
        <v>8757</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7094</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8762</v>
      </c>
      <c r="C331" s="485"/>
      <c r="D331" s="475">
        <v>50.0</v>
      </c>
      <c r="E331" s="732" t="s">
        <v>8763</v>
      </c>
      <c r="F331" s="407" t="s">
        <v>8764</v>
      </c>
      <c r="G331" s="712">
        <v>2.038188558127E12</v>
      </c>
      <c r="H331" s="733">
        <v>455.0</v>
      </c>
      <c r="I331" s="410">
        <v>0.49</v>
      </c>
      <c r="J331" s="411">
        <f t="shared" si="1"/>
        <v>273</v>
      </c>
      <c r="K331" s="656" t="s">
        <v>8765</v>
      </c>
      <c r="L331" s="734" t="s">
        <v>8752</v>
      </c>
      <c r="M331" s="734" t="s">
        <v>8752</v>
      </c>
      <c r="N331" s="684"/>
      <c r="O331" s="684"/>
      <c r="P331" s="684"/>
      <c r="Q331" s="684"/>
      <c r="R331" s="684"/>
      <c r="S331" s="723"/>
      <c r="T331" s="723"/>
      <c r="U331" s="696"/>
      <c r="V331" s="696"/>
      <c r="W331" s="737" t="s">
        <v>8757</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8747</v>
      </c>
      <c r="B332" s="719" t="s">
        <v>8766</v>
      </c>
      <c r="C332" s="462" t="s">
        <v>2315</v>
      </c>
      <c r="D332" s="475">
        <v>50.0</v>
      </c>
      <c r="E332" s="732" t="s">
        <v>8767</v>
      </c>
      <c r="F332" s="517" t="s">
        <v>8768</v>
      </c>
      <c r="G332" s="712">
        <v>2.038188568119E12</v>
      </c>
      <c r="H332" s="733">
        <v>400.0</v>
      </c>
      <c r="I332" s="410">
        <v>0.44</v>
      </c>
      <c r="J332" s="411">
        <f t="shared" si="1"/>
        <v>248</v>
      </c>
      <c r="K332" s="695" t="s">
        <v>8769</v>
      </c>
      <c r="L332" s="734" t="s">
        <v>8752</v>
      </c>
      <c r="M332" s="734" t="s">
        <v>8752</v>
      </c>
      <c r="N332" s="684"/>
      <c r="O332" s="483">
        <v>36.0</v>
      </c>
      <c r="P332" s="451">
        <v>70.0</v>
      </c>
      <c r="Q332" s="419">
        <v>20.0</v>
      </c>
      <c r="R332" s="419">
        <v>90.0</v>
      </c>
      <c r="S332" s="723"/>
      <c r="T332" s="723"/>
      <c r="U332" s="696"/>
      <c r="V332" s="696"/>
      <c r="W332" s="737" t="s">
        <v>8757</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7094</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8770</v>
      </c>
      <c r="C333" s="485"/>
      <c r="D333" s="475">
        <v>50.0</v>
      </c>
      <c r="E333" s="732" t="s">
        <v>8771</v>
      </c>
      <c r="F333" s="407" t="s">
        <v>8772</v>
      </c>
      <c r="G333" s="712">
        <v>2.038188570419E12</v>
      </c>
      <c r="H333" s="733">
        <v>411.0</v>
      </c>
      <c r="I333" s="410">
        <v>0.48</v>
      </c>
      <c r="J333" s="411">
        <f t="shared" si="1"/>
        <v>247</v>
      </c>
      <c r="K333" s="695" t="s">
        <v>8773</v>
      </c>
      <c r="L333" s="734" t="s">
        <v>8752</v>
      </c>
      <c r="M333" s="734" t="s">
        <v>8752</v>
      </c>
      <c r="N333" s="684"/>
      <c r="O333" s="684"/>
      <c r="P333" s="684"/>
      <c r="Q333" s="684"/>
      <c r="R333" s="684"/>
      <c r="S333" s="723"/>
      <c r="T333" s="723"/>
      <c r="U333" s="696"/>
      <c r="V333" s="696"/>
      <c r="W333" s="737" t="s">
        <v>8757</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7094</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8774</v>
      </c>
      <c r="C334" s="485"/>
      <c r="D334" s="475">
        <v>50.0</v>
      </c>
      <c r="E334" s="732" t="s">
        <v>8775</v>
      </c>
      <c r="F334" s="407" t="s">
        <v>8776</v>
      </c>
      <c r="G334" s="712">
        <v>2.038188572406E12</v>
      </c>
      <c r="H334" s="733">
        <v>433.0</v>
      </c>
      <c r="I334" s="410">
        <v>0.5</v>
      </c>
      <c r="J334" s="411">
        <f t="shared" si="1"/>
        <v>251</v>
      </c>
      <c r="K334" s="656" t="s">
        <v>8777</v>
      </c>
      <c r="L334" s="734" t="s">
        <v>8752</v>
      </c>
      <c r="M334" s="734" t="s">
        <v>8752</v>
      </c>
      <c r="N334" s="684"/>
      <c r="O334" s="684"/>
      <c r="P334" s="444"/>
      <c r="Q334" s="444"/>
      <c r="R334" s="444"/>
      <c r="S334" s="741"/>
      <c r="T334" s="741"/>
      <c r="U334" s="696"/>
      <c r="V334" s="696"/>
      <c r="W334" s="737" t="s">
        <v>8757</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7094</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8778</v>
      </c>
      <c r="C335" s="485"/>
      <c r="D335" s="475">
        <v>50.0</v>
      </c>
      <c r="E335" s="732" t="s">
        <v>8779</v>
      </c>
      <c r="F335" s="407" t="s">
        <v>8780</v>
      </c>
      <c r="G335" s="712">
        <v>2.038188575575E12</v>
      </c>
      <c r="H335" s="733">
        <v>455.0</v>
      </c>
      <c r="I335" s="410">
        <v>0.49</v>
      </c>
      <c r="J335" s="411">
        <f t="shared" si="1"/>
        <v>268</v>
      </c>
      <c r="K335" s="656" t="s">
        <v>8781</v>
      </c>
      <c r="L335" s="734" t="s">
        <v>8752</v>
      </c>
      <c r="M335" s="734" t="s">
        <v>8752</v>
      </c>
      <c r="N335" s="684"/>
      <c r="O335" s="684"/>
      <c r="P335" s="444"/>
      <c r="Q335" s="444"/>
      <c r="R335" s="444"/>
      <c r="S335" s="741"/>
      <c r="T335" s="741"/>
      <c r="U335" s="696"/>
      <c r="V335" s="696"/>
      <c r="W335" s="737" t="s">
        <v>8757</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8747</v>
      </c>
      <c r="B336" s="719" t="s">
        <v>8782</v>
      </c>
      <c r="C336" s="462" t="s">
        <v>2315</v>
      </c>
      <c r="D336" s="475">
        <v>50.0</v>
      </c>
      <c r="E336" s="732" t="s">
        <v>8783</v>
      </c>
      <c r="F336" s="517" t="s">
        <v>8784</v>
      </c>
      <c r="G336" s="712">
        <v>2.038188610825E12</v>
      </c>
      <c r="H336" s="733">
        <v>400.0</v>
      </c>
      <c r="I336" s="410">
        <v>0.44</v>
      </c>
      <c r="J336" s="411">
        <f t="shared" si="1"/>
        <v>248</v>
      </c>
      <c r="K336" s="695" t="s">
        <v>8785</v>
      </c>
      <c r="L336" s="734" t="s">
        <v>8752</v>
      </c>
      <c r="M336" s="734" t="s">
        <v>8752</v>
      </c>
      <c r="N336" s="684"/>
      <c r="O336" s="483">
        <v>36.0</v>
      </c>
      <c r="P336" s="451">
        <v>70.0</v>
      </c>
      <c r="Q336" s="419">
        <v>20.0</v>
      </c>
      <c r="R336" s="419">
        <v>90.0</v>
      </c>
      <c r="S336" s="723"/>
      <c r="T336" s="723"/>
      <c r="U336" s="696"/>
      <c r="V336" s="696"/>
      <c r="W336" s="737" t="s">
        <v>8757</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7094</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8786</v>
      </c>
      <c r="C337" s="485"/>
      <c r="D337" s="475">
        <v>50.0</v>
      </c>
      <c r="E337" s="732" t="s">
        <v>8787</v>
      </c>
      <c r="F337" s="407" t="s">
        <v>8788</v>
      </c>
      <c r="G337" s="712">
        <v>2.038188611945E12</v>
      </c>
      <c r="H337" s="733">
        <v>411.0</v>
      </c>
      <c r="I337" s="410">
        <v>0.48</v>
      </c>
      <c r="J337" s="411">
        <f t="shared" si="1"/>
        <v>247</v>
      </c>
      <c r="K337" s="695" t="s">
        <v>8789</v>
      </c>
      <c r="L337" s="734" t="s">
        <v>8752</v>
      </c>
      <c r="M337" s="734" t="s">
        <v>8752</v>
      </c>
      <c r="N337" s="684"/>
      <c r="O337" s="684"/>
      <c r="P337" s="444"/>
      <c r="Q337" s="444"/>
      <c r="R337" s="444"/>
      <c r="S337" s="741"/>
      <c r="T337" s="741"/>
      <c r="U337" s="696"/>
      <c r="V337" s="696"/>
      <c r="W337" s="737" t="s">
        <v>8757</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7094</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8790</v>
      </c>
      <c r="C338" s="485"/>
      <c r="D338" s="475">
        <v>50.0</v>
      </c>
      <c r="E338" s="732" t="s">
        <v>8791</v>
      </c>
      <c r="F338" s="407" t="s">
        <v>8792</v>
      </c>
      <c r="G338" s="712">
        <v>2.038188612508E12</v>
      </c>
      <c r="H338" s="733">
        <v>433.0</v>
      </c>
      <c r="I338" s="410">
        <v>0.5</v>
      </c>
      <c r="J338" s="411">
        <f t="shared" si="1"/>
        <v>255</v>
      </c>
      <c r="K338" s="656" t="s">
        <v>8793</v>
      </c>
      <c r="L338" s="734" t="s">
        <v>8752</v>
      </c>
      <c r="M338" s="734" t="s">
        <v>8752</v>
      </c>
      <c r="N338" s="684"/>
      <c r="O338" s="684"/>
      <c r="P338" s="444"/>
      <c r="Q338" s="444"/>
      <c r="R338" s="444"/>
      <c r="S338" s="741"/>
      <c r="T338" s="741"/>
      <c r="U338" s="696"/>
      <c r="V338" s="696"/>
      <c r="W338" s="737" t="s">
        <v>8757</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7094</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8794</v>
      </c>
      <c r="C339" s="485"/>
      <c r="D339" s="475">
        <v>50.0</v>
      </c>
      <c r="E339" s="732" t="s">
        <v>8795</v>
      </c>
      <c r="F339" s="407" t="s">
        <v>8796</v>
      </c>
      <c r="G339" s="712">
        <v>2.038188612836E12</v>
      </c>
      <c r="H339" s="733">
        <v>455.0</v>
      </c>
      <c r="I339" s="410">
        <v>0.49</v>
      </c>
      <c r="J339" s="411">
        <f t="shared" si="1"/>
        <v>268</v>
      </c>
      <c r="K339" s="656" t="s">
        <v>8797</v>
      </c>
      <c r="L339" s="743" t="s">
        <v>8752</v>
      </c>
      <c r="M339" s="743" t="s">
        <v>8752</v>
      </c>
      <c r="N339" s="696"/>
      <c r="O339" s="696"/>
      <c r="P339" s="444"/>
      <c r="Q339" s="444"/>
      <c r="R339" s="444"/>
      <c r="S339" s="741"/>
      <c r="T339" s="741"/>
      <c r="U339" s="696"/>
      <c r="V339" s="696"/>
      <c r="W339" s="737" t="s">
        <v>8757</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8747</v>
      </c>
      <c r="B340" s="719" t="s">
        <v>8798</v>
      </c>
      <c r="C340" s="462" t="s">
        <v>2315</v>
      </c>
      <c r="D340" s="475">
        <v>50.0</v>
      </c>
      <c r="E340" s="732" t="s">
        <v>8799</v>
      </c>
      <c r="F340" s="517" t="s">
        <v>8800</v>
      </c>
      <c r="G340" s="712">
        <v>2.038188623122E12</v>
      </c>
      <c r="H340" s="733">
        <v>400.0</v>
      </c>
      <c r="I340" s="410">
        <v>0.44</v>
      </c>
      <c r="J340" s="411">
        <f t="shared" si="1"/>
        <v>248</v>
      </c>
      <c r="K340" s="695" t="s">
        <v>8801</v>
      </c>
      <c r="L340" s="743" t="s">
        <v>8752</v>
      </c>
      <c r="M340" s="743" t="s">
        <v>8752</v>
      </c>
      <c r="N340" s="696"/>
      <c r="O340" s="744">
        <v>36.0</v>
      </c>
      <c r="P340" s="451">
        <v>70.0</v>
      </c>
      <c r="Q340" s="419">
        <v>20.0</v>
      </c>
      <c r="R340" s="419">
        <v>90.0</v>
      </c>
      <c r="S340" s="723"/>
      <c r="T340" s="723"/>
      <c r="U340" s="696"/>
      <c r="V340" s="696"/>
      <c r="W340" s="737" t="s">
        <v>8757</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7094</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8802</v>
      </c>
      <c r="C341" s="485"/>
      <c r="D341" s="475">
        <v>50.0</v>
      </c>
      <c r="E341" s="732" t="s">
        <v>8803</v>
      </c>
      <c r="F341" s="407" t="s">
        <v>8804</v>
      </c>
      <c r="G341" s="712">
        <v>2.038188623573E12</v>
      </c>
      <c r="H341" s="733">
        <v>411.0</v>
      </c>
      <c r="I341" s="410">
        <v>0.48</v>
      </c>
      <c r="J341" s="411">
        <f t="shared" si="1"/>
        <v>251</v>
      </c>
      <c r="K341" s="695" t="s">
        <v>8805</v>
      </c>
      <c r="L341" s="743" t="s">
        <v>8752</v>
      </c>
      <c r="M341" s="743" t="s">
        <v>8752</v>
      </c>
      <c r="N341" s="696"/>
      <c r="O341" s="696"/>
      <c r="P341" s="444"/>
      <c r="Q341" s="444"/>
      <c r="R341" s="444"/>
      <c r="S341" s="741"/>
      <c r="T341" s="741"/>
      <c r="U341" s="696"/>
      <c r="V341" s="696"/>
      <c r="W341" s="737" t="s">
        <v>8757</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7094</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8806</v>
      </c>
      <c r="C342" s="485"/>
      <c r="D342" s="475">
        <v>50.0</v>
      </c>
      <c r="E342" s="732" t="s">
        <v>8807</v>
      </c>
      <c r="F342" s="407" t="s">
        <v>8808</v>
      </c>
      <c r="G342" s="712">
        <v>2.03818862402E12</v>
      </c>
      <c r="H342" s="733">
        <v>433.0</v>
      </c>
      <c r="I342" s="410">
        <v>0.5</v>
      </c>
      <c r="J342" s="411">
        <f t="shared" si="1"/>
        <v>255</v>
      </c>
      <c r="K342" s="656" t="s">
        <v>8809</v>
      </c>
      <c r="L342" s="743" t="s">
        <v>8752</v>
      </c>
      <c r="M342" s="743" t="s">
        <v>8752</v>
      </c>
      <c r="N342" s="696"/>
      <c r="O342" s="696"/>
      <c r="P342" s="444"/>
      <c r="Q342" s="444"/>
      <c r="R342" s="444"/>
      <c r="S342" s="741"/>
      <c r="T342" s="741"/>
      <c r="U342" s="696"/>
      <c r="V342" s="696"/>
      <c r="W342" s="737" t="s">
        <v>8757</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7094</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8810</v>
      </c>
      <c r="C343" s="485"/>
      <c r="D343" s="475">
        <v>50.0</v>
      </c>
      <c r="E343" s="732" t="s">
        <v>8811</v>
      </c>
      <c r="F343" s="596" t="s">
        <v>8812</v>
      </c>
      <c r="G343" s="712">
        <v>2.038188624341E12</v>
      </c>
      <c r="H343" s="733">
        <v>455.0</v>
      </c>
      <c r="I343" s="410">
        <v>0.49</v>
      </c>
      <c r="J343" s="411">
        <f t="shared" si="1"/>
        <v>273</v>
      </c>
      <c r="K343" s="656" t="s">
        <v>8813</v>
      </c>
      <c r="L343" s="743" t="s">
        <v>8752</v>
      </c>
      <c r="M343" s="743" t="s">
        <v>8752</v>
      </c>
      <c r="N343" s="696"/>
      <c r="O343" s="696"/>
      <c r="P343" s="444"/>
      <c r="Q343" s="444"/>
      <c r="R343" s="444"/>
      <c r="S343" s="741"/>
      <c r="T343" s="741"/>
      <c r="U343" s="696"/>
      <c r="V343" s="696"/>
      <c r="W343" s="737" t="s">
        <v>8757</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8814</v>
      </c>
      <c r="B344" s="746" t="s">
        <v>8815</v>
      </c>
      <c r="C344" s="485"/>
      <c r="D344" s="475">
        <v>50.0</v>
      </c>
      <c r="E344" s="747" t="s">
        <v>8816</v>
      </c>
      <c r="F344" s="748" t="s">
        <v>8817</v>
      </c>
      <c r="G344" s="749">
        <v>2.039539626465E12</v>
      </c>
      <c r="H344" s="750">
        <v>520.0</v>
      </c>
      <c r="I344" s="410">
        <v>0.52</v>
      </c>
      <c r="J344" s="411">
        <f t="shared" si="1"/>
        <v>260</v>
      </c>
      <c r="K344" s="751" t="s">
        <v>8818</v>
      </c>
      <c r="L344" s="752" t="s">
        <v>8819</v>
      </c>
      <c r="M344" s="697" t="s">
        <v>8819</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8820</v>
      </c>
      <c r="CD344" s="439" t="s">
        <v>8820</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8821</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8814</v>
      </c>
      <c r="B345" s="746" t="s">
        <v>8822</v>
      </c>
      <c r="C345" s="485"/>
      <c r="D345" s="475">
        <v>50.0</v>
      </c>
      <c r="E345" s="756" t="s">
        <v>8823</v>
      </c>
      <c r="F345" s="748" t="s">
        <v>8824</v>
      </c>
      <c r="G345" s="345">
        <v>2.039539630585E12</v>
      </c>
      <c r="H345" s="757">
        <v>555.0</v>
      </c>
      <c r="I345" s="410">
        <v>0.2</v>
      </c>
      <c r="J345" s="411">
        <f t="shared" si="1"/>
        <v>305</v>
      </c>
      <c r="K345" s="758" t="s">
        <v>8825</v>
      </c>
      <c r="L345" s="697" t="s">
        <v>8819</v>
      </c>
      <c r="M345" s="697" t="s">
        <v>8819</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8826</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8814</v>
      </c>
      <c r="B346" s="769" t="s">
        <v>8827</v>
      </c>
      <c r="C346" s="770"/>
      <c r="D346" s="771">
        <v>50.0</v>
      </c>
      <c r="E346" s="747" t="s">
        <v>8828</v>
      </c>
      <c r="F346" s="772" t="s">
        <v>8829</v>
      </c>
      <c r="G346" s="345">
        <v>2.039582788783E12</v>
      </c>
      <c r="H346" s="773">
        <v>1300.0</v>
      </c>
      <c r="I346" s="410">
        <v>0.42</v>
      </c>
      <c r="J346" s="774">
        <f t="shared" si="1"/>
        <v>702</v>
      </c>
      <c r="K346" s="751" t="s">
        <v>8830</v>
      </c>
      <c r="L346" s="697" t="s">
        <v>8831</v>
      </c>
      <c r="M346" s="746" t="s">
        <v>8831</v>
      </c>
      <c r="N346" s="697"/>
      <c r="O346" s="697">
        <v>170.0</v>
      </c>
      <c r="P346" s="697">
        <v>74.0</v>
      </c>
      <c r="Q346" s="697">
        <v>25.0</v>
      </c>
      <c r="R346" s="697">
        <v>160.0</v>
      </c>
      <c r="S346" s="698"/>
      <c r="T346" s="698"/>
      <c r="U346" s="696"/>
      <c r="V346" s="696"/>
      <c r="W346" s="696"/>
      <c r="X346" s="698"/>
      <c r="Y346" s="698"/>
      <c r="Z346" s="698"/>
      <c r="AA346" s="775" t="s">
        <v>8832</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8587</v>
      </c>
      <c r="CD346" s="777" t="s">
        <v>8833</v>
      </c>
      <c r="CE346" s="444"/>
      <c r="CF346" s="444"/>
      <c r="CG346" s="444"/>
      <c r="CH346" s="444"/>
      <c r="CV346" s="445">
        <f t="shared" si="24"/>
        <v>-0.00584045584</v>
      </c>
      <c r="CW346" s="445">
        <f t="shared" si="25"/>
        <v>0.4658404558</v>
      </c>
      <c r="CX346" s="696"/>
    </row>
    <row r="347" ht="15.75" customHeight="1">
      <c r="A347" s="745" t="s">
        <v>8814</v>
      </c>
      <c r="B347" s="769" t="s">
        <v>8834</v>
      </c>
      <c r="C347" s="770"/>
      <c r="D347" s="771">
        <v>50.0</v>
      </c>
      <c r="E347" s="747" t="s">
        <v>8835</v>
      </c>
      <c r="F347" s="772" t="s">
        <v>8836</v>
      </c>
      <c r="G347" s="345">
        <v>2.039582789711E12</v>
      </c>
      <c r="H347" s="773">
        <v>1620.0</v>
      </c>
      <c r="I347" s="410">
        <v>0.53</v>
      </c>
      <c r="J347" s="774">
        <f t="shared" si="1"/>
        <v>794</v>
      </c>
      <c r="K347" s="751" t="s">
        <v>8837</v>
      </c>
      <c r="L347" s="697" t="s">
        <v>8838</v>
      </c>
      <c r="M347" s="746" t="s">
        <v>8838</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8839</v>
      </c>
      <c r="CD347" s="777" t="s">
        <v>8840</v>
      </c>
      <c r="CE347" s="444"/>
      <c r="CF347" s="444"/>
      <c r="CG347" s="444"/>
      <c r="CH347" s="444"/>
      <c r="CV347" s="445">
        <f t="shared" si="24"/>
        <v>-0.003400503778</v>
      </c>
      <c r="CW347" s="445">
        <f t="shared" si="25"/>
        <v>0.5134005038</v>
      </c>
      <c r="CX347" s="696"/>
    </row>
    <row r="348" ht="15.75" customHeight="1">
      <c r="A348" s="745" t="s">
        <v>8814</v>
      </c>
      <c r="B348" s="769" t="s">
        <v>8841</v>
      </c>
      <c r="C348" s="770"/>
      <c r="D348" s="771">
        <v>50.0</v>
      </c>
      <c r="E348" s="747" t="s">
        <v>8842</v>
      </c>
      <c r="F348" s="345" t="s">
        <v>8843</v>
      </c>
      <c r="G348" s="345">
        <v>2.039582791257E12</v>
      </c>
      <c r="H348" s="773">
        <v>1300.0</v>
      </c>
      <c r="I348" s="778">
        <v>0.42</v>
      </c>
      <c r="J348" s="774">
        <f t="shared" si="1"/>
        <v>702</v>
      </c>
      <c r="K348" s="751" t="s">
        <v>8844</v>
      </c>
      <c r="L348" s="697" t="s">
        <v>8845</v>
      </c>
      <c r="M348" s="746" t="s">
        <v>8845</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8839</v>
      </c>
      <c r="CD348" s="777" t="s">
        <v>8833</v>
      </c>
      <c r="CE348" s="444"/>
      <c r="CF348" s="444"/>
      <c r="CX348" s="770"/>
    </row>
    <row r="349" ht="15.75" customHeight="1">
      <c r="A349" s="745" t="s">
        <v>8814</v>
      </c>
      <c r="B349" s="769" t="s">
        <v>8846</v>
      </c>
      <c r="C349" s="770"/>
      <c r="D349" s="771">
        <v>50.0</v>
      </c>
      <c r="E349" s="780" t="s">
        <v>8847</v>
      </c>
      <c r="F349" s="772" t="s">
        <v>8848</v>
      </c>
      <c r="G349" s="345">
        <v>2.039723865564E12</v>
      </c>
      <c r="H349" s="773">
        <v>390.0</v>
      </c>
      <c r="I349" s="778">
        <v>0.02</v>
      </c>
      <c r="J349" s="774">
        <f t="shared" si="1"/>
        <v>296</v>
      </c>
      <c r="K349" s="780" t="s">
        <v>8849</v>
      </c>
      <c r="L349" s="746" t="s">
        <v>8850</v>
      </c>
      <c r="M349" s="746" t="s">
        <v>8850</v>
      </c>
      <c r="N349" s="697" t="s">
        <v>8851</v>
      </c>
      <c r="O349" s="746">
        <v>34.0</v>
      </c>
      <c r="P349" s="746">
        <v>70.0</v>
      </c>
      <c r="Q349" s="746">
        <v>20.0</v>
      </c>
      <c r="R349" s="746">
        <v>90.0</v>
      </c>
      <c r="S349" s="781" t="s">
        <v>8852</v>
      </c>
      <c r="T349" s="779"/>
      <c r="U349" s="419" t="s">
        <v>8853</v>
      </c>
      <c r="V349" s="419" t="s">
        <v>2311</v>
      </c>
      <c r="W349" s="419" t="s">
        <v>8854</v>
      </c>
      <c r="X349" s="779"/>
      <c r="Y349" s="779"/>
      <c r="Z349" s="779"/>
      <c r="AA349" s="775" t="s">
        <v>8832</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7094</v>
      </c>
      <c r="CD349" s="439" t="s">
        <v>7094</v>
      </c>
    </row>
    <row r="350" ht="15.75" customHeight="1">
      <c r="A350" s="745" t="s">
        <v>8814</v>
      </c>
      <c r="B350" s="769" t="s">
        <v>8855</v>
      </c>
      <c r="C350" s="770"/>
      <c r="D350" s="771">
        <v>50.0</v>
      </c>
      <c r="E350" s="780" t="s">
        <v>8856</v>
      </c>
      <c r="F350" s="772" t="s">
        <v>8857</v>
      </c>
      <c r="G350" s="345">
        <v>2.039723866493E12</v>
      </c>
      <c r="H350" s="782">
        <v>465.0</v>
      </c>
      <c r="I350" s="783">
        <v>0.3</v>
      </c>
      <c r="J350" s="774">
        <v>351.0</v>
      </c>
      <c r="K350" s="780" t="s">
        <v>8858</v>
      </c>
      <c r="L350" s="746" t="s">
        <v>8859</v>
      </c>
      <c r="M350" s="746" t="s">
        <v>8859</v>
      </c>
      <c r="N350" s="697" t="s">
        <v>8851</v>
      </c>
      <c r="O350" s="746">
        <v>70.0</v>
      </c>
      <c r="P350" s="746">
        <v>80.0</v>
      </c>
      <c r="Q350" s="746">
        <v>20.0</v>
      </c>
      <c r="R350" s="746">
        <v>170.0</v>
      </c>
      <c r="S350" s="781" t="s">
        <v>8860</v>
      </c>
      <c r="T350" s="779"/>
      <c r="U350" s="419" t="s">
        <v>8861</v>
      </c>
      <c r="V350" s="419" t="s">
        <v>2311</v>
      </c>
      <c r="W350" s="419" t="s">
        <v>8854</v>
      </c>
      <c r="X350" s="779"/>
      <c r="Y350" s="779"/>
      <c r="Z350" s="779"/>
      <c r="AA350" s="775" t="s">
        <v>8832</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7094</v>
      </c>
      <c r="CD350" s="439" t="s">
        <v>7094</v>
      </c>
    </row>
    <row r="351" ht="15.75" customHeight="1">
      <c r="A351" s="745" t="s">
        <v>8814</v>
      </c>
      <c r="B351" s="769" t="s">
        <v>8862</v>
      </c>
      <c r="C351" s="770"/>
      <c r="D351" s="771">
        <v>50.0</v>
      </c>
      <c r="E351" s="780" t="s">
        <v>8863</v>
      </c>
      <c r="F351" s="772" t="s">
        <v>8864</v>
      </c>
      <c r="G351" s="345">
        <v>2.039723867902E12</v>
      </c>
      <c r="H351" s="782">
        <v>520.0</v>
      </c>
      <c r="I351" s="783">
        <v>0.3</v>
      </c>
      <c r="J351" s="784">
        <v>400.0</v>
      </c>
      <c r="K351" s="780" t="s">
        <v>8865</v>
      </c>
      <c r="L351" s="746" t="s">
        <v>8866</v>
      </c>
      <c r="M351" s="746" t="s">
        <v>8866</v>
      </c>
      <c r="N351" s="697" t="s">
        <v>8851</v>
      </c>
      <c r="O351" s="746">
        <v>90.0</v>
      </c>
      <c r="P351" s="746">
        <v>80.0</v>
      </c>
      <c r="Q351" s="746">
        <v>20.0</v>
      </c>
      <c r="R351" s="746">
        <v>170.0</v>
      </c>
      <c r="S351" s="781" t="s">
        <v>8867</v>
      </c>
      <c r="T351" s="779"/>
      <c r="U351" s="419" t="s">
        <v>8868</v>
      </c>
      <c r="V351" s="419" t="s">
        <v>2311</v>
      </c>
      <c r="W351" s="419" t="s">
        <v>8854</v>
      </c>
      <c r="X351" s="779"/>
      <c r="Y351" s="779"/>
      <c r="Z351" s="779"/>
      <c r="AA351" s="775" t="s">
        <v>8832</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7094</v>
      </c>
      <c r="CD351" s="439" t="s">
        <v>7094</v>
      </c>
    </row>
    <row r="352" ht="15.75" customHeight="1">
      <c r="A352" s="745" t="s">
        <v>8814</v>
      </c>
      <c r="B352" s="769" t="s">
        <v>8869</v>
      </c>
      <c r="C352" s="770"/>
      <c r="D352" s="771">
        <v>50.0</v>
      </c>
      <c r="E352" s="780" t="s">
        <v>8870</v>
      </c>
      <c r="F352" s="772" t="s">
        <v>8871</v>
      </c>
      <c r="G352" s="345">
        <v>2.03972387049E12</v>
      </c>
      <c r="H352" s="782">
        <v>570.0</v>
      </c>
      <c r="I352" s="783">
        <v>0.3</v>
      </c>
      <c r="J352" s="784">
        <v>440.0</v>
      </c>
      <c r="K352" s="780" t="s">
        <v>8872</v>
      </c>
      <c r="L352" s="746" t="s">
        <v>8873</v>
      </c>
      <c r="M352" s="746" t="s">
        <v>8873</v>
      </c>
      <c r="N352" s="697" t="s">
        <v>8851</v>
      </c>
      <c r="O352" s="746">
        <v>115.0</v>
      </c>
      <c r="P352" s="746">
        <v>80.0</v>
      </c>
      <c r="Q352" s="746">
        <v>20.0</v>
      </c>
      <c r="R352" s="746">
        <v>170.0</v>
      </c>
      <c r="S352" s="781" t="s">
        <v>8874</v>
      </c>
      <c r="T352" s="779"/>
      <c r="U352" s="419" t="s">
        <v>8875</v>
      </c>
      <c r="V352" s="419" t="s">
        <v>2311</v>
      </c>
      <c r="W352" s="419" t="s">
        <v>8854</v>
      </c>
      <c r="X352" s="779"/>
      <c r="Y352" s="779"/>
      <c r="Z352" s="779"/>
      <c r="AA352" s="775" t="s">
        <v>8832</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7094</v>
      </c>
      <c r="CD352" s="439" t="s">
        <v>7094</v>
      </c>
    </row>
    <row r="353" ht="15.75" customHeight="1">
      <c r="A353" s="786" t="s">
        <v>8814</v>
      </c>
      <c r="B353" s="787" t="s">
        <v>8876</v>
      </c>
      <c r="C353" s="462" t="s">
        <v>2315</v>
      </c>
      <c r="D353" s="788">
        <v>50.0</v>
      </c>
      <c r="E353" s="789" t="s">
        <v>8877</v>
      </c>
      <c r="F353" s="786">
        <v>0.0</v>
      </c>
      <c r="G353" s="790">
        <v>2.03972387106E12</v>
      </c>
      <c r="H353" s="791">
        <v>400.0</v>
      </c>
      <c r="I353" s="778">
        <v>0.44</v>
      </c>
      <c r="J353" s="774">
        <v>250.0</v>
      </c>
      <c r="K353" s="786" t="s">
        <v>8878</v>
      </c>
      <c r="L353" s="786" t="s">
        <v>8879</v>
      </c>
      <c r="M353" s="786" t="s">
        <v>8879</v>
      </c>
      <c r="N353" s="792"/>
      <c r="O353" s="786">
        <v>34.0</v>
      </c>
      <c r="P353" s="786">
        <v>70.0</v>
      </c>
      <c r="Q353" s="786">
        <v>20.0</v>
      </c>
      <c r="R353" s="786">
        <v>90.0</v>
      </c>
      <c r="S353" s="793"/>
      <c r="T353" s="793"/>
      <c r="U353" s="793"/>
      <c r="V353" s="566" t="s">
        <v>2311</v>
      </c>
      <c r="W353" s="419" t="s">
        <v>8880</v>
      </c>
      <c r="X353" s="793"/>
      <c r="Y353" s="793"/>
      <c r="Z353" s="793"/>
      <c r="AA353" s="792" t="s">
        <v>8832</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8820</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8814</v>
      </c>
      <c r="B354" s="769" t="s">
        <v>8881</v>
      </c>
      <c r="C354" s="770"/>
      <c r="D354" s="771">
        <v>50.0</v>
      </c>
      <c r="E354" s="780" t="s">
        <v>8882</v>
      </c>
      <c r="F354" s="772" t="s">
        <v>8883</v>
      </c>
      <c r="G354" s="345">
        <v>2.039723871596E12</v>
      </c>
      <c r="H354" s="791">
        <v>406.0</v>
      </c>
      <c r="I354" s="778">
        <v>0.42</v>
      </c>
      <c r="J354" s="774">
        <v>248.0</v>
      </c>
      <c r="K354" s="746" t="s">
        <v>8884</v>
      </c>
      <c r="L354" s="746" t="s">
        <v>8879</v>
      </c>
      <c r="M354" s="770"/>
      <c r="N354" s="697" t="s">
        <v>8851</v>
      </c>
      <c r="O354" s="746">
        <v>34.0</v>
      </c>
      <c r="P354" s="746">
        <v>70.0</v>
      </c>
      <c r="Q354" s="746">
        <v>20.0</v>
      </c>
      <c r="R354" s="746">
        <v>90.0</v>
      </c>
      <c r="S354" s="781" t="s">
        <v>8885</v>
      </c>
      <c r="T354" s="779"/>
      <c r="U354" s="419" t="s">
        <v>8886</v>
      </c>
      <c r="V354" s="419" t="s">
        <v>2311</v>
      </c>
      <c r="W354" s="419" t="s">
        <v>8880</v>
      </c>
      <c r="X354" s="779"/>
      <c r="Y354" s="779"/>
      <c r="Z354" s="779"/>
      <c r="AA354" s="775" t="s">
        <v>8832</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7094</v>
      </c>
      <c r="CD354" s="439"/>
    </row>
    <row r="355" ht="15.75" customHeight="1">
      <c r="A355" s="745" t="s">
        <v>8814</v>
      </c>
      <c r="B355" s="769" t="s">
        <v>8887</v>
      </c>
      <c r="C355" s="770"/>
      <c r="D355" s="771">
        <v>50.0</v>
      </c>
      <c r="E355" s="780" t="s">
        <v>8888</v>
      </c>
      <c r="F355" s="772" t="s">
        <v>8889</v>
      </c>
      <c r="G355" s="345">
        <v>2.039723872258E12</v>
      </c>
      <c r="H355" s="791">
        <v>430.0</v>
      </c>
      <c r="I355" s="778">
        <v>0.44</v>
      </c>
      <c r="J355" s="774">
        <v>252.0</v>
      </c>
      <c r="K355" s="746" t="s">
        <v>8890</v>
      </c>
      <c r="L355" s="746" t="s">
        <v>8879</v>
      </c>
      <c r="M355" s="770"/>
      <c r="N355" s="697" t="s">
        <v>8851</v>
      </c>
      <c r="O355" s="746">
        <v>37.0</v>
      </c>
      <c r="P355" s="746">
        <v>70.0</v>
      </c>
      <c r="Q355" s="746">
        <v>20.0</v>
      </c>
      <c r="R355" s="746">
        <v>90.0</v>
      </c>
      <c r="S355" s="781" t="s">
        <v>8891</v>
      </c>
      <c r="T355" s="779"/>
      <c r="U355" s="419" t="s">
        <v>8892</v>
      </c>
      <c r="V355" s="419" t="s">
        <v>2311</v>
      </c>
      <c r="W355" s="419" t="s">
        <v>8880</v>
      </c>
      <c r="X355" s="779"/>
      <c r="Y355" s="779"/>
      <c r="Z355" s="779"/>
      <c r="AA355" s="775" t="s">
        <v>8832</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8814</v>
      </c>
      <c r="B356" s="769" t="s">
        <v>8893</v>
      </c>
      <c r="C356" s="770"/>
      <c r="D356" s="771">
        <v>50.0</v>
      </c>
      <c r="E356" s="780" t="s">
        <v>8894</v>
      </c>
      <c r="F356" s="772" t="s">
        <v>8895</v>
      </c>
      <c r="G356" s="345">
        <v>2.039723873019E12</v>
      </c>
      <c r="H356" s="791">
        <v>520.0</v>
      </c>
      <c r="I356" s="778">
        <v>0.45</v>
      </c>
      <c r="J356" s="774">
        <v>295.0</v>
      </c>
      <c r="K356" s="746" t="s">
        <v>8896</v>
      </c>
      <c r="L356" s="746" t="s">
        <v>8879</v>
      </c>
      <c r="M356" s="770"/>
      <c r="N356" s="697" t="s">
        <v>8851</v>
      </c>
      <c r="O356" s="746">
        <v>68.0</v>
      </c>
      <c r="P356" s="796">
        <v>80.0</v>
      </c>
      <c r="Q356" s="796">
        <v>20.0</v>
      </c>
      <c r="R356" s="796">
        <v>170.0</v>
      </c>
      <c r="S356" s="781" t="s">
        <v>8897</v>
      </c>
      <c r="T356" s="779"/>
      <c r="U356" s="419" t="s">
        <v>8898</v>
      </c>
      <c r="V356" s="419" t="s">
        <v>2311</v>
      </c>
      <c r="W356" s="419" t="s">
        <v>8880</v>
      </c>
      <c r="X356" s="779"/>
      <c r="Y356" s="779"/>
      <c r="Z356" s="779"/>
      <c r="AA356" s="775" t="s">
        <v>8832</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c r="A357" s="770"/>
      <c r="B357" s="769" t="s">
        <v>8899</v>
      </c>
      <c r="C357" s="770"/>
      <c r="D357" s="771">
        <v>50.0</v>
      </c>
      <c r="E357" s="780" t="s">
        <v>8900</v>
      </c>
      <c r="F357" s="772" t="s">
        <v>8901</v>
      </c>
      <c r="G357" s="345">
        <v>2.039723873439E12</v>
      </c>
      <c r="H357" s="797">
        <v>352.0</v>
      </c>
      <c r="I357" s="410">
        <v>0.43</v>
      </c>
      <c r="J357" s="411">
        <v>236.0</v>
      </c>
      <c r="K357" s="746" t="s">
        <v>8902</v>
      </c>
      <c r="L357" s="770"/>
      <c r="M357" s="770"/>
      <c r="N357" s="697" t="s">
        <v>8851</v>
      </c>
      <c r="O357" s="746">
        <v>23.0</v>
      </c>
      <c r="P357" s="746">
        <v>70.0</v>
      </c>
      <c r="Q357" s="746">
        <v>20.0</v>
      </c>
      <c r="R357" s="746">
        <v>90.0</v>
      </c>
      <c r="S357" s="781" t="s">
        <v>8903</v>
      </c>
      <c r="T357" s="779"/>
      <c r="U357" s="419" t="s">
        <v>8904</v>
      </c>
      <c r="V357" s="419" t="s">
        <v>2311</v>
      </c>
      <c r="W357" s="419" t="s">
        <v>8905</v>
      </c>
      <c r="X357" s="779"/>
      <c r="Y357" s="779"/>
      <c r="Z357" s="779"/>
      <c r="AA357" s="775" t="s">
        <v>8832</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8820</v>
      </c>
      <c r="CD357" s="439"/>
    </row>
    <row r="358">
      <c r="A358" s="770"/>
      <c r="B358" s="769" t="s">
        <v>8906</v>
      </c>
      <c r="C358" s="770"/>
      <c r="D358" s="771">
        <v>50.0</v>
      </c>
      <c r="E358" s="780" t="s">
        <v>8907</v>
      </c>
      <c r="F358" s="772" t="s">
        <v>8908</v>
      </c>
      <c r="G358" s="345">
        <v>2.039723873828E12</v>
      </c>
      <c r="H358" s="797">
        <v>367.0</v>
      </c>
      <c r="I358" s="410">
        <v>0.3</v>
      </c>
      <c r="J358" s="411">
        <v>240.0</v>
      </c>
      <c r="K358" s="746" t="s">
        <v>8909</v>
      </c>
      <c r="L358" s="770"/>
      <c r="M358" s="770"/>
      <c r="N358" s="697" t="s">
        <v>8851</v>
      </c>
      <c r="O358" s="746">
        <v>25.0</v>
      </c>
      <c r="P358" s="746">
        <v>70.0</v>
      </c>
      <c r="Q358" s="746">
        <v>20.0</v>
      </c>
      <c r="R358" s="746">
        <v>90.0</v>
      </c>
      <c r="S358" s="781" t="s">
        <v>8910</v>
      </c>
      <c r="T358" s="779"/>
      <c r="U358" s="419" t="s">
        <v>8911</v>
      </c>
      <c r="V358" s="419" t="s">
        <v>2311</v>
      </c>
      <c r="W358" s="419" t="s">
        <v>8905</v>
      </c>
      <c r="X358" s="779"/>
      <c r="Y358" s="779"/>
      <c r="Z358" s="779"/>
      <c r="AA358" s="775" t="s">
        <v>8832</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8820</v>
      </c>
      <c r="CD358" s="439"/>
    </row>
    <row r="359">
      <c r="A359" s="770"/>
      <c r="B359" s="769" t="s">
        <v>8912</v>
      </c>
      <c r="C359" s="770"/>
      <c r="D359" s="771">
        <v>50.0</v>
      </c>
      <c r="E359" s="780" t="s">
        <v>8913</v>
      </c>
      <c r="F359" s="772" t="s">
        <v>8914</v>
      </c>
      <c r="G359" s="345">
        <v>2.039723874306E12</v>
      </c>
      <c r="H359" s="797">
        <v>400.0</v>
      </c>
      <c r="I359" s="410">
        <v>0.48</v>
      </c>
      <c r="J359" s="411">
        <v>244.0</v>
      </c>
      <c r="K359" s="746" t="s">
        <v>8915</v>
      </c>
      <c r="L359" s="770"/>
      <c r="M359" s="770"/>
      <c r="N359" s="697" t="s">
        <v>8851</v>
      </c>
      <c r="O359" s="746">
        <v>36.0</v>
      </c>
      <c r="P359" s="746">
        <v>70.0</v>
      </c>
      <c r="Q359" s="746">
        <v>20.0</v>
      </c>
      <c r="R359" s="746">
        <v>90.0</v>
      </c>
      <c r="S359" s="779"/>
      <c r="T359" s="779"/>
      <c r="U359" s="419" t="s">
        <v>8916</v>
      </c>
      <c r="V359" s="419" t="s">
        <v>2311</v>
      </c>
      <c r="W359" s="419" t="s">
        <v>8917</v>
      </c>
      <c r="X359" s="779"/>
      <c r="Y359" s="779"/>
      <c r="Z359" s="779"/>
      <c r="AA359" s="775" t="s">
        <v>8832</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7094</v>
      </c>
      <c r="CD359" s="439"/>
    </row>
    <row r="360">
      <c r="A360" s="770"/>
      <c r="B360" s="769" t="s">
        <v>8918</v>
      </c>
      <c r="C360" s="770"/>
      <c r="D360" s="771">
        <v>50.0</v>
      </c>
      <c r="E360" s="780" t="s">
        <v>8919</v>
      </c>
      <c r="F360" s="772" t="s">
        <v>8920</v>
      </c>
      <c r="G360" s="345">
        <v>2.03972387531E12</v>
      </c>
      <c r="H360" s="797">
        <v>411.0</v>
      </c>
      <c r="I360" s="410">
        <v>0.46</v>
      </c>
      <c r="J360" s="411">
        <v>251.0</v>
      </c>
      <c r="K360" s="746" t="s">
        <v>8921</v>
      </c>
      <c r="L360" s="770"/>
      <c r="M360" s="770"/>
      <c r="N360" s="697" t="s">
        <v>8851</v>
      </c>
      <c r="O360" s="746">
        <v>34.0</v>
      </c>
      <c r="P360" s="746">
        <v>70.0</v>
      </c>
      <c r="Q360" s="746">
        <v>20.0</v>
      </c>
      <c r="R360" s="746">
        <v>90.0</v>
      </c>
      <c r="S360" s="779"/>
      <c r="T360" s="779"/>
      <c r="U360" s="419" t="s">
        <v>8922</v>
      </c>
      <c r="V360" s="419" t="s">
        <v>2311</v>
      </c>
      <c r="W360" s="419" t="s">
        <v>8917</v>
      </c>
      <c r="X360" s="779"/>
      <c r="Y360" s="779"/>
      <c r="Z360" s="779"/>
      <c r="AA360" s="775" t="s">
        <v>8832</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7094</v>
      </c>
      <c r="CD360" s="439"/>
    </row>
    <row r="361">
      <c r="A361" s="770"/>
      <c r="B361" s="769" t="s">
        <v>8923</v>
      </c>
      <c r="C361" s="770"/>
      <c r="D361" s="771">
        <v>50.0</v>
      </c>
      <c r="E361" s="780" t="s">
        <v>8924</v>
      </c>
      <c r="F361" s="772" t="s">
        <v>8925</v>
      </c>
      <c r="G361" s="345">
        <v>2.039723876058E12</v>
      </c>
      <c r="H361" s="797">
        <v>433.0</v>
      </c>
      <c r="I361" s="410">
        <v>0.47</v>
      </c>
      <c r="J361" s="411">
        <v>256.0</v>
      </c>
      <c r="K361" s="746" t="s">
        <v>8926</v>
      </c>
      <c r="L361" s="770"/>
      <c r="M361" s="770"/>
      <c r="N361" s="697" t="s">
        <v>8851</v>
      </c>
      <c r="O361" s="746">
        <v>63.0</v>
      </c>
      <c r="P361" s="796">
        <v>80.0</v>
      </c>
      <c r="Q361" s="796">
        <v>20.0</v>
      </c>
      <c r="R361" s="796">
        <v>170.0</v>
      </c>
      <c r="S361" s="779"/>
      <c r="T361" s="779"/>
      <c r="U361" s="419" t="s">
        <v>8927</v>
      </c>
      <c r="V361" s="419" t="s">
        <v>2311</v>
      </c>
      <c r="W361" s="419" t="s">
        <v>8917</v>
      </c>
      <c r="X361" s="779"/>
      <c r="Y361" s="779"/>
      <c r="Z361" s="779"/>
      <c r="AA361" s="775" t="s">
        <v>8832</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c r="A362" s="770"/>
      <c r="B362" s="769" t="s">
        <v>8928</v>
      </c>
      <c r="C362" s="770"/>
      <c r="D362" s="771">
        <v>50.0</v>
      </c>
      <c r="E362" s="780" t="s">
        <v>8929</v>
      </c>
      <c r="F362" s="772" t="s">
        <v>8930</v>
      </c>
      <c r="G362" s="345">
        <v>2.039723876942E12</v>
      </c>
      <c r="H362" s="797">
        <v>455.0</v>
      </c>
      <c r="I362" s="410">
        <v>0.42</v>
      </c>
      <c r="J362" s="411">
        <v>300.0</v>
      </c>
      <c r="K362" s="746" t="s">
        <v>8931</v>
      </c>
      <c r="L362" s="770"/>
      <c r="M362" s="770"/>
      <c r="N362" s="697" t="s">
        <v>8851</v>
      </c>
      <c r="O362" s="746">
        <v>67.0</v>
      </c>
      <c r="P362" s="796">
        <v>80.0</v>
      </c>
      <c r="Q362" s="796">
        <v>20.0</v>
      </c>
      <c r="R362" s="796">
        <v>170.0</v>
      </c>
      <c r="S362" s="779"/>
      <c r="T362" s="779"/>
      <c r="U362" s="419" t="s">
        <v>8932</v>
      </c>
      <c r="V362" s="419" t="s">
        <v>2311</v>
      </c>
      <c r="W362" s="419" t="s">
        <v>8917</v>
      </c>
      <c r="X362" s="779"/>
      <c r="Y362" s="779"/>
      <c r="Z362" s="779"/>
      <c r="AA362" s="775" t="s">
        <v>8832</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c r="A363" s="770"/>
      <c r="B363" s="769" t="s">
        <v>8933</v>
      </c>
      <c r="C363" s="770"/>
      <c r="D363" s="771">
        <v>50.0</v>
      </c>
      <c r="E363" s="780" t="s">
        <v>8934</v>
      </c>
      <c r="F363" s="772" t="s">
        <v>8935</v>
      </c>
      <c r="G363" s="345">
        <v>2.039723877703E12</v>
      </c>
      <c r="H363" s="797">
        <v>466.0</v>
      </c>
      <c r="I363" s="410">
        <v>0.37</v>
      </c>
      <c r="J363" s="411">
        <v>320.0</v>
      </c>
      <c r="K363" s="746" t="s">
        <v>8936</v>
      </c>
      <c r="L363" s="770"/>
      <c r="M363" s="770"/>
      <c r="N363" s="697" t="s">
        <v>8851</v>
      </c>
      <c r="O363" s="746">
        <v>81.0</v>
      </c>
      <c r="P363" s="796">
        <v>80.0</v>
      </c>
      <c r="Q363" s="796">
        <v>20.0</v>
      </c>
      <c r="R363" s="796">
        <v>170.0</v>
      </c>
      <c r="S363" s="779"/>
      <c r="T363" s="779"/>
      <c r="U363" s="419" t="s">
        <v>8937</v>
      </c>
      <c r="V363" s="419" t="s">
        <v>2311</v>
      </c>
      <c r="W363" s="419" t="s">
        <v>8917</v>
      </c>
      <c r="X363" s="779"/>
      <c r="Y363" s="779"/>
      <c r="Z363" s="779"/>
      <c r="AA363" s="775" t="s">
        <v>8832</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8938</v>
      </c>
      <c r="C364" s="770"/>
      <c r="D364" s="771">
        <v>50.0</v>
      </c>
      <c r="E364" s="780" t="s">
        <v>8939</v>
      </c>
      <c r="F364" s="772" t="s">
        <v>8940</v>
      </c>
      <c r="G364" s="345">
        <v>2.039723878373E12</v>
      </c>
      <c r="H364" s="791">
        <v>411.0</v>
      </c>
      <c r="I364" s="410">
        <v>0.42</v>
      </c>
      <c r="J364" s="799">
        <v>250.0</v>
      </c>
      <c r="K364" s="746" t="s">
        <v>8941</v>
      </c>
      <c r="L364" s="770"/>
      <c r="M364" s="770"/>
      <c r="N364" s="697" t="s">
        <v>8851</v>
      </c>
      <c r="O364" s="746">
        <v>35.0</v>
      </c>
      <c r="P364" s="746">
        <v>70.0</v>
      </c>
      <c r="Q364" s="746">
        <v>20.0</v>
      </c>
      <c r="R364" s="746">
        <v>90.0</v>
      </c>
      <c r="S364" s="781" t="s">
        <v>8942</v>
      </c>
      <c r="T364" s="779"/>
      <c r="U364" s="419" t="s">
        <v>8943</v>
      </c>
      <c r="V364" s="419" t="s">
        <v>2311</v>
      </c>
      <c r="W364" s="419" t="s">
        <v>7412</v>
      </c>
      <c r="X364" s="779"/>
      <c r="Y364" s="779"/>
      <c r="Z364" s="779"/>
      <c r="AA364" s="775" t="s">
        <v>8832</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8944</v>
      </c>
      <c r="C365" s="770"/>
      <c r="D365" s="771">
        <v>50.0</v>
      </c>
      <c r="E365" s="780" t="s">
        <v>8945</v>
      </c>
      <c r="F365" s="772" t="s">
        <v>8946</v>
      </c>
      <c r="G365" s="347">
        <v>2.039723879325E12</v>
      </c>
      <c r="H365" s="791">
        <v>433.0</v>
      </c>
      <c r="I365" s="410">
        <v>0.42</v>
      </c>
      <c r="J365" s="799">
        <v>252.0</v>
      </c>
      <c r="K365" s="746" t="s">
        <v>8947</v>
      </c>
      <c r="L365" s="770"/>
      <c r="M365" s="770"/>
      <c r="N365" s="697" t="s">
        <v>8851</v>
      </c>
      <c r="O365" s="746">
        <v>37.0</v>
      </c>
      <c r="P365" s="746">
        <v>70.0</v>
      </c>
      <c r="Q365" s="746">
        <v>20.0</v>
      </c>
      <c r="R365" s="746">
        <v>90.0</v>
      </c>
      <c r="S365" s="781" t="s">
        <v>8948</v>
      </c>
      <c r="T365" s="779"/>
      <c r="U365" s="419" t="s">
        <v>8949</v>
      </c>
      <c r="V365" s="419" t="s">
        <v>2311</v>
      </c>
      <c r="W365" s="419" t="s">
        <v>7412</v>
      </c>
      <c r="X365" s="779"/>
      <c r="Y365" s="779"/>
      <c r="Z365" s="779"/>
      <c r="AA365" s="775" t="s">
        <v>8832</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8950</v>
      </c>
      <c r="C366" s="770"/>
      <c r="D366" s="771">
        <v>50.0</v>
      </c>
      <c r="E366" s="780" t="s">
        <v>8951</v>
      </c>
      <c r="F366" s="772" t="s">
        <v>8952</v>
      </c>
      <c r="G366" s="345">
        <v>2.03972388E12</v>
      </c>
      <c r="H366" s="791">
        <v>455.0</v>
      </c>
      <c r="I366" s="410">
        <v>0.37</v>
      </c>
      <c r="J366" s="799">
        <v>290.0</v>
      </c>
      <c r="K366" s="746" t="s">
        <v>8953</v>
      </c>
      <c r="L366" s="770"/>
      <c r="M366" s="770"/>
      <c r="N366" s="697" t="s">
        <v>8851</v>
      </c>
      <c r="O366" s="746">
        <v>65.0</v>
      </c>
      <c r="P366" s="746">
        <v>80.0</v>
      </c>
      <c r="Q366" s="746">
        <v>20.0</v>
      </c>
      <c r="R366" s="746">
        <v>170.0</v>
      </c>
      <c r="S366" s="781" t="s">
        <v>8954</v>
      </c>
      <c r="T366" s="779"/>
      <c r="U366" s="419" t="s">
        <v>8955</v>
      </c>
      <c r="V366" s="419" t="s">
        <v>2311</v>
      </c>
      <c r="W366" s="419" t="s">
        <v>7412</v>
      </c>
      <c r="X366" s="779"/>
      <c r="Y366" s="779"/>
      <c r="Z366" s="779"/>
      <c r="AA366" s="775" t="s">
        <v>8832</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8956</v>
      </c>
      <c r="C375" s="811"/>
      <c r="D375" s="812"/>
      <c r="E375" s="758" t="s">
        <v>8957</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64"/>
    <hyperlink r:id="rId147" ref="S365"/>
    <hyperlink r:id="rId148" ref="S366"/>
  </hyperlinks>
  <drawing r:id="rId149"/>
  <legacyDrawing r:id="rId1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8958</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8959</v>
      </c>
      <c r="AY1" s="385" t="s">
        <v>49</v>
      </c>
      <c r="AZ1" s="386" t="s">
        <v>50</v>
      </c>
      <c r="BA1" s="386" t="s">
        <v>6534</v>
      </c>
      <c r="BB1" s="386" t="s">
        <v>6535</v>
      </c>
      <c r="BC1" s="386" t="s">
        <v>6536</v>
      </c>
      <c r="BD1" s="821"/>
      <c r="BE1" s="822" t="s">
        <v>8960</v>
      </c>
      <c r="BF1" s="823" t="s">
        <v>8961</v>
      </c>
      <c r="BG1" s="392" t="s">
        <v>54</v>
      </c>
      <c r="BH1" s="824" t="s">
        <v>56</v>
      </c>
      <c r="BI1" s="824" t="s">
        <v>57</v>
      </c>
      <c r="BJ1" s="824" t="s">
        <v>8962</v>
      </c>
      <c r="BK1" s="825" t="s">
        <v>67</v>
      </c>
      <c r="BL1" s="823" t="s">
        <v>8963</v>
      </c>
      <c r="BM1" s="392" t="s">
        <v>8964</v>
      </c>
      <c r="BN1" s="826" t="s">
        <v>77</v>
      </c>
      <c r="BO1" s="827"/>
      <c r="BP1" s="822" t="s">
        <v>8965</v>
      </c>
      <c r="BQ1" s="392" t="s">
        <v>6553</v>
      </c>
      <c r="BR1" s="392" t="s">
        <v>6554</v>
      </c>
      <c r="BS1" s="392" t="s">
        <v>6556</v>
      </c>
      <c r="BT1" s="828" t="s">
        <v>8966</v>
      </c>
      <c r="BU1" s="828" t="s">
        <v>6559</v>
      </c>
      <c r="BV1" s="829" t="s">
        <v>8967</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8968</v>
      </c>
      <c r="C2" s="485"/>
      <c r="D2" s="833">
        <v>50.0</v>
      </c>
      <c r="E2" s="834" t="s">
        <v>8969</v>
      </c>
      <c r="F2" s="835" t="s">
        <v>8970</v>
      </c>
      <c r="G2" s="836">
        <v>2.000223114339E12</v>
      </c>
      <c r="H2" s="837">
        <v>320.0</v>
      </c>
      <c r="I2" s="838">
        <v>0.1</v>
      </c>
      <c r="J2" s="839">
        <f t="shared" ref="J2:J136" si="1">ROUND(H2*(1-I2),0)</f>
        <v>288</v>
      </c>
      <c r="K2" s="412" t="s">
        <v>8971</v>
      </c>
      <c r="L2" s="413" t="s">
        <v>8972</v>
      </c>
      <c r="M2" s="413" t="s">
        <v>8973</v>
      </c>
      <c r="N2" s="840" t="s">
        <v>8974</v>
      </c>
      <c r="O2" s="417">
        <v>44.0</v>
      </c>
      <c r="P2" s="417">
        <v>80.0</v>
      </c>
      <c r="Q2" s="417">
        <v>30.0</v>
      </c>
      <c r="R2" s="417">
        <v>170.0</v>
      </c>
      <c r="S2" s="502"/>
      <c r="T2" s="502"/>
      <c r="U2" s="502"/>
      <c r="V2" s="502"/>
      <c r="W2" s="417" t="s">
        <v>8975</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8976</v>
      </c>
      <c r="BG2" s="841" t="s">
        <v>8977</v>
      </c>
      <c r="BH2" s="843"/>
      <c r="BI2" s="843"/>
      <c r="BJ2" s="843" t="s">
        <v>8978</v>
      </c>
      <c r="BK2" s="844"/>
      <c r="BL2" s="841" t="s">
        <v>8979</v>
      </c>
      <c r="BM2" s="845">
        <v>0.4467</v>
      </c>
      <c r="BN2" s="846"/>
      <c r="BO2" s="847"/>
      <c r="BP2" s="417" t="s">
        <v>8980</v>
      </c>
      <c r="BQ2" s="501"/>
      <c r="BR2" s="501"/>
      <c r="BS2" s="501"/>
      <c r="BT2" s="848">
        <v>200.0</v>
      </c>
      <c r="BU2" s="848" t="s">
        <v>8981</v>
      </c>
      <c r="BV2" s="473" t="s">
        <v>8982</v>
      </c>
      <c r="BW2" s="849"/>
      <c r="BX2" s="849"/>
      <c r="BY2" s="849"/>
      <c r="BZ2" s="850"/>
      <c r="CA2" s="850"/>
      <c r="CB2" s="850"/>
      <c r="CC2" s="851" t="s">
        <v>7274</v>
      </c>
      <c r="CD2" s="850"/>
      <c r="CE2" s="850"/>
      <c r="CF2" s="850"/>
      <c r="CG2" s="850"/>
      <c r="CH2" s="850"/>
      <c r="CI2" s="850"/>
      <c r="CJ2" s="850"/>
      <c r="CK2" s="850"/>
      <c r="CL2" s="850"/>
      <c r="CM2" s="850"/>
      <c r="CN2" s="850"/>
      <c r="CO2" s="850"/>
      <c r="CP2" s="850"/>
      <c r="CQ2" s="850"/>
    </row>
    <row r="3" ht="30.0" customHeight="1">
      <c r="A3" s="852" t="s">
        <v>6564</v>
      </c>
      <c r="B3" s="853" t="s">
        <v>8983</v>
      </c>
      <c r="C3" s="485"/>
      <c r="D3" s="833">
        <v>50.0</v>
      </c>
      <c r="E3" s="854" t="s">
        <v>8984</v>
      </c>
      <c r="F3" s="855" t="s">
        <v>8985</v>
      </c>
      <c r="G3" s="856">
        <v>2.000223114346E12</v>
      </c>
      <c r="H3" s="857">
        <v>334.0</v>
      </c>
      <c r="I3" s="858">
        <v>0.1</v>
      </c>
      <c r="J3" s="839">
        <f t="shared" si="1"/>
        <v>301</v>
      </c>
      <c r="K3" s="449" t="s">
        <v>8986</v>
      </c>
      <c r="L3" s="859" t="s">
        <v>8987</v>
      </c>
      <c r="M3" s="450" t="s">
        <v>8988</v>
      </c>
      <c r="N3" s="840" t="s">
        <v>8974</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8960</v>
      </c>
      <c r="BF3" s="796" t="s">
        <v>8976</v>
      </c>
      <c r="BG3" s="796" t="s">
        <v>8989</v>
      </c>
      <c r="BH3" s="861"/>
      <c r="BI3" s="861"/>
      <c r="BJ3" s="861" t="s">
        <v>8990</v>
      </c>
      <c r="BK3" s="862"/>
      <c r="BL3" s="796" t="s">
        <v>8991</v>
      </c>
      <c r="BM3" s="863">
        <v>0.3629</v>
      </c>
      <c r="BN3" s="796"/>
      <c r="BO3" s="864"/>
      <c r="BP3" s="796" t="s">
        <v>8992</v>
      </c>
      <c r="BQ3" s="796" t="s">
        <v>8992</v>
      </c>
      <c r="BR3" s="796" t="s">
        <v>8992</v>
      </c>
      <c r="BS3" s="796" t="s">
        <v>8992</v>
      </c>
      <c r="BT3" s="796" t="s">
        <v>8992</v>
      </c>
      <c r="BU3" s="796" t="s">
        <v>8992</v>
      </c>
      <c r="BV3" s="865" t="s">
        <v>8982</v>
      </c>
      <c r="BW3" s="866"/>
      <c r="BX3" s="866"/>
      <c r="BY3" s="866"/>
      <c r="BZ3" s="866"/>
      <c r="CA3" s="866"/>
      <c r="CB3" s="866"/>
      <c r="CC3" s="851" t="s">
        <v>7274</v>
      </c>
      <c r="CD3" s="866"/>
      <c r="CE3" s="866"/>
      <c r="CF3" s="866"/>
      <c r="CG3" s="866"/>
      <c r="CH3" s="866"/>
      <c r="CI3" s="796" t="s">
        <v>8993</v>
      </c>
      <c r="CJ3" s="796" t="s">
        <v>8993</v>
      </c>
      <c r="CK3" s="796" t="s">
        <v>8993</v>
      </c>
      <c r="CL3" s="796" t="s">
        <v>8993</v>
      </c>
      <c r="CM3" s="796" t="s">
        <v>8993</v>
      </c>
      <c r="CN3" s="796" t="s">
        <v>8993</v>
      </c>
      <c r="CO3" s="796" t="s">
        <v>8993</v>
      </c>
      <c r="CP3" s="796" t="s">
        <v>8993</v>
      </c>
      <c r="CQ3" s="796" t="s">
        <v>8993</v>
      </c>
    </row>
    <row r="4" ht="30.0" customHeight="1">
      <c r="A4" s="852" t="s">
        <v>6564</v>
      </c>
      <c r="B4" s="853" t="s">
        <v>8994</v>
      </c>
      <c r="C4" s="485"/>
      <c r="D4" s="833">
        <v>50.0</v>
      </c>
      <c r="E4" s="854" t="s">
        <v>8995</v>
      </c>
      <c r="F4" s="855" t="s">
        <v>8996</v>
      </c>
      <c r="G4" s="856">
        <v>2.000223114353E12</v>
      </c>
      <c r="H4" s="857">
        <v>344.0</v>
      </c>
      <c r="I4" s="858">
        <v>0.1</v>
      </c>
      <c r="J4" s="839">
        <f t="shared" si="1"/>
        <v>310</v>
      </c>
      <c r="K4" s="449" t="s">
        <v>8997</v>
      </c>
      <c r="L4" s="859" t="s">
        <v>8998</v>
      </c>
      <c r="M4" s="450" t="s">
        <v>8999</v>
      </c>
      <c r="N4" s="840" t="s">
        <v>8974</v>
      </c>
      <c r="O4" s="419">
        <v>70.0</v>
      </c>
      <c r="P4" s="419">
        <v>80.0</v>
      </c>
      <c r="Q4" s="419">
        <v>30.0</v>
      </c>
      <c r="R4" s="419">
        <v>170.0</v>
      </c>
      <c r="S4" s="418"/>
      <c r="T4" s="418"/>
      <c r="U4" s="418"/>
      <c r="V4" s="418"/>
      <c r="W4" s="419" t="s">
        <v>8975</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8960</v>
      </c>
      <c r="BF4" s="796" t="s">
        <v>8976</v>
      </c>
      <c r="BG4" s="796" t="s">
        <v>9000</v>
      </c>
      <c r="BH4" s="861"/>
      <c r="BI4" s="861"/>
      <c r="BJ4" s="861" t="s">
        <v>9001</v>
      </c>
      <c r="BK4" s="862"/>
      <c r="BL4" s="796" t="s">
        <v>9002</v>
      </c>
      <c r="BM4" s="863">
        <v>0.4381</v>
      </c>
      <c r="BN4" s="867"/>
      <c r="BO4" s="868"/>
      <c r="BP4" s="419" t="s">
        <v>9003</v>
      </c>
      <c r="BQ4" s="453"/>
      <c r="BR4" s="453"/>
      <c r="BS4" s="453"/>
      <c r="BT4" s="869">
        <v>200.0</v>
      </c>
      <c r="BU4" s="869" t="s">
        <v>8981</v>
      </c>
      <c r="BV4" s="865" t="s">
        <v>8982</v>
      </c>
      <c r="BW4" s="685"/>
      <c r="BX4" s="685"/>
      <c r="BY4" s="685"/>
      <c r="BZ4" s="685"/>
      <c r="CA4" s="685"/>
      <c r="CB4" s="685"/>
      <c r="CC4" s="851" t="s">
        <v>7224</v>
      </c>
      <c r="CD4" s="685"/>
      <c r="CE4" s="685"/>
      <c r="CF4" s="685"/>
      <c r="CG4" s="685"/>
      <c r="CH4" s="685"/>
      <c r="CI4" s="685"/>
      <c r="CJ4" s="685"/>
      <c r="CK4" s="685"/>
      <c r="CL4" s="685"/>
      <c r="CM4" s="685"/>
      <c r="CN4" s="685"/>
      <c r="CO4" s="685"/>
      <c r="CP4" s="685"/>
      <c r="CQ4" s="685"/>
    </row>
    <row r="5" ht="30.0" customHeight="1">
      <c r="A5" s="852" t="s">
        <v>6564</v>
      </c>
      <c r="B5" s="853" t="s">
        <v>9004</v>
      </c>
      <c r="C5" s="485"/>
      <c r="D5" s="833">
        <v>50.0</v>
      </c>
      <c r="E5" s="854" t="s">
        <v>9005</v>
      </c>
      <c r="F5" s="855" t="s">
        <v>9006</v>
      </c>
      <c r="G5" s="856">
        <v>2.00022311436E12</v>
      </c>
      <c r="H5" s="857">
        <v>396.0</v>
      </c>
      <c r="I5" s="858">
        <v>0.1</v>
      </c>
      <c r="J5" s="839">
        <f t="shared" si="1"/>
        <v>356</v>
      </c>
      <c r="K5" s="449" t="s">
        <v>9007</v>
      </c>
      <c r="L5" s="859" t="s">
        <v>9008</v>
      </c>
      <c r="M5" s="450" t="s">
        <v>9009</v>
      </c>
      <c r="N5" s="840" t="s">
        <v>8974</v>
      </c>
      <c r="O5" s="419">
        <v>70.0</v>
      </c>
      <c r="P5" s="419">
        <v>110.0</v>
      </c>
      <c r="Q5" s="419">
        <v>50.0</v>
      </c>
      <c r="R5" s="419">
        <v>120.0</v>
      </c>
      <c r="S5" s="418"/>
      <c r="T5" s="418"/>
      <c r="U5" s="418"/>
      <c r="V5" s="418"/>
      <c r="W5" s="419" t="s">
        <v>8975</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8960</v>
      </c>
      <c r="BF5" s="796" t="s">
        <v>8976</v>
      </c>
      <c r="BG5" s="796" t="s">
        <v>9010</v>
      </c>
      <c r="BH5" s="861"/>
      <c r="BI5" s="861"/>
      <c r="BJ5" s="861" t="s">
        <v>9011</v>
      </c>
      <c r="BK5" s="862"/>
      <c r="BL5" s="796" t="s">
        <v>9012</v>
      </c>
      <c r="BM5" s="863">
        <v>0.4943</v>
      </c>
      <c r="BN5" s="867"/>
      <c r="BO5" s="868"/>
      <c r="BP5" s="419" t="s">
        <v>9013</v>
      </c>
      <c r="BQ5" s="453"/>
      <c r="BR5" s="453"/>
      <c r="BS5" s="453"/>
      <c r="BT5" s="869">
        <v>200.0</v>
      </c>
      <c r="BU5" s="869" t="s">
        <v>8981</v>
      </c>
      <c r="BV5" s="865" t="s">
        <v>8982</v>
      </c>
      <c r="BW5" s="685"/>
      <c r="BX5" s="685"/>
      <c r="BY5" s="685"/>
      <c r="BZ5" s="685"/>
      <c r="CA5" s="685"/>
      <c r="CB5" s="685"/>
      <c r="CC5" s="851" t="s">
        <v>7224</v>
      </c>
      <c r="CD5" s="685"/>
      <c r="CE5" s="685"/>
      <c r="CF5" s="685"/>
      <c r="CG5" s="685"/>
      <c r="CH5" s="685"/>
      <c r="CI5" s="685"/>
      <c r="CJ5" s="685"/>
      <c r="CK5" s="685"/>
      <c r="CL5" s="685"/>
      <c r="CM5" s="685"/>
      <c r="CN5" s="685"/>
      <c r="CO5" s="685"/>
      <c r="CP5" s="685"/>
      <c r="CQ5" s="685"/>
    </row>
    <row r="6" ht="30.0" customHeight="1">
      <c r="A6" s="852" t="s">
        <v>6564</v>
      </c>
      <c r="B6" s="853" t="s">
        <v>9014</v>
      </c>
      <c r="C6" s="485"/>
      <c r="D6" s="833">
        <v>50.0</v>
      </c>
      <c r="E6" s="854" t="s">
        <v>9015</v>
      </c>
      <c r="F6" s="855" t="s">
        <v>9016</v>
      </c>
      <c r="G6" s="856">
        <v>2.000223114377E12</v>
      </c>
      <c r="H6" s="857">
        <v>422.0</v>
      </c>
      <c r="I6" s="858">
        <v>0.1</v>
      </c>
      <c r="J6" s="839">
        <f t="shared" si="1"/>
        <v>380</v>
      </c>
      <c r="K6" s="449" t="s">
        <v>9017</v>
      </c>
      <c r="L6" s="859" t="s">
        <v>9018</v>
      </c>
      <c r="M6" s="450" t="s">
        <v>9019</v>
      </c>
      <c r="N6" s="840" t="s">
        <v>8974</v>
      </c>
      <c r="O6" s="419">
        <v>90.0</v>
      </c>
      <c r="P6" s="419">
        <v>110.0</v>
      </c>
      <c r="Q6" s="419">
        <v>50.0</v>
      </c>
      <c r="R6" s="419">
        <v>120.0</v>
      </c>
      <c r="S6" s="418"/>
      <c r="T6" s="418"/>
      <c r="U6" s="418"/>
      <c r="V6" s="418"/>
      <c r="W6" s="419" t="s">
        <v>8975</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8960</v>
      </c>
      <c r="BF6" s="796" t="s">
        <v>8976</v>
      </c>
      <c r="BG6" s="796" t="s">
        <v>9020</v>
      </c>
      <c r="BH6" s="861"/>
      <c r="BI6" s="861"/>
      <c r="BJ6" s="861" t="s">
        <v>9021</v>
      </c>
      <c r="BK6" s="862"/>
      <c r="BL6" s="796" t="s">
        <v>9022</v>
      </c>
      <c r="BM6" s="863">
        <v>0.4916</v>
      </c>
      <c r="BN6" s="867"/>
      <c r="BO6" s="868"/>
      <c r="BP6" s="419" t="s">
        <v>9023</v>
      </c>
      <c r="BQ6" s="453"/>
      <c r="BR6" s="453"/>
      <c r="BS6" s="453"/>
      <c r="BT6" s="869">
        <v>200.0</v>
      </c>
      <c r="BU6" s="869" t="s">
        <v>8981</v>
      </c>
      <c r="BV6" s="865" t="s">
        <v>8982</v>
      </c>
      <c r="BW6" s="685"/>
      <c r="BX6" s="685"/>
      <c r="BY6" s="685"/>
      <c r="BZ6" s="685"/>
      <c r="CA6" s="685"/>
      <c r="CB6" s="685"/>
      <c r="CC6" s="851" t="s">
        <v>7224</v>
      </c>
      <c r="CD6" s="685"/>
      <c r="CE6" s="685"/>
      <c r="CF6" s="685"/>
      <c r="CG6" s="685"/>
      <c r="CH6" s="685"/>
      <c r="CI6" s="685"/>
      <c r="CJ6" s="685"/>
      <c r="CK6" s="685"/>
      <c r="CL6" s="685"/>
      <c r="CM6" s="685"/>
      <c r="CN6" s="685"/>
      <c r="CO6" s="685"/>
      <c r="CP6" s="685"/>
      <c r="CQ6" s="685"/>
    </row>
    <row r="7" ht="30.0" customHeight="1">
      <c r="A7" s="852" t="s">
        <v>6564</v>
      </c>
      <c r="B7" s="853" t="s">
        <v>9024</v>
      </c>
      <c r="C7" s="485"/>
      <c r="D7" s="833">
        <v>50.0</v>
      </c>
      <c r="E7" s="854" t="s">
        <v>9025</v>
      </c>
      <c r="F7" s="855" t="s">
        <v>9026</v>
      </c>
      <c r="G7" s="856">
        <v>2.000223114384E12</v>
      </c>
      <c r="H7" s="857">
        <v>434.0</v>
      </c>
      <c r="I7" s="858">
        <v>0.1</v>
      </c>
      <c r="J7" s="839">
        <f t="shared" si="1"/>
        <v>391</v>
      </c>
      <c r="K7" s="449" t="s">
        <v>9027</v>
      </c>
      <c r="L7" s="859" t="s">
        <v>9028</v>
      </c>
      <c r="M7" s="450" t="s">
        <v>9029</v>
      </c>
      <c r="N7" s="840" t="s">
        <v>8974</v>
      </c>
      <c r="O7" s="419">
        <v>110.0</v>
      </c>
      <c r="P7" s="419">
        <v>110.0</v>
      </c>
      <c r="Q7" s="419">
        <v>50.0</v>
      </c>
      <c r="R7" s="419">
        <v>120.0</v>
      </c>
      <c r="S7" s="418"/>
      <c r="T7" s="418"/>
      <c r="U7" s="418"/>
      <c r="V7" s="418"/>
      <c r="W7" s="419" t="s">
        <v>8975</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8960</v>
      </c>
      <c r="BF7" s="796" t="s">
        <v>8976</v>
      </c>
      <c r="BG7" s="796" t="s">
        <v>9030</v>
      </c>
      <c r="BH7" s="861"/>
      <c r="BI7" s="861"/>
      <c r="BJ7" s="861" t="s">
        <v>9031</v>
      </c>
      <c r="BK7" s="862"/>
      <c r="BL7" s="796" t="s">
        <v>9032</v>
      </c>
      <c r="BM7" s="863">
        <v>0.491</v>
      </c>
      <c r="BN7" s="867"/>
      <c r="BO7" s="868"/>
      <c r="BP7" s="419" t="s">
        <v>9033</v>
      </c>
      <c r="BQ7" s="453"/>
      <c r="BR7" s="453"/>
      <c r="BS7" s="453"/>
      <c r="BT7" s="869">
        <v>200.0</v>
      </c>
      <c r="BU7" s="869" t="s">
        <v>8981</v>
      </c>
      <c r="BV7" s="865" t="s">
        <v>8982</v>
      </c>
      <c r="BW7" s="685"/>
      <c r="BX7" s="685"/>
      <c r="BY7" s="685"/>
      <c r="BZ7" s="685"/>
      <c r="CA7" s="685"/>
      <c r="CB7" s="685"/>
      <c r="CC7" s="851" t="s">
        <v>7224</v>
      </c>
      <c r="CD7" s="685"/>
      <c r="CE7" s="685"/>
      <c r="CF7" s="685"/>
      <c r="CG7" s="685"/>
      <c r="CH7" s="685"/>
      <c r="CI7" s="685"/>
      <c r="CJ7" s="685"/>
      <c r="CK7" s="685"/>
      <c r="CL7" s="685"/>
      <c r="CM7" s="685"/>
      <c r="CN7" s="685"/>
      <c r="CO7" s="685"/>
      <c r="CP7" s="685"/>
      <c r="CQ7" s="685"/>
    </row>
    <row r="8" ht="30.0" customHeight="1">
      <c r="A8" s="852" t="s">
        <v>6564</v>
      </c>
      <c r="B8" s="853" t="s">
        <v>9034</v>
      </c>
      <c r="C8" s="485"/>
      <c r="D8" s="833">
        <v>50.0</v>
      </c>
      <c r="E8" s="854" t="s">
        <v>9035</v>
      </c>
      <c r="F8" s="855" t="s">
        <v>9036</v>
      </c>
      <c r="G8" s="856">
        <v>2.000223114391E12</v>
      </c>
      <c r="H8" s="857">
        <v>472.0</v>
      </c>
      <c r="I8" s="858">
        <v>0.1</v>
      </c>
      <c r="J8" s="839">
        <f t="shared" si="1"/>
        <v>425</v>
      </c>
      <c r="K8" s="449" t="s">
        <v>9037</v>
      </c>
      <c r="L8" s="859" t="s">
        <v>9038</v>
      </c>
      <c r="M8" s="450" t="s">
        <v>9039</v>
      </c>
      <c r="N8" s="840" t="s">
        <v>8974</v>
      </c>
      <c r="O8" s="419">
        <v>130.0</v>
      </c>
      <c r="P8" s="419">
        <v>110.0</v>
      </c>
      <c r="Q8" s="419">
        <v>50.0</v>
      </c>
      <c r="R8" s="419">
        <v>120.0</v>
      </c>
      <c r="S8" s="418"/>
      <c r="T8" s="418"/>
      <c r="U8" s="418"/>
      <c r="V8" s="418"/>
      <c r="W8" s="419" t="s">
        <v>8975</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8960</v>
      </c>
      <c r="BF8" s="796" t="s">
        <v>8976</v>
      </c>
      <c r="BG8" s="796" t="s">
        <v>9040</v>
      </c>
      <c r="BH8" s="861"/>
      <c r="BI8" s="861"/>
      <c r="BJ8" s="861" t="s">
        <v>9041</v>
      </c>
      <c r="BK8" s="862"/>
      <c r="BL8" s="796" t="s">
        <v>9042</v>
      </c>
      <c r="BM8" s="863">
        <v>0.5104</v>
      </c>
      <c r="BN8" s="867"/>
      <c r="BO8" s="868"/>
      <c r="BP8" s="419" t="s">
        <v>9043</v>
      </c>
      <c r="BQ8" s="453"/>
      <c r="BR8" s="453"/>
      <c r="BS8" s="453"/>
      <c r="BT8" s="869">
        <v>200.0</v>
      </c>
      <c r="BU8" s="869" t="s">
        <v>8981</v>
      </c>
      <c r="BV8" s="865" t="s">
        <v>8982</v>
      </c>
      <c r="BW8" s="685"/>
      <c r="BX8" s="685"/>
      <c r="BY8" s="685"/>
      <c r="BZ8" s="685"/>
      <c r="CA8" s="685"/>
      <c r="CB8" s="685"/>
      <c r="CC8" s="851" t="s">
        <v>9044</v>
      </c>
      <c r="CD8" s="685"/>
      <c r="CE8" s="685"/>
      <c r="CF8" s="685"/>
      <c r="CG8" s="685"/>
      <c r="CH8" s="685"/>
      <c r="CI8" s="685"/>
      <c r="CJ8" s="685"/>
      <c r="CK8" s="685"/>
      <c r="CL8" s="685"/>
      <c r="CM8" s="685"/>
      <c r="CN8" s="685"/>
      <c r="CO8" s="685"/>
      <c r="CP8" s="685"/>
      <c r="CQ8" s="685"/>
    </row>
    <row r="9" ht="30.0" customHeight="1">
      <c r="A9" s="852" t="s">
        <v>6564</v>
      </c>
      <c r="B9" s="853" t="s">
        <v>9045</v>
      </c>
      <c r="C9" s="485"/>
      <c r="D9" s="833">
        <v>50.0</v>
      </c>
      <c r="E9" s="854" t="s">
        <v>9046</v>
      </c>
      <c r="F9" s="855" t="s">
        <v>9047</v>
      </c>
      <c r="G9" s="856">
        <v>2.000223114407E12</v>
      </c>
      <c r="H9" s="857">
        <v>346.0</v>
      </c>
      <c r="I9" s="858">
        <v>0.1</v>
      </c>
      <c r="J9" s="839">
        <f t="shared" si="1"/>
        <v>311</v>
      </c>
      <c r="K9" s="449" t="s">
        <v>9048</v>
      </c>
      <c r="L9" s="870" t="s">
        <v>9049</v>
      </c>
      <c r="M9" s="641" t="s">
        <v>9050</v>
      </c>
      <c r="N9" s="840" t="s">
        <v>8974</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8960</v>
      </c>
      <c r="BF9" s="796" t="s">
        <v>8976</v>
      </c>
      <c r="BG9" s="796" t="s">
        <v>9051</v>
      </c>
      <c r="BH9" s="861"/>
      <c r="BI9" s="861"/>
      <c r="BJ9" s="861" t="s">
        <v>9052</v>
      </c>
      <c r="BK9" s="862"/>
      <c r="BL9" s="796" t="s">
        <v>9053</v>
      </c>
      <c r="BM9" s="863">
        <v>0.4454</v>
      </c>
      <c r="BN9" s="867"/>
      <c r="BO9" s="868"/>
      <c r="BP9" s="871" t="s">
        <v>9054</v>
      </c>
      <c r="BQ9" s="551"/>
      <c r="BR9" s="551"/>
      <c r="BS9" s="551"/>
      <c r="BT9" s="685"/>
      <c r="BU9" s="685"/>
      <c r="BV9" s="865" t="s">
        <v>8982</v>
      </c>
      <c r="BW9" s="685"/>
      <c r="BX9" s="685"/>
      <c r="BY9" s="685"/>
      <c r="BZ9" s="685"/>
      <c r="CA9" s="685"/>
      <c r="CB9" s="685"/>
      <c r="CC9" s="851" t="s">
        <v>9044</v>
      </c>
      <c r="CD9" s="685"/>
      <c r="CE9" s="685"/>
      <c r="CF9" s="685"/>
      <c r="CG9" s="685"/>
      <c r="CH9" s="685"/>
      <c r="CI9" s="685"/>
      <c r="CJ9" s="685"/>
      <c r="CK9" s="685"/>
      <c r="CL9" s="685"/>
      <c r="CM9" s="685"/>
      <c r="CN9" s="685"/>
      <c r="CO9" s="685"/>
      <c r="CP9" s="685"/>
      <c r="CQ9" s="685"/>
    </row>
    <row r="10" ht="30.0" customHeight="1">
      <c r="A10" s="852" t="s">
        <v>6564</v>
      </c>
      <c r="B10" s="853" t="s">
        <v>9055</v>
      </c>
      <c r="C10" s="485"/>
      <c r="D10" s="833">
        <v>50.0</v>
      </c>
      <c r="E10" s="854" t="s">
        <v>9056</v>
      </c>
      <c r="F10" s="855" t="s">
        <v>9057</v>
      </c>
      <c r="G10" s="872">
        <v>2.000223114421E12</v>
      </c>
      <c r="H10" s="857">
        <v>540.0</v>
      </c>
      <c r="I10" s="858">
        <v>0.2</v>
      </c>
      <c r="J10" s="839">
        <f t="shared" si="1"/>
        <v>432</v>
      </c>
      <c r="K10" s="449" t="s">
        <v>9058</v>
      </c>
      <c r="L10" s="859" t="s">
        <v>9059</v>
      </c>
      <c r="M10" s="450" t="s">
        <v>9060</v>
      </c>
      <c r="N10" s="840" t="s">
        <v>8974</v>
      </c>
      <c r="O10" s="419">
        <v>44.0</v>
      </c>
      <c r="P10" s="419">
        <v>80.0</v>
      </c>
      <c r="Q10" s="419">
        <v>30.0</v>
      </c>
      <c r="R10" s="419">
        <v>170.0</v>
      </c>
      <c r="S10" s="418"/>
      <c r="T10" s="418"/>
      <c r="U10" s="418"/>
      <c r="V10" s="418"/>
      <c r="W10" s="419" t="s">
        <v>9061</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8960</v>
      </c>
      <c r="BF10" s="796" t="s">
        <v>8976</v>
      </c>
      <c r="BG10" s="866"/>
      <c r="BH10" s="861"/>
      <c r="BI10" s="861"/>
      <c r="BJ10" s="861" t="s">
        <v>9062</v>
      </c>
      <c r="BK10" s="862"/>
      <c r="BL10" s="796" t="s">
        <v>9063</v>
      </c>
      <c r="BM10" s="863">
        <v>0.5948</v>
      </c>
      <c r="BN10" s="867"/>
      <c r="BO10" s="868"/>
      <c r="BP10" s="419" t="s">
        <v>9064</v>
      </c>
      <c r="BQ10" s="453"/>
      <c r="BR10" s="453"/>
      <c r="BS10" s="453"/>
      <c r="BT10" s="869">
        <v>5000.0</v>
      </c>
      <c r="BU10" s="869" t="s">
        <v>9065</v>
      </c>
      <c r="BV10" s="865" t="s">
        <v>8982</v>
      </c>
      <c r="BW10" s="685"/>
      <c r="BX10" s="685"/>
      <c r="BY10" s="685"/>
      <c r="BZ10" s="685"/>
      <c r="CA10" s="685"/>
      <c r="CB10" s="685"/>
      <c r="CC10" s="851" t="s">
        <v>7274</v>
      </c>
      <c r="CD10" s="685"/>
      <c r="CE10" s="685"/>
      <c r="CF10" s="685"/>
      <c r="CG10" s="685"/>
      <c r="CH10" s="685"/>
      <c r="CI10" s="685"/>
      <c r="CJ10" s="685"/>
      <c r="CK10" s="685"/>
      <c r="CL10" s="685"/>
      <c r="CM10" s="685"/>
      <c r="CN10" s="685"/>
      <c r="CO10" s="685"/>
      <c r="CP10" s="685"/>
      <c r="CQ10" s="685"/>
    </row>
    <row r="11" ht="30.0" customHeight="1">
      <c r="A11" s="852" t="s">
        <v>6564</v>
      </c>
      <c r="B11" s="853" t="s">
        <v>9066</v>
      </c>
      <c r="C11" s="485"/>
      <c r="D11" s="833">
        <v>50.0</v>
      </c>
      <c r="E11" s="854" t="s">
        <v>9067</v>
      </c>
      <c r="F11" s="855" t="s">
        <v>9068</v>
      </c>
      <c r="G11" s="872">
        <v>2.000223114438E12</v>
      </c>
      <c r="H11" s="857">
        <v>565.0</v>
      </c>
      <c r="I11" s="858">
        <v>0.2</v>
      </c>
      <c r="J11" s="839">
        <f t="shared" si="1"/>
        <v>452</v>
      </c>
      <c r="K11" s="449" t="s">
        <v>9069</v>
      </c>
      <c r="L11" s="859" t="s">
        <v>9070</v>
      </c>
      <c r="M11" s="450" t="s">
        <v>9060</v>
      </c>
      <c r="N11" s="840" t="s">
        <v>8974</v>
      </c>
      <c r="O11" s="419">
        <v>44.0</v>
      </c>
      <c r="P11" s="419">
        <v>80.0</v>
      </c>
      <c r="Q11" s="419">
        <v>30.0</v>
      </c>
      <c r="R11" s="419">
        <v>170.0</v>
      </c>
      <c r="S11" s="418"/>
      <c r="T11" s="418"/>
      <c r="U11" s="418"/>
      <c r="V11" s="418"/>
      <c r="W11" s="419" t="s">
        <v>9061</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8960</v>
      </c>
      <c r="BF11" s="796" t="s">
        <v>8976</v>
      </c>
      <c r="BG11" s="866"/>
      <c r="BH11" s="861"/>
      <c r="BI11" s="861"/>
      <c r="BJ11" s="861" t="s">
        <v>9071</v>
      </c>
      <c r="BK11" s="862"/>
      <c r="BL11" s="796" t="s">
        <v>9072</v>
      </c>
      <c r="BM11" s="863">
        <v>0.603</v>
      </c>
      <c r="BN11" s="867"/>
      <c r="BO11" s="868"/>
      <c r="BP11" s="419" t="s">
        <v>9073</v>
      </c>
      <c r="BQ11" s="453"/>
      <c r="BR11" s="453"/>
      <c r="BS11" s="453"/>
      <c r="BT11" s="869">
        <v>5000.0</v>
      </c>
      <c r="BU11" s="869" t="s">
        <v>9065</v>
      </c>
      <c r="BV11" s="865" t="s">
        <v>8982</v>
      </c>
      <c r="BW11" s="685"/>
      <c r="BX11" s="685"/>
      <c r="BY11" s="685"/>
      <c r="BZ11" s="685"/>
      <c r="CA11" s="685"/>
      <c r="CB11" s="685"/>
      <c r="CC11" s="851" t="s">
        <v>7274</v>
      </c>
      <c r="CD11" s="685"/>
      <c r="CE11" s="685"/>
      <c r="CF11" s="685"/>
      <c r="CG11" s="685"/>
      <c r="CH11" s="685"/>
      <c r="CI11" s="685"/>
      <c r="CJ11" s="685"/>
      <c r="CK11" s="685"/>
      <c r="CL11" s="685"/>
      <c r="CM11" s="685"/>
      <c r="CN11" s="685"/>
      <c r="CO11" s="685"/>
      <c r="CP11" s="685"/>
      <c r="CQ11" s="685"/>
    </row>
    <row r="12" ht="30.0" customHeight="1">
      <c r="A12" s="852" t="s">
        <v>6564</v>
      </c>
      <c r="B12" s="853" t="s">
        <v>9074</v>
      </c>
      <c r="C12" s="485"/>
      <c r="D12" s="833">
        <v>50.0</v>
      </c>
      <c r="E12" s="854" t="s">
        <v>9075</v>
      </c>
      <c r="F12" s="855" t="s">
        <v>9076</v>
      </c>
      <c r="G12" s="872">
        <v>2.000223114445E12</v>
      </c>
      <c r="H12" s="857">
        <v>601.0</v>
      </c>
      <c r="I12" s="858">
        <v>0.3</v>
      </c>
      <c r="J12" s="839">
        <f t="shared" si="1"/>
        <v>421</v>
      </c>
      <c r="K12" s="449" t="s">
        <v>9077</v>
      </c>
      <c r="L12" s="859" t="s">
        <v>9078</v>
      </c>
      <c r="M12" s="450" t="s">
        <v>9060</v>
      </c>
      <c r="N12" s="840" t="s">
        <v>8974</v>
      </c>
      <c r="O12" s="419">
        <v>44.0</v>
      </c>
      <c r="P12" s="419">
        <v>80.0</v>
      </c>
      <c r="Q12" s="419">
        <v>30.0</v>
      </c>
      <c r="R12" s="419">
        <v>170.0</v>
      </c>
      <c r="S12" s="418"/>
      <c r="T12" s="418"/>
      <c r="U12" s="418"/>
      <c r="V12" s="418"/>
      <c r="W12" s="419" t="s">
        <v>9061</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8960</v>
      </c>
      <c r="BF12" s="796" t="s">
        <v>8976</v>
      </c>
      <c r="BG12" s="866"/>
      <c r="BH12" s="861"/>
      <c r="BI12" s="861"/>
      <c r="BJ12" s="861" t="s">
        <v>9079</v>
      </c>
      <c r="BK12" s="862"/>
      <c r="BL12" s="796" t="s">
        <v>9080</v>
      </c>
      <c r="BM12" s="863">
        <v>0.59</v>
      </c>
      <c r="BN12" s="867"/>
      <c r="BO12" s="868"/>
      <c r="BP12" s="419" t="s">
        <v>9081</v>
      </c>
      <c r="BQ12" s="453"/>
      <c r="BR12" s="453"/>
      <c r="BS12" s="453"/>
      <c r="BT12" s="869">
        <v>5000.0</v>
      </c>
      <c r="BU12" s="869" t="s">
        <v>9065</v>
      </c>
      <c r="BV12" s="513" t="s">
        <v>8982</v>
      </c>
      <c r="BW12" s="685"/>
      <c r="BX12" s="685"/>
      <c r="BY12" s="685"/>
      <c r="BZ12" s="685"/>
      <c r="CA12" s="685"/>
      <c r="CB12" s="685"/>
      <c r="CC12" s="851" t="s">
        <v>7224</v>
      </c>
      <c r="CD12" s="685"/>
      <c r="CE12" s="685"/>
      <c r="CF12" s="685"/>
      <c r="CG12" s="685"/>
      <c r="CH12" s="685"/>
      <c r="CI12" s="685"/>
      <c r="CJ12" s="685"/>
      <c r="CK12" s="685"/>
      <c r="CL12" s="685"/>
      <c r="CM12" s="685"/>
      <c r="CN12" s="685"/>
      <c r="CO12" s="685"/>
      <c r="CP12" s="685"/>
      <c r="CQ12" s="685"/>
    </row>
    <row r="13" ht="30.0" customHeight="1">
      <c r="A13" s="852" t="s">
        <v>6564</v>
      </c>
      <c r="B13" s="853" t="s">
        <v>9082</v>
      </c>
      <c r="C13" s="485"/>
      <c r="D13" s="833">
        <v>50.0</v>
      </c>
      <c r="E13" s="854" t="s">
        <v>9083</v>
      </c>
      <c r="F13" s="855" t="s">
        <v>9084</v>
      </c>
      <c r="G13" s="873">
        <v>2.000223114452E12</v>
      </c>
      <c r="H13" s="874">
        <v>704.0</v>
      </c>
      <c r="I13" s="875">
        <v>0.3</v>
      </c>
      <c r="J13" s="839">
        <f t="shared" si="1"/>
        <v>493</v>
      </c>
      <c r="K13" s="449" t="s">
        <v>9085</v>
      </c>
      <c r="L13" s="859" t="s">
        <v>9086</v>
      </c>
      <c r="M13" s="450" t="s">
        <v>9060</v>
      </c>
      <c r="N13" s="840" t="s">
        <v>8974</v>
      </c>
      <c r="O13" s="419">
        <v>80.0</v>
      </c>
      <c r="P13" s="419">
        <v>110.0</v>
      </c>
      <c r="Q13" s="419">
        <v>50.0</v>
      </c>
      <c r="R13" s="419">
        <v>120.0</v>
      </c>
      <c r="S13" s="418"/>
      <c r="T13" s="418"/>
      <c r="U13" s="418"/>
      <c r="V13" s="418"/>
      <c r="W13" s="419" t="s">
        <v>9061</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8960</v>
      </c>
      <c r="BF13" s="796" t="s">
        <v>8976</v>
      </c>
      <c r="BG13" s="866"/>
      <c r="BH13" s="861"/>
      <c r="BI13" s="861"/>
      <c r="BJ13" s="861" t="s">
        <v>9087</v>
      </c>
      <c r="BK13" s="862"/>
      <c r="BL13" s="796" t="s">
        <v>9088</v>
      </c>
      <c r="BM13" s="863">
        <v>0.6177</v>
      </c>
      <c r="BN13" s="867"/>
      <c r="BO13" s="868"/>
      <c r="BP13" s="419" t="s">
        <v>9089</v>
      </c>
      <c r="BQ13" s="453"/>
      <c r="BR13" s="453"/>
      <c r="BS13" s="453"/>
      <c r="BT13" s="869">
        <v>5000.0</v>
      </c>
      <c r="BU13" s="869" t="s">
        <v>9065</v>
      </c>
      <c r="BV13" s="513" t="s">
        <v>8982</v>
      </c>
      <c r="BW13" s="685"/>
      <c r="BX13" s="685"/>
      <c r="BY13" s="685"/>
      <c r="BZ13" s="685"/>
      <c r="CA13" s="685"/>
      <c r="CB13" s="685"/>
      <c r="CC13" s="851" t="s">
        <v>7224</v>
      </c>
      <c r="CD13" s="685"/>
      <c r="CE13" s="685"/>
      <c r="CF13" s="685"/>
      <c r="CG13" s="685"/>
      <c r="CH13" s="685"/>
      <c r="CI13" s="685"/>
      <c r="CJ13" s="685"/>
      <c r="CK13" s="685"/>
      <c r="CL13" s="685"/>
      <c r="CM13" s="685"/>
      <c r="CN13" s="685"/>
      <c r="CO13" s="685"/>
      <c r="CP13" s="685"/>
      <c r="CQ13" s="685"/>
    </row>
    <row r="14" ht="30.0" customHeight="1">
      <c r="A14" s="852" t="s">
        <v>6564</v>
      </c>
      <c r="B14" s="853" t="s">
        <v>9090</v>
      </c>
      <c r="C14" s="485"/>
      <c r="D14" s="833">
        <v>50.0</v>
      </c>
      <c r="E14" s="854" t="s">
        <v>9091</v>
      </c>
      <c r="F14" s="855" t="s">
        <v>9092</v>
      </c>
      <c r="G14" s="872">
        <v>2.000223114469E12</v>
      </c>
      <c r="H14" s="857">
        <v>708.0</v>
      </c>
      <c r="I14" s="858">
        <v>0.3</v>
      </c>
      <c r="J14" s="839">
        <f t="shared" si="1"/>
        <v>496</v>
      </c>
      <c r="K14" s="449" t="s">
        <v>9093</v>
      </c>
      <c r="L14" s="859" t="s">
        <v>9094</v>
      </c>
      <c r="M14" s="450" t="s">
        <v>9060</v>
      </c>
      <c r="N14" s="840" t="s">
        <v>8974</v>
      </c>
      <c r="O14" s="419">
        <v>100.0</v>
      </c>
      <c r="P14" s="419">
        <v>110.0</v>
      </c>
      <c r="Q14" s="419">
        <v>50.0</v>
      </c>
      <c r="R14" s="419">
        <v>120.0</v>
      </c>
      <c r="S14" s="418"/>
      <c r="T14" s="418"/>
      <c r="U14" s="418"/>
      <c r="V14" s="418"/>
      <c r="W14" s="419" t="s">
        <v>9061</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8960</v>
      </c>
      <c r="BF14" s="796" t="s">
        <v>8976</v>
      </c>
      <c r="BG14" s="866"/>
      <c r="BH14" s="861"/>
      <c r="BI14" s="861"/>
      <c r="BJ14" s="861" t="s">
        <v>9095</v>
      </c>
      <c r="BK14" s="862"/>
      <c r="BL14" s="796" t="s">
        <v>9096</v>
      </c>
      <c r="BM14" s="863">
        <v>0.6187</v>
      </c>
      <c r="BN14" s="867"/>
      <c r="BO14" s="868"/>
      <c r="BP14" s="419" t="s">
        <v>9097</v>
      </c>
      <c r="BQ14" s="453"/>
      <c r="BR14" s="453"/>
      <c r="BS14" s="453"/>
      <c r="BT14" s="869">
        <v>5000.0</v>
      </c>
      <c r="BU14" s="869" t="s">
        <v>9065</v>
      </c>
      <c r="BV14" s="513" t="s">
        <v>8982</v>
      </c>
      <c r="BW14" s="685"/>
      <c r="BX14" s="685"/>
      <c r="BY14" s="685"/>
      <c r="BZ14" s="685"/>
      <c r="CA14" s="685"/>
      <c r="CB14" s="685"/>
      <c r="CC14" s="851" t="s">
        <v>7224</v>
      </c>
      <c r="CD14" s="685"/>
      <c r="CE14" s="685"/>
      <c r="CF14" s="685"/>
      <c r="CG14" s="685"/>
      <c r="CH14" s="685"/>
      <c r="CI14" s="685"/>
      <c r="CJ14" s="685"/>
      <c r="CK14" s="685"/>
      <c r="CL14" s="685"/>
      <c r="CM14" s="685"/>
      <c r="CN14" s="685"/>
      <c r="CO14" s="685"/>
      <c r="CP14" s="685"/>
      <c r="CQ14" s="685"/>
    </row>
    <row r="15" ht="30.0" customHeight="1">
      <c r="A15" s="852" t="s">
        <v>6564</v>
      </c>
      <c r="B15" s="853" t="s">
        <v>9098</v>
      </c>
      <c r="C15" s="485"/>
      <c r="D15" s="833">
        <v>50.0</v>
      </c>
      <c r="E15" s="854" t="s">
        <v>9099</v>
      </c>
      <c r="F15" s="855" t="s">
        <v>9100</v>
      </c>
      <c r="G15" s="872">
        <v>2.000223114476E12</v>
      </c>
      <c r="H15" s="857">
        <v>616.0</v>
      </c>
      <c r="I15" s="858">
        <v>0.3</v>
      </c>
      <c r="J15" s="839">
        <f t="shared" si="1"/>
        <v>431</v>
      </c>
      <c r="K15" s="449" t="s">
        <v>9101</v>
      </c>
      <c r="L15" s="450" t="s">
        <v>9102</v>
      </c>
      <c r="M15" s="450" t="s">
        <v>9060</v>
      </c>
      <c r="N15" s="840" t="s">
        <v>8974</v>
      </c>
      <c r="O15" s="419">
        <v>120.0</v>
      </c>
      <c r="P15" s="419">
        <v>110.0</v>
      </c>
      <c r="Q15" s="419">
        <v>50.0</v>
      </c>
      <c r="R15" s="419">
        <v>120.0</v>
      </c>
      <c r="S15" s="418"/>
      <c r="T15" s="418"/>
      <c r="U15" s="418"/>
      <c r="V15" s="418"/>
      <c r="W15" s="419" t="s">
        <v>9061</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8960</v>
      </c>
      <c r="BF15" s="796" t="s">
        <v>8976</v>
      </c>
      <c r="BG15" s="866"/>
      <c r="BH15" s="861"/>
      <c r="BI15" s="861"/>
      <c r="BJ15" s="861" t="s">
        <v>9062</v>
      </c>
      <c r="BK15" s="862"/>
      <c r="BL15" s="796" t="s">
        <v>9063</v>
      </c>
      <c r="BM15" s="863">
        <v>0.5948</v>
      </c>
      <c r="BN15" s="867"/>
      <c r="BO15" s="868"/>
      <c r="BP15" s="419" t="s">
        <v>9103</v>
      </c>
      <c r="BQ15" s="453"/>
      <c r="BR15" s="453"/>
      <c r="BS15" s="453"/>
      <c r="BT15" s="869">
        <v>5000.0</v>
      </c>
      <c r="BU15" s="869" t="s">
        <v>9065</v>
      </c>
      <c r="BV15" s="513" t="s">
        <v>8982</v>
      </c>
      <c r="BW15" s="685"/>
      <c r="BX15" s="685"/>
      <c r="BY15" s="685"/>
      <c r="BZ15" s="685"/>
      <c r="CA15" s="685"/>
      <c r="CB15" s="685"/>
      <c r="CC15" s="851" t="s">
        <v>9044</v>
      </c>
      <c r="CD15" s="685"/>
      <c r="CE15" s="685"/>
      <c r="CF15" s="685"/>
      <c r="CG15" s="685"/>
      <c r="CH15" s="685"/>
      <c r="CI15" s="685"/>
      <c r="CJ15" s="685"/>
      <c r="CK15" s="685"/>
      <c r="CL15" s="685"/>
      <c r="CM15" s="685"/>
      <c r="CN15" s="685"/>
      <c r="CO15" s="685"/>
      <c r="CP15" s="685"/>
      <c r="CQ15" s="685"/>
    </row>
    <row r="16" ht="30.0" customHeight="1">
      <c r="A16" s="852" t="s">
        <v>6564</v>
      </c>
      <c r="B16" s="853" t="s">
        <v>9104</v>
      </c>
      <c r="C16" s="876"/>
      <c r="D16" s="475">
        <v>50.0</v>
      </c>
      <c r="E16" s="854" t="s">
        <v>9105</v>
      </c>
      <c r="F16" s="855" t="s">
        <v>9106</v>
      </c>
      <c r="G16" s="872">
        <v>2.000223114483E12</v>
      </c>
      <c r="H16" s="857">
        <v>641.0</v>
      </c>
      <c r="I16" s="858">
        <v>0.2</v>
      </c>
      <c r="J16" s="839">
        <f t="shared" si="1"/>
        <v>513</v>
      </c>
      <c r="K16" s="449" t="s">
        <v>9107</v>
      </c>
      <c r="L16" s="450" t="s">
        <v>9108</v>
      </c>
      <c r="M16" s="450" t="s">
        <v>9060</v>
      </c>
      <c r="N16" s="840" t="s">
        <v>8974</v>
      </c>
      <c r="O16" s="419">
        <v>140.0</v>
      </c>
      <c r="P16" s="419">
        <v>110.0</v>
      </c>
      <c r="Q16" s="419">
        <v>50.0</v>
      </c>
      <c r="R16" s="419">
        <v>120.0</v>
      </c>
      <c r="S16" s="418"/>
      <c r="T16" s="418"/>
      <c r="U16" s="418"/>
      <c r="V16" s="418"/>
      <c r="W16" s="419" t="s">
        <v>9061</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8960</v>
      </c>
      <c r="BF16" s="796" t="s">
        <v>8976</v>
      </c>
      <c r="BG16" s="866"/>
      <c r="BH16" s="861"/>
      <c r="BI16" s="861"/>
      <c r="BJ16" s="861" t="s">
        <v>9109</v>
      </c>
      <c r="BK16" s="862"/>
      <c r="BL16" s="796" t="s">
        <v>9110</v>
      </c>
      <c r="BM16" s="863">
        <v>0.6241</v>
      </c>
      <c r="BN16" s="867"/>
      <c r="BO16" s="868"/>
      <c r="BP16" s="419" t="s">
        <v>9111</v>
      </c>
      <c r="BQ16" s="453"/>
      <c r="BR16" s="453"/>
      <c r="BS16" s="453"/>
      <c r="BT16" s="869">
        <v>5000.0</v>
      </c>
      <c r="BU16" s="869" t="s">
        <v>9065</v>
      </c>
      <c r="BV16" s="513" t="s">
        <v>8982</v>
      </c>
      <c r="BW16" s="685"/>
      <c r="BX16" s="685"/>
      <c r="BY16" s="685"/>
      <c r="BZ16" s="685"/>
      <c r="CA16" s="685"/>
      <c r="CB16" s="685"/>
      <c r="CC16" s="851" t="s">
        <v>9044</v>
      </c>
      <c r="CD16" s="685"/>
      <c r="CE16" s="685"/>
      <c r="CF16" s="685"/>
      <c r="CG16" s="685"/>
      <c r="CH16" s="685"/>
      <c r="CI16" s="685"/>
      <c r="CJ16" s="685"/>
      <c r="CK16" s="685"/>
      <c r="CL16" s="685"/>
      <c r="CM16" s="685"/>
      <c r="CN16" s="685"/>
      <c r="CO16" s="685"/>
      <c r="CP16" s="685"/>
      <c r="CQ16" s="685"/>
    </row>
    <row r="17" ht="30.0" customHeight="1">
      <c r="A17" s="852" t="s">
        <v>6564</v>
      </c>
      <c r="B17" s="853" t="s">
        <v>9112</v>
      </c>
      <c r="C17" s="876"/>
      <c r="D17" s="475">
        <v>50.0</v>
      </c>
      <c r="E17" s="854" t="s">
        <v>9113</v>
      </c>
      <c r="F17" s="855" t="s">
        <v>9114</v>
      </c>
      <c r="G17" s="872">
        <v>2.00022311449E12</v>
      </c>
      <c r="H17" s="857">
        <v>654.0</v>
      </c>
      <c r="I17" s="858">
        <v>0.2</v>
      </c>
      <c r="J17" s="839">
        <f t="shared" si="1"/>
        <v>523</v>
      </c>
      <c r="K17" s="449" t="s">
        <v>9115</v>
      </c>
      <c r="L17" s="450" t="s">
        <v>9116</v>
      </c>
      <c r="M17" s="450" t="s">
        <v>9060</v>
      </c>
      <c r="N17" s="840" t="s">
        <v>8974</v>
      </c>
      <c r="O17" s="877">
        <v>170.0</v>
      </c>
      <c r="P17" s="419">
        <v>110.0</v>
      </c>
      <c r="Q17" s="419">
        <v>50.0</v>
      </c>
      <c r="R17" s="419">
        <v>120.0</v>
      </c>
      <c r="S17" s="545"/>
      <c r="T17" s="545"/>
      <c r="U17" s="545"/>
      <c r="V17" s="545"/>
      <c r="W17" s="419" t="s">
        <v>9117</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8960</v>
      </c>
      <c r="BF17" s="796" t="s">
        <v>8976</v>
      </c>
      <c r="BG17" s="866"/>
      <c r="BH17" s="861"/>
      <c r="BI17" s="861"/>
      <c r="BJ17" s="861" t="s">
        <v>9118</v>
      </c>
      <c r="BK17" s="862"/>
      <c r="BL17" s="796" t="s">
        <v>9119</v>
      </c>
      <c r="BM17" s="863">
        <v>0.6273</v>
      </c>
      <c r="BN17" s="867"/>
      <c r="BO17" s="868"/>
      <c r="BP17" s="419" t="s">
        <v>9120</v>
      </c>
      <c r="BQ17" s="453"/>
      <c r="BR17" s="453"/>
      <c r="BS17" s="453"/>
      <c r="BT17" s="869">
        <v>5000.0</v>
      </c>
      <c r="BU17" s="869" t="s">
        <v>9065</v>
      </c>
      <c r="BV17" s="878"/>
      <c r="BW17" s="685"/>
      <c r="BX17" s="685"/>
      <c r="BY17" s="685"/>
      <c r="BZ17" s="685"/>
      <c r="CA17" s="685"/>
      <c r="CB17" s="685"/>
      <c r="CC17" s="851" t="s">
        <v>9044</v>
      </c>
      <c r="CD17" s="685"/>
      <c r="CE17" s="685"/>
      <c r="CF17" s="685"/>
      <c r="CG17" s="685"/>
      <c r="CH17" s="685"/>
      <c r="CI17" s="685"/>
      <c r="CJ17" s="685"/>
      <c r="CK17" s="685"/>
      <c r="CL17" s="685"/>
      <c r="CM17" s="685"/>
      <c r="CN17" s="685"/>
      <c r="CO17" s="685"/>
      <c r="CP17" s="685"/>
      <c r="CQ17" s="685"/>
    </row>
    <row r="18" ht="30.0" customHeight="1">
      <c r="A18" s="852" t="s">
        <v>6564</v>
      </c>
      <c r="B18" s="853" t="s">
        <v>9121</v>
      </c>
      <c r="C18" s="485"/>
      <c r="D18" s="833">
        <v>50.0</v>
      </c>
      <c r="E18" s="854" t="s">
        <v>9122</v>
      </c>
      <c r="F18" s="855" t="s">
        <v>9123</v>
      </c>
      <c r="G18" s="872">
        <v>2.000223114506E12</v>
      </c>
      <c r="H18" s="857">
        <v>527.0</v>
      </c>
      <c r="I18" s="858">
        <v>0.2</v>
      </c>
      <c r="J18" s="839">
        <f t="shared" si="1"/>
        <v>422</v>
      </c>
      <c r="K18" s="449" t="s">
        <v>9124</v>
      </c>
      <c r="L18" s="450" t="s">
        <v>9125</v>
      </c>
      <c r="M18" s="450" t="s">
        <v>9126</v>
      </c>
      <c r="N18" s="840" t="s">
        <v>8974</v>
      </c>
      <c r="O18" s="419">
        <v>44.0</v>
      </c>
      <c r="P18" s="419">
        <v>80.0</v>
      </c>
      <c r="Q18" s="419">
        <v>30.0</v>
      </c>
      <c r="R18" s="419">
        <v>170.0</v>
      </c>
      <c r="S18" s="545"/>
      <c r="T18" s="545"/>
      <c r="U18" s="545"/>
      <c r="V18" s="545"/>
      <c r="W18" s="419" t="s">
        <v>9117</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8960</v>
      </c>
      <c r="BF18" s="796" t="s">
        <v>8976</v>
      </c>
      <c r="BG18" s="866"/>
      <c r="BH18" s="861"/>
      <c r="BI18" s="861"/>
      <c r="BJ18" s="861" t="s">
        <v>9127</v>
      </c>
      <c r="BK18" s="862"/>
      <c r="BL18" s="796" t="s">
        <v>9128</v>
      </c>
      <c r="BM18" s="863">
        <v>0.5904</v>
      </c>
      <c r="BN18" s="867"/>
      <c r="BO18" s="868"/>
      <c r="BP18" s="419" t="s">
        <v>9129</v>
      </c>
      <c r="BQ18" s="453"/>
      <c r="BR18" s="453"/>
      <c r="BS18" s="453"/>
      <c r="BT18" s="869">
        <v>5000.0</v>
      </c>
      <c r="BU18" s="869" t="s">
        <v>9065</v>
      </c>
      <c r="BV18" s="878"/>
      <c r="BW18" s="685"/>
      <c r="BX18" s="685"/>
      <c r="BY18" s="685"/>
      <c r="BZ18" s="685"/>
      <c r="CA18" s="685"/>
      <c r="CB18" s="685"/>
      <c r="CC18" s="851" t="s">
        <v>7274</v>
      </c>
      <c r="CD18" s="685"/>
      <c r="CE18" s="685"/>
      <c r="CF18" s="685"/>
      <c r="CG18" s="685"/>
      <c r="CH18" s="685"/>
      <c r="CI18" s="685"/>
      <c r="CJ18" s="685"/>
      <c r="CK18" s="685"/>
      <c r="CL18" s="685"/>
      <c r="CM18" s="685"/>
      <c r="CN18" s="685"/>
      <c r="CO18" s="685"/>
      <c r="CP18" s="685"/>
      <c r="CQ18" s="685"/>
    </row>
    <row r="19" ht="30.0" customHeight="1">
      <c r="A19" s="852" t="s">
        <v>6564</v>
      </c>
      <c r="B19" s="853" t="s">
        <v>9130</v>
      </c>
      <c r="C19" s="485"/>
      <c r="D19" s="833">
        <v>50.0</v>
      </c>
      <c r="E19" s="854" t="s">
        <v>9131</v>
      </c>
      <c r="F19" s="855" t="s">
        <v>9132</v>
      </c>
      <c r="G19" s="872">
        <v>2.000223114513E12</v>
      </c>
      <c r="H19" s="857">
        <v>553.0</v>
      </c>
      <c r="I19" s="858">
        <v>0.2</v>
      </c>
      <c r="J19" s="839">
        <f t="shared" si="1"/>
        <v>442</v>
      </c>
      <c r="K19" s="449" t="s">
        <v>9133</v>
      </c>
      <c r="L19" s="450" t="s">
        <v>9134</v>
      </c>
      <c r="M19" s="450" t="s">
        <v>9126</v>
      </c>
      <c r="N19" s="840" t="s">
        <v>8974</v>
      </c>
      <c r="O19" s="419">
        <v>44.0</v>
      </c>
      <c r="P19" s="419">
        <v>80.0</v>
      </c>
      <c r="Q19" s="419">
        <v>30.0</v>
      </c>
      <c r="R19" s="419">
        <v>170.0</v>
      </c>
      <c r="S19" s="545"/>
      <c r="T19" s="545"/>
      <c r="U19" s="545"/>
      <c r="V19" s="545"/>
      <c r="W19" s="419" t="s">
        <v>9117</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8960</v>
      </c>
      <c r="BF19" s="796" t="s">
        <v>8976</v>
      </c>
      <c r="BG19" s="866"/>
      <c r="BH19" s="861"/>
      <c r="BI19" s="861"/>
      <c r="BJ19" s="861" t="s">
        <v>9135</v>
      </c>
      <c r="BK19" s="862"/>
      <c r="BL19" s="796" t="s">
        <v>9136</v>
      </c>
      <c r="BM19" s="863">
        <v>0.5994</v>
      </c>
      <c r="BN19" s="867"/>
      <c r="BO19" s="868"/>
      <c r="BP19" s="419" t="s">
        <v>9137</v>
      </c>
      <c r="BQ19" s="453"/>
      <c r="BR19" s="453"/>
      <c r="BS19" s="453"/>
      <c r="BT19" s="869">
        <v>5000.0</v>
      </c>
      <c r="BU19" s="869" t="s">
        <v>9065</v>
      </c>
      <c r="BV19" s="878"/>
      <c r="BW19" s="685"/>
      <c r="BX19" s="685"/>
      <c r="BY19" s="685"/>
      <c r="BZ19" s="685"/>
      <c r="CA19" s="685"/>
      <c r="CB19" s="685"/>
      <c r="CC19" s="851" t="s">
        <v>7224</v>
      </c>
      <c r="CD19" s="685"/>
      <c r="CE19" s="685"/>
      <c r="CF19" s="685"/>
      <c r="CG19" s="685"/>
      <c r="CH19" s="685"/>
      <c r="CI19" s="685"/>
      <c r="CJ19" s="685"/>
      <c r="CK19" s="685"/>
      <c r="CL19" s="685"/>
      <c r="CM19" s="685"/>
      <c r="CN19" s="685"/>
      <c r="CO19" s="685"/>
      <c r="CP19" s="685"/>
      <c r="CQ19" s="685"/>
    </row>
    <row r="20" ht="30.0" customHeight="1">
      <c r="A20" s="852" t="s">
        <v>6564</v>
      </c>
      <c r="B20" s="853" t="s">
        <v>9138</v>
      </c>
      <c r="C20" s="485"/>
      <c r="D20" s="833">
        <v>50.0</v>
      </c>
      <c r="E20" s="854" t="s">
        <v>9139</v>
      </c>
      <c r="F20" s="855" t="s">
        <v>9140</v>
      </c>
      <c r="G20" s="512">
        <v>2.00022311452E12</v>
      </c>
      <c r="H20" s="796">
        <v>578.0</v>
      </c>
      <c r="I20" s="879">
        <v>0.2</v>
      </c>
      <c r="J20" s="839">
        <f t="shared" si="1"/>
        <v>462</v>
      </c>
      <c r="K20" s="449" t="s">
        <v>9141</v>
      </c>
      <c r="L20" s="450" t="s">
        <v>9142</v>
      </c>
      <c r="M20" s="450" t="s">
        <v>9126</v>
      </c>
      <c r="N20" s="840" t="s">
        <v>8974</v>
      </c>
      <c r="O20" s="877">
        <v>170.0</v>
      </c>
      <c r="P20" s="419">
        <v>110.0</v>
      </c>
      <c r="Q20" s="419">
        <v>50.0</v>
      </c>
      <c r="R20" s="419">
        <v>120.0</v>
      </c>
      <c r="S20" s="545"/>
      <c r="T20" s="545"/>
      <c r="U20" s="545"/>
      <c r="V20" s="545"/>
      <c r="W20" s="419" t="s">
        <v>9117</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8976</v>
      </c>
      <c r="BG20" s="866"/>
      <c r="BH20" s="861"/>
      <c r="BI20" s="861"/>
      <c r="BJ20" s="861" t="s">
        <v>9143</v>
      </c>
      <c r="BK20" s="862"/>
      <c r="BL20" s="796" t="s">
        <v>9144</v>
      </c>
      <c r="BM20" s="863">
        <v>0.6072</v>
      </c>
      <c r="BN20" s="867"/>
      <c r="BO20" s="868"/>
      <c r="BP20" s="419" t="s">
        <v>9145</v>
      </c>
      <c r="BQ20" s="453"/>
      <c r="BR20" s="453"/>
      <c r="BS20" s="453"/>
      <c r="BT20" s="869">
        <v>5000.0</v>
      </c>
      <c r="BU20" s="869" t="s">
        <v>9065</v>
      </c>
      <c r="BV20" s="878"/>
      <c r="BW20" s="685"/>
      <c r="BX20" s="685"/>
      <c r="BY20" s="685"/>
      <c r="BZ20" s="685"/>
      <c r="CA20" s="685"/>
      <c r="CB20" s="685"/>
      <c r="CC20" s="851" t="s">
        <v>7224</v>
      </c>
      <c r="CD20" s="685"/>
      <c r="CE20" s="685"/>
      <c r="CF20" s="685"/>
      <c r="CG20" s="685"/>
      <c r="CH20" s="685"/>
      <c r="CI20" s="685"/>
      <c r="CJ20" s="685"/>
      <c r="CK20" s="685"/>
      <c r="CL20" s="685"/>
      <c r="CM20" s="685"/>
      <c r="CN20" s="685"/>
      <c r="CO20" s="685"/>
      <c r="CP20" s="685"/>
      <c r="CQ20" s="685"/>
    </row>
    <row r="21" ht="30.0" customHeight="1">
      <c r="A21" s="852" t="s">
        <v>6564</v>
      </c>
      <c r="B21" s="853" t="s">
        <v>9146</v>
      </c>
      <c r="C21" s="485"/>
      <c r="D21" s="833">
        <v>50.0</v>
      </c>
      <c r="E21" s="854" t="s">
        <v>9147</v>
      </c>
      <c r="F21" s="855" t="s">
        <v>9148</v>
      </c>
      <c r="G21" s="512">
        <v>2.000223114537E12</v>
      </c>
      <c r="H21" s="796">
        <v>591.0</v>
      </c>
      <c r="I21" s="879">
        <v>0.2</v>
      </c>
      <c r="J21" s="839">
        <f t="shared" si="1"/>
        <v>473</v>
      </c>
      <c r="K21" s="449" t="s">
        <v>9149</v>
      </c>
      <c r="L21" s="450" t="s">
        <v>9150</v>
      </c>
      <c r="M21" s="450" t="s">
        <v>9126</v>
      </c>
      <c r="N21" s="840" t="s">
        <v>8974</v>
      </c>
      <c r="O21" s="877">
        <v>170.0</v>
      </c>
      <c r="P21" s="419">
        <v>110.0</v>
      </c>
      <c r="Q21" s="419">
        <v>50.0</v>
      </c>
      <c r="R21" s="419">
        <v>120.0</v>
      </c>
      <c r="S21" s="545"/>
      <c r="T21" s="545"/>
      <c r="U21" s="545"/>
      <c r="V21" s="545"/>
      <c r="W21" s="419" t="s">
        <v>9117</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8976</v>
      </c>
      <c r="BG21" s="866"/>
      <c r="BH21" s="861"/>
      <c r="BI21" s="861"/>
      <c r="BJ21" s="861" t="s">
        <v>9151</v>
      </c>
      <c r="BK21" s="862"/>
      <c r="BL21" s="796" t="s">
        <v>9152</v>
      </c>
      <c r="BM21" s="863">
        <v>0.6109</v>
      </c>
      <c r="BN21" s="867"/>
      <c r="BO21" s="868"/>
      <c r="BP21" s="419" t="s">
        <v>9153</v>
      </c>
      <c r="BQ21" s="453"/>
      <c r="BR21" s="453"/>
      <c r="BS21" s="453"/>
      <c r="BT21" s="869">
        <v>5000.0</v>
      </c>
      <c r="BU21" s="869" t="s">
        <v>9065</v>
      </c>
      <c r="BV21" s="878"/>
      <c r="BW21" s="685"/>
      <c r="BX21" s="685"/>
      <c r="BY21" s="685"/>
      <c r="BZ21" s="685"/>
      <c r="CA21" s="685"/>
      <c r="CB21" s="685"/>
      <c r="CC21" s="851" t="s">
        <v>7224</v>
      </c>
      <c r="CD21" s="685"/>
      <c r="CE21" s="685"/>
      <c r="CF21" s="685"/>
      <c r="CG21" s="685"/>
      <c r="CH21" s="685"/>
      <c r="CI21" s="685"/>
      <c r="CJ21" s="685"/>
      <c r="CK21" s="685"/>
      <c r="CL21" s="685"/>
      <c r="CM21" s="685"/>
      <c r="CN21" s="685"/>
      <c r="CO21" s="685"/>
      <c r="CP21" s="685"/>
      <c r="CQ21" s="685"/>
    </row>
    <row r="22" ht="30.0" customHeight="1">
      <c r="A22" s="852" t="s">
        <v>6564</v>
      </c>
      <c r="B22" s="853" t="s">
        <v>9154</v>
      </c>
      <c r="C22" s="485"/>
      <c r="D22" s="833">
        <v>50.0</v>
      </c>
      <c r="E22" s="854" t="s">
        <v>9155</v>
      </c>
      <c r="F22" s="855" t="s">
        <v>9156</v>
      </c>
      <c r="G22" s="512">
        <v>2.000223114544E12</v>
      </c>
      <c r="H22" s="796">
        <v>604.0</v>
      </c>
      <c r="I22" s="879">
        <v>0.2</v>
      </c>
      <c r="J22" s="839">
        <f t="shared" si="1"/>
        <v>483</v>
      </c>
      <c r="K22" s="449" t="s">
        <v>9157</v>
      </c>
      <c r="L22" s="450" t="s">
        <v>9158</v>
      </c>
      <c r="M22" s="450" t="s">
        <v>9126</v>
      </c>
      <c r="N22" s="840" t="s">
        <v>8974</v>
      </c>
      <c r="O22" s="877">
        <v>170.0</v>
      </c>
      <c r="P22" s="419">
        <v>110.0</v>
      </c>
      <c r="Q22" s="419">
        <v>50.0</v>
      </c>
      <c r="R22" s="419">
        <v>120.0</v>
      </c>
      <c r="S22" s="545"/>
      <c r="T22" s="545"/>
      <c r="U22" s="545"/>
      <c r="V22" s="545"/>
      <c r="W22" s="419" t="s">
        <v>9117</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8976</v>
      </c>
      <c r="BG22" s="866"/>
      <c r="BH22" s="861"/>
      <c r="BI22" s="861"/>
      <c r="BJ22" s="861" t="s">
        <v>9159</v>
      </c>
      <c r="BK22" s="862"/>
      <c r="BL22" s="796" t="s">
        <v>9160</v>
      </c>
      <c r="BM22" s="863">
        <v>0.6147</v>
      </c>
      <c r="BN22" s="867"/>
      <c r="BO22" s="868"/>
      <c r="BP22" s="419" t="s">
        <v>9161</v>
      </c>
      <c r="BQ22" s="453"/>
      <c r="BR22" s="453"/>
      <c r="BS22" s="453"/>
      <c r="BT22" s="869">
        <v>5000.0</v>
      </c>
      <c r="BU22" s="869" t="s">
        <v>9065</v>
      </c>
      <c r="BV22" s="878"/>
      <c r="BW22" s="685"/>
      <c r="BX22" s="685"/>
      <c r="BY22" s="685"/>
      <c r="BZ22" s="685"/>
      <c r="CA22" s="685"/>
      <c r="CB22" s="685"/>
      <c r="CC22" s="851" t="s">
        <v>7224</v>
      </c>
      <c r="CD22" s="685"/>
      <c r="CE22" s="685"/>
      <c r="CF22" s="685"/>
      <c r="CG22" s="685"/>
      <c r="CH22" s="685"/>
      <c r="CI22" s="685"/>
      <c r="CJ22" s="685"/>
      <c r="CK22" s="685"/>
      <c r="CL22" s="685"/>
      <c r="CM22" s="685"/>
      <c r="CN22" s="685"/>
      <c r="CO22" s="685"/>
      <c r="CP22" s="685"/>
      <c r="CQ22" s="685"/>
    </row>
    <row r="23" ht="30.0" customHeight="1">
      <c r="A23" s="852" t="s">
        <v>6564</v>
      </c>
      <c r="B23" s="853" t="s">
        <v>9162</v>
      </c>
      <c r="C23" s="485"/>
      <c r="D23" s="833">
        <v>50.0</v>
      </c>
      <c r="E23" s="854" t="s">
        <v>9163</v>
      </c>
      <c r="F23" s="855" t="s">
        <v>9164</v>
      </c>
      <c r="G23" s="512">
        <v>2.027573340621E12</v>
      </c>
      <c r="H23" s="796">
        <v>616.0</v>
      </c>
      <c r="I23" s="879">
        <v>0.2</v>
      </c>
      <c r="J23" s="839">
        <f t="shared" si="1"/>
        <v>493</v>
      </c>
      <c r="K23" s="449" t="s">
        <v>9165</v>
      </c>
      <c r="L23" s="450" t="s">
        <v>9166</v>
      </c>
      <c r="M23" s="450" t="s">
        <v>9126</v>
      </c>
      <c r="N23" s="840" t="s">
        <v>8974</v>
      </c>
      <c r="O23" s="877">
        <v>170.0</v>
      </c>
      <c r="P23" s="419">
        <v>110.0</v>
      </c>
      <c r="Q23" s="419">
        <v>50.0</v>
      </c>
      <c r="R23" s="419">
        <v>120.0</v>
      </c>
      <c r="S23" s="545"/>
      <c r="T23" s="545"/>
      <c r="U23" s="545"/>
      <c r="V23" s="545"/>
      <c r="W23" s="419" t="s">
        <v>9117</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8976</v>
      </c>
      <c r="BG23" s="866"/>
      <c r="BH23" s="861"/>
      <c r="BI23" s="861"/>
      <c r="BJ23" s="861" t="s">
        <v>9087</v>
      </c>
      <c r="BK23" s="862"/>
      <c r="BL23" s="796" t="s">
        <v>9088</v>
      </c>
      <c r="BM23" s="863">
        <v>0.6177</v>
      </c>
      <c r="BN23" s="867"/>
      <c r="BO23" s="868"/>
      <c r="BP23" s="419" t="s">
        <v>9167</v>
      </c>
      <c r="BQ23" s="453"/>
      <c r="BR23" s="453"/>
      <c r="BS23" s="453"/>
      <c r="BT23" s="869">
        <v>5000.0</v>
      </c>
      <c r="BU23" s="869" t="s">
        <v>9065</v>
      </c>
      <c r="BV23" s="878"/>
      <c r="BW23" s="685"/>
      <c r="BX23" s="685"/>
      <c r="BY23" s="685"/>
      <c r="BZ23" s="685"/>
      <c r="CA23" s="685"/>
      <c r="CB23" s="685"/>
      <c r="CC23" s="851" t="s">
        <v>9044</v>
      </c>
      <c r="CD23" s="685"/>
      <c r="CE23" s="685"/>
      <c r="CF23" s="685"/>
      <c r="CG23" s="685"/>
      <c r="CH23" s="685"/>
      <c r="CI23" s="685"/>
      <c r="CJ23" s="685"/>
      <c r="CK23" s="685"/>
      <c r="CL23" s="685"/>
      <c r="CM23" s="685"/>
      <c r="CN23" s="685"/>
      <c r="CO23" s="685"/>
      <c r="CP23" s="685"/>
      <c r="CQ23" s="685"/>
    </row>
    <row r="24" ht="30.0" customHeight="1">
      <c r="A24" s="852" t="s">
        <v>6564</v>
      </c>
      <c r="B24" s="853" t="s">
        <v>9168</v>
      </c>
      <c r="C24" s="876"/>
      <c r="D24" s="475">
        <v>50.0</v>
      </c>
      <c r="E24" s="854" t="s">
        <v>9169</v>
      </c>
      <c r="F24" s="855" t="s">
        <v>9170</v>
      </c>
      <c r="G24" s="512">
        <v>2.027573340638E12</v>
      </c>
      <c r="H24" s="796">
        <v>653.0</v>
      </c>
      <c r="I24" s="879">
        <v>0.2</v>
      </c>
      <c r="J24" s="839">
        <f t="shared" si="1"/>
        <v>522</v>
      </c>
      <c r="K24" s="449" t="s">
        <v>9171</v>
      </c>
      <c r="L24" s="450" t="s">
        <v>9172</v>
      </c>
      <c r="M24" s="450" t="s">
        <v>9126</v>
      </c>
      <c r="N24" s="840" t="s">
        <v>8974</v>
      </c>
      <c r="O24" s="880"/>
      <c r="P24" s="881">
        <v>80.0</v>
      </c>
      <c r="Q24" s="881">
        <v>15.0</v>
      </c>
      <c r="R24" s="881">
        <v>70.0</v>
      </c>
      <c r="S24" s="545"/>
      <c r="T24" s="545"/>
      <c r="U24" s="545"/>
      <c r="V24" s="545"/>
      <c r="W24" s="419" t="s">
        <v>9117</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8976</v>
      </c>
      <c r="BG24" s="866"/>
      <c r="BH24" s="861"/>
      <c r="BI24" s="861"/>
      <c r="BJ24" s="861" t="s">
        <v>9173</v>
      </c>
      <c r="BK24" s="862"/>
      <c r="BL24" s="796" t="s">
        <v>9174</v>
      </c>
      <c r="BM24" s="863">
        <v>0.627</v>
      </c>
      <c r="BN24" s="867"/>
      <c r="BO24" s="868"/>
      <c r="BP24" s="419" t="s">
        <v>9175</v>
      </c>
      <c r="BQ24" s="453"/>
      <c r="BR24" s="453"/>
      <c r="BS24" s="453"/>
      <c r="BT24" s="869">
        <v>5000.0</v>
      </c>
      <c r="BU24" s="869" t="s">
        <v>9065</v>
      </c>
      <c r="BV24" s="878"/>
      <c r="BW24" s="685"/>
      <c r="BX24" s="685"/>
      <c r="BY24" s="685"/>
      <c r="BZ24" s="685"/>
      <c r="CA24" s="685"/>
      <c r="CB24" s="685"/>
      <c r="CC24" s="851" t="s">
        <v>9044</v>
      </c>
      <c r="CD24" s="685"/>
      <c r="CE24" s="685"/>
      <c r="CF24" s="685"/>
      <c r="CG24" s="685"/>
      <c r="CH24" s="685"/>
      <c r="CI24" s="685"/>
      <c r="CJ24" s="685"/>
      <c r="CK24" s="685"/>
      <c r="CL24" s="685"/>
      <c r="CM24" s="685"/>
      <c r="CN24" s="685"/>
      <c r="CO24" s="685"/>
      <c r="CP24" s="685"/>
      <c r="CQ24" s="685"/>
    </row>
    <row r="25" ht="30.0" customHeight="1">
      <c r="A25" s="852" t="s">
        <v>6564</v>
      </c>
      <c r="B25" s="853" t="s">
        <v>9176</v>
      </c>
      <c r="C25" s="876"/>
      <c r="D25" s="475">
        <v>50.0</v>
      </c>
      <c r="E25" s="854" t="s">
        <v>9177</v>
      </c>
      <c r="F25" s="855" t="s">
        <v>9178</v>
      </c>
      <c r="G25" s="414">
        <v>2.027573340645E12</v>
      </c>
      <c r="H25" s="796">
        <v>680.0</v>
      </c>
      <c r="I25" s="879">
        <v>0.2</v>
      </c>
      <c r="J25" s="839">
        <f t="shared" si="1"/>
        <v>544</v>
      </c>
      <c r="K25" s="449" t="s">
        <v>9179</v>
      </c>
      <c r="L25" s="882" t="s">
        <v>9180</v>
      </c>
      <c r="M25" s="882" t="s">
        <v>9126</v>
      </c>
      <c r="N25" s="840" t="s">
        <v>8974</v>
      </c>
      <c r="O25" s="880"/>
      <c r="P25" s="881">
        <v>80.0</v>
      </c>
      <c r="Q25" s="881">
        <v>15.0</v>
      </c>
      <c r="R25" s="881">
        <v>70.0</v>
      </c>
      <c r="S25" s="545"/>
      <c r="T25" s="545"/>
      <c r="U25" s="545"/>
      <c r="V25" s="545"/>
      <c r="W25" s="881" t="s">
        <v>9181</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9182</v>
      </c>
      <c r="BG25" s="866"/>
      <c r="BH25" s="861"/>
      <c r="BI25" s="861"/>
      <c r="BJ25" s="861" t="s">
        <v>9183</v>
      </c>
      <c r="BK25" s="862"/>
      <c r="BL25" s="796" t="s">
        <v>8992</v>
      </c>
      <c r="BM25" s="796" t="s">
        <v>8992</v>
      </c>
      <c r="BN25" s="867"/>
      <c r="BO25" s="868"/>
      <c r="BP25" s="881" t="s">
        <v>9184</v>
      </c>
      <c r="BQ25" s="685"/>
      <c r="BR25" s="685"/>
      <c r="BS25" s="685"/>
      <c r="BT25" s="869">
        <v>5004.0</v>
      </c>
      <c r="BU25" s="883" t="s">
        <v>9185</v>
      </c>
      <c r="BV25" s="878"/>
      <c r="BW25" s="884"/>
      <c r="BX25" s="885"/>
      <c r="BY25" s="885"/>
      <c r="BZ25" s="885"/>
      <c r="CA25" s="885"/>
      <c r="CB25" s="885"/>
      <c r="CC25" s="851" t="s">
        <v>9044</v>
      </c>
      <c r="CD25" s="885"/>
      <c r="CE25" s="885"/>
      <c r="CF25" s="885"/>
      <c r="CG25" s="885"/>
      <c r="CH25" s="885"/>
      <c r="CI25" s="685"/>
      <c r="CJ25" s="685"/>
      <c r="CK25" s="685"/>
      <c r="CL25" s="685"/>
      <c r="CM25" s="685"/>
      <c r="CN25" s="685"/>
      <c r="CO25" s="685"/>
      <c r="CP25" s="685"/>
      <c r="CQ25" s="685"/>
    </row>
    <row r="26" ht="30.0" customHeight="1">
      <c r="A26" s="852" t="s">
        <v>6564</v>
      </c>
      <c r="B26" s="853" t="s">
        <v>9186</v>
      </c>
      <c r="C26" s="485"/>
      <c r="D26" s="833">
        <v>50.0</v>
      </c>
      <c r="E26" s="854" t="s">
        <v>9187</v>
      </c>
      <c r="F26" s="855" t="s">
        <v>9188</v>
      </c>
      <c r="G26" s="414">
        <v>2.008072056008E12</v>
      </c>
      <c r="H26" s="796">
        <v>455.0</v>
      </c>
      <c r="I26" s="879">
        <v>0.1</v>
      </c>
      <c r="J26" s="839">
        <f t="shared" si="1"/>
        <v>410</v>
      </c>
      <c r="K26" s="449" t="s">
        <v>9189</v>
      </c>
      <c r="L26" s="450" t="s">
        <v>9190</v>
      </c>
      <c r="M26" s="450" t="s">
        <v>9191</v>
      </c>
      <c r="N26" s="840" t="s">
        <v>8974</v>
      </c>
      <c r="O26" s="419">
        <v>50.0</v>
      </c>
      <c r="P26" s="419">
        <v>70.0</v>
      </c>
      <c r="Q26" s="419">
        <v>20.0</v>
      </c>
      <c r="R26" s="419">
        <v>80.0</v>
      </c>
      <c r="S26" s="418"/>
      <c r="T26" s="418"/>
      <c r="U26" s="418"/>
      <c r="V26" s="418"/>
      <c r="W26" s="419" t="s">
        <v>9192</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8976</v>
      </c>
      <c r="BG26" s="796" t="s">
        <v>9193</v>
      </c>
      <c r="BH26" s="861"/>
      <c r="BI26" s="861"/>
      <c r="BJ26" s="861" t="s">
        <v>9194</v>
      </c>
      <c r="BK26" s="862"/>
      <c r="BL26" s="796" t="s">
        <v>9195</v>
      </c>
      <c r="BM26" s="863">
        <v>0.4648</v>
      </c>
      <c r="BN26" s="867"/>
      <c r="BO26" s="868"/>
      <c r="BP26" s="419" t="s">
        <v>9196</v>
      </c>
      <c r="BQ26" s="453"/>
      <c r="BR26" s="453"/>
      <c r="BS26" s="453"/>
      <c r="BT26" s="869">
        <v>100.0</v>
      </c>
      <c r="BU26" s="869" t="s">
        <v>9197</v>
      </c>
      <c r="BV26" s="513" t="s">
        <v>8982</v>
      </c>
      <c r="BW26" s="685"/>
      <c r="BX26" s="685"/>
      <c r="BY26" s="685"/>
      <c r="BZ26" s="685"/>
      <c r="CA26" s="685"/>
      <c r="CB26" s="685"/>
      <c r="CC26" s="851" t="s">
        <v>7274</v>
      </c>
      <c r="CD26" s="685"/>
      <c r="CE26" s="685"/>
      <c r="CF26" s="685"/>
      <c r="CG26" s="685"/>
      <c r="CH26" s="685"/>
      <c r="CI26" s="685"/>
      <c r="CJ26" s="685"/>
      <c r="CK26" s="685"/>
      <c r="CL26" s="685"/>
      <c r="CM26" s="685"/>
      <c r="CN26" s="685"/>
      <c r="CO26" s="685"/>
      <c r="CP26" s="685"/>
      <c r="CQ26" s="685"/>
    </row>
    <row r="27" ht="30.0" customHeight="1">
      <c r="A27" s="852" t="s">
        <v>6564</v>
      </c>
      <c r="B27" s="853" t="s">
        <v>9198</v>
      </c>
      <c r="C27" s="485"/>
      <c r="D27" s="833">
        <v>50.0</v>
      </c>
      <c r="E27" s="854" t="s">
        <v>9199</v>
      </c>
      <c r="F27" s="855" t="s">
        <v>9200</v>
      </c>
      <c r="G27" s="414">
        <v>2.008076441008E12</v>
      </c>
      <c r="H27" s="796">
        <v>423.0</v>
      </c>
      <c r="I27" s="879">
        <v>0.1</v>
      </c>
      <c r="J27" s="839">
        <f t="shared" si="1"/>
        <v>381</v>
      </c>
      <c r="K27" s="449" t="s">
        <v>9201</v>
      </c>
      <c r="L27" s="450" t="s">
        <v>9202</v>
      </c>
      <c r="M27" s="450" t="s">
        <v>9203</v>
      </c>
      <c r="N27" s="840" t="s">
        <v>8974</v>
      </c>
      <c r="O27" s="419">
        <v>50.0</v>
      </c>
      <c r="P27" s="419">
        <v>70.0</v>
      </c>
      <c r="Q27" s="419">
        <v>20.0</v>
      </c>
      <c r="R27" s="419">
        <v>80.0</v>
      </c>
      <c r="S27" s="418"/>
      <c r="T27" s="418"/>
      <c r="U27" s="418"/>
      <c r="V27" s="418"/>
      <c r="W27" s="419" t="s">
        <v>9192</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8976</v>
      </c>
      <c r="BG27" s="796" t="s">
        <v>9193</v>
      </c>
      <c r="BH27" s="861"/>
      <c r="BI27" s="861"/>
      <c r="BJ27" s="861" t="s">
        <v>9204</v>
      </c>
      <c r="BK27" s="862"/>
      <c r="BL27" s="796" t="s">
        <v>9205</v>
      </c>
      <c r="BM27" s="863">
        <v>0.4411</v>
      </c>
      <c r="BN27" s="867"/>
      <c r="BO27" s="868"/>
      <c r="BP27" s="419" t="s">
        <v>9206</v>
      </c>
      <c r="BQ27" s="453"/>
      <c r="BR27" s="453"/>
      <c r="BS27" s="453"/>
      <c r="BT27" s="869">
        <v>100.0</v>
      </c>
      <c r="BU27" s="869" t="s">
        <v>9197</v>
      </c>
      <c r="BV27" s="513" t="s">
        <v>8982</v>
      </c>
      <c r="BW27" s="685"/>
      <c r="BX27" s="685"/>
      <c r="BY27" s="685"/>
      <c r="BZ27" s="685"/>
      <c r="CA27" s="685"/>
      <c r="CB27" s="685"/>
      <c r="CC27" s="851" t="s">
        <v>7274</v>
      </c>
      <c r="CD27" s="685"/>
      <c r="CE27" s="685"/>
      <c r="CF27" s="685"/>
      <c r="CG27" s="685"/>
      <c r="CH27" s="685"/>
      <c r="CI27" s="685"/>
      <c r="CJ27" s="685"/>
      <c r="CK27" s="685"/>
      <c r="CL27" s="685"/>
      <c r="CM27" s="685"/>
      <c r="CN27" s="685"/>
      <c r="CO27" s="685"/>
      <c r="CP27" s="685"/>
      <c r="CQ27" s="685"/>
    </row>
    <row r="28" ht="30.0" customHeight="1">
      <c r="A28" s="852" t="s">
        <v>6564</v>
      </c>
      <c r="B28" s="853" t="s">
        <v>9207</v>
      </c>
      <c r="C28" s="485"/>
      <c r="D28" s="833">
        <v>50.0</v>
      </c>
      <c r="E28" s="854" t="s">
        <v>9208</v>
      </c>
      <c r="F28" s="855" t="s">
        <v>9209</v>
      </c>
      <c r="G28" s="414">
        <v>2.000524735004E12</v>
      </c>
      <c r="H28" s="796">
        <v>486.0</v>
      </c>
      <c r="I28" s="879">
        <v>0.1</v>
      </c>
      <c r="J28" s="839">
        <f t="shared" si="1"/>
        <v>437</v>
      </c>
      <c r="K28" s="449" t="s">
        <v>9210</v>
      </c>
      <c r="L28" s="450" t="s">
        <v>9211</v>
      </c>
      <c r="M28" s="450" t="s">
        <v>9212</v>
      </c>
      <c r="N28" s="840" t="s">
        <v>8974</v>
      </c>
      <c r="O28" s="419">
        <v>50.0</v>
      </c>
      <c r="P28" s="419">
        <v>70.0</v>
      </c>
      <c r="Q28" s="419">
        <v>20.0</v>
      </c>
      <c r="R28" s="419">
        <v>80.0</v>
      </c>
      <c r="S28" s="418"/>
      <c r="T28" s="418"/>
      <c r="U28" s="418"/>
      <c r="V28" s="418"/>
      <c r="W28" s="419" t="s">
        <v>9192</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8976</v>
      </c>
      <c r="BG28" s="796" t="s">
        <v>9213</v>
      </c>
      <c r="BH28" s="861"/>
      <c r="BI28" s="861"/>
      <c r="BJ28" s="861" t="s">
        <v>9214</v>
      </c>
      <c r="BK28" s="862"/>
      <c r="BL28" s="796" t="s">
        <v>9215</v>
      </c>
      <c r="BM28" s="863">
        <v>0.4805</v>
      </c>
      <c r="BN28" s="867"/>
      <c r="BO28" s="868"/>
      <c r="BP28" s="419" t="s">
        <v>9216</v>
      </c>
      <c r="BQ28" s="453"/>
      <c r="BR28" s="453"/>
      <c r="BS28" s="453"/>
      <c r="BT28" s="869">
        <v>100.0</v>
      </c>
      <c r="BU28" s="869" t="s">
        <v>9197</v>
      </c>
      <c r="BV28" s="513" t="s">
        <v>8982</v>
      </c>
      <c r="BW28" s="685"/>
      <c r="BX28" s="685"/>
      <c r="BY28" s="685"/>
      <c r="BZ28" s="685"/>
      <c r="CA28" s="685"/>
      <c r="CB28" s="685"/>
      <c r="CC28" s="851" t="s">
        <v>7274</v>
      </c>
      <c r="CD28" s="685"/>
      <c r="CE28" s="685"/>
      <c r="CF28" s="685"/>
      <c r="CG28" s="685"/>
      <c r="CH28" s="685"/>
      <c r="CI28" s="685"/>
      <c r="CJ28" s="685"/>
      <c r="CK28" s="685"/>
      <c r="CL28" s="685"/>
      <c r="CM28" s="685"/>
      <c r="CN28" s="685"/>
      <c r="CO28" s="685"/>
      <c r="CP28" s="685"/>
      <c r="CQ28" s="685"/>
    </row>
    <row r="29" ht="30.0" customHeight="1">
      <c r="A29" s="852" t="s">
        <v>6564</v>
      </c>
      <c r="B29" s="853" t="s">
        <v>9217</v>
      </c>
      <c r="C29" s="485"/>
      <c r="D29" s="833">
        <v>50.0</v>
      </c>
      <c r="E29" s="854" t="s">
        <v>9218</v>
      </c>
      <c r="F29" s="855" t="s">
        <v>9219</v>
      </c>
      <c r="G29" s="414">
        <v>2.000524735011E12</v>
      </c>
      <c r="H29" s="796">
        <v>531.0</v>
      </c>
      <c r="I29" s="879">
        <v>0.1</v>
      </c>
      <c r="J29" s="839">
        <f t="shared" si="1"/>
        <v>478</v>
      </c>
      <c r="K29" s="449" t="s">
        <v>9220</v>
      </c>
      <c r="L29" s="450" t="s">
        <v>9221</v>
      </c>
      <c r="M29" s="450" t="s">
        <v>9222</v>
      </c>
      <c r="N29" s="840" t="s">
        <v>8974</v>
      </c>
      <c r="O29" s="419">
        <v>30.0</v>
      </c>
      <c r="P29" s="419">
        <v>70.0</v>
      </c>
      <c r="Q29" s="419">
        <v>20.0</v>
      </c>
      <c r="R29" s="419">
        <v>80.0</v>
      </c>
      <c r="S29" s="418"/>
      <c r="T29" s="418"/>
      <c r="U29" s="418"/>
      <c r="V29" s="418"/>
      <c r="W29" s="419" t="s">
        <v>9192</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8976</v>
      </c>
      <c r="BG29" s="796" t="s">
        <v>9223</v>
      </c>
      <c r="BH29" s="861"/>
      <c r="BI29" s="861"/>
      <c r="BJ29" s="861" t="s">
        <v>9071</v>
      </c>
      <c r="BK29" s="862"/>
      <c r="BL29" s="796" t="s">
        <v>9224</v>
      </c>
      <c r="BM29" s="863">
        <v>0.4968</v>
      </c>
      <c r="BN29" s="867"/>
      <c r="BO29" s="868"/>
      <c r="BP29" s="419" t="s">
        <v>9225</v>
      </c>
      <c r="BQ29" s="453"/>
      <c r="BR29" s="453"/>
      <c r="BS29" s="453"/>
      <c r="BT29" s="869">
        <v>100.0</v>
      </c>
      <c r="BU29" s="869" t="s">
        <v>9197</v>
      </c>
      <c r="BV29" s="513" t="s">
        <v>8982</v>
      </c>
      <c r="BW29" s="685"/>
      <c r="BX29" s="685"/>
      <c r="BY29" s="685"/>
      <c r="BZ29" s="685"/>
      <c r="CA29" s="685"/>
      <c r="CB29" s="685"/>
      <c r="CC29" s="851" t="s">
        <v>7274</v>
      </c>
      <c r="CD29" s="685"/>
      <c r="CE29" s="685"/>
      <c r="CF29" s="685"/>
      <c r="CG29" s="685"/>
      <c r="CH29" s="685"/>
      <c r="CI29" s="685"/>
      <c r="CJ29" s="685"/>
      <c r="CK29" s="685"/>
      <c r="CL29" s="685"/>
      <c r="CM29" s="685"/>
      <c r="CN29" s="685"/>
      <c r="CO29" s="685"/>
      <c r="CP29" s="685"/>
      <c r="CQ29" s="685"/>
    </row>
    <row r="30" ht="30.0" customHeight="1">
      <c r="A30" s="852" t="s">
        <v>6564</v>
      </c>
      <c r="B30" s="853" t="s">
        <v>9226</v>
      </c>
      <c r="C30" s="485"/>
      <c r="D30" s="833">
        <v>50.0</v>
      </c>
      <c r="E30" s="854" t="s">
        <v>9227</v>
      </c>
      <c r="F30" s="855" t="s">
        <v>9228</v>
      </c>
      <c r="G30" s="414">
        <v>2.000524735028E12</v>
      </c>
      <c r="H30" s="796">
        <v>569.0</v>
      </c>
      <c r="I30" s="879">
        <v>0.1</v>
      </c>
      <c r="J30" s="839">
        <f t="shared" si="1"/>
        <v>512</v>
      </c>
      <c r="K30" s="449" t="s">
        <v>9229</v>
      </c>
      <c r="L30" s="450" t="s">
        <v>9230</v>
      </c>
      <c r="M30" s="450" t="s">
        <v>9231</v>
      </c>
      <c r="N30" s="840" t="s">
        <v>8974</v>
      </c>
      <c r="O30" s="419">
        <v>45.0</v>
      </c>
      <c r="P30" s="419">
        <v>70.0</v>
      </c>
      <c r="Q30" s="419">
        <v>20.0</v>
      </c>
      <c r="R30" s="419">
        <v>80.0</v>
      </c>
      <c r="S30" s="418"/>
      <c r="T30" s="418"/>
      <c r="U30" s="418"/>
      <c r="V30" s="418"/>
      <c r="W30" s="419" t="s">
        <v>9192</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8976</v>
      </c>
      <c r="BG30" s="796">
        <v>50.0</v>
      </c>
      <c r="BH30" s="861"/>
      <c r="BI30" s="861"/>
      <c r="BJ30" s="861" t="s">
        <v>9159</v>
      </c>
      <c r="BK30" s="862"/>
      <c r="BL30" s="796" t="s">
        <v>9232</v>
      </c>
      <c r="BM30" s="863">
        <v>0.5114</v>
      </c>
      <c r="BN30" s="867"/>
      <c r="BO30" s="868"/>
      <c r="BP30" s="419" t="s">
        <v>9233</v>
      </c>
      <c r="BQ30" s="453"/>
      <c r="BR30" s="453"/>
      <c r="BS30" s="453"/>
      <c r="BT30" s="869">
        <v>100.0</v>
      </c>
      <c r="BU30" s="869" t="s">
        <v>9197</v>
      </c>
      <c r="BV30" s="513" t="s">
        <v>8982</v>
      </c>
      <c r="BW30" s="685"/>
      <c r="BX30" s="685"/>
      <c r="BY30" s="685"/>
      <c r="BZ30" s="685"/>
      <c r="CA30" s="685"/>
      <c r="CB30" s="685"/>
      <c r="CC30" s="851" t="s">
        <v>7274</v>
      </c>
      <c r="CD30" s="685"/>
      <c r="CE30" s="685"/>
      <c r="CF30" s="685"/>
      <c r="CG30" s="685"/>
      <c r="CH30" s="685"/>
      <c r="CI30" s="685"/>
      <c r="CJ30" s="685"/>
      <c r="CK30" s="685"/>
      <c r="CL30" s="685"/>
      <c r="CM30" s="685"/>
      <c r="CN30" s="685"/>
      <c r="CO30" s="685"/>
      <c r="CP30" s="685"/>
      <c r="CQ30" s="685"/>
    </row>
    <row r="31" ht="30.0" customHeight="1">
      <c r="A31" s="852" t="s">
        <v>6564</v>
      </c>
      <c r="B31" s="853" t="s">
        <v>9234</v>
      </c>
      <c r="C31" s="485"/>
      <c r="D31" s="833">
        <v>50.0</v>
      </c>
      <c r="E31" s="854" t="s">
        <v>9235</v>
      </c>
      <c r="F31" s="855" t="s">
        <v>9236</v>
      </c>
      <c r="G31" s="414">
        <v>2.000524735035E12</v>
      </c>
      <c r="H31" s="796">
        <v>525.0</v>
      </c>
      <c r="I31" s="879">
        <v>0.1</v>
      </c>
      <c r="J31" s="839">
        <f t="shared" si="1"/>
        <v>473</v>
      </c>
      <c r="K31" s="449" t="s">
        <v>9237</v>
      </c>
      <c r="L31" s="450" t="s">
        <v>9238</v>
      </c>
      <c r="M31" s="450" t="s">
        <v>9239</v>
      </c>
      <c r="N31" s="840" t="s">
        <v>8974</v>
      </c>
      <c r="O31" s="796" t="s">
        <v>8992</v>
      </c>
      <c r="P31" s="796" t="s">
        <v>8992</v>
      </c>
      <c r="Q31" s="796" t="s">
        <v>8992</v>
      </c>
      <c r="R31" s="796" t="s">
        <v>8992</v>
      </c>
      <c r="S31" s="418"/>
      <c r="T31" s="418"/>
      <c r="U31" s="418"/>
      <c r="V31" s="418"/>
      <c r="W31" s="796" t="s">
        <v>8992</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8976</v>
      </c>
      <c r="BG31" s="886" t="s">
        <v>9240</v>
      </c>
      <c r="BH31" s="861"/>
      <c r="BI31" s="861"/>
      <c r="BJ31" s="861" t="s">
        <v>9241</v>
      </c>
      <c r="BK31" s="862"/>
      <c r="BL31" s="796" t="s">
        <v>9242</v>
      </c>
      <c r="BM31" s="863">
        <v>0.4802</v>
      </c>
      <c r="BN31" s="796"/>
      <c r="BO31" s="868"/>
      <c r="BP31" s="796" t="s">
        <v>8992</v>
      </c>
      <c r="BQ31" s="796" t="s">
        <v>8992</v>
      </c>
      <c r="BR31" s="796" t="s">
        <v>8992</v>
      </c>
      <c r="BS31" s="796" t="s">
        <v>8992</v>
      </c>
      <c r="BT31" s="796" t="s">
        <v>8992</v>
      </c>
      <c r="BU31" s="796" t="s">
        <v>8992</v>
      </c>
      <c r="BV31" s="513" t="s">
        <v>8982</v>
      </c>
      <c r="BW31" s="866"/>
      <c r="BX31" s="866"/>
      <c r="BY31" s="866"/>
      <c r="BZ31" s="866"/>
      <c r="CA31" s="866"/>
      <c r="CB31" s="866"/>
      <c r="CC31" s="851" t="s">
        <v>7274</v>
      </c>
      <c r="CD31" s="866"/>
      <c r="CE31" s="866"/>
      <c r="CF31" s="866"/>
      <c r="CG31" s="866"/>
      <c r="CH31" s="866"/>
      <c r="CI31" s="796" t="s">
        <v>8993</v>
      </c>
      <c r="CJ31" s="796" t="s">
        <v>8993</v>
      </c>
      <c r="CK31" s="796" t="s">
        <v>8993</v>
      </c>
      <c r="CL31" s="796" t="s">
        <v>8993</v>
      </c>
      <c r="CM31" s="796" t="s">
        <v>8993</v>
      </c>
      <c r="CN31" s="796" t="s">
        <v>8993</v>
      </c>
      <c r="CO31" s="796" t="s">
        <v>8993</v>
      </c>
      <c r="CP31" s="685"/>
      <c r="CQ31" s="685"/>
    </row>
    <row r="32" ht="30.0" customHeight="1">
      <c r="A32" s="852" t="s">
        <v>6564</v>
      </c>
      <c r="B32" s="853" t="s">
        <v>9243</v>
      </c>
      <c r="C32" s="485"/>
      <c r="D32" s="833">
        <v>50.0</v>
      </c>
      <c r="E32" s="854" t="s">
        <v>9244</v>
      </c>
      <c r="F32" s="855" t="s">
        <v>9245</v>
      </c>
      <c r="G32" s="887">
        <v>2.034050218823E12</v>
      </c>
      <c r="H32" s="796">
        <v>550.0</v>
      </c>
      <c r="I32" s="879">
        <v>0.1</v>
      </c>
      <c r="J32" s="839">
        <f t="shared" si="1"/>
        <v>495</v>
      </c>
      <c r="K32" s="888" t="s">
        <v>9246</v>
      </c>
      <c r="L32" s="449" t="s">
        <v>9247</v>
      </c>
      <c r="M32" s="888" t="s">
        <v>9248</v>
      </c>
      <c r="N32" s="840" t="s">
        <v>8974</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8976</v>
      </c>
      <c r="BG32" s="866"/>
      <c r="BH32" s="861"/>
      <c r="BI32" s="861"/>
      <c r="BJ32" s="861" t="s">
        <v>9249</v>
      </c>
      <c r="BK32" s="862"/>
      <c r="BL32" s="796" t="s">
        <v>9250</v>
      </c>
      <c r="BM32" s="863">
        <v>0.6091</v>
      </c>
      <c r="BN32" s="867"/>
      <c r="BO32" s="868"/>
      <c r="BP32" s="419" t="s">
        <v>9251</v>
      </c>
      <c r="BQ32" s="453"/>
      <c r="BR32" s="453"/>
      <c r="BS32" s="453"/>
      <c r="BT32" s="869">
        <v>100.0</v>
      </c>
      <c r="BU32" s="869" t="s">
        <v>9197</v>
      </c>
      <c r="BV32" s="878"/>
      <c r="BW32" s="685"/>
      <c r="BX32" s="685"/>
      <c r="BY32" s="685"/>
      <c r="BZ32" s="685"/>
      <c r="CA32" s="685"/>
      <c r="CB32" s="685"/>
      <c r="CC32" s="851" t="s">
        <v>7274</v>
      </c>
      <c r="CD32" s="685"/>
      <c r="CE32" s="685"/>
      <c r="CF32" s="685"/>
      <c r="CG32" s="685"/>
      <c r="CH32" s="685"/>
      <c r="CI32" s="685"/>
      <c r="CJ32" s="685"/>
      <c r="CK32" s="685"/>
      <c r="CL32" s="685"/>
      <c r="CM32" s="685"/>
      <c r="CN32" s="685"/>
      <c r="CO32" s="685"/>
      <c r="CP32" s="685"/>
      <c r="CQ32" s="685"/>
    </row>
    <row r="33" ht="30.0" customHeight="1">
      <c r="A33" s="852" t="s">
        <v>6564</v>
      </c>
      <c r="B33" s="853" t="s">
        <v>9252</v>
      </c>
      <c r="C33" s="555" t="s">
        <v>110</v>
      </c>
      <c r="D33" s="475">
        <v>0.0</v>
      </c>
      <c r="E33" s="889" t="s">
        <v>9253</v>
      </c>
      <c r="F33" s="855" t="s">
        <v>9254</v>
      </c>
      <c r="G33" s="414">
        <v>2.000524735059E12</v>
      </c>
      <c r="H33" s="796">
        <v>300.0</v>
      </c>
      <c r="I33" s="890">
        <v>0.3</v>
      </c>
      <c r="J33" s="839">
        <f t="shared" si="1"/>
        <v>210</v>
      </c>
      <c r="K33" s="412" t="s">
        <v>9255</v>
      </c>
      <c r="L33" s="562" t="s">
        <v>9256</v>
      </c>
      <c r="M33" s="891" t="s">
        <v>9257</v>
      </c>
      <c r="N33" s="840" t="s">
        <v>8974</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8976</v>
      </c>
      <c r="BG33" s="796" t="s">
        <v>9258</v>
      </c>
      <c r="BH33" s="861"/>
      <c r="BI33" s="861"/>
      <c r="BJ33" s="861" t="s">
        <v>9259</v>
      </c>
      <c r="BK33" s="862"/>
      <c r="BL33" s="796" t="s">
        <v>9260</v>
      </c>
      <c r="BM33" s="863">
        <v>0.3219</v>
      </c>
      <c r="BN33" s="867"/>
      <c r="BO33" s="868"/>
      <c r="BP33" s="566" t="s">
        <v>9261</v>
      </c>
      <c r="BQ33" s="587"/>
      <c r="BR33" s="587"/>
      <c r="BS33" s="587"/>
      <c r="BT33" s="892">
        <v>100.0</v>
      </c>
      <c r="BU33" s="892" t="s">
        <v>9197</v>
      </c>
      <c r="BV33" s="513" t="s">
        <v>8982</v>
      </c>
      <c r="BW33" s="893"/>
      <c r="BX33" s="893"/>
      <c r="BY33" s="893"/>
      <c r="BZ33" s="893"/>
      <c r="CA33" s="893"/>
      <c r="CB33" s="893"/>
      <c r="CC33" s="851" t="s">
        <v>7274</v>
      </c>
      <c r="CD33" s="893"/>
      <c r="CE33" s="893"/>
      <c r="CF33" s="893"/>
      <c r="CG33" s="893"/>
      <c r="CH33" s="893"/>
      <c r="CI33" s="893"/>
      <c r="CJ33" s="893"/>
      <c r="CK33" s="893"/>
      <c r="CL33" s="893"/>
      <c r="CM33" s="893"/>
      <c r="CN33" s="893"/>
      <c r="CO33" s="893"/>
      <c r="CP33" s="893"/>
      <c r="CQ33" s="893"/>
    </row>
    <row r="34" ht="30.0" customHeight="1">
      <c r="A34" s="852" t="s">
        <v>6564</v>
      </c>
      <c r="B34" s="853" t="s">
        <v>9262</v>
      </c>
      <c r="C34" s="485"/>
      <c r="D34" s="833">
        <v>50.0</v>
      </c>
      <c r="E34" s="854" t="s">
        <v>9263</v>
      </c>
      <c r="F34" s="855" t="s">
        <v>9264</v>
      </c>
      <c r="G34" s="414">
        <v>2.000524735066E12</v>
      </c>
      <c r="H34" s="796">
        <v>300.0</v>
      </c>
      <c r="I34" s="894">
        <v>0.1</v>
      </c>
      <c r="J34" s="839">
        <f t="shared" si="1"/>
        <v>270</v>
      </c>
      <c r="K34" s="449" t="s">
        <v>9265</v>
      </c>
      <c r="L34" s="450" t="s">
        <v>9266</v>
      </c>
      <c r="M34" s="450" t="s">
        <v>9267</v>
      </c>
      <c r="N34" s="840" t="s">
        <v>8974</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8976</v>
      </c>
      <c r="BG34" s="796" t="s">
        <v>8977</v>
      </c>
      <c r="BH34" s="861"/>
      <c r="BI34" s="861"/>
      <c r="BJ34" s="861" t="s">
        <v>9259</v>
      </c>
      <c r="BK34" s="862"/>
      <c r="BL34" s="796" t="s">
        <v>9268</v>
      </c>
      <c r="BM34" s="863">
        <v>0.3229</v>
      </c>
      <c r="BN34" s="867"/>
      <c r="BO34" s="868"/>
      <c r="BP34" s="419" t="s">
        <v>9269</v>
      </c>
      <c r="BQ34" s="453"/>
      <c r="BR34" s="453"/>
      <c r="BS34" s="453"/>
      <c r="BT34" s="869">
        <v>100.0</v>
      </c>
      <c r="BU34" s="869" t="s">
        <v>9197</v>
      </c>
      <c r="BV34" s="513" t="s">
        <v>8982</v>
      </c>
      <c r="BW34" s="685"/>
      <c r="BX34" s="685"/>
      <c r="BY34" s="685"/>
      <c r="BZ34" s="685"/>
      <c r="CA34" s="685"/>
      <c r="CB34" s="685"/>
      <c r="CC34" s="851" t="s">
        <v>7274</v>
      </c>
      <c r="CD34" s="685"/>
      <c r="CE34" s="685"/>
      <c r="CF34" s="685"/>
      <c r="CG34" s="685"/>
      <c r="CH34" s="685"/>
      <c r="CI34" s="685"/>
      <c r="CJ34" s="685"/>
      <c r="CK34" s="685"/>
      <c r="CL34" s="685"/>
      <c r="CM34" s="685"/>
      <c r="CN34" s="685"/>
      <c r="CO34" s="685"/>
      <c r="CP34" s="685"/>
      <c r="CQ34" s="685"/>
    </row>
    <row r="35" ht="30.0" customHeight="1">
      <c r="A35" s="852" t="s">
        <v>6564</v>
      </c>
      <c r="B35" s="853" t="s">
        <v>9270</v>
      </c>
      <c r="C35" s="485"/>
      <c r="D35" s="833">
        <v>50.0</v>
      </c>
      <c r="E35" s="854" t="s">
        <v>9271</v>
      </c>
      <c r="F35" s="855" t="s">
        <v>9272</v>
      </c>
      <c r="G35" s="414">
        <v>2.000524735073E12</v>
      </c>
      <c r="H35" s="796">
        <v>300.0</v>
      </c>
      <c r="I35" s="894">
        <v>0.1</v>
      </c>
      <c r="J35" s="839">
        <f t="shared" si="1"/>
        <v>270</v>
      </c>
      <c r="K35" s="449" t="s">
        <v>9273</v>
      </c>
      <c r="L35" s="450" t="s">
        <v>9274</v>
      </c>
      <c r="M35" s="450" t="s">
        <v>9275</v>
      </c>
      <c r="N35" s="840" t="s">
        <v>8974</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8976</v>
      </c>
      <c r="BG35" s="796" t="s">
        <v>9276</v>
      </c>
      <c r="BH35" s="861"/>
      <c r="BI35" s="861"/>
      <c r="BJ35" s="861" t="s">
        <v>9259</v>
      </c>
      <c r="BK35" s="862"/>
      <c r="BL35" s="796" t="s">
        <v>9277</v>
      </c>
      <c r="BM35" s="863">
        <v>0.32</v>
      </c>
      <c r="BN35" s="867"/>
      <c r="BO35" s="868"/>
      <c r="BP35" s="419" t="s">
        <v>9278</v>
      </c>
      <c r="BQ35" s="453"/>
      <c r="BR35" s="453"/>
      <c r="BS35" s="453"/>
      <c r="BT35" s="869">
        <v>100.0</v>
      </c>
      <c r="BU35" s="869" t="s">
        <v>9197</v>
      </c>
      <c r="BV35" s="513" t="s">
        <v>8982</v>
      </c>
      <c r="BW35" s="685"/>
      <c r="BX35" s="685"/>
      <c r="BY35" s="685"/>
      <c r="BZ35" s="685"/>
      <c r="CA35" s="685"/>
      <c r="CB35" s="685"/>
      <c r="CC35" s="851" t="s">
        <v>7274</v>
      </c>
      <c r="CD35" s="685"/>
      <c r="CE35" s="685"/>
      <c r="CF35" s="685"/>
      <c r="CG35" s="685"/>
      <c r="CH35" s="685"/>
      <c r="CI35" s="685"/>
      <c r="CJ35" s="685"/>
      <c r="CK35" s="685"/>
      <c r="CL35" s="685"/>
      <c r="CM35" s="685"/>
      <c r="CN35" s="685"/>
      <c r="CO35" s="685"/>
      <c r="CP35" s="685"/>
      <c r="CQ35" s="685"/>
    </row>
    <row r="36" ht="30.0" customHeight="1">
      <c r="A36" s="852" t="s">
        <v>6564</v>
      </c>
      <c r="B36" s="853" t="s">
        <v>9279</v>
      </c>
      <c r="C36" s="485"/>
      <c r="D36" s="833">
        <v>50.0</v>
      </c>
      <c r="E36" s="854" t="s">
        <v>9280</v>
      </c>
      <c r="F36" s="855" t="s">
        <v>9281</v>
      </c>
      <c r="G36" s="414">
        <v>2.00052473508E12</v>
      </c>
      <c r="H36" s="796">
        <v>300.0</v>
      </c>
      <c r="I36" s="894">
        <v>0.1</v>
      </c>
      <c r="J36" s="839">
        <f t="shared" si="1"/>
        <v>270</v>
      </c>
      <c r="K36" s="449" t="s">
        <v>9282</v>
      </c>
      <c r="L36" s="562" t="s">
        <v>9283</v>
      </c>
      <c r="M36" s="562" t="s">
        <v>9284</v>
      </c>
      <c r="N36" s="840" t="s">
        <v>8974</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8976</v>
      </c>
      <c r="BG36" s="796" t="s">
        <v>9285</v>
      </c>
      <c r="BH36" s="861"/>
      <c r="BI36" s="861"/>
      <c r="BJ36" s="861" t="s">
        <v>9259</v>
      </c>
      <c r="BK36" s="862"/>
      <c r="BL36" s="796" t="s">
        <v>9286</v>
      </c>
      <c r="BM36" s="863">
        <v>0.3181</v>
      </c>
      <c r="BN36" s="867"/>
      <c r="BO36" s="868"/>
      <c r="BP36" s="566" t="s">
        <v>9287</v>
      </c>
      <c r="BQ36" s="587"/>
      <c r="BR36" s="587"/>
      <c r="BS36" s="587"/>
      <c r="BT36" s="892">
        <v>100.0</v>
      </c>
      <c r="BU36" s="892" t="s">
        <v>9197</v>
      </c>
      <c r="BV36" s="513" t="s">
        <v>8982</v>
      </c>
      <c r="BW36" s="893"/>
      <c r="BX36" s="893"/>
      <c r="BY36" s="893"/>
      <c r="BZ36" s="893"/>
      <c r="CA36" s="893"/>
      <c r="CB36" s="893"/>
      <c r="CC36" s="851" t="s">
        <v>7274</v>
      </c>
      <c r="CD36" s="893"/>
      <c r="CE36" s="893"/>
      <c r="CF36" s="893"/>
      <c r="CG36" s="893"/>
      <c r="CH36" s="893"/>
      <c r="CI36" s="893"/>
      <c r="CJ36" s="893"/>
      <c r="CK36" s="893"/>
      <c r="CL36" s="893"/>
      <c r="CM36" s="893"/>
      <c r="CN36" s="893"/>
      <c r="CO36" s="893"/>
      <c r="CP36" s="893"/>
      <c r="CQ36" s="893"/>
    </row>
    <row r="37" ht="30.0" customHeight="1">
      <c r="A37" s="852" t="s">
        <v>6564</v>
      </c>
      <c r="B37" s="853" t="s">
        <v>9288</v>
      </c>
      <c r="C37" s="485"/>
      <c r="D37" s="833">
        <v>50.0</v>
      </c>
      <c r="E37" s="854" t="s">
        <v>9289</v>
      </c>
      <c r="F37" s="855" t="s">
        <v>9290</v>
      </c>
      <c r="G37" s="414">
        <v>2.000524735097E12</v>
      </c>
      <c r="H37" s="796">
        <v>300.0</v>
      </c>
      <c r="I37" s="894">
        <v>0.1</v>
      </c>
      <c r="J37" s="839">
        <f t="shared" si="1"/>
        <v>270</v>
      </c>
      <c r="K37" s="449" t="s">
        <v>9291</v>
      </c>
      <c r="L37" s="450" t="s">
        <v>9292</v>
      </c>
      <c r="M37" s="450" t="s">
        <v>9293</v>
      </c>
      <c r="N37" s="840" t="s">
        <v>8974</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8976</v>
      </c>
      <c r="BG37" s="796" t="s">
        <v>9285</v>
      </c>
      <c r="BH37" s="861"/>
      <c r="BI37" s="861"/>
      <c r="BJ37" s="861" t="s">
        <v>9259</v>
      </c>
      <c r="BK37" s="862"/>
      <c r="BL37" s="796" t="s">
        <v>9286</v>
      </c>
      <c r="BM37" s="863">
        <v>0.3181</v>
      </c>
      <c r="BN37" s="867"/>
      <c r="BO37" s="868"/>
      <c r="BP37" s="419" t="s">
        <v>9294</v>
      </c>
      <c r="BQ37" s="453"/>
      <c r="BR37" s="453"/>
      <c r="BS37" s="453"/>
      <c r="BT37" s="869">
        <v>100.0</v>
      </c>
      <c r="BU37" s="869" t="s">
        <v>9197</v>
      </c>
      <c r="BV37" s="513" t="s">
        <v>8982</v>
      </c>
      <c r="BW37" s="685"/>
      <c r="BX37" s="685"/>
      <c r="BY37" s="685"/>
      <c r="BZ37" s="685"/>
      <c r="CA37" s="685"/>
      <c r="CB37" s="685"/>
      <c r="CC37" s="851" t="s">
        <v>7274</v>
      </c>
      <c r="CD37" s="685"/>
      <c r="CE37" s="685"/>
      <c r="CF37" s="685"/>
      <c r="CG37" s="685"/>
      <c r="CH37" s="685"/>
      <c r="CI37" s="685"/>
      <c r="CJ37" s="685"/>
      <c r="CK37" s="685"/>
      <c r="CL37" s="685"/>
      <c r="CM37" s="685"/>
      <c r="CN37" s="685"/>
      <c r="CO37" s="685"/>
      <c r="CP37" s="685"/>
      <c r="CQ37" s="685"/>
    </row>
    <row r="38" ht="30.0" customHeight="1">
      <c r="A38" s="852" t="s">
        <v>6564</v>
      </c>
      <c r="B38" s="853" t="s">
        <v>9295</v>
      </c>
      <c r="C38" s="485"/>
      <c r="D38" s="833">
        <v>50.0</v>
      </c>
      <c r="E38" s="854" t="s">
        <v>9296</v>
      </c>
      <c r="F38" s="855" t="s">
        <v>9297</v>
      </c>
      <c r="G38" s="414">
        <v>2.000524735103E12</v>
      </c>
      <c r="H38" s="796">
        <v>300.0</v>
      </c>
      <c r="I38" s="894">
        <v>0.1</v>
      </c>
      <c r="J38" s="839">
        <f t="shared" si="1"/>
        <v>270</v>
      </c>
      <c r="K38" s="449" t="s">
        <v>9298</v>
      </c>
      <c r="L38" s="450" t="s">
        <v>9299</v>
      </c>
      <c r="M38" s="450" t="s">
        <v>9300</v>
      </c>
      <c r="N38" s="840" t="s">
        <v>8974</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8976</v>
      </c>
      <c r="BG38" s="796" t="s">
        <v>9285</v>
      </c>
      <c r="BH38" s="861"/>
      <c r="BI38" s="861"/>
      <c r="BJ38" s="861" t="s">
        <v>9259</v>
      </c>
      <c r="BK38" s="862"/>
      <c r="BL38" s="796" t="s">
        <v>9286</v>
      </c>
      <c r="BM38" s="863">
        <v>0.3181</v>
      </c>
      <c r="BN38" s="867"/>
      <c r="BO38" s="868"/>
      <c r="BP38" s="419" t="s">
        <v>9301</v>
      </c>
      <c r="BQ38" s="453"/>
      <c r="BR38" s="453"/>
      <c r="BS38" s="453"/>
      <c r="BT38" s="869">
        <v>100.0</v>
      </c>
      <c r="BU38" s="869" t="s">
        <v>9197</v>
      </c>
      <c r="BV38" s="513" t="s">
        <v>8982</v>
      </c>
      <c r="BW38" s="685"/>
      <c r="BX38" s="685"/>
      <c r="BY38" s="685"/>
      <c r="BZ38" s="685"/>
      <c r="CA38" s="685"/>
      <c r="CB38" s="685"/>
      <c r="CC38" s="851" t="s">
        <v>7274</v>
      </c>
      <c r="CD38" s="685"/>
      <c r="CE38" s="685"/>
      <c r="CF38" s="685"/>
      <c r="CG38" s="685"/>
      <c r="CH38" s="685"/>
      <c r="CI38" s="685"/>
      <c r="CJ38" s="685"/>
      <c r="CK38" s="685"/>
      <c r="CL38" s="685"/>
      <c r="CM38" s="685"/>
      <c r="CN38" s="685"/>
      <c r="CO38" s="685"/>
      <c r="CP38" s="685"/>
      <c r="CQ38" s="685"/>
    </row>
    <row r="39" ht="30.0" customHeight="1">
      <c r="A39" s="852" t="s">
        <v>6564</v>
      </c>
      <c r="B39" s="853" t="s">
        <v>9302</v>
      </c>
      <c r="C39" s="485"/>
      <c r="D39" s="833">
        <v>50.0</v>
      </c>
      <c r="E39" s="854" t="s">
        <v>9303</v>
      </c>
      <c r="F39" s="855" t="s">
        <v>9304</v>
      </c>
      <c r="G39" s="414">
        <v>2.00052473511E12</v>
      </c>
      <c r="H39" s="796">
        <v>300.0</v>
      </c>
      <c r="I39" s="894">
        <v>0.1</v>
      </c>
      <c r="J39" s="839">
        <f t="shared" si="1"/>
        <v>270</v>
      </c>
      <c r="K39" s="449" t="s">
        <v>9305</v>
      </c>
      <c r="L39" s="450" t="s">
        <v>9306</v>
      </c>
      <c r="M39" s="450" t="s">
        <v>9307</v>
      </c>
      <c r="N39" s="840" t="s">
        <v>8974</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8976</v>
      </c>
      <c r="BG39" s="796" t="s">
        <v>9285</v>
      </c>
      <c r="BH39" s="861"/>
      <c r="BI39" s="861"/>
      <c r="BJ39" s="861" t="s">
        <v>9308</v>
      </c>
      <c r="BK39" s="862"/>
      <c r="BL39" s="796" t="s">
        <v>9309</v>
      </c>
      <c r="BM39" s="863">
        <v>0.3758</v>
      </c>
      <c r="BN39" s="867"/>
      <c r="BO39" s="868"/>
      <c r="BP39" s="419" t="s">
        <v>9310</v>
      </c>
      <c r="BQ39" s="453"/>
      <c r="BR39" s="453"/>
      <c r="BS39" s="453"/>
      <c r="BT39" s="869">
        <v>100.0</v>
      </c>
      <c r="BU39" s="869" t="s">
        <v>9197</v>
      </c>
      <c r="BV39" s="513" t="s">
        <v>8982</v>
      </c>
      <c r="BW39" s="685"/>
      <c r="BX39" s="685"/>
      <c r="BY39" s="685"/>
      <c r="BZ39" s="685"/>
      <c r="CA39" s="685"/>
      <c r="CB39" s="685"/>
      <c r="CC39" s="851" t="s">
        <v>7274</v>
      </c>
      <c r="CD39" s="685"/>
      <c r="CE39" s="685"/>
      <c r="CF39" s="685"/>
      <c r="CG39" s="685"/>
      <c r="CH39" s="685"/>
      <c r="CI39" s="685"/>
      <c r="CJ39" s="685"/>
      <c r="CK39" s="685"/>
      <c r="CL39" s="685"/>
      <c r="CM39" s="685"/>
      <c r="CN39" s="685"/>
      <c r="CO39" s="685"/>
      <c r="CP39" s="685"/>
      <c r="CQ39" s="685"/>
    </row>
    <row r="40" ht="30.0" customHeight="1">
      <c r="A40" s="852" t="s">
        <v>6564</v>
      </c>
      <c r="B40" s="853" t="s">
        <v>9311</v>
      </c>
      <c r="C40" s="485"/>
      <c r="D40" s="833">
        <v>50.0</v>
      </c>
      <c r="E40" s="854" t="s">
        <v>9312</v>
      </c>
      <c r="F40" s="855" t="s">
        <v>9313</v>
      </c>
      <c r="G40" s="414">
        <v>2.000524735127E12</v>
      </c>
      <c r="H40" s="796">
        <v>300.0</v>
      </c>
      <c r="I40" s="894">
        <v>0.1</v>
      </c>
      <c r="J40" s="839">
        <f t="shared" si="1"/>
        <v>270</v>
      </c>
      <c r="K40" s="449" t="s">
        <v>9314</v>
      </c>
      <c r="L40" s="450" t="s">
        <v>9315</v>
      </c>
      <c r="M40" s="450" t="s">
        <v>9316</v>
      </c>
      <c r="N40" s="840" t="s">
        <v>8974</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8976</v>
      </c>
      <c r="BG40" s="796" t="s">
        <v>9317</v>
      </c>
      <c r="BH40" s="861"/>
      <c r="BI40" s="861"/>
      <c r="BJ40" s="861" t="s">
        <v>9259</v>
      </c>
      <c r="BK40" s="862"/>
      <c r="BL40" s="796" t="s">
        <v>9318</v>
      </c>
      <c r="BM40" s="863">
        <v>0.3086</v>
      </c>
      <c r="BN40" s="867"/>
      <c r="BO40" s="868"/>
      <c r="BP40" s="419" t="s">
        <v>9319</v>
      </c>
      <c r="BQ40" s="453"/>
      <c r="BR40" s="453"/>
      <c r="BS40" s="453"/>
      <c r="BT40" s="869">
        <v>100.0</v>
      </c>
      <c r="BU40" s="869" t="s">
        <v>9197</v>
      </c>
      <c r="BV40" s="513" t="s">
        <v>8982</v>
      </c>
      <c r="BW40" s="685"/>
      <c r="BX40" s="685"/>
      <c r="BY40" s="685"/>
      <c r="BZ40" s="685"/>
      <c r="CA40" s="685"/>
      <c r="CB40" s="685"/>
      <c r="CC40" s="851" t="s">
        <v>7274</v>
      </c>
      <c r="CD40" s="685"/>
      <c r="CE40" s="685"/>
      <c r="CF40" s="685"/>
      <c r="CG40" s="685"/>
      <c r="CH40" s="685"/>
      <c r="CI40" s="685"/>
      <c r="CJ40" s="685"/>
      <c r="CK40" s="685"/>
      <c r="CL40" s="685"/>
      <c r="CM40" s="685"/>
      <c r="CN40" s="685"/>
      <c r="CO40" s="685"/>
      <c r="CP40" s="685"/>
      <c r="CQ40" s="685"/>
    </row>
    <row r="41" ht="30.0" customHeight="1">
      <c r="A41" s="852" t="s">
        <v>6564</v>
      </c>
      <c r="B41" s="853" t="s">
        <v>9320</v>
      </c>
      <c r="C41" s="485"/>
      <c r="D41" s="833">
        <v>50.0</v>
      </c>
      <c r="E41" s="854" t="s">
        <v>9321</v>
      </c>
      <c r="F41" s="855" t="s">
        <v>9322</v>
      </c>
      <c r="G41" s="414">
        <v>2.000524735134E12</v>
      </c>
      <c r="H41" s="796">
        <v>350.0</v>
      </c>
      <c r="I41" s="894">
        <v>0.1</v>
      </c>
      <c r="J41" s="839">
        <f t="shared" si="1"/>
        <v>315</v>
      </c>
      <c r="K41" s="449" t="s">
        <v>9323</v>
      </c>
      <c r="L41" s="450" t="s">
        <v>9324</v>
      </c>
      <c r="M41" s="450" t="s">
        <v>9325</v>
      </c>
      <c r="N41" s="840" t="s">
        <v>8974</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8976</v>
      </c>
      <c r="BG41" s="796" t="s">
        <v>9317</v>
      </c>
      <c r="BH41" s="861"/>
      <c r="BI41" s="861"/>
      <c r="BJ41" s="861" t="s">
        <v>9326</v>
      </c>
      <c r="BK41" s="862"/>
      <c r="BL41" s="796" t="s">
        <v>9327</v>
      </c>
      <c r="BM41" s="863">
        <v>0.3759</v>
      </c>
      <c r="BN41" s="867"/>
      <c r="BO41" s="868"/>
      <c r="BP41" s="419" t="s">
        <v>9328</v>
      </c>
      <c r="BQ41" s="453"/>
      <c r="BR41" s="453"/>
      <c r="BS41" s="453"/>
      <c r="BT41" s="869">
        <v>100.0</v>
      </c>
      <c r="BU41" s="869" t="s">
        <v>9197</v>
      </c>
      <c r="BV41" s="513" t="s">
        <v>8982</v>
      </c>
      <c r="BW41" s="685"/>
      <c r="BX41" s="685"/>
      <c r="BY41" s="685"/>
      <c r="BZ41" s="685"/>
      <c r="CA41" s="685"/>
      <c r="CB41" s="685"/>
      <c r="CC41" s="851" t="s">
        <v>7274</v>
      </c>
      <c r="CD41" s="685"/>
      <c r="CE41" s="685"/>
      <c r="CF41" s="685"/>
      <c r="CG41" s="685"/>
      <c r="CH41" s="685"/>
      <c r="CI41" s="685"/>
      <c r="CJ41" s="685"/>
      <c r="CK41" s="685"/>
      <c r="CL41" s="685"/>
      <c r="CM41" s="685"/>
      <c r="CN41" s="685"/>
      <c r="CO41" s="685"/>
      <c r="CP41" s="685"/>
      <c r="CQ41" s="685"/>
    </row>
    <row r="42" ht="30.0" customHeight="1">
      <c r="A42" s="852" t="s">
        <v>6564</v>
      </c>
      <c r="B42" s="853" t="s">
        <v>9329</v>
      </c>
      <c r="C42" s="485"/>
      <c r="D42" s="833">
        <v>50.0</v>
      </c>
      <c r="E42" s="854" t="s">
        <v>9330</v>
      </c>
      <c r="F42" s="855" t="s">
        <v>9331</v>
      </c>
      <c r="G42" s="414">
        <v>2.000524735141E12</v>
      </c>
      <c r="H42" s="796">
        <v>363.0</v>
      </c>
      <c r="I42" s="879">
        <v>0.1</v>
      </c>
      <c r="J42" s="839">
        <f t="shared" si="1"/>
        <v>327</v>
      </c>
      <c r="K42" s="449" t="s">
        <v>9332</v>
      </c>
      <c r="L42" s="450" t="s">
        <v>9333</v>
      </c>
      <c r="M42" s="450" t="s">
        <v>9334</v>
      </c>
      <c r="N42" s="840" t="s">
        <v>8974</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8976</v>
      </c>
      <c r="BG42" s="796">
        <v>20.0</v>
      </c>
      <c r="BH42" s="861"/>
      <c r="BI42" s="861"/>
      <c r="BJ42" s="861" t="s">
        <v>9335</v>
      </c>
      <c r="BK42" s="862"/>
      <c r="BL42" s="796" t="s">
        <v>9336</v>
      </c>
      <c r="BM42" s="863">
        <v>0.4364</v>
      </c>
      <c r="BN42" s="867"/>
      <c r="BO42" s="868"/>
      <c r="BP42" s="419" t="s">
        <v>9337</v>
      </c>
      <c r="BQ42" s="453"/>
      <c r="BR42" s="453"/>
      <c r="BS42" s="453"/>
      <c r="BT42" s="869">
        <v>100.0</v>
      </c>
      <c r="BU42" s="869" t="s">
        <v>9197</v>
      </c>
      <c r="BV42" s="513" t="s">
        <v>8982</v>
      </c>
      <c r="BW42" s="685"/>
      <c r="BX42" s="685"/>
      <c r="BY42" s="685"/>
      <c r="BZ42" s="685"/>
      <c r="CA42" s="685"/>
      <c r="CB42" s="685"/>
      <c r="CC42" s="851" t="s">
        <v>7274</v>
      </c>
      <c r="CD42" s="685"/>
      <c r="CE42" s="685"/>
      <c r="CF42" s="685"/>
      <c r="CG42" s="685"/>
      <c r="CH42" s="685"/>
      <c r="CI42" s="685"/>
      <c r="CJ42" s="685"/>
      <c r="CK42" s="685"/>
      <c r="CL42" s="685"/>
      <c r="CM42" s="685"/>
      <c r="CN42" s="685"/>
      <c r="CO42" s="685"/>
      <c r="CP42" s="685"/>
      <c r="CQ42" s="685"/>
    </row>
    <row r="43" ht="30.0" customHeight="1">
      <c r="A43" s="852" t="s">
        <v>6564</v>
      </c>
      <c r="B43" s="853" t="s">
        <v>9338</v>
      </c>
      <c r="C43" s="485"/>
      <c r="D43" s="833">
        <v>50.0</v>
      </c>
      <c r="E43" s="854" t="s">
        <v>9339</v>
      </c>
      <c r="F43" s="855" t="s">
        <v>9340</v>
      </c>
      <c r="G43" s="414">
        <v>2.000524735158E12</v>
      </c>
      <c r="H43" s="796">
        <v>425.0</v>
      </c>
      <c r="I43" s="879">
        <v>0.1</v>
      </c>
      <c r="J43" s="839">
        <f t="shared" si="1"/>
        <v>383</v>
      </c>
      <c r="K43" s="449" t="s">
        <v>9341</v>
      </c>
      <c r="L43" s="450" t="s">
        <v>9342</v>
      </c>
      <c r="M43" s="450" t="s">
        <v>9343</v>
      </c>
      <c r="N43" s="840" t="s">
        <v>8974</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8976</v>
      </c>
      <c r="BG43" s="796">
        <v>20.0</v>
      </c>
      <c r="BH43" s="861"/>
      <c r="BI43" s="861"/>
      <c r="BJ43" s="861" t="s">
        <v>9344</v>
      </c>
      <c r="BK43" s="862"/>
      <c r="BL43" s="796" t="s">
        <v>9345</v>
      </c>
      <c r="BM43" s="863">
        <v>0.4859</v>
      </c>
      <c r="BN43" s="867"/>
      <c r="BO43" s="868"/>
      <c r="BP43" s="419" t="s">
        <v>9346</v>
      </c>
      <c r="BQ43" s="453"/>
      <c r="BR43" s="453"/>
      <c r="BS43" s="453"/>
      <c r="BT43" s="869">
        <v>100.0</v>
      </c>
      <c r="BU43" s="869" t="s">
        <v>9197</v>
      </c>
      <c r="BV43" s="513" t="s">
        <v>8982</v>
      </c>
      <c r="BW43" s="685"/>
      <c r="BX43" s="685"/>
      <c r="BY43" s="685"/>
      <c r="BZ43" s="685"/>
      <c r="CA43" s="685"/>
      <c r="CB43" s="685"/>
      <c r="CC43" s="851" t="s">
        <v>7274</v>
      </c>
      <c r="CD43" s="685"/>
      <c r="CE43" s="685"/>
      <c r="CF43" s="685"/>
      <c r="CG43" s="685"/>
      <c r="CH43" s="685"/>
      <c r="CI43" s="685"/>
      <c r="CJ43" s="685"/>
      <c r="CK43" s="685"/>
      <c r="CL43" s="685"/>
      <c r="CM43" s="685"/>
      <c r="CN43" s="685"/>
      <c r="CO43" s="685"/>
      <c r="CP43" s="685"/>
      <c r="CQ43" s="685"/>
    </row>
    <row r="44" ht="30.0" customHeight="1">
      <c r="A44" s="852" t="s">
        <v>6564</v>
      </c>
      <c r="B44" s="853" t="s">
        <v>9347</v>
      </c>
      <c r="C44" s="485"/>
      <c r="D44" s="833">
        <v>50.0</v>
      </c>
      <c r="E44" s="854" t="s">
        <v>9348</v>
      </c>
      <c r="F44" s="855" t="s">
        <v>9349</v>
      </c>
      <c r="G44" s="414">
        <v>2.000524735165E12</v>
      </c>
      <c r="H44" s="796">
        <v>448.0</v>
      </c>
      <c r="I44" s="879">
        <v>0.1</v>
      </c>
      <c r="J44" s="839">
        <f t="shared" si="1"/>
        <v>403</v>
      </c>
      <c r="K44" s="449" t="s">
        <v>9350</v>
      </c>
      <c r="L44" s="450" t="s">
        <v>9351</v>
      </c>
      <c r="M44" s="450" t="s">
        <v>9352</v>
      </c>
      <c r="N44" s="840" t="s">
        <v>8974</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8976</v>
      </c>
      <c r="BG44" s="796" t="s">
        <v>9353</v>
      </c>
      <c r="BH44" s="861"/>
      <c r="BI44" s="861"/>
      <c r="BJ44" s="861" t="s">
        <v>9354</v>
      </c>
      <c r="BK44" s="862"/>
      <c r="BL44" s="796" t="s">
        <v>9355</v>
      </c>
      <c r="BM44" s="863">
        <v>0.4987</v>
      </c>
      <c r="BN44" s="867"/>
      <c r="BO44" s="868"/>
      <c r="BP44" s="419" t="s">
        <v>9356</v>
      </c>
      <c r="BQ44" s="453"/>
      <c r="BR44" s="453"/>
      <c r="BS44" s="453"/>
      <c r="BT44" s="869">
        <v>100.0</v>
      </c>
      <c r="BU44" s="869" t="s">
        <v>9197</v>
      </c>
      <c r="BV44" s="513" t="s">
        <v>8982</v>
      </c>
      <c r="BW44" s="685"/>
      <c r="BX44" s="685"/>
      <c r="BY44" s="685"/>
      <c r="BZ44" s="685"/>
      <c r="CA44" s="685"/>
      <c r="CB44" s="685"/>
      <c r="CC44" s="851" t="s">
        <v>7274</v>
      </c>
      <c r="CD44" s="685"/>
      <c r="CE44" s="685"/>
      <c r="CF44" s="685"/>
      <c r="CG44" s="685"/>
      <c r="CH44" s="685"/>
      <c r="CI44" s="685"/>
      <c r="CJ44" s="685"/>
      <c r="CK44" s="685"/>
      <c r="CL44" s="685"/>
      <c r="CM44" s="685"/>
      <c r="CN44" s="685"/>
      <c r="CO44" s="685"/>
      <c r="CP44" s="685"/>
      <c r="CQ44" s="685"/>
    </row>
    <row r="45" ht="30.0" customHeight="1">
      <c r="A45" s="852" t="s">
        <v>6564</v>
      </c>
      <c r="B45" s="895" t="s">
        <v>9357</v>
      </c>
      <c r="C45" s="485"/>
      <c r="D45" s="833">
        <v>50.0</v>
      </c>
      <c r="E45" s="896" t="s">
        <v>9358</v>
      </c>
      <c r="F45" s="855" t="s">
        <v>9359</v>
      </c>
      <c r="G45" s="414">
        <v>2.000524735042E12</v>
      </c>
      <c r="H45" s="897">
        <v>461.0</v>
      </c>
      <c r="I45" s="898">
        <v>0.1</v>
      </c>
      <c r="J45" s="839">
        <f t="shared" si="1"/>
        <v>415</v>
      </c>
      <c r="K45" s="449" t="s">
        <v>9360</v>
      </c>
      <c r="L45" s="450" t="s">
        <v>9361</v>
      </c>
      <c r="M45" s="450" t="s">
        <v>9362</v>
      </c>
      <c r="N45" s="840" t="s">
        <v>8974</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7274</v>
      </c>
      <c r="CD45" s="685"/>
      <c r="CE45" s="685"/>
      <c r="CF45" s="685"/>
      <c r="CG45" s="685"/>
      <c r="CH45" s="685"/>
      <c r="CI45" s="685"/>
      <c r="CJ45" s="685"/>
      <c r="CK45" s="685"/>
      <c r="CL45" s="685"/>
      <c r="CM45" s="685"/>
      <c r="CN45" s="685"/>
      <c r="CO45" s="685"/>
      <c r="CP45" s="685"/>
      <c r="CQ45" s="685"/>
    </row>
    <row r="46" ht="30.0" customHeight="1">
      <c r="A46" s="852" t="s">
        <v>6564</v>
      </c>
      <c r="B46" s="853" t="s">
        <v>9363</v>
      </c>
      <c r="C46" s="485"/>
      <c r="D46" s="833">
        <v>50.0</v>
      </c>
      <c r="E46" s="854" t="s">
        <v>9364</v>
      </c>
      <c r="F46" s="855" t="s">
        <v>9365</v>
      </c>
      <c r="G46" s="414">
        <v>2.000524735189E12</v>
      </c>
      <c r="H46" s="796">
        <v>278.0</v>
      </c>
      <c r="I46" s="879">
        <v>0.2</v>
      </c>
      <c r="J46" s="839">
        <f t="shared" si="1"/>
        <v>222</v>
      </c>
      <c r="K46" s="449" t="s">
        <v>9366</v>
      </c>
      <c r="L46" s="450" t="s">
        <v>9367</v>
      </c>
      <c r="M46" s="450" t="s">
        <v>9368</v>
      </c>
      <c r="N46" s="840" t="s">
        <v>8974</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8976</v>
      </c>
      <c r="BG46" s="796">
        <v>15.0</v>
      </c>
      <c r="BH46" s="861"/>
      <c r="BI46" s="861"/>
      <c r="BJ46" s="861" t="s">
        <v>9369</v>
      </c>
      <c r="BK46" s="862"/>
      <c r="BL46" s="796" t="s">
        <v>9370</v>
      </c>
      <c r="BM46" s="863">
        <v>0.354</v>
      </c>
      <c r="BN46" s="867"/>
      <c r="BO46" s="868"/>
      <c r="BP46" s="419" t="s">
        <v>9371</v>
      </c>
      <c r="BQ46" s="453"/>
      <c r="BR46" s="453"/>
      <c r="BS46" s="453"/>
      <c r="BT46" s="869">
        <v>200.0</v>
      </c>
      <c r="BU46" s="869" t="s">
        <v>8981</v>
      </c>
      <c r="BV46" s="513" t="s">
        <v>8982</v>
      </c>
      <c r="BW46" s="685"/>
      <c r="BX46" s="685"/>
      <c r="BY46" s="685"/>
      <c r="BZ46" s="685"/>
      <c r="CA46" s="685"/>
      <c r="CB46" s="685"/>
      <c r="CC46" s="851" t="s">
        <v>7274</v>
      </c>
      <c r="CD46" s="685"/>
      <c r="CE46" s="685"/>
      <c r="CF46" s="685"/>
      <c r="CG46" s="685"/>
      <c r="CH46" s="685"/>
      <c r="CI46" s="685"/>
      <c r="CJ46" s="685"/>
      <c r="CK46" s="685"/>
      <c r="CL46" s="685"/>
      <c r="CM46" s="685"/>
      <c r="CN46" s="685"/>
      <c r="CO46" s="685"/>
      <c r="CP46" s="685"/>
      <c r="CQ46" s="685"/>
    </row>
    <row r="47" ht="30.0" customHeight="1">
      <c r="A47" s="852" t="s">
        <v>6564</v>
      </c>
      <c r="B47" s="853" t="s">
        <v>9372</v>
      </c>
      <c r="C47" s="485"/>
      <c r="D47" s="833">
        <v>50.0</v>
      </c>
      <c r="E47" s="854" t="s">
        <v>9373</v>
      </c>
      <c r="F47" s="855" t="s">
        <v>9374</v>
      </c>
      <c r="G47" s="414">
        <v>2.037233797269E12</v>
      </c>
      <c r="H47" s="796">
        <v>312.0</v>
      </c>
      <c r="I47" s="879">
        <v>0.2</v>
      </c>
      <c r="J47" s="839">
        <f t="shared" si="1"/>
        <v>250</v>
      </c>
      <c r="K47" s="412" t="s">
        <v>9375</v>
      </c>
      <c r="L47" s="450" t="s">
        <v>9376</v>
      </c>
      <c r="M47" s="450" t="s">
        <v>9377</v>
      </c>
      <c r="N47" s="840" t="s">
        <v>8974</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8976</v>
      </c>
      <c r="BG47" s="796" t="s">
        <v>9285</v>
      </c>
      <c r="BH47" s="861"/>
      <c r="BI47" s="861"/>
      <c r="BJ47" s="861" t="s">
        <v>9378</v>
      </c>
      <c r="BK47" s="862"/>
      <c r="BL47" s="796" t="s">
        <v>9379</v>
      </c>
      <c r="BM47" s="863">
        <v>0.392</v>
      </c>
      <c r="BN47" s="867"/>
      <c r="BO47" s="868"/>
      <c r="BP47" s="419" t="s">
        <v>9380</v>
      </c>
      <c r="BQ47" s="453"/>
      <c r="BR47" s="453"/>
      <c r="BS47" s="453"/>
      <c r="BT47" s="869">
        <v>200.0</v>
      </c>
      <c r="BU47" s="869" t="s">
        <v>8981</v>
      </c>
      <c r="BV47" s="878"/>
      <c r="BW47" s="685"/>
      <c r="BX47" s="685"/>
      <c r="BY47" s="685"/>
      <c r="BZ47" s="685"/>
      <c r="CA47" s="685"/>
      <c r="CB47" s="685"/>
      <c r="CC47" s="851" t="s">
        <v>7274</v>
      </c>
      <c r="CD47" s="685"/>
      <c r="CE47" s="685"/>
      <c r="CF47" s="685"/>
      <c r="CG47" s="685"/>
      <c r="CH47" s="685"/>
      <c r="CI47" s="685"/>
      <c r="CJ47" s="685"/>
      <c r="CK47" s="685"/>
      <c r="CL47" s="685"/>
      <c r="CM47" s="685"/>
      <c r="CN47" s="685"/>
      <c r="CO47" s="685"/>
      <c r="CP47" s="685"/>
      <c r="CQ47" s="685"/>
    </row>
    <row r="48" ht="30.0" customHeight="1">
      <c r="A48" s="852" t="s">
        <v>6564</v>
      </c>
      <c r="B48" s="853" t="s">
        <v>9381</v>
      </c>
      <c r="C48" s="485"/>
      <c r="D48" s="833">
        <v>50.0</v>
      </c>
      <c r="E48" s="854" t="s">
        <v>9382</v>
      </c>
      <c r="F48" s="855" t="s">
        <v>9383</v>
      </c>
      <c r="G48" s="414">
        <v>2.000524735202E12</v>
      </c>
      <c r="H48" s="796">
        <v>319.0</v>
      </c>
      <c r="I48" s="879">
        <v>0.2</v>
      </c>
      <c r="J48" s="839">
        <f t="shared" si="1"/>
        <v>255</v>
      </c>
      <c r="K48" s="449" t="s">
        <v>9384</v>
      </c>
      <c r="L48" s="450" t="s">
        <v>9385</v>
      </c>
      <c r="M48" s="450" t="s">
        <v>9386</v>
      </c>
      <c r="N48" s="840" t="s">
        <v>8974</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8976</v>
      </c>
      <c r="BG48" s="796" t="s">
        <v>9387</v>
      </c>
      <c r="BH48" s="861"/>
      <c r="BI48" s="861"/>
      <c r="BJ48" s="861" t="s">
        <v>9388</v>
      </c>
      <c r="BK48" s="862"/>
      <c r="BL48" s="796" t="s">
        <v>9389</v>
      </c>
      <c r="BM48" s="863">
        <v>0.3972</v>
      </c>
      <c r="BN48" s="867"/>
      <c r="BO48" s="868"/>
      <c r="BP48" s="419" t="s">
        <v>9390</v>
      </c>
      <c r="BQ48" s="453"/>
      <c r="BR48" s="453"/>
      <c r="BS48" s="453"/>
      <c r="BT48" s="869">
        <v>200.0</v>
      </c>
      <c r="BU48" s="869" t="s">
        <v>8981</v>
      </c>
      <c r="BV48" s="513" t="s">
        <v>8982</v>
      </c>
      <c r="BW48" s="685"/>
      <c r="BX48" s="685"/>
      <c r="BY48" s="685"/>
      <c r="BZ48" s="685"/>
      <c r="CA48" s="685"/>
      <c r="CB48" s="685"/>
      <c r="CC48" s="851" t="s">
        <v>7274</v>
      </c>
      <c r="CD48" s="685"/>
      <c r="CE48" s="685"/>
      <c r="CF48" s="685"/>
      <c r="CG48" s="685"/>
      <c r="CH48" s="685"/>
      <c r="CI48" s="685"/>
      <c r="CJ48" s="685"/>
      <c r="CK48" s="685"/>
      <c r="CL48" s="685"/>
      <c r="CM48" s="685"/>
      <c r="CN48" s="685"/>
      <c r="CO48" s="685"/>
      <c r="CP48" s="685"/>
      <c r="CQ48" s="685"/>
    </row>
    <row r="49" ht="30.0" customHeight="1">
      <c r="A49" s="852" t="s">
        <v>6564</v>
      </c>
      <c r="B49" s="853" t="s">
        <v>9391</v>
      </c>
      <c r="C49" s="485"/>
      <c r="D49" s="833">
        <v>50.0</v>
      </c>
      <c r="E49" s="854" t="s">
        <v>9392</v>
      </c>
      <c r="F49" s="855" t="s">
        <v>9393</v>
      </c>
      <c r="G49" s="414">
        <v>2.000524735219E12</v>
      </c>
      <c r="H49" s="796">
        <v>325.0</v>
      </c>
      <c r="I49" s="879">
        <v>0.2</v>
      </c>
      <c r="J49" s="839">
        <f t="shared" si="1"/>
        <v>260</v>
      </c>
      <c r="K49" s="449" t="s">
        <v>9394</v>
      </c>
      <c r="L49" s="450" t="s">
        <v>9395</v>
      </c>
      <c r="M49" s="450" t="s">
        <v>9396</v>
      </c>
      <c r="N49" s="840" t="s">
        <v>8974</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8976</v>
      </c>
      <c r="BG49" s="796" t="s">
        <v>9317</v>
      </c>
      <c r="BH49" s="861"/>
      <c r="BI49" s="861"/>
      <c r="BJ49" s="861" t="s">
        <v>9397</v>
      </c>
      <c r="BK49" s="862"/>
      <c r="BL49" s="796" t="s">
        <v>9398</v>
      </c>
      <c r="BM49" s="863">
        <v>0.3992</v>
      </c>
      <c r="BN49" s="867"/>
      <c r="BO49" s="868"/>
      <c r="BP49" s="419" t="s">
        <v>9399</v>
      </c>
      <c r="BQ49" s="453"/>
      <c r="BR49" s="453"/>
      <c r="BS49" s="453"/>
      <c r="BT49" s="869">
        <v>200.0</v>
      </c>
      <c r="BU49" s="869" t="s">
        <v>8981</v>
      </c>
      <c r="BV49" s="513" t="s">
        <v>8982</v>
      </c>
      <c r="BW49" s="685"/>
      <c r="BX49" s="685"/>
      <c r="BY49" s="685"/>
      <c r="BZ49" s="685"/>
      <c r="CA49" s="685"/>
      <c r="CB49" s="685"/>
      <c r="CC49" s="851" t="s">
        <v>7274</v>
      </c>
      <c r="CD49" s="685"/>
      <c r="CE49" s="685"/>
      <c r="CF49" s="685"/>
      <c r="CG49" s="685"/>
      <c r="CH49" s="685"/>
      <c r="CI49" s="685"/>
      <c r="CJ49" s="685"/>
      <c r="CK49" s="685"/>
      <c r="CL49" s="685"/>
      <c r="CM49" s="685"/>
      <c r="CN49" s="685"/>
      <c r="CO49" s="685"/>
      <c r="CP49" s="685"/>
      <c r="CQ49" s="685"/>
    </row>
    <row r="50" ht="30.0" customHeight="1">
      <c r="A50" s="852" t="s">
        <v>6564</v>
      </c>
      <c r="B50" s="853" t="s">
        <v>9400</v>
      </c>
      <c r="C50" s="485"/>
      <c r="D50" s="833">
        <v>50.0</v>
      </c>
      <c r="E50" s="854" t="s">
        <v>9401</v>
      </c>
      <c r="F50" s="855" t="s">
        <v>9402</v>
      </c>
      <c r="G50" s="414">
        <v>2.000524735226E12</v>
      </c>
      <c r="H50" s="796">
        <v>338.0</v>
      </c>
      <c r="I50" s="879">
        <v>0.2</v>
      </c>
      <c r="J50" s="839">
        <f t="shared" si="1"/>
        <v>270</v>
      </c>
      <c r="K50" s="449" t="s">
        <v>9403</v>
      </c>
      <c r="L50" s="450" t="s">
        <v>9404</v>
      </c>
      <c r="M50" s="450" t="s">
        <v>9405</v>
      </c>
      <c r="N50" s="840" t="s">
        <v>8974</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8976</v>
      </c>
      <c r="BG50" s="796" t="s">
        <v>9406</v>
      </c>
      <c r="BH50" s="861"/>
      <c r="BI50" s="861"/>
      <c r="BJ50" s="861" t="s">
        <v>9407</v>
      </c>
      <c r="BK50" s="862"/>
      <c r="BL50" s="796" t="s">
        <v>9408</v>
      </c>
      <c r="BM50" s="863">
        <v>0.4051</v>
      </c>
      <c r="BN50" s="867"/>
      <c r="BO50" s="868"/>
      <c r="BP50" s="419" t="s">
        <v>9409</v>
      </c>
      <c r="BQ50" s="453"/>
      <c r="BR50" s="453"/>
      <c r="BS50" s="453"/>
      <c r="BT50" s="869">
        <v>200.0</v>
      </c>
      <c r="BU50" s="869" t="s">
        <v>8981</v>
      </c>
      <c r="BV50" s="513" t="s">
        <v>8982</v>
      </c>
      <c r="BW50" s="685"/>
      <c r="BX50" s="685"/>
      <c r="BY50" s="685"/>
      <c r="BZ50" s="685"/>
      <c r="CA50" s="685"/>
      <c r="CB50" s="685"/>
      <c r="CC50" s="851" t="s">
        <v>7274</v>
      </c>
      <c r="CD50" s="685"/>
      <c r="CE50" s="685"/>
      <c r="CF50" s="685"/>
      <c r="CG50" s="685"/>
      <c r="CH50" s="685"/>
      <c r="CI50" s="685"/>
      <c r="CJ50" s="685"/>
      <c r="CK50" s="685"/>
      <c r="CL50" s="685"/>
      <c r="CM50" s="685"/>
      <c r="CN50" s="685"/>
      <c r="CO50" s="685"/>
      <c r="CP50" s="685"/>
      <c r="CQ50" s="685"/>
    </row>
    <row r="51" ht="30.0" customHeight="1">
      <c r="A51" s="852" t="s">
        <v>6564</v>
      </c>
      <c r="B51" s="853" t="s">
        <v>9410</v>
      </c>
      <c r="C51" s="485"/>
      <c r="D51" s="833">
        <v>50.0</v>
      </c>
      <c r="E51" s="854" t="s">
        <v>9411</v>
      </c>
      <c r="F51" s="855" t="s">
        <v>9412</v>
      </c>
      <c r="G51" s="414">
        <v>2.000524735233E12</v>
      </c>
      <c r="H51" s="796">
        <v>369.0</v>
      </c>
      <c r="I51" s="879">
        <v>0.2</v>
      </c>
      <c r="J51" s="839">
        <f t="shared" si="1"/>
        <v>295</v>
      </c>
      <c r="K51" s="449" t="s">
        <v>9413</v>
      </c>
      <c r="L51" s="450" t="s">
        <v>9414</v>
      </c>
      <c r="M51" s="450" t="s">
        <v>9415</v>
      </c>
      <c r="N51" s="840" t="s">
        <v>8974</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8976</v>
      </c>
      <c r="BG51" s="796" t="s">
        <v>9416</v>
      </c>
      <c r="BH51" s="861"/>
      <c r="BI51" s="861"/>
      <c r="BJ51" s="861" t="s">
        <v>9417</v>
      </c>
      <c r="BK51" s="862"/>
      <c r="BL51" s="796" t="s">
        <v>9418</v>
      </c>
      <c r="BM51" s="863">
        <v>0.403</v>
      </c>
      <c r="BN51" s="867"/>
      <c r="BO51" s="868"/>
      <c r="BP51" s="419" t="s">
        <v>9419</v>
      </c>
      <c r="BQ51" s="453"/>
      <c r="BR51" s="453"/>
      <c r="BS51" s="453"/>
      <c r="BT51" s="869">
        <v>200.0</v>
      </c>
      <c r="BU51" s="869" t="s">
        <v>8981</v>
      </c>
      <c r="BV51" s="513" t="s">
        <v>8982</v>
      </c>
      <c r="BW51" s="685"/>
      <c r="BX51" s="685"/>
      <c r="BY51" s="685"/>
      <c r="BZ51" s="685"/>
      <c r="CA51" s="685"/>
      <c r="CB51" s="685"/>
      <c r="CC51" s="851" t="s">
        <v>7274</v>
      </c>
      <c r="CD51" s="685"/>
      <c r="CE51" s="685"/>
      <c r="CF51" s="685"/>
      <c r="CG51" s="685"/>
      <c r="CH51" s="685"/>
      <c r="CI51" s="685"/>
      <c r="CJ51" s="685"/>
      <c r="CK51" s="685"/>
      <c r="CL51" s="685"/>
      <c r="CM51" s="685"/>
      <c r="CN51" s="685"/>
      <c r="CO51" s="685"/>
      <c r="CP51" s="685"/>
      <c r="CQ51" s="685"/>
    </row>
    <row r="52" ht="30.0" customHeight="1">
      <c r="A52" s="852" t="s">
        <v>6564</v>
      </c>
      <c r="B52" s="853" t="s">
        <v>9420</v>
      </c>
      <c r="C52" s="485"/>
      <c r="D52" s="833">
        <v>50.0</v>
      </c>
      <c r="E52" s="854" t="s">
        <v>9421</v>
      </c>
      <c r="F52" s="855" t="s">
        <v>9422</v>
      </c>
      <c r="G52" s="414">
        <v>2.00052473524E12</v>
      </c>
      <c r="H52" s="796">
        <v>408.0</v>
      </c>
      <c r="I52" s="879">
        <v>0.2</v>
      </c>
      <c r="J52" s="839">
        <f t="shared" si="1"/>
        <v>326</v>
      </c>
      <c r="K52" s="449" t="s">
        <v>9423</v>
      </c>
      <c r="L52" s="450" t="s">
        <v>9424</v>
      </c>
      <c r="M52" s="450" t="s">
        <v>9425</v>
      </c>
      <c r="N52" s="840" t="s">
        <v>8974</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8976</v>
      </c>
      <c r="BG52" s="796" t="s">
        <v>9426</v>
      </c>
      <c r="BH52" s="861"/>
      <c r="BI52" s="861"/>
      <c r="BJ52" s="861" t="s">
        <v>9427</v>
      </c>
      <c r="BK52" s="862"/>
      <c r="BL52" s="796" t="s">
        <v>9428</v>
      </c>
      <c r="BM52" s="863">
        <v>0.3983</v>
      </c>
      <c r="BN52" s="867"/>
      <c r="BO52" s="868"/>
      <c r="BP52" s="419" t="s">
        <v>9429</v>
      </c>
      <c r="BQ52" s="453"/>
      <c r="BR52" s="453"/>
      <c r="BS52" s="453"/>
      <c r="BT52" s="869">
        <v>200.0</v>
      </c>
      <c r="BU52" s="869" t="s">
        <v>8981</v>
      </c>
      <c r="BV52" s="513" t="s">
        <v>8982</v>
      </c>
      <c r="BW52" s="685"/>
      <c r="BX52" s="685"/>
      <c r="BY52" s="685"/>
      <c r="BZ52" s="685"/>
      <c r="CA52" s="685"/>
      <c r="CB52" s="685"/>
      <c r="CC52" s="851" t="s">
        <v>7274</v>
      </c>
      <c r="CD52" s="685"/>
      <c r="CE52" s="685"/>
      <c r="CF52" s="685"/>
      <c r="CG52" s="685"/>
      <c r="CH52" s="685"/>
      <c r="CI52" s="685"/>
      <c r="CJ52" s="685"/>
      <c r="CK52" s="685"/>
      <c r="CL52" s="685"/>
      <c r="CM52" s="685"/>
      <c r="CN52" s="685"/>
      <c r="CO52" s="685"/>
      <c r="CP52" s="685"/>
      <c r="CQ52" s="685"/>
    </row>
    <row r="53" ht="30.0" customHeight="1">
      <c r="A53" s="852" t="s">
        <v>6564</v>
      </c>
      <c r="B53" s="853" t="s">
        <v>9430</v>
      </c>
      <c r="C53" s="485"/>
      <c r="D53" s="833">
        <v>50.0</v>
      </c>
      <c r="E53" s="854" t="s">
        <v>9431</v>
      </c>
      <c r="F53" s="855" t="s">
        <v>9432</v>
      </c>
      <c r="G53" s="414">
        <v>2.000524735257E12</v>
      </c>
      <c r="H53" s="796">
        <v>421.0</v>
      </c>
      <c r="I53" s="879">
        <v>0.2</v>
      </c>
      <c r="J53" s="839">
        <f t="shared" si="1"/>
        <v>337</v>
      </c>
      <c r="K53" s="449" t="s">
        <v>9433</v>
      </c>
      <c r="L53" s="450" t="s">
        <v>9434</v>
      </c>
      <c r="M53" s="450" t="s">
        <v>9435</v>
      </c>
      <c r="N53" s="840" t="s">
        <v>8974</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8976</v>
      </c>
      <c r="BG53" s="796" t="s">
        <v>9436</v>
      </c>
      <c r="BH53" s="861"/>
      <c r="BI53" s="861"/>
      <c r="BJ53" s="861" t="s">
        <v>9437</v>
      </c>
      <c r="BK53" s="862"/>
      <c r="BL53" s="796" t="s">
        <v>9438</v>
      </c>
      <c r="BM53" s="863">
        <v>0.3996</v>
      </c>
      <c r="BN53" s="867"/>
      <c r="BO53" s="868"/>
      <c r="BP53" s="419" t="s">
        <v>9439</v>
      </c>
      <c r="BQ53" s="453"/>
      <c r="BR53" s="453"/>
      <c r="BS53" s="453"/>
      <c r="BT53" s="869">
        <v>200.0</v>
      </c>
      <c r="BU53" s="869" t="s">
        <v>8981</v>
      </c>
      <c r="BV53" s="513" t="s">
        <v>8982</v>
      </c>
      <c r="BW53" s="685"/>
      <c r="BX53" s="685"/>
      <c r="BY53" s="685"/>
      <c r="BZ53" s="685"/>
      <c r="CA53" s="685"/>
      <c r="CB53" s="685"/>
      <c r="CC53" s="851" t="s">
        <v>7274</v>
      </c>
      <c r="CD53" s="685"/>
      <c r="CE53" s="685"/>
      <c r="CF53" s="685"/>
      <c r="CG53" s="685"/>
      <c r="CH53" s="685"/>
      <c r="CI53" s="685"/>
      <c r="CJ53" s="685"/>
      <c r="CK53" s="685"/>
      <c r="CL53" s="685"/>
      <c r="CM53" s="685"/>
      <c r="CN53" s="685"/>
      <c r="CO53" s="685"/>
      <c r="CP53" s="685"/>
      <c r="CQ53" s="685"/>
    </row>
    <row r="54" ht="30.0" customHeight="1">
      <c r="A54" s="852" t="s">
        <v>6564</v>
      </c>
      <c r="B54" s="853" t="s">
        <v>9440</v>
      </c>
      <c r="C54" s="485"/>
      <c r="D54" s="833">
        <v>50.0</v>
      </c>
      <c r="E54" s="854" t="s">
        <v>9441</v>
      </c>
      <c r="F54" s="855" t="s">
        <v>9442</v>
      </c>
      <c r="G54" s="414">
        <v>2.000524735264E12</v>
      </c>
      <c r="H54" s="796">
        <v>446.0</v>
      </c>
      <c r="I54" s="879">
        <v>0.2</v>
      </c>
      <c r="J54" s="839">
        <f t="shared" si="1"/>
        <v>357</v>
      </c>
      <c r="K54" s="449" t="s">
        <v>9443</v>
      </c>
      <c r="L54" s="450" t="s">
        <v>9444</v>
      </c>
      <c r="M54" s="450" t="s">
        <v>9445</v>
      </c>
      <c r="N54" s="840" t="s">
        <v>8974</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8976</v>
      </c>
      <c r="BG54" s="796" t="s">
        <v>9446</v>
      </c>
      <c r="BH54" s="861"/>
      <c r="BI54" s="861"/>
      <c r="BJ54" s="861" t="s">
        <v>9011</v>
      </c>
      <c r="BK54" s="862"/>
      <c r="BL54" s="796" t="s">
        <v>9447</v>
      </c>
      <c r="BM54" s="863">
        <v>0.4058</v>
      </c>
      <c r="BN54" s="867"/>
      <c r="BO54" s="868"/>
      <c r="BP54" s="419" t="s">
        <v>9448</v>
      </c>
      <c r="BQ54" s="453"/>
      <c r="BR54" s="453"/>
      <c r="BS54" s="453"/>
      <c r="BT54" s="869">
        <v>200.0</v>
      </c>
      <c r="BU54" s="869" t="s">
        <v>8981</v>
      </c>
      <c r="BV54" s="513" t="s">
        <v>8982</v>
      </c>
      <c r="BW54" s="685"/>
      <c r="BX54" s="685"/>
      <c r="BY54" s="685"/>
      <c r="BZ54" s="685"/>
      <c r="CA54" s="685"/>
      <c r="CB54" s="685"/>
      <c r="CC54" s="851" t="s">
        <v>7224</v>
      </c>
      <c r="CD54" s="685"/>
      <c r="CE54" s="685"/>
      <c r="CF54" s="685"/>
      <c r="CG54" s="685"/>
      <c r="CH54" s="685"/>
      <c r="CI54" s="685"/>
      <c r="CJ54" s="685"/>
      <c r="CK54" s="685"/>
      <c r="CL54" s="685"/>
      <c r="CM54" s="685"/>
      <c r="CN54" s="685"/>
      <c r="CO54" s="685"/>
      <c r="CP54" s="685"/>
      <c r="CQ54" s="685"/>
    </row>
    <row r="55" ht="30.0" customHeight="1">
      <c r="A55" s="852" t="s">
        <v>6564</v>
      </c>
      <c r="B55" s="853" t="s">
        <v>9449</v>
      </c>
      <c r="C55" s="485"/>
      <c r="D55" s="833">
        <v>50.0</v>
      </c>
      <c r="E55" s="854" t="s">
        <v>9450</v>
      </c>
      <c r="F55" s="855" t="s">
        <v>9451</v>
      </c>
      <c r="G55" s="414">
        <v>2.000524735271E12</v>
      </c>
      <c r="H55" s="796">
        <v>506.0</v>
      </c>
      <c r="I55" s="879">
        <v>0.2</v>
      </c>
      <c r="J55" s="839">
        <f t="shared" si="1"/>
        <v>405</v>
      </c>
      <c r="K55" s="449" t="s">
        <v>9452</v>
      </c>
      <c r="L55" s="450" t="s">
        <v>9453</v>
      </c>
      <c r="M55" s="450" t="s">
        <v>9454</v>
      </c>
      <c r="N55" s="840" t="s">
        <v>8974</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8976</v>
      </c>
      <c r="BG55" s="796" t="s">
        <v>9455</v>
      </c>
      <c r="BH55" s="861"/>
      <c r="BI55" s="861"/>
      <c r="BJ55" s="861" t="s">
        <v>9456</v>
      </c>
      <c r="BK55" s="862"/>
      <c r="BL55" s="796" t="s">
        <v>9457</v>
      </c>
      <c r="BM55" s="863">
        <v>0.4314</v>
      </c>
      <c r="BN55" s="867"/>
      <c r="BO55" s="868"/>
      <c r="BP55" s="419" t="s">
        <v>9458</v>
      </c>
      <c r="BQ55" s="453"/>
      <c r="BR55" s="453"/>
      <c r="BS55" s="453"/>
      <c r="BT55" s="869">
        <v>200.0</v>
      </c>
      <c r="BU55" s="869" t="s">
        <v>8981</v>
      </c>
      <c r="BV55" s="513" t="s">
        <v>8982</v>
      </c>
      <c r="BW55" s="685"/>
      <c r="BX55" s="685"/>
      <c r="BY55" s="685"/>
      <c r="BZ55" s="685"/>
      <c r="CA55" s="685"/>
      <c r="CB55" s="685"/>
      <c r="CC55" s="851" t="s">
        <v>7224</v>
      </c>
      <c r="CD55" s="685"/>
      <c r="CE55" s="685"/>
      <c r="CF55" s="685"/>
      <c r="CG55" s="685"/>
      <c r="CH55" s="685"/>
      <c r="CI55" s="685"/>
      <c r="CJ55" s="685"/>
      <c r="CK55" s="685"/>
      <c r="CL55" s="685"/>
      <c r="CM55" s="685"/>
      <c r="CN55" s="685"/>
      <c r="CO55" s="685"/>
      <c r="CP55" s="685"/>
      <c r="CQ55" s="685"/>
    </row>
    <row r="56" ht="30.0" customHeight="1">
      <c r="A56" s="852" t="s">
        <v>6564</v>
      </c>
      <c r="B56" s="853" t="s">
        <v>9459</v>
      </c>
      <c r="C56" s="485"/>
      <c r="D56" s="833">
        <v>50.0</v>
      </c>
      <c r="E56" s="854" t="s">
        <v>9460</v>
      </c>
      <c r="F56" s="855" t="s">
        <v>9461</v>
      </c>
      <c r="G56" s="414">
        <v>2.000524735288E12</v>
      </c>
      <c r="H56" s="796">
        <v>540.0</v>
      </c>
      <c r="I56" s="879">
        <v>0.2</v>
      </c>
      <c r="J56" s="839">
        <f t="shared" si="1"/>
        <v>432</v>
      </c>
      <c r="K56" s="449" t="s">
        <v>9462</v>
      </c>
      <c r="L56" s="450" t="s">
        <v>9463</v>
      </c>
      <c r="M56" s="450" t="s">
        <v>9464</v>
      </c>
      <c r="N56" s="840" t="s">
        <v>8974</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8976</v>
      </c>
      <c r="BG56" s="796" t="s">
        <v>9465</v>
      </c>
      <c r="BH56" s="861"/>
      <c r="BI56" s="861"/>
      <c r="BJ56" s="861" t="s">
        <v>9062</v>
      </c>
      <c r="BK56" s="862"/>
      <c r="BL56" s="796" t="s">
        <v>9466</v>
      </c>
      <c r="BM56" s="863">
        <v>0.4041</v>
      </c>
      <c r="BN56" s="867"/>
      <c r="BO56" s="868"/>
      <c r="BP56" s="419" t="s">
        <v>9467</v>
      </c>
      <c r="BQ56" s="453"/>
      <c r="BR56" s="453"/>
      <c r="BS56" s="453"/>
      <c r="BT56" s="869">
        <v>200.0</v>
      </c>
      <c r="BU56" s="869" t="s">
        <v>8981</v>
      </c>
      <c r="BV56" s="513" t="s">
        <v>8982</v>
      </c>
      <c r="BW56" s="685"/>
      <c r="BX56" s="685"/>
      <c r="BY56" s="685"/>
      <c r="BZ56" s="685"/>
      <c r="CA56" s="685"/>
      <c r="CB56" s="685"/>
      <c r="CC56" s="851" t="s">
        <v>7224</v>
      </c>
      <c r="CD56" s="685"/>
      <c r="CE56" s="685"/>
      <c r="CF56" s="685"/>
      <c r="CG56" s="685"/>
      <c r="CH56" s="685"/>
      <c r="CI56" s="685"/>
      <c r="CJ56" s="685"/>
      <c r="CK56" s="685"/>
      <c r="CL56" s="685"/>
      <c r="CM56" s="685"/>
      <c r="CN56" s="685"/>
      <c r="CO56" s="685"/>
      <c r="CP56" s="685"/>
      <c r="CQ56" s="685"/>
    </row>
    <row r="57" ht="30.0" customHeight="1">
      <c r="A57" s="852" t="s">
        <v>6564</v>
      </c>
      <c r="B57" s="904" t="s">
        <v>9468</v>
      </c>
      <c r="C57" s="485"/>
      <c r="D57" s="833">
        <v>50.0</v>
      </c>
      <c r="E57" s="854" t="s">
        <v>9469</v>
      </c>
      <c r="F57" s="855" t="s">
        <v>9470</v>
      </c>
      <c r="G57" s="464">
        <v>2.034050218557E12</v>
      </c>
      <c r="H57" s="886">
        <v>578.0</v>
      </c>
      <c r="I57" s="905">
        <v>0.2</v>
      </c>
      <c r="J57" s="839">
        <f t="shared" si="1"/>
        <v>462</v>
      </c>
      <c r="K57" s="412" t="s">
        <v>9471</v>
      </c>
      <c r="L57" s="906" t="s">
        <v>9472</v>
      </c>
      <c r="M57" s="906" t="s">
        <v>9473</v>
      </c>
      <c r="N57" s="840" t="s">
        <v>8974</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8976</v>
      </c>
      <c r="BG57" s="886" t="s">
        <v>9474</v>
      </c>
      <c r="BH57" s="861"/>
      <c r="BI57" s="861"/>
      <c r="BJ57" s="861" t="s">
        <v>9143</v>
      </c>
      <c r="BK57" s="862"/>
      <c r="BL57" s="796" t="s">
        <v>9475</v>
      </c>
      <c r="BM57" s="863">
        <v>0.469</v>
      </c>
      <c r="BN57" s="907"/>
      <c r="BO57" s="868"/>
      <c r="BP57" s="419" t="s">
        <v>9476</v>
      </c>
      <c r="BQ57" s="453"/>
      <c r="BR57" s="453"/>
      <c r="BS57" s="453"/>
      <c r="BT57" s="869">
        <v>200.0</v>
      </c>
      <c r="BU57" s="869" t="s">
        <v>8981</v>
      </c>
      <c r="BV57" s="908" t="s">
        <v>8982</v>
      </c>
      <c r="BW57" s="685"/>
      <c r="BX57" s="685"/>
      <c r="BY57" s="685"/>
      <c r="BZ57" s="685"/>
      <c r="CA57" s="685"/>
      <c r="CB57" s="685"/>
      <c r="CC57" s="851" t="s">
        <v>7224</v>
      </c>
      <c r="CD57" s="685"/>
      <c r="CE57" s="685"/>
      <c r="CF57" s="685"/>
      <c r="CG57" s="685"/>
      <c r="CH57" s="685"/>
      <c r="CI57" s="685"/>
      <c r="CJ57" s="685"/>
      <c r="CK57" s="685"/>
      <c r="CL57" s="685"/>
      <c r="CM57" s="685"/>
      <c r="CN57" s="685"/>
      <c r="CO57" s="685"/>
      <c r="CP57" s="685"/>
      <c r="CQ57" s="685"/>
    </row>
    <row r="58" ht="30.0" customHeight="1">
      <c r="A58" s="852" t="s">
        <v>6564</v>
      </c>
      <c r="B58" s="853" t="s">
        <v>9477</v>
      </c>
      <c r="C58" s="876"/>
      <c r="D58" s="475">
        <v>50.0</v>
      </c>
      <c r="E58" s="854" t="s">
        <v>9478</v>
      </c>
      <c r="F58" s="855" t="s">
        <v>9479</v>
      </c>
      <c r="G58" s="414">
        <v>2.000524735301E12</v>
      </c>
      <c r="H58" s="796">
        <v>757.0</v>
      </c>
      <c r="I58" s="879">
        <v>0.2</v>
      </c>
      <c r="J58" s="839">
        <f t="shared" si="1"/>
        <v>606</v>
      </c>
      <c r="K58" s="449" t="s">
        <v>9480</v>
      </c>
      <c r="L58" s="450" t="s">
        <v>9481</v>
      </c>
      <c r="M58" s="450" t="s">
        <v>9482</v>
      </c>
      <c r="N58" s="840" t="s">
        <v>8974</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8976</v>
      </c>
      <c r="BG58" s="796" t="s">
        <v>9483</v>
      </c>
      <c r="BH58" s="861"/>
      <c r="BI58" s="861"/>
      <c r="BJ58" s="861" t="s">
        <v>9484</v>
      </c>
      <c r="BK58" s="862"/>
      <c r="BL58" s="796" t="s">
        <v>9485</v>
      </c>
      <c r="BM58" s="863">
        <v>0.518</v>
      </c>
      <c r="BN58" s="867"/>
      <c r="BO58" s="868"/>
      <c r="BP58" s="419" t="s">
        <v>9486</v>
      </c>
      <c r="BQ58" s="453"/>
      <c r="BR58" s="453"/>
      <c r="BS58" s="453"/>
      <c r="BT58" s="869">
        <v>200.0</v>
      </c>
      <c r="BU58" s="869" t="s">
        <v>8981</v>
      </c>
      <c r="BV58" s="513" t="s">
        <v>8982</v>
      </c>
      <c r="BW58" s="685"/>
      <c r="BX58" s="685"/>
      <c r="BY58" s="685"/>
      <c r="BZ58" s="685"/>
      <c r="CA58" s="685"/>
      <c r="CB58" s="685"/>
      <c r="CC58" s="851" t="s">
        <v>7224</v>
      </c>
      <c r="CD58" s="685"/>
      <c r="CE58" s="685"/>
      <c r="CF58" s="685"/>
      <c r="CG58" s="685"/>
      <c r="CH58" s="685"/>
      <c r="CI58" s="685"/>
      <c r="CJ58" s="685"/>
      <c r="CK58" s="685"/>
      <c r="CL58" s="685"/>
      <c r="CM58" s="685"/>
      <c r="CN58" s="685"/>
      <c r="CO58" s="685"/>
      <c r="CP58" s="685"/>
      <c r="CQ58" s="685"/>
    </row>
    <row r="59" ht="30.0" customHeight="1">
      <c r="A59" s="852" t="s">
        <v>6564</v>
      </c>
      <c r="B59" s="853" t="s">
        <v>9487</v>
      </c>
      <c r="C59" s="876"/>
      <c r="D59" s="475">
        <v>50.0</v>
      </c>
      <c r="E59" s="854" t="s">
        <v>9488</v>
      </c>
      <c r="F59" s="855" t="s">
        <v>9489</v>
      </c>
      <c r="G59" s="414">
        <v>2.000524735318E12</v>
      </c>
      <c r="H59" s="796">
        <v>891.0</v>
      </c>
      <c r="I59" s="879">
        <v>0.2</v>
      </c>
      <c r="J59" s="839">
        <f t="shared" si="1"/>
        <v>713</v>
      </c>
      <c r="K59" s="449" t="s">
        <v>9490</v>
      </c>
      <c r="L59" s="450" t="s">
        <v>9491</v>
      </c>
      <c r="M59" s="450" t="s">
        <v>9492</v>
      </c>
      <c r="N59" s="840" t="s">
        <v>8974</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8976</v>
      </c>
      <c r="BG59" s="796" t="s">
        <v>9493</v>
      </c>
      <c r="BH59" s="861"/>
      <c r="BI59" s="861"/>
      <c r="BJ59" s="861" t="s">
        <v>9494</v>
      </c>
      <c r="BK59" s="862"/>
      <c r="BL59" s="796" t="s">
        <v>9495</v>
      </c>
      <c r="BM59" s="863">
        <v>0.5325</v>
      </c>
      <c r="BN59" s="867"/>
      <c r="BO59" s="868"/>
      <c r="BP59" s="419" t="s">
        <v>9496</v>
      </c>
      <c r="BQ59" s="453"/>
      <c r="BR59" s="453"/>
      <c r="BS59" s="453"/>
      <c r="BT59" s="869">
        <v>200.0</v>
      </c>
      <c r="BU59" s="869" t="s">
        <v>8981</v>
      </c>
      <c r="BV59" s="513" t="s">
        <v>8982</v>
      </c>
      <c r="BW59" s="685"/>
      <c r="BX59" s="685"/>
      <c r="BY59" s="685"/>
      <c r="BZ59" s="685"/>
      <c r="CA59" s="685"/>
      <c r="CB59" s="685"/>
      <c r="CC59" s="851" t="s">
        <v>7224</v>
      </c>
      <c r="CD59" s="685"/>
      <c r="CE59" s="685"/>
      <c r="CF59" s="685"/>
      <c r="CG59" s="685"/>
      <c r="CH59" s="685"/>
      <c r="CI59" s="685"/>
      <c r="CJ59" s="685"/>
      <c r="CK59" s="685"/>
      <c r="CL59" s="685"/>
      <c r="CM59" s="685"/>
      <c r="CN59" s="685"/>
      <c r="CO59" s="685"/>
      <c r="CP59" s="685"/>
      <c r="CQ59" s="685"/>
    </row>
    <row r="60" ht="30.0" customHeight="1">
      <c r="A60" s="852" t="s">
        <v>6564</v>
      </c>
      <c r="B60" s="853" t="s">
        <v>9497</v>
      </c>
      <c r="C60" s="876"/>
      <c r="D60" s="475">
        <v>50.0</v>
      </c>
      <c r="E60" s="854" t="s">
        <v>9498</v>
      </c>
      <c r="F60" s="855" t="s">
        <v>9499</v>
      </c>
      <c r="G60" s="414">
        <v>2.000524735325E12</v>
      </c>
      <c r="H60" s="796">
        <v>932.0</v>
      </c>
      <c r="I60" s="879">
        <v>0.2</v>
      </c>
      <c r="J60" s="839">
        <f t="shared" si="1"/>
        <v>746</v>
      </c>
      <c r="K60" s="449" t="s">
        <v>9500</v>
      </c>
      <c r="L60" s="641" t="s">
        <v>9501</v>
      </c>
      <c r="M60" s="641" t="s">
        <v>9502</v>
      </c>
      <c r="N60" s="840" t="s">
        <v>8974</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8976</v>
      </c>
      <c r="BG60" s="796" t="s">
        <v>9503</v>
      </c>
      <c r="BH60" s="861"/>
      <c r="BI60" s="861"/>
      <c r="BJ60" s="861" t="s">
        <v>9504</v>
      </c>
      <c r="BK60" s="862"/>
      <c r="BL60" s="796" t="s">
        <v>9505</v>
      </c>
      <c r="BM60" s="863">
        <v>0.4124</v>
      </c>
      <c r="BN60" s="867"/>
      <c r="BO60" s="868"/>
      <c r="BP60" s="871" t="s">
        <v>9506</v>
      </c>
      <c r="BQ60" s="551"/>
      <c r="BR60" s="551"/>
      <c r="BS60" s="551"/>
      <c r="BT60" s="869">
        <v>200.0</v>
      </c>
      <c r="BU60" s="869" t="s">
        <v>8981</v>
      </c>
      <c r="BV60" s="513" t="s">
        <v>8982</v>
      </c>
      <c r="BW60" s="685"/>
      <c r="BX60" s="685"/>
      <c r="BY60" s="685"/>
      <c r="BZ60" s="685"/>
      <c r="CA60" s="685"/>
      <c r="CB60" s="685"/>
      <c r="CC60" s="851" t="s">
        <v>7224</v>
      </c>
      <c r="CD60" s="685"/>
      <c r="CE60" s="685"/>
      <c r="CF60" s="685"/>
      <c r="CG60" s="685"/>
      <c r="CH60" s="685"/>
      <c r="CI60" s="685"/>
      <c r="CJ60" s="685"/>
      <c r="CK60" s="685"/>
      <c r="CL60" s="685"/>
      <c r="CM60" s="685"/>
      <c r="CN60" s="685"/>
      <c r="CO60" s="685"/>
      <c r="CP60" s="685"/>
      <c r="CQ60" s="685"/>
    </row>
    <row r="61" ht="30.0" customHeight="1">
      <c r="A61" s="909"/>
      <c r="B61" s="853" t="s">
        <v>9507</v>
      </c>
      <c r="C61" s="876"/>
      <c r="D61" s="475">
        <v>50.0</v>
      </c>
      <c r="E61" s="854" t="s">
        <v>9508</v>
      </c>
      <c r="F61" s="855" t="s">
        <v>9509</v>
      </c>
      <c r="G61" s="414">
        <v>2.000524735332E12</v>
      </c>
      <c r="H61" s="796">
        <v>1097.0</v>
      </c>
      <c r="I61" s="890">
        <v>0.2</v>
      </c>
      <c r="J61" s="839">
        <f t="shared" si="1"/>
        <v>878</v>
      </c>
      <c r="K61" s="449" t="s">
        <v>9510</v>
      </c>
      <c r="L61" s="641" t="s">
        <v>9511</v>
      </c>
      <c r="M61" s="641" t="s">
        <v>9512</v>
      </c>
      <c r="N61" s="840" t="s">
        <v>8974</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8976</v>
      </c>
      <c r="BG61" s="796" t="s">
        <v>9513</v>
      </c>
      <c r="BH61" s="861"/>
      <c r="BI61" s="861"/>
      <c r="BJ61" s="861" t="s">
        <v>9514</v>
      </c>
      <c r="BK61" s="862"/>
      <c r="BL61" s="796" t="s">
        <v>9515</v>
      </c>
      <c r="BM61" s="863">
        <v>0.4122</v>
      </c>
      <c r="BN61" s="867"/>
      <c r="BO61" s="868"/>
      <c r="BP61" s="871" t="s">
        <v>9516</v>
      </c>
      <c r="BQ61" s="551"/>
      <c r="BR61" s="551"/>
      <c r="BS61" s="551"/>
      <c r="BT61" s="869">
        <v>200.0</v>
      </c>
      <c r="BU61" s="869" t="s">
        <v>8981</v>
      </c>
      <c r="BV61" s="878"/>
      <c r="BW61" s="685"/>
      <c r="BX61" s="685"/>
      <c r="BY61" s="685"/>
      <c r="BZ61" s="685"/>
      <c r="CA61" s="685"/>
      <c r="CB61" s="685"/>
      <c r="CC61" s="851" t="s">
        <v>7224</v>
      </c>
      <c r="CD61" s="685"/>
      <c r="CE61" s="685"/>
      <c r="CF61" s="685"/>
      <c r="CG61" s="685"/>
      <c r="CH61" s="685"/>
      <c r="CI61" s="685"/>
      <c r="CJ61" s="685"/>
      <c r="CK61" s="685"/>
      <c r="CL61" s="685"/>
      <c r="CM61" s="685"/>
      <c r="CN61" s="685"/>
      <c r="CO61" s="685"/>
      <c r="CP61" s="685"/>
      <c r="CQ61" s="685"/>
    </row>
    <row r="62" ht="30.0" customHeight="1">
      <c r="A62" s="909"/>
      <c r="B62" s="853" t="s">
        <v>9517</v>
      </c>
      <c r="C62" s="876"/>
      <c r="D62" s="475">
        <v>50.0</v>
      </c>
      <c r="E62" s="854" t="s">
        <v>9518</v>
      </c>
      <c r="F62" s="855" t="s">
        <v>9519</v>
      </c>
      <c r="G62" s="414">
        <v>2.000524735349E12</v>
      </c>
      <c r="H62" s="796">
        <v>1509.0</v>
      </c>
      <c r="I62" s="879">
        <v>0.2</v>
      </c>
      <c r="J62" s="839">
        <f t="shared" si="1"/>
        <v>1207</v>
      </c>
      <c r="K62" s="449" t="s">
        <v>9520</v>
      </c>
      <c r="L62" s="450" t="s">
        <v>9521</v>
      </c>
      <c r="M62" s="450" t="s">
        <v>9512</v>
      </c>
      <c r="N62" s="840" t="s">
        <v>8974</v>
      </c>
      <c r="O62" s="796" t="s">
        <v>8992</v>
      </c>
      <c r="P62" s="796" t="s">
        <v>8992</v>
      </c>
      <c r="Q62" s="796" t="s">
        <v>8992</v>
      </c>
      <c r="R62" s="796" t="s">
        <v>8992</v>
      </c>
      <c r="S62" s="545"/>
      <c r="T62" s="545"/>
      <c r="U62" s="545"/>
      <c r="V62" s="545"/>
      <c r="W62" s="796" t="s">
        <v>8992</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8976</v>
      </c>
      <c r="BG62" s="796" t="s">
        <v>9522</v>
      </c>
      <c r="BH62" s="861"/>
      <c r="BI62" s="861"/>
      <c r="BJ62" s="861" t="s">
        <v>9523</v>
      </c>
      <c r="BK62" s="862"/>
      <c r="BL62" s="796" t="s">
        <v>9524</v>
      </c>
      <c r="BM62" s="863">
        <v>0.4806</v>
      </c>
      <c r="BN62" s="796"/>
      <c r="BO62" s="868"/>
      <c r="BP62" s="796" t="s">
        <v>8992</v>
      </c>
      <c r="BQ62" s="796" t="s">
        <v>8992</v>
      </c>
      <c r="BR62" s="796" t="s">
        <v>8992</v>
      </c>
      <c r="BS62" s="796" t="s">
        <v>8992</v>
      </c>
      <c r="BT62" s="796" t="s">
        <v>8992</v>
      </c>
      <c r="BU62" s="796" t="s">
        <v>8992</v>
      </c>
      <c r="BV62" s="878"/>
      <c r="BW62" s="866"/>
      <c r="BX62" s="866"/>
      <c r="BY62" s="866"/>
      <c r="BZ62" s="866"/>
      <c r="CA62" s="866"/>
      <c r="CB62" s="866"/>
      <c r="CC62" s="851" t="s">
        <v>7224</v>
      </c>
      <c r="CD62" s="866"/>
      <c r="CE62" s="866"/>
      <c r="CF62" s="866"/>
      <c r="CG62" s="866"/>
      <c r="CH62" s="866"/>
      <c r="CI62" s="796" t="s">
        <v>8993</v>
      </c>
      <c r="CJ62" s="796" t="s">
        <v>8993</v>
      </c>
      <c r="CK62" s="796" t="s">
        <v>8993</v>
      </c>
      <c r="CL62" s="796" t="s">
        <v>8993</v>
      </c>
      <c r="CM62" s="796" t="s">
        <v>8993</v>
      </c>
      <c r="CN62" s="796" t="s">
        <v>8993</v>
      </c>
      <c r="CO62" s="796" t="s">
        <v>8993</v>
      </c>
      <c r="CP62" s="796" t="s">
        <v>8993</v>
      </c>
      <c r="CQ62" s="685"/>
    </row>
    <row r="63" ht="30.0" customHeight="1">
      <c r="A63" s="852" t="s">
        <v>6564</v>
      </c>
      <c r="B63" s="904" t="s">
        <v>9525</v>
      </c>
      <c r="C63" s="485"/>
      <c r="D63" s="833">
        <v>0.0</v>
      </c>
      <c r="E63" s="854" t="s">
        <v>9526</v>
      </c>
      <c r="F63" s="855" t="s">
        <v>9527</v>
      </c>
      <c r="G63" s="464">
        <v>2.000524735387E12</v>
      </c>
      <c r="H63" s="886">
        <v>470.0</v>
      </c>
      <c r="I63" s="879">
        <v>0.2</v>
      </c>
      <c r="J63" s="839">
        <f t="shared" si="1"/>
        <v>376</v>
      </c>
      <c r="K63" s="449" t="s">
        <v>9528</v>
      </c>
      <c r="L63" s="450" t="s">
        <v>9529</v>
      </c>
      <c r="M63" s="450" t="s">
        <v>9530</v>
      </c>
      <c r="N63" s="840" t="s">
        <v>8974</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8976</v>
      </c>
      <c r="BG63" s="866"/>
      <c r="BH63" s="861"/>
      <c r="BI63" s="861"/>
      <c r="BJ63" s="861" t="s">
        <v>9531</v>
      </c>
      <c r="BK63" s="862"/>
      <c r="BL63" s="796" t="s">
        <v>9532</v>
      </c>
      <c r="BM63" s="863">
        <v>0.5672</v>
      </c>
      <c r="BN63" s="867"/>
      <c r="BO63" s="868"/>
      <c r="BP63" s="419" t="s">
        <v>9533</v>
      </c>
      <c r="BQ63" s="453"/>
      <c r="BR63" s="453"/>
      <c r="BS63" s="453"/>
      <c r="BT63" s="685"/>
      <c r="BU63" s="685"/>
      <c r="BV63" s="908" t="s">
        <v>8982</v>
      </c>
      <c r="BW63" s="685"/>
      <c r="BX63" s="685"/>
      <c r="BY63" s="685"/>
      <c r="BZ63" s="685"/>
      <c r="CA63" s="685"/>
      <c r="CB63" s="685"/>
      <c r="CC63" s="851" t="s">
        <v>9534</v>
      </c>
      <c r="CD63" s="685"/>
      <c r="CE63" s="685"/>
      <c r="CF63" s="685"/>
      <c r="CG63" s="685"/>
      <c r="CH63" s="685"/>
      <c r="CI63" s="685"/>
      <c r="CJ63" s="685"/>
      <c r="CK63" s="685"/>
      <c r="CL63" s="685"/>
      <c r="CM63" s="685"/>
      <c r="CN63" s="685"/>
      <c r="CO63" s="685"/>
      <c r="CP63" s="685"/>
      <c r="CQ63" s="685"/>
    </row>
    <row r="64" ht="30.0" customHeight="1">
      <c r="A64" s="852" t="s">
        <v>6564</v>
      </c>
      <c r="B64" s="904" t="s">
        <v>9535</v>
      </c>
      <c r="C64" s="485"/>
      <c r="D64" s="833">
        <v>50.0</v>
      </c>
      <c r="E64" s="854" t="s">
        <v>9536</v>
      </c>
      <c r="F64" s="855" t="s">
        <v>9537</v>
      </c>
      <c r="G64" s="464">
        <v>2.000524735394E12</v>
      </c>
      <c r="H64" s="886">
        <v>470.0</v>
      </c>
      <c r="I64" s="879">
        <v>0.2</v>
      </c>
      <c r="J64" s="839">
        <f t="shared" si="1"/>
        <v>376</v>
      </c>
      <c r="K64" s="449" t="s">
        <v>9538</v>
      </c>
      <c r="L64" s="450" t="s">
        <v>9539</v>
      </c>
      <c r="M64" s="450" t="s">
        <v>9540</v>
      </c>
      <c r="N64" s="840" t="s">
        <v>8974</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8976</v>
      </c>
      <c r="BG64" s="866"/>
      <c r="BH64" s="861"/>
      <c r="BI64" s="861"/>
      <c r="BJ64" s="861" t="s">
        <v>9531</v>
      </c>
      <c r="BK64" s="862"/>
      <c r="BL64" s="796" t="s">
        <v>9532</v>
      </c>
      <c r="BM64" s="863">
        <v>0.5672</v>
      </c>
      <c r="BN64" s="867"/>
      <c r="BO64" s="868"/>
      <c r="BP64" s="419" t="s">
        <v>9541</v>
      </c>
      <c r="BQ64" s="453"/>
      <c r="BR64" s="453"/>
      <c r="BS64" s="453"/>
      <c r="BT64" s="869">
        <v>200.0</v>
      </c>
      <c r="BU64" s="869" t="s">
        <v>8981</v>
      </c>
      <c r="BV64" s="908" t="s">
        <v>8982</v>
      </c>
      <c r="BW64" s="685"/>
      <c r="BX64" s="685"/>
      <c r="BY64" s="685"/>
      <c r="BZ64" s="685"/>
      <c r="CA64" s="685"/>
      <c r="CB64" s="685"/>
      <c r="CC64" s="851" t="s">
        <v>9534</v>
      </c>
      <c r="CD64" s="685"/>
      <c r="CE64" s="685"/>
      <c r="CF64" s="685"/>
      <c r="CG64" s="685"/>
      <c r="CH64" s="685"/>
      <c r="CI64" s="685"/>
      <c r="CJ64" s="685"/>
      <c r="CK64" s="685"/>
      <c r="CL64" s="685"/>
      <c r="CM64" s="685"/>
      <c r="CN64" s="685"/>
      <c r="CO64" s="685"/>
      <c r="CP64" s="685"/>
      <c r="CQ64" s="685"/>
    </row>
    <row r="65" ht="30.0" customHeight="1">
      <c r="A65" s="852" t="s">
        <v>6564</v>
      </c>
      <c r="B65" s="904" t="s">
        <v>9542</v>
      </c>
      <c r="C65" s="485"/>
      <c r="D65" s="833">
        <v>50.0</v>
      </c>
      <c r="E65" s="854" t="s">
        <v>9543</v>
      </c>
      <c r="F65" s="855" t="s">
        <v>9544</v>
      </c>
      <c r="G65" s="464">
        <v>2.0005247354E12</v>
      </c>
      <c r="H65" s="886">
        <v>308.0</v>
      </c>
      <c r="I65" s="905">
        <v>0.1</v>
      </c>
      <c r="J65" s="839">
        <f t="shared" si="1"/>
        <v>277</v>
      </c>
      <c r="K65" s="449" t="s">
        <v>9545</v>
      </c>
      <c r="L65" s="450" t="s">
        <v>9546</v>
      </c>
      <c r="M65" s="450" t="s">
        <v>9547</v>
      </c>
      <c r="N65" s="840" t="s">
        <v>8974</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8976</v>
      </c>
      <c r="BG65" s="796" t="s">
        <v>9548</v>
      </c>
      <c r="BH65" s="861"/>
      <c r="BI65" s="861"/>
      <c r="BJ65" s="861" t="s">
        <v>9549</v>
      </c>
      <c r="BK65" s="862"/>
      <c r="BL65" s="796" t="s">
        <v>9550</v>
      </c>
      <c r="BM65" s="863">
        <v>0.4037</v>
      </c>
      <c r="BN65" s="867"/>
      <c r="BO65" s="868"/>
      <c r="BP65" s="419" t="s">
        <v>9551</v>
      </c>
      <c r="BQ65" s="453"/>
      <c r="BR65" s="453"/>
      <c r="BS65" s="453"/>
      <c r="BT65" s="869">
        <v>200.0</v>
      </c>
      <c r="BU65" s="869" t="s">
        <v>8981</v>
      </c>
      <c r="BV65" s="908" t="s">
        <v>8982</v>
      </c>
      <c r="BW65" s="685"/>
      <c r="BX65" s="685"/>
      <c r="BY65" s="685"/>
      <c r="BZ65" s="685"/>
      <c r="CA65" s="685"/>
      <c r="CB65" s="685"/>
      <c r="CC65" s="851" t="s">
        <v>7274</v>
      </c>
      <c r="CD65" s="685"/>
      <c r="CE65" s="685"/>
      <c r="CF65" s="685"/>
      <c r="CG65" s="685"/>
      <c r="CH65" s="685"/>
      <c r="CI65" s="685"/>
      <c r="CJ65" s="685"/>
      <c r="CK65" s="685"/>
      <c r="CL65" s="685"/>
      <c r="CM65" s="685"/>
      <c r="CN65" s="685"/>
      <c r="CO65" s="685"/>
      <c r="CP65" s="685"/>
      <c r="CQ65" s="685"/>
    </row>
    <row r="66" ht="30.0" customHeight="1">
      <c r="A66" s="852" t="s">
        <v>6564</v>
      </c>
      <c r="B66" s="910" t="s">
        <v>9552</v>
      </c>
      <c r="C66" s="485"/>
      <c r="D66" s="833">
        <v>50.0</v>
      </c>
      <c r="E66" s="911" t="s">
        <v>9553</v>
      </c>
      <c r="F66" s="912" t="s">
        <v>9554</v>
      </c>
      <c r="G66" s="472">
        <v>2.000524735417E12</v>
      </c>
      <c r="H66" s="913">
        <v>320.0</v>
      </c>
      <c r="I66" s="890">
        <v>0.1</v>
      </c>
      <c r="J66" s="839">
        <f t="shared" si="1"/>
        <v>288</v>
      </c>
      <c r="K66" s="449" t="s">
        <v>9555</v>
      </c>
      <c r="L66" s="641" t="s">
        <v>9556</v>
      </c>
      <c r="M66" s="641" t="s">
        <v>9557</v>
      </c>
      <c r="N66" s="840" t="s">
        <v>8974</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8976</v>
      </c>
      <c r="BG66" s="913" t="s">
        <v>9353</v>
      </c>
      <c r="BH66" s="914"/>
      <c r="BI66" s="914"/>
      <c r="BJ66" s="914" t="s">
        <v>8978</v>
      </c>
      <c r="BK66" s="914"/>
      <c r="BL66" s="913" t="s">
        <v>9558</v>
      </c>
      <c r="BM66" s="915">
        <v>0.4293</v>
      </c>
      <c r="BN66" s="916"/>
      <c r="BO66" s="868"/>
      <c r="BP66" s="871" t="s">
        <v>9559</v>
      </c>
      <c r="BQ66" s="551"/>
      <c r="BR66" s="551"/>
      <c r="BS66" s="551"/>
      <c r="BT66" s="917">
        <v>200.0</v>
      </c>
      <c r="BU66" s="917" t="s">
        <v>8981</v>
      </c>
      <c r="BV66" s="865" t="s">
        <v>8982</v>
      </c>
      <c r="BW66" s="918"/>
      <c r="BX66" s="918"/>
      <c r="BY66" s="918"/>
      <c r="BZ66" s="918"/>
      <c r="CA66" s="918"/>
      <c r="CB66" s="918"/>
      <c r="CC66" s="851" t="s">
        <v>7274</v>
      </c>
      <c r="CD66" s="918"/>
      <c r="CE66" s="918"/>
      <c r="CF66" s="918"/>
      <c r="CG66" s="918"/>
      <c r="CH66" s="918"/>
      <c r="CI66" s="918"/>
      <c r="CJ66" s="918"/>
      <c r="CK66" s="918"/>
      <c r="CL66" s="918"/>
      <c r="CM66" s="918"/>
      <c r="CN66" s="918"/>
      <c r="CO66" s="918"/>
      <c r="CP66" s="918"/>
      <c r="CQ66" s="918"/>
    </row>
    <row r="67" ht="30.0" customHeight="1">
      <c r="A67" s="852" t="s">
        <v>6564</v>
      </c>
      <c r="B67" s="904" t="s">
        <v>9560</v>
      </c>
      <c r="C67" s="485"/>
      <c r="D67" s="833">
        <v>50.0</v>
      </c>
      <c r="E67" s="854" t="s">
        <v>9561</v>
      </c>
      <c r="F67" s="855" t="s">
        <v>9562</v>
      </c>
      <c r="G67" s="464">
        <v>2.000524735424E12</v>
      </c>
      <c r="H67" s="886">
        <v>348.0</v>
      </c>
      <c r="I67" s="905">
        <v>0.1</v>
      </c>
      <c r="J67" s="839">
        <f t="shared" si="1"/>
        <v>313</v>
      </c>
      <c r="K67" s="449" t="s">
        <v>9563</v>
      </c>
      <c r="L67" s="450" t="s">
        <v>9564</v>
      </c>
      <c r="M67" s="450" t="s">
        <v>9565</v>
      </c>
      <c r="N67" s="840" t="s">
        <v>8974</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8976</v>
      </c>
      <c r="BG67" s="796" t="s">
        <v>9566</v>
      </c>
      <c r="BH67" s="861"/>
      <c r="BI67" s="861"/>
      <c r="BJ67" s="861" t="s">
        <v>9567</v>
      </c>
      <c r="BK67" s="862"/>
      <c r="BL67" s="796" t="s">
        <v>9568</v>
      </c>
      <c r="BM67" s="863">
        <v>0.4392</v>
      </c>
      <c r="BN67" s="867"/>
      <c r="BO67" s="868"/>
      <c r="BP67" s="419" t="s">
        <v>9569</v>
      </c>
      <c r="BQ67" s="453"/>
      <c r="BR67" s="453"/>
      <c r="BS67" s="453"/>
      <c r="BT67" s="869">
        <v>200.0</v>
      </c>
      <c r="BU67" s="869" t="s">
        <v>8981</v>
      </c>
      <c r="BV67" s="908" t="s">
        <v>8982</v>
      </c>
      <c r="BW67" s="685"/>
      <c r="BX67" s="685"/>
      <c r="BY67" s="685"/>
      <c r="BZ67" s="685"/>
      <c r="CA67" s="685"/>
      <c r="CB67" s="685"/>
      <c r="CC67" s="851" t="s">
        <v>7224</v>
      </c>
      <c r="CD67" s="685"/>
      <c r="CE67" s="685"/>
      <c r="CF67" s="685"/>
      <c r="CG67" s="685"/>
      <c r="CH67" s="685"/>
      <c r="CI67" s="685"/>
      <c r="CJ67" s="685"/>
      <c r="CK67" s="685"/>
      <c r="CL67" s="685"/>
      <c r="CM67" s="685"/>
      <c r="CN67" s="685"/>
      <c r="CO67" s="685"/>
      <c r="CP67" s="685"/>
      <c r="CQ67" s="685"/>
    </row>
    <row r="68" ht="30.0" customHeight="1">
      <c r="A68" s="852" t="s">
        <v>6564</v>
      </c>
      <c r="B68" s="904" t="s">
        <v>9570</v>
      </c>
      <c r="C68" s="485"/>
      <c r="D68" s="833">
        <v>50.0</v>
      </c>
      <c r="E68" s="854" t="s">
        <v>9571</v>
      </c>
      <c r="F68" s="855" t="s">
        <v>9572</v>
      </c>
      <c r="G68" s="464">
        <v>2.000524735431E12</v>
      </c>
      <c r="H68" s="886">
        <v>396.0</v>
      </c>
      <c r="I68" s="905">
        <v>0.1</v>
      </c>
      <c r="J68" s="839">
        <f t="shared" si="1"/>
        <v>356</v>
      </c>
      <c r="K68" s="449" t="s">
        <v>9573</v>
      </c>
      <c r="L68" s="450" t="s">
        <v>9574</v>
      </c>
      <c r="M68" s="450" t="s">
        <v>9575</v>
      </c>
      <c r="N68" s="840" t="s">
        <v>8974</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8976</v>
      </c>
      <c r="BG68" s="796" t="s">
        <v>9030</v>
      </c>
      <c r="BH68" s="861"/>
      <c r="BI68" s="861"/>
      <c r="BJ68" s="861" t="s">
        <v>9011</v>
      </c>
      <c r="BK68" s="862"/>
      <c r="BL68" s="796" t="s">
        <v>9576</v>
      </c>
      <c r="BM68" s="863">
        <v>0.4635</v>
      </c>
      <c r="BN68" s="867"/>
      <c r="BO68" s="868"/>
      <c r="BP68" s="419" t="s">
        <v>9577</v>
      </c>
      <c r="BQ68" s="453"/>
      <c r="BR68" s="453"/>
      <c r="BS68" s="453"/>
      <c r="BT68" s="869">
        <v>200.0</v>
      </c>
      <c r="BU68" s="869" t="s">
        <v>8981</v>
      </c>
      <c r="BV68" s="908" t="s">
        <v>8982</v>
      </c>
      <c r="BW68" s="685"/>
      <c r="BX68" s="685"/>
      <c r="BY68" s="685"/>
      <c r="BZ68" s="685"/>
      <c r="CA68" s="685"/>
      <c r="CB68" s="685"/>
      <c r="CC68" s="851" t="s">
        <v>7224</v>
      </c>
      <c r="CD68" s="685"/>
      <c r="CE68" s="685"/>
      <c r="CF68" s="685"/>
      <c r="CG68" s="685"/>
      <c r="CH68" s="685"/>
      <c r="CI68" s="685"/>
      <c r="CJ68" s="685"/>
      <c r="CK68" s="685"/>
      <c r="CL68" s="685"/>
      <c r="CM68" s="685"/>
      <c r="CN68" s="685"/>
      <c r="CO68" s="685"/>
      <c r="CP68" s="685"/>
      <c r="CQ68" s="685"/>
    </row>
    <row r="69" ht="30.0" customHeight="1">
      <c r="A69" s="852" t="s">
        <v>6564</v>
      </c>
      <c r="B69" s="853" t="s">
        <v>9578</v>
      </c>
      <c r="C69" s="485"/>
      <c r="D69" s="833">
        <v>50.0</v>
      </c>
      <c r="E69" s="854" t="s">
        <v>9579</v>
      </c>
      <c r="F69" s="855" t="s">
        <v>9580</v>
      </c>
      <c r="G69" s="414">
        <v>2.000524735448E12</v>
      </c>
      <c r="H69" s="796">
        <v>422.0</v>
      </c>
      <c r="I69" s="905">
        <v>0.1</v>
      </c>
      <c r="J69" s="839">
        <f t="shared" si="1"/>
        <v>380</v>
      </c>
      <c r="K69" s="449" t="s">
        <v>9581</v>
      </c>
      <c r="L69" s="450" t="s">
        <v>9582</v>
      </c>
      <c r="M69" s="450" t="s">
        <v>9583</v>
      </c>
      <c r="N69" s="840" t="s">
        <v>8974</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8976</v>
      </c>
      <c r="BG69" s="796" t="s">
        <v>9584</v>
      </c>
      <c r="BH69" s="861"/>
      <c r="BI69" s="861"/>
      <c r="BJ69" s="861" t="s">
        <v>9021</v>
      </c>
      <c r="BK69" s="862"/>
      <c r="BL69" s="796" t="s">
        <v>9585</v>
      </c>
      <c r="BM69" s="863">
        <v>0.4721</v>
      </c>
      <c r="BN69" s="867"/>
      <c r="BO69" s="868"/>
      <c r="BP69" s="419" t="s">
        <v>9586</v>
      </c>
      <c r="BQ69" s="453"/>
      <c r="BR69" s="453"/>
      <c r="BS69" s="453"/>
      <c r="BT69" s="869">
        <v>200.0</v>
      </c>
      <c r="BU69" s="869" t="s">
        <v>8981</v>
      </c>
      <c r="BV69" s="513" t="s">
        <v>8982</v>
      </c>
      <c r="BW69" s="685"/>
      <c r="BX69" s="685"/>
      <c r="BY69" s="685"/>
      <c r="BZ69" s="685"/>
      <c r="CA69" s="685"/>
      <c r="CB69" s="685"/>
      <c r="CC69" s="851" t="s">
        <v>7224</v>
      </c>
      <c r="CD69" s="685"/>
      <c r="CE69" s="685"/>
      <c r="CF69" s="685"/>
      <c r="CG69" s="685"/>
      <c r="CH69" s="685"/>
      <c r="CI69" s="685"/>
      <c r="CJ69" s="685"/>
      <c r="CK69" s="685"/>
      <c r="CL69" s="685"/>
      <c r="CM69" s="685"/>
      <c r="CN69" s="685"/>
      <c r="CO69" s="685"/>
      <c r="CP69" s="685"/>
      <c r="CQ69" s="685"/>
    </row>
    <row r="70" ht="30.0" customHeight="1">
      <c r="A70" s="852" t="s">
        <v>6564</v>
      </c>
      <c r="B70" s="904" t="s">
        <v>9587</v>
      </c>
      <c r="C70" s="485"/>
      <c r="D70" s="833">
        <v>50.0</v>
      </c>
      <c r="E70" s="854" t="s">
        <v>9588</v>
      </c>
      <c r="F70" s="855" t="s">
        <v>9589</v>
      </c>
      <c r="G70" s="464">
        <v>2.000524735455E12</v>
      </c>
      <c r="H70" s="886">
        <v>434.0</v>
      </c>
      <c r="I70" s="905">
        <v>0.1</v>
      </c>
      <c r="J70" s="839">
        <f t="shared" si="1"/>
        <v>391</v>
      </c>
      <c r="K70" s="449" t="s">
        <v>9590</v>
      </c>
      <c r="L70" s="450" t="s">
        <v>9591</v>
      </c>
      <c r="M70" s="450" t="s">
        <v>9592</v>
      </c>
      <c r="N70" s="840" t="s">
        <v>8974</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8976</v>
      </c>
      <c r="BG70" s="796" t="s">
        <v>9593</v>
      </c>
      <c r="BH70" s="861"/>
      <c r="BI70" s="861"/>
      <c r="BJ70" s="861" t="s">
        <v>9031</v>
      </c>
      <c r="BK70" s="862"/>
      <c r="BL70" s="796" t="s">
        <v>9594</v>
      </c>
      <c r="BM70" s="863">
        <v>0.4705</v>
      </c>
      <c r="BN70" s="867"/>
      <c r="BO70" s="868"/>
      <c r="BP70" s="419" t="s">
        <v>9595</v>
      </c>
      <c r="BQ70" s="453"/>
      <c r="BR70" s="453"/>
      <c r="BS70" s="453"/>
      <c r="BT70" s="869">
        <v>200.0</v>
      </c>
      <c r="BU70" s="869" t="s">
        <v>8981</v>
      </c>
      <c r="BV70" s="908" t="s">
        <v>8982</v>
      </c>
      <c r="BW70" s="685"/>
      <c r="BX70" s="685"/>
      <c r="BY70" s="685"/>
      <c r="BZ70" s="685"/>
      <c r="CA70" s="685"/>
      <c r="CB70" s="685"/>
      <c r="CC70" s="851" t="s">
        <v>9044</v>
      </c>
      <c r="CD70" s="685"/>
      <c r="CE70" s="685"/>
      <c r="CF70" s="685"/>
      <c r="CG70" s="685"/>
      <c r="CH70" s="685"/>
      <c r="CI70" s="685"/>
      <c r="CJ70" s="685"/>
      <c r="CK70" s="685"/>
      <c r="CL70" s="685"/>
      <c r="CM70" s="685"/>
      <c r="CN70" s="685"/>
      <c r="CO70" s="685"/>
      <c r="CP70" s="685"/>
      <c r="CQ70" s="685"/>
    </row>
    <row r="71" ht="30.0" customHeight="1">
      <c r="A71" s="852" t="s">
        <v>6564</v>
      </c>
      <c r="B71" s="904" t="s">
        <v>9596</v>
      </c>
      <c r="C71" s="485"/>
      <c r="D71" s="833">
        <v>50.0</v>
      </c>
      <c r="E71" s="854" t="s">
        <v>9597</v>
      </c>
      <c r="F71" s="855" t="s">
        <v>9598</v>
      </c>
      <c r="G71" s="464">
        <v>2.000524735462E12</v>
      </c>
      <c r="H71" s="886">
        <v>472.0</v>
      </c>
      <c r="I71" s="905">
        <v>0.1</v>
      </c>
      <c r="J71" s="839">
        <f t="shared" si="1"/>
        <v>425</v>
      </c>
      <c r="K71" s="449" t="s">
        <v>9599</v>
      </c>
      <c r="L71" s="450" t="s">
        <v>9600</v>
      </c>
      <c r="M71" s="450" t="s">
        <v>9601</v>
      </c>
      <c r="N71" s="840" t="s">
        <v>8974</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8976</v>
      </c>
      <c r="BG71" s="796" t="s">
        <v>9602</v>
      </c>
      <c r="BH71" s="861"/>
      <c r="BI71" s="861"/>
      <c r="BJ71" s="861" t="s">
        <v>9041</v>
      </c>
      <c r="BK71" s="862"/>
      <c r="BL71" s="796" t="s">
        <v>9603</v>
      </c>
      <c r="BM71" s="863">
        <v>0.4812</v>
      </c>
      <c r="BN71" s="867"/>
      <c r="BO71" s="868"/>
      <c r="BP71" s="419" t="s">
        <v>9604</v>
      </c>
      <c r="BQ71" s="453"/>
      <c r="BR71" s="453"/>
      <c r="BS71" s="453"/>
      <c r="BT71" s="869">
        <v>200.0</v>
      </c>
      <c r="BU71" s="869" t="s">
        <v>8981</v>
      </c>
      <c r="BV71" s="908" t="s">
        <v>8982</v>
      </c>
      <c r="BW71" s="685"/>
      <c r="BX71" s="685"/>
      <c r="BY71" s="685"/>
      <c r="BZ71" s="685"/>
      <c r="CA71" s="685"/>
      <c r="CB71" s="685"/>
      <c r="CC71" s="851" t="s">
        <v>9044</v>
      </c>
      <c r="CD71" s="685"/>
      <c r="CE71" s="685"/>
      <c r="CF71" s="685"/>
      <c r="CG71" s="685"/>
      <c r="CH71" s="685"/>
      <c r="CI71" s="685"/>
      <c r="CJ71" s="685"/>
      <c r="CK71" s="685"/>
      <c r="CL71" s="685"/>
      <c r="CM71" s="685"/>
      <c r="CN71" s="685"/>
      <c r="CO71" s="685"/>
      <c r="CP71" s="685"/>
      <c r="CQ71" s="685"/>
    </row>
    <row r="72" ht="30.0" customHeight="1">
      <c r="A72" s="852" t="s">
        <v>6564</v>
      </c>
      <c r="B72" s="853" t="s">
        <v>9605</v>
      </c>
      <c r="C72" s="485"/>
      <c r="D72" s="833">
        <v>50.0</v>
      </c>
      <c r="E72" s="854" t="s">
        <v>9606</v>
      </c>
      <c r="F72" s="855" t="s">
        <v>9607</v>
      </c>
      <c r="G72" s="414">
        <v>2.000524735479E12</v>
      </c>
      <c r="H72" s="796">
        <v>346.0</v>
      </c>
      <c r="I72" s="905">
        <v>0.1</v>
      </c>
      <c r="J72" s="839">
        <f t="shared" si="1"/>
        <v>311</v>
      </c>
      <c r="K72" s="449" t="s">
        <v>9608</v>
      </c>
      <c r="L72" s="450" t="s">
        <v>9609</v>
      </c>
      <c r="M72" s="450" t="s">
        <v>9610</v>
      </c>
      <c r="N72" s="840" t="s">
        <v>8974</v>
      </c>
      <c r="O72" s="419">
        <v>150.0</v>
      </c>
      <c r="P72" s="419">
        <v>100.0</v>
      </c>
      <c r="Q72" s="419">
        <v>90.0</v>
      </c>
      <c r="R72" s="419">
        <v>140.0</v>
      </c>
      <c r="S72" s="418"/>
      <c r="T72" s="418"/>
      <c r="U72" s="418"/>
      <c r="V72" s="418"/>
      <c r="W72" s="419" t="s">
        <v>9611</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8976</v>
      </c>
      <c r="BG72" s="796" t="s">
        <v>9612</v>
      </c>
      <c r="BH72" s="861"/>
      <c r="BI72" s="861"/>
      <c r="BJ72" s="861" t="s">
        <v>9052</v>
      </c>
      <c r="BK72" s="862"/>
      <c r="BL72" s="796" t="s">
        <v>9613</v>
      </c>
      <c r="BM72" s="863">
        <v>0.4146</v>
      </c>
      <c r="BN72" s="867"/>
      <c r="BO72" s="868"/>
      <c r="BP72" s="419" t="s">
        <v>9614</v>
      </c>
      <c r="BQ72" s="453"/>
      <c r="BR72" s="453"/>
      <c r="BS72" s="453"/>
      <c r="BT72" s="869">
        <v>200.0</v>
      </c>
      <c r="BU72" s="869" t="s">
        <v>8981</v>
      </c>
      <c r="BV72" s="513" t="s">
        <v>8982</v>
      </c>
      <c r="BW72" s="685"/>
      <c r="BX72" s="685"/>
      <c r="BY72" s="685"/>
      <c r="BZ72" s="685"/>
      <c r="CA72" s="685"/>
      <c r="CB72" s="685"/>
      <c r="CC72" s="851" t="s">
        <v>9044</v>
      </c>
      <c r="CD72" s="685"/>
      <c r="CE72" s="685"/>
      <c r="CF72" s="685"/>
      <c r="CG72" s="685"/>
      <c r="CH72" s="685"/>
      <c r="CI72" s="685"/>
      <c r="CJ72" s="685"/>
      <c r="CK72" s="685"/>
      <c r="CL72" s="685"/>
      <c r="CM72" s="685"/>
      <c r="CN72" s="685"/>
      <c r="CO72" s="685"/>
      <c r="CP72" s="685"/>
      <c r="CQ72" s="685"/>
    </row>
    <row r="73" ht="30.0" customHeight="1">
      <c r="A73" s="852" t="s">
        <v>6564</v>
      </c>
      <c r="B73" s="853" t="s">
        <v>9615</v>
      </c>
      <c r="C73" s="485"/>
      <c r="D73" s="833">
        <v>50.0</v>
      </c>
      <c r="E73" s="854" t="s">
        <v>9616</v>
      </c>
      <c r="F73" s="855" t="s">
        <v>9617</v>
      </c>
      <c r="G73" s="887">
        <v>2.028865238701E12</v>
      </c>
      <c r="H73" s="886">
        <v>422.0</v>
      </c>
      <c r="I73" s="905">
        <v>0.2</v>
      </c>
      <c r="J73" s="839">
        <f t="shared" si="1"/>
        <v>338</v>
      </c>
      <c r="K73" s="449" t="s">
        <v>9618</v>
      </c>
      <c r="L73" s="450" t="s">
        <v>9619</v>
      </c>
      <c r="M73" s="450" t="s">
        <v>9620</v>
      </c>
      <c r="N73" s="840" t="s">
        <v>8974</v>
      </c>
      <c r="O73" s="419">
        <v>150.0</v>
      </c>
      <c r="P73" s="419">
        <v>100.0</v>
      </c>
      <c r="Q73" s="419">
        <v>90.0</v>
      </c>
      <c r="R73" s="419">
        <v>140.0</v>
      </c>
      <c r="S73" s="418"/>
      <c r="T73" s="418"/>
      <c r="U73" s="418"/>
      <c r="V73" s="418"/>
      <c r="W73" s="419" t="s">
        <v>9611</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8976</v>
      </c>
      <c r="BG73" s="796" t="s">
        <v>9621</v>
      </c>
      <c r="BH73" s="861"/>
      <c r="BI73" s="861"/>
      <c r="BJ73" s="861" t="s">
        <v>9622</v>
      </c>
      <c r="BK73" s="862"/>
      <c r="BL73" s="796" t="s">
        <v>9623</v>
      </c>
      <c r="BM73" s="863">
        <v>0.4161</v>
      </c>
      <c r="BN73" s="867"/>
      <c r="BO73" s="868"/>
      <c r="BP73" s="419" t="s">
        <v>9624</v>
      </c>
      <c r="BQ73" s="453"/>
      <c r="BR73" s="453"/>
      <c r="BS73" s="453"/>
      <c r="BT73" s="869">
        <v>200.0</v>
      </c>
      <c r="BU73" s="869" t="s">
        <v>8981</v>
      </c>
      <c r="BV73" s="513" t="s">
        <v>8982</v>
      </c>
      <c r="BW73" s="685"/>
      <c r="BX73" s="685"/>
      <c r="BY73" s="685"/>
      <c r="BZ73" s="685"/>
      <c r="CA73" s="685"/>
      <c r="CB73" s="685"/>
      <c r="CC73" s="851" t="s">
        <v>9044</v>
      </c>
      <c r="CD73" s="685"/>
      <c r="CE73" s="685"/>
      <c r="CF73" s="685"/>
      <c r="CG73" s="685"/>
      <c r="CH73" s="685"/>
      <c r="CI73" s="685"/>
      <c r="CJ73" s="685"/>
      <c r="CK73" s="685"/>
      <c r="CL73" s="685"/>
      <c r="CM73" s="685"/>
      <c r="CN73" s="685"/>
      <c r="CO73" s="685"/>
      <c r="CP73" s="685"/>
      <c r="CQ73" s="685"/>
    </row>
    <row r="74" ht="30.0" customHeight="1">
      <c r="A74" s="852" t="s">
        <v>6564</v>
      </c>
      <c r="B74" s="853" t="s">
        <v>9625</v>
      </c>
      <c r="C74" s="485"/>
      <c r="D74" s="833">
        <v>50.0</v>
      </c>
      <c r="E74" s="854" t="s">
        <v>9626</v>
      </c>
      <c r="F74" s="855" t="s">
        <v>9627</v>
      </c>
      <c r="G74" s="887">
        <v>2.028865238718E12</v>
      </c>
      <c r="H74" s="886">
        <v>422.0</v>
      </c>
      <c r="I74" s="905">
        <v>0.2</v>
      </c>
      <c r="J74" s="839">
        <f t="shared" si="1"/>
        <v>338</v>
      </c>
      <c r="K74" s="449" t="s">
        <v>9628</v>
      </c>
      <c r="L74" s="450" t="s">
        <v>9629</v>
      </c>
      <c r="M74" s="450" t="s">
        <v>9620</v>
      </c>
      <c r="N74" s="840" t="s">
        <v>8974</v>
      </c>
      <c r="O74" s="419">
        <v>155.0</v>
      </c>
      <c r="P74" s="419">
        <v>100.0</v>
      </c>
      <c r="Q74" s="419">
        <v>90.0</v>
      </c>
      <c r="R74" s="419">
        <v>140.0</v>
      </c>
      <c r="S74" s="418"/>
      <c r="T74" s="418"/>
      <c r="U74" s="418"/>
      <c r="V74" s="418"/>
      <c r="W74" s="419" t="s">
        <v>8975</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8976</v>
      </c>
      <c r="BG74" s="796" t="s">
        <v>9621</v>
      </c>
      <c r="BH74" s="861"/>
      <c r="BI74" s="861"/>
      <c r="BJ74" s="861" t="s">
        <v>9622</v>
      </c>
      <c r="BK74" s="862"/>
      <c r="BL74" s="796" t="s">
        <v>9623</v>
      </c>
      <c r="BM74" s="863">
        <v>0.4161</v>
      </c>
      <c r="BN74" s="867"/>
      <c r="BO74" s="868"/>
      <c r="BP74" s="419" t="s">
        <v>9630</v>
      </c>
      <c r="BQ74" s="453"/>
      <c r="BR74" s="453"/>
      <c r="BS74" s="453"/>
      <c r="BT74" s="869">
        <v>200.0</v>
      </c>
      <c r="BU74" s="869" t="s">
        <v>8981</v>
      </c>
      <c r="BV74" s="513" t="s">
        <v>8982</v>
      </c>
      <c r="BW74" s="685"/>
      <c r="BX74" s="685"/>
      <c r="BY74" s="685"/>
      <c r="BZ74" s="685"/>
      <c r="CA74" s="685"/>
      <c r="CB74" s="685"/>
      <c r="CC74" s="851" t="s">
        <v>9044</v>
      </c>
      <c r="CD74" s="685"/>
      <c r="CE74" s="685"/>
      <c r="CF74" s="685"/>
      <c r="CG74" s="685"/>
      <c r="CH74" s="685"/>
      <c r="CI74" s="685"/>
      <c r="CJ74" s="685"/>
      <c r="CK74" s="685"/>
      <c r="CL74" s="685"/>
      <c r="CM74" s="685"/>
      <c r="CN74" s="685"/>
      <c r="CO74" s="685"/>
      <c r="CP74" s="685"/>
      <c r="CQ74" s="685"/>
    </row>
    <row r="75" ht="30.0" customHeight="1">
      <c r="A75" s="852" t="s">
        <v>6564</v>
      </c>
      <c r="B75" s="853" t="s">
        <v>9631</v>
      </c>
      <c r="C75" s="485"/>
      <c r="D75" s="833">
        <v>50.0</v>
      </c>
      <c r="E75" s="854" t="s">
        <v>9632</v>
      </c>
      <c r="F75" s="855" t="s">
        <v>9633</v>
      </c>
      <c r="G75" s="414">
        <v>2.000524735912E12</v>
      </c>
      <c r="H75" s="796">
        <v>439.0</v>
      </c>
      <c r="I75" s="879">
        <v>0.2</v>
      </c>
      <c r="J75" s="839">
        <f t="shared" si="1"/>
        <v>351</v>
      </c>
      <c r="K75" s="449" t="s">
        <v>9634</v>
      </c>
      <c r="L75" s="450" t="s">
        <v>9635</v>
      </c>
      <c r="M75" s="450" t="s">
        <v>9636</v>
      </c>
      <c r="N75" s="840" t="s">
        <v>8974</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8976</v>
      </c>
      <c r="BG75" s="866"/>
      <c r="BH75" s="861"/>
      <c r="BI75" s="861"/>
      <c r="BJ75" s="861" t="s">
        <v>9637</v>
      </c>
      <c r="BK75" s="862"/>
      <c r="BL75" s="796" t="s">
        <v>9638</v>
      </c>
      <c r="BM75" s="863">
        <v>0.5527</v>
      </c>
      <c r="BN75" s="867"/>
      <c r="BO75" s="868"/>
      <c r="BP75" s="419" t="s">
        <v>9639</v>
      </c>
      <c r="BQ75" s="453"/>
      <c r="BR75" s="453"/>
      <c r="BS75" s="453"/>
      <c r="BT75" s="869">
        <v>5003.0</v>
      </c>
      <c r="BU75" s="869" t="s">
        <v>9640</v>
      </c>
      <c r="BV75" s="513">
        <v>50001.0</v>
      </c>
      <c r="BW75" s="685"/>
      <c r="BX75" s="685"/>
      <c r="BY75" s="685"/>
      <c r="BZ75" s="685"/>
      <c r="CA75" s="685"/>
      <c r="CB75" s="685"/>
      <c r="CC75" s="851" t="s">
        <v>7274</v>
      </c>
      <c r="CD75" s="685"/>
      <c r="CE75" s="685"/>
      <c r="CF75" s="685"/>
      <c r="CG75" s="685"/>
      <c r="CH75" s="685"/>
      <c r="CI75" s="685"/>
      <c r="CJ75" s="685"/>
      <c r="CK75" s="685"/>
      <c r="CL75" s="685"/>
      <c r="CM75" s="685"/>
      <c r="CN75" s="685"/>
      <c r="CO75" s="685"/>
      <c r="CP75" s="685"/>
      <c r="CQ75" s="685"/>
    </row>
    <row r="76" ht="30.0" customHeight="1">
      <c r="A76" s="852" t="s">
        <v>6564</v>
      </c>
      <c r="B76" s="853" t="s">
        <v>9641</v>
      </c>
      <c r="C76" s="485"/>
      <c r="D76" s="833">
        <v>50.0</v>
      </c>
      <c r="E76" s="854" t="s">
        <v>9642</v>
      </c>
      <c r="F76" s="855" t="s">
        <v>9643</v>
      </c>
      <c r="G76" s="414">
        <v>2.000524735929E12</v>
      </c>
      <c r="H76" s="796">
        <v>502.0</v>
      </c>
      <c r="I76" s="879">
        <v>0.2</v>
      </c>
      <c r="J76" s="839">
        <f t="shared" si="1"/>
        <v>402</v>
      </c>
      <c r="K76" s="449" t="s">
        <v>9124</v>
      </c>
      <c r="L76" s="450" t="s">
        <v>9644</v>
      </c>
      <c r="M76" s="450" t="s">
        <v>9645</v>
      </c>
      <c r="N76" s="840" t="s">
        <v>8974</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8976</v>
      </c>
      <c r="BG76" s="866"/>
      <c r="BH76" s="861"/>
      <c r="BI76" s="861"/>
      <c r="BJ76" s="861" t="s">
        <v>9646</v>
      </c>
      <c r="BK76" s="862"/>
      <c r="BL76" s="796" t="s">
        <v>9647</v>
      </c>
      <c r="BM76" s="863">
        <v>0.581</v>
      </c>
      <c r="BN76" s="867"/>
      <c r="BO76" s="868"/>
      <c r="BP76" s="419" t="s">
        <v>9648</v>
      </c>
      <c r="BQ76" s="453"/>
      <c r="BR76" s="453"/>
      <c r="BS76" s="453"/>
      <c r="BT76" s="869">
        <v>5003.0</v>
      </c>
      <c r="BU76" s="869" t="s">
        <v>9640</v>
      </c>
      <c r="BV76" s="513">
        <v>50002.0</v>
      </c>
      <c r="BW76" s="685"/>
      <c r="BX76" s="685"/>
      <c r="BY76" s="685"/>
      <c r="BZ76" s="685"/>
      <c r="CA76" s="685"/>
      <c r="CB76" s="685"/>
      <c r="CC76" s="851" t="s">
        <v>7274</v>
      </c>
      <c r="CD76" s="685"/>
      <c r="CE76" s="685"/>
      <c r="CF76" s="685"/>
      <c r="CG76" s="685"/>
      <c r="CH76" s="685"/>
      <c r="CI76" s="685"/>
      <c r="CJ76" s="685"/>
      <c r="CK76" s="685"/>
      <c r="CL76" s="685"/>
      <c r="CM76" s="685"/>
      <c r="CN76" s="685"/>
      <c r="CO76" s="685"/>
      <c r="CP76" s="685"/>
      <c r="CQ76" s="685"/>
    </row>
    <row r="77" ht="30.0" customHeight="1">
      <c r="A77" s="852" t="s">
        <v>6564</v>
      </c>
      <c r="B77" s="853" t="s">
        <v>9649</v>
      </c>
      <c r="C77" s="485"/>
      <c r="D77" s="833">
        <v>50.0</v>
      </c>
      <c r="E77" s="854" t="s">
        <v>9650</v>
      </c>
      <c r="F77" s="855" t="s">
        <v>9651</v>
      </c>
      <c r="G77" s="414">
        <v>2.000524735936E12</v>
      </c>
      <c r="H77" s="796">
        <v>534.0</v>
      </c>
      <c r="I77" s="879">
        <v>0.2</v>
      </c>
      <c r="J77" s="839">
        <f t="shared" si="1"/>
        <v>427</v>
      </c>
      <c r="K77" s="449" t="s">
        <v>9652</v>
      </c>
      <c r="L77" s="450" t="s">
        <v>9653</v>
      </c>
      <c r="M77" s="450" t="s">
        <v>9654</v>
      </c>
      <c r="N77" s="840" t="s">
        <v>8974</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8976</v>
      </c>
      <c r="BG77" s="866"/>
      <c r="BH77" s="861"/>
      <c r="BI77" s="861"/>
      <c r="BJ77" s="861" t="s">
        <v>9655</v>
      </c>
      <c r="BK77" s="862"/>
      <c r="BL77" s="796" t="s">
        <v>9656</v>
      </c>
      <c r="BM77" s="863">
        <v>0.5931</v>
      </c>
      <c r="BN77" s="867"/>
      <c r="BO77" s="868"/>
      <c r="BP77" s="419" t="s">
        <v>9657</v>
      </c>
      <c r="BQ77" s="453"/>
      <c r="BR77" s="453"/>
      <c r="BS77" s="453"/>
      <c r="BT77" s="869">
        <v>5003.0</v>
      </c>
      <c r="BU77" s="869" t="s">
        <v>9640</v>
      </c>
      <c r="BV77" s="513">
        <v>50003.0</v>
      </c>
      <c r="BW77" s="685"/>
      <c r="BX77" s="685"/>
      <c r="BY77" s="685"/>
      <c r="BZ77" s="685"/>
      <c r="CA77" s="685"/>
      <c r="CB77" s="685"/>
      <c r="CC77" s="851" t="s">
        <v>7274</v>
      </c>
      <c r="CD77" s="685"/>
      <c r="CE77" s="685"/>
      <c r="CF77" s="685"/>
      <c r="CG77" s="685"/>
      <c r="CH77" s="685"/>
      <c r="CI77" s="685"/>
      <c r="CJ77" s="685"/>
      <c r="CK77" s="685"/>
      <c r="CL77" s="685"/>
      <c r="CM77" s="685"/>
      <c r="CN77" s="685"/>
      <c r="CO77" s="685"/>
      <c r="CP77" s="685"/>
      <c r="CQ77" s="685"/>
    </row>
    <row r="78" ht="30.0" customHeight="1">
      <c r="A78" s="852" t="s">
        <v>6564</v>
      </c>
      <c r="B78" s="853" t="s">
        <v>9658</v>
      </c>
      <c r="C78" s="485"/>
      <c r="D78" s="833">
        <v>50.0</v>
      </c>
      <c r="E78" s="854" t="s">
        <v>9659</v>
      </c>
      <c r="F78" s="855" t="s">
        <v>9660</v>
      </c>
      <c r="G78" s="414">
        <v>2.000524735943E12</v>
      </c>
      <c r="H78" s="796">
        <v>547.0</v>
      </c>
      <c r="I78" s="879">
        <v>0.2</v>
      </c>
      <c r="J78" s="839">
        <f t="shared" si="1"/>
        <v>438</v>
      </c>
      <c r="K78" s="449" t="s">
        <v>9133</v>
      </c>
      <c r="L78" s="450" t="s">
        <v>9661</v>
      </c>
      <c r="M78" s="450" t="s">
        <v>9662</v>
      </c>
      <c r="N78" s="840" t="s">
        <v>8974</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8976</v>
      </c>
      <c r="BG78" s="866"/>
      <c r="BH78" s="861"/>
      <c r="BI78" s="861"/>
      <c r="BJ78" s="861" t="s">
        <v>9663</v>
      </c>
      <c r="BK78" s="862"/>
      <c r="BL78" s="796" t="s">
        <v>9664</v>
      </c>
      <c r="BM78" s="863">
        <v>0.5974</v>
      </c>
      <c r="BN78" s="867"/>
      <c r="BO78" s="868"/>
      <c r="BP78" s="419" t="s">
        <v>9665</v>
      </c>
      <c r="BQ78" s="453"/>
      <c r="BR78" s="453"/>
      <c r="BS78" s="453"/>
      <c r="BT78" s="869">
        <v>5003.0</v>
      </c>
      <c r="BU78" s="869" t="s">
        <v>9640</v>
      </c>
      <c r="BV78" s="513">
        <v>50004.0</v>
      </c>
      <c r="BW78" s="685"/>
      <c r="BX78" s="685"/>
      <c r="BY78" s="685"/>
      <c r="BZ78" s="685"/>
      <c r="CA78" s="685"/>
      <c r="CB78" s="685"/>
      <c r="CC78" s="851" t="s">
        <v>7274</v>
      </c>
      <c r="CD78" s="685"/>
      <c r="CE78" s="685"/>
      <c r="CF78" s="685"/>
      <c r="CG78" s="685"/>
      <c r="CH78" s="685"/>
      <c r="CI78" s="685"/>
      <c r="CJ78" s="685"/>
      <c r="CK78" s="685"/>
      <c r="CL78" s="685"/>
      <c r="CM78" s="685"/>
      <c r="CN78" s="685"/>
      <c r="CO78" s="685"/>
      <c r="CP78" s="685"/>
      <c r="CQ78" s="685"/>
    </row>
    <row r="79" ht="30.0" customHeight="1">
      <c r="A79" s="909"/>
      <c r="B79" s="853" t="s">
        <v>9666</v>
      </c>
      <c r="C79" s="485"/>
      <c r="D79" s="833">
        <v>50.0</v>
      </c>
      <c r="E79" s="854" t="s">
        <v>9667</v>
      </c>
      <c r="F79" s="855" t="s">
        <v>9668</v>
      </c>
      <c r="G79" s="414">
        <v>2.00052473595E12</v>
      </c>
      <c r="H79" s="796">
        <v>560.0</v>
      </c>
      <c r="I79" s="879">
        <v>0.2</v>
      </c>
      <c r="J79" s="839">
        <f t="shared" si="1"/>
        <v>448</v>
      </c>
      <c r="K79" s="449" t="s">
        <v>9669</v>
      </c>
      <c r="L79" s="450" t="s">
        <v>9670</v>
      </c>
      <c r="M79" s="450" t="s">
        <v>9671</v>
      </c>
      <c r="N79" s="840" t="s">
        <v>8974</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8976</v>
      </c>
      <c r="BG79" s="866"/>
      <c r="BH79" s="861"/>
      <c r="BI79" s="861"/>
      <c r="BJ79" s="861" t="s">
        <v>9672</v>
      </c>
      <c r="BK79" s="862"/>
      <c r="BL79" s="796" t="s">
        <v>9673</v>
      </c>
      <c r="BM79" s="863">
        <v>0.6014</v>
      </c>
      <c r="BN79" s="867">
        <v>448.0</v>
      </c>
      <c r="BO79" s="868"/>
      <c r="BP79" s="419" t="s">
        <v>9674</v>
      </c>
      <c r="BQ79" s="453"/>
      <c r="BR79" s="453"/>
      <c r="BS79" s="453"/>
      <c r="BT79" s="869">
        <v>5003.0</v>
      </c>
      <c r="BU79" s="869" t="s">
        <v>9640</v>
      </c>
      <c r="BV79" s="878"/>
      <c r="BW79" s="685"/>
      <c r="BX79" s="685"/>
      <c r="BY79" s="685"/>
      <c r="BZ79" s="685"/>
      <c r="CA79" s="685"/>
      <c r="CB79" s="685"/>
      <c r="CC79" s="851" t="s">
        <v>7224</v>
      </c>
      <c r="CD79" s="685"/>
      <c r="CE79" s="685"/>
      <c r="CF79" s="685"/>
      <c r="CG79" s="685"/>
      <c r="CH79" s="685"/>
      <c r="CI79" s="685"/>
      <c r="CJ79" s="685"/>
      <c r="CK79" s="685"/>
      <c r="CL79" s="685"/>
      <c r="CM79" s="685"/>
      <c r="CN79" s="685"/>
      <c r="CO79" s="685"/>
      <c r="CP79" s="685"/>
      <c r="CQ79" s="685"/>
    </row>
    <row r="80" ht="30.0" customHeight="1">
      <c r="A80" s="852" t="s">
        <v>6564</v>
      </c>
      <c r="B80" s="853" t="s">
        <v>9675</v>
      </c>
      <c r="C80" s="485"/>
      <c r="D80" s="833">
        <v>50.0</v>
      </c>
      <c r="E80" s="854" t="s">
        <v>9676</v>
      </c>
      <c r="F80" s="855" t="s">
        <v>9677</v>
      </c>
      <c r="G80" s="414">
        <v>2.000524735967E12</v>
      </c>
      <c r="H80" s="796">
        <v>591.0</v>
      </c>
      <c r="I80" s="879">
        <v>0.2</v>
      </c>
      <c r="J80" s="839">
        <f t="shared" si="1"/>
        <v>473</v>
      </c>
      <c r="K80" s="449" t="s">
        <v>9141</v>
      </c>
      <c r="L80" s="450" t="s">
        <v>9678</v>
      </c>
      <c r="M80" s="450" t="s">
        <v>9679</v>
      </c>
      <c r="N80" s="840" t="s">
        <v>8974</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8976</v>
      </c>
      <c r="BG80" s="866"/>
      <c r="BH80" s="861"/>
      <c r="BI80" s="861"/>
      <c r="BJ80" s="861" t="s">
        <v>9151</v>
      </c>
      <c r="BK80" s="862"/>
      <c r="BL80" s="796" t="s">
        <v>9152</v>
      </c>
      <c r="BM80" s="863">
        <v>0.6109</v>
      </c>
      <c r="BN80" s="867"/>
      <c r="BO80" s="868"/>
      <c r="BP80" s="419" t="s">
        <v>9680</v>
      </c>
      <c r="BQ80" s="453"/>
      <c r="BR80" s="453"/>
      <c r="BS80" s="453"/>
      <c r="BT80" s="869">
        <v>5003.0</v>
      </c>
      <c r="BU80" s="869" t="s">
        <v>9640</v>
      </c>
      <c r="BV80" s="513">
        <v>50006.0</v>
      </c>
      <c r="BW80" s="685"/>
      <c r="BX80" s="685"/>
      <c r="BY80" s="685"/>
      <c r="BZ80" s="685"/>
      <c r="CA80" s="685"/>
      <c r="CB80" s="685"/>
      <c r="CC80" s="851" t="s">
        <v>7224</v>
      </c>
      <c r="CD80" s="685"/>
      <c r="CE80" s="685"/>
      <c r="CF80" s="685"/>
      <c r="CG80" s="685"/>
      <c r="CH80" s="685"/>
      <c r="CI80" s="685"/>
      <c r="CJ80" s="685"/>
      <c r="CK80" s="685"/>
      <c r="CL80" s="685"/>
      <c r="CM80" s="685"/>
      <c r="CN80" s="685"/>
      <c r="CO80" s="685"/>
      <c r="CP80" s="685"/>
      <c r="CQ80" s="685"/>
    </row>
    <row r="81" ht="30.0" customHeight="1">
      <c r="A81" s="852" t="s">
        <v>6564</v>
      </c>
      <c r="B81" s="853" t="s">
        <v>9681</v>
      </c>
      <c r="C81" s="919"/>
      <c r="D81" s="475">
        <v>50.0</v>
      </c>
      <c r="E81" s="854" t="s">
        <v>9682</v>
      </c>
      <c r="F81" s="855" t="s">
        <v>9683</v>
      </c>
      <c r="G81" s="414">
        <v>2.000524735974E12</v>
      </c>
      <c r="H81" s="796">
        <v>641.0</v>
      </c>
      <c r="I81" s="879">
        <v>0.2</v>
      </c>
      <c r="J81" s="839">
        <f t="shared" si="1"/>
        <v>513</v>
      </c>
      <c r="K81" s="449" t="s">
        <v>9149</v>
      </c>
      <c r="L81" s="450" t="s">
        <v>9684</v>
      </c>
      <c r="M81" s="450" t="s">
        <v>9685</v>
      </c>
      <c r="N81" s="840" t="s">
        <v>8974</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8976</v>
      </c>
      <c r="BG81" s="866"/>
      <c r="BH81" s="861"/>
      <c r="BI81" s="861"/>
      <c r="BJ81" s="861" t="s">
        <v>9109</v>
      </c>
      <c r="BK81" s="862"/>
      <c r="BL81" s="796" t="s">
        <v>9110</v>
      </c>
      <c r="BM81" s="863">
        <v>0.6241</v>
      </c>
      <c r="BN81" s="867"/>
      <c r="BO81" s="868"/>
      <c r="BP81" s="419" t="s">
        <v>9686</v>
      </c>
      <c r="BQ81" s="453"/>
      <c r="BR81" s="453"/>
      <c r="BS81" s="453"/>
      <c r="BT81" s="869">
        <v>5003.0</v>
      </c>
      <c r="BU81" s="869" t="s">
        <v>9640</v>
      </c>
      <c r="BV81" s="513">
        <v>50007.0</v>
      </c>
      <c r="BW81" s="685"/>
      <c r="BX81" s="685"/>
      <c r="BY81" s="685"/>
      <c r="BZ81" s="685"/>
      <c r="CA81" s="685"/>
      <c r="CB81" s="685"/>
      <c r="CC81" s="851" t="s">
        <v>7224</v>
      </c>
      <c r="CD81" s="685"/>
      <c r="CE81" s="685"/>
      <c r="CF81" s="685"/>
      <c r="CG81" s="685"/>
      <c r="CH81" s="685"/>
      <c r="CI81" s="685"/>
      <c r="CJ81" s="685"/>
      <c r="CK81" s="685"/>
      <c r="CL81" s="685"/>
      <c r="CM81" s="685"/>
      <c r="CN81" s="685"/>
      <c r="CO81" s="685"/>
      <c r="CP81" s="685"/>
      <c r="CQ81" s="685"/>
    </row>
    <row r="82" ht="30.0" customHeight="1">
      <c r="A82" s="852" t="s">
        <v>6564</v>
      </c>
      <c r="B82" s="853" t="s">
        <v>9687</v>
      </c>
      <c r="C82" s="485"/>
      <c r="D82" s="833">
        <v>50.0</v>
      </c>
      <c r="E82" s="854" t="s">
        <v>9688</v>
      </c>
      <c r="F82" s="855" t="s">
        <v>9689</v>
      </c>
      <c r="G82" s="414">
        <v>2.000524735981E12</v>
      </c>
      <c r="H82" s="796">
        <v>598.0</v>
      </c>
      <c r="I82" s="879">
        <v>0.2</v>
      </c>
      <c r="J82" s="839">
        <f t="shared" si="1"/>
        <v>478</v>
      </c>
      <c r="K82" s="449" t="s">
        <v>9157</v>
      </c>
      <c r="L82" s="450" t="s">
        <v>9690</v>
      </c>
      <c r="M82" s="450" t="s">
        <v>9691</v>
      </c>
      <c r="N82" s="840" t="s">
        <v>8974</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9692</v>
      </c>
      <c r="BK82" s="862"/>
      <c r="BL82" s="796" t="s">
        <v>9693</v>
      </c>
      <c r="BM82" s="863">
        <v>0.5712</v>
      </c>
      <c r="BN82" s="867"/>
      <c r="BO82" s="868"/>
      <c r="BP82" s="419" t="s">
        <v>9694</v>
      </c>
      <c r="BQ82" s="453"/>
      <c r="BR82" s="453"/>
      <c r="BS82" s="453"/>
      <c r="BT82" s="869">
        <v>5003.0</v>
      </c>
      <c r="BU82" s="869" t="s">
        <v>9640</v>
      </c>
      <c r="BV82" s="513">
        <v>50008.0</v>
      </c>
      <c r="BW82" s="685"/>
      <c r="BX82" s="685"/>
      <c r="BY82" s="685"/>
      <c r="BZ82" s="685"/>
      <c r="CA82" s="685"/>
      <c r="CB82" s="685"/>
      <c r="CC82" s="851" t="s">
        <v>7224</v>
      </c>
      <c r="CD82" s="685"/>
      <c r="CE82" s="685"/>
      <c r="CF82" s="685"/>
      <c r="CG82" s="685"/>
      <c r="CH82" s="685"/>
      <c r="CI82" s="685"/>
      <c r="CJ82" s="685"/>
      <c r="CK82" s="685"/>
      <c r="CL82" s="685"/>
      <c r="CM82" s="685"/>
      <c r="CN82" s="685"/>
      <c r="CO82" s="685"/>
      <c r="CP82" s="685"/>
      <c r="CQ82" s="685"/>
    </row>
    <row r="83" ht="30.0" customHeight="1">
      <c r="A83" s="852" t="s">
        <v>6564</v>
      </c>
      <c r="B83" s="853" t="s">
        <v>9695</v>
      </c>
      <c r="C83" s="876"/>
      <c r="D83" s="475">
        <v>50.0</v>
      </c>
      <c r="E83" s="854" t="s">
        <v>9696</v>
      </c>
      <c r="F83" s="855" t="s">
        <v>9697</v>
      </c>
      <c r="G83" s="414">
        <v>2.000524735998E12</v>
      </c>
      <c r="H83" s="796">
        <v>777.0</v>
      </c>
      <c r="I83" s="879">
        <v>0.15</v>
      </c>
      <c r="J83" s="839">
        <f t="shared" si="1"/>
        <v>660</v>
      </c>
      <c r="K83" s="449" t="s">
        <v>9165</v>
      </c>
      <c r="L83" s="450" t="s">
        <v>9698</v>
      </c>
      <c r="M83" s="450" t="s">
        <v>9699</v>
      </c>
      <c r="N83" s="840" t="s">
        <v>8974</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9700</v>
      </c>
      <c r="BK83" s="862"/>
      <c r="BL83" s="796" t="s">
        <v>9701</v>
      </c>
      <c r="BM83" s="863">
        <v>0.5833</v>
      </c>
      <c r="BN83" s="867"/>
      <c r="BO83" s="868"/>
      <c r="BP83" s="419" t="s">
        <v>9702</v>
      </c>
      <c r="BQ83" s="453"/>
      <c r="BR83" s="453"/>
      <c r="BS83" s="453"/>
      <c r="BT83" s="869">
        <v>5003.0</v>
      </c>
      <c r="BU83" s="869" t="s">
        <v>9640</v>
      </c>
      <c r="BV83" s="513">
        <v>50009.0</v>
      </c>
      <c r="BW83" s="685"/>
      <c r="BX83" s="685"/>
      <c r="BY83" s="685"/>
      <c r="BZ83" s="685"/>
      <c r="CA83" s="685"/>
      <c r="CB83" s="685"/>
      <c r="CC83" s="851" t="s">
        <v>7224</v>
      </c>
      <c r="CD83" s="685"/>
      <c r="CE83" s="685"/>
      <c r="CF83" s="685"/>
      <c r="CG83" s="685"/>
      <c r="CH83" s="685"/>
      <c r="CI83" s="685"/>
      <c r="CJ83" s="685"/>
      <c r="CK83" s="685"/>
      <c r="CL83" s="685"/>
      <c r="CM83" s="685"/>
      <c r="CN83" s="685"/>
      <c r="CO83" s="685"/>
      <c r="CP83" s="685"/>
      <c r="CQ83" s="685"/>
    </row>
    <row r="84" ht="30.0" customHeight="1">
      <c r="A84" s="852" t="s">
        <v>6564</v>
      </c>
      <c r="B84" s="853" t="s">
        <v>9703</v>
      </c>
      <c r="C84" s="920"/>
      <c r="D84" s="921">
        <v>50.0</v>
      </c>
      <c r="E84" s="854" t="s">
        <v>9704</v>
      </c>
      <c r="F84" s="855" t="s">
        <v>9705</v>
      </c>
      <c r="G84" s="414">
        <v>2.000524742002E12</v>
      </c>
      <c r="H84" s="796">
        <v>880.0</v>
      </c>
      <c r="I84" s="922">
        <v>0.15</v>
      </c>
      <c r="J84" s="839">
        <f t="shared" si="1"/>
        <v>748</v>
      </c>
      <c r="K84" s="449" t="s">
        <v>9171</v>
      </c>
      <c r="L84" s="450" t="s">
        <v>9706</v>
      </c>
      <c r="M84" s="450" t="s">
        <v>9707</v>
      </c>
      <c r="N84" s="840" t="s">
        <v>8974</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9708</v>
      </c>
      <c r="BK84" s="862"/>
      <c r="BL84" s="796" t="s">
        <v>9709</v>
      </c>
      <c r="BM84" s="863">
        <v>0.5928</v>
      </c>
      <c r="BN84" s="867"/>
      <c r="BO84" s="868"/>
      <c r="BP84" s="419" t="s">
        <v>9710</v>
      </c>
      <c r="BQ84" s="453"/>
      <c r="BR84" s="453"/>
      <c r="BS84" s="453"/>
      <c r="BT84" s="869">
        <v>5003.0</v>
      </c>
      <c r="BU84" s="869" t="s">
        <v>9640</v>
      </c>
      <c r="BV84" s="513">
        <v>50010.0</v>
      </c>
      <c r="BW84" s="685"/>
      <c r="BX84" s="685"/>
      <c r="BY84" s="685"/>
      <c r="BZ84" s="685"/>
      <c r="CA84" s="685"/>
      <c r="CB84" s="685"/>
      <c r="CC84" s="851" t="s">
        <v>7224</v>
      </c>
      <c r="CD84" s="685"/>
      <c r="CE84" s="685"/>
      <c r="CF84" s="685"/>
      <c r="CG84" s="685"/>
      <c r="CH84" s="685"/>
      <c r="CI84" s="685"/>
      <c r="CJ84" s="685"/>
      <c r="CK84" s="685"/>
      <c r="CL84" s="685"/>
      <c r="CM84" s="685"/>
      <c r="CN84" s="685"/>
      <c r="CO84" s="685"/>
      <c r="CP84" s="685"/>
      <c r="CQ84" s="685"/>
    </row>
    <row r="85" ht="30.0" customHeight="1">
      <c r="A85" s="852" t="s">
        <v>6564</v>
      </c>
      <c r="B85" s="853" t="s">
        <v>9711</v>
      </c>
      <c r="C85" s="923"/>
      <c r="D85" s="475">
        <v>50.0</v>
      </c>
      <c r="E85" s="854" t="s">
        <v>9712</v>
      </c>
      <c r="F85" s="855" t="s">
        <v>9713</v>
      </c>
      <c r="G85" s="414">
        <v>2.000524742019E12</v>
      </c>
      <c r="H85" s="796">
        <v>955.0</v>
      </c>
      <c r="I85" s="924">
        <v>0.15</v>
      </c>
      <c r="J85" s="839">
        <f t="shared" si="1"/>
        <v>812</v>
      </c>
      <c r="K85" s="449" t="s">
        <v>9179</v>
      </c>
      <c r="L85" s="450" t="s">
        <v>9714</v>
      </c>
      <c r="M85" s="450" t="s">
        <v>9715</v>
      </c>
      <c r="N85" s="840" t="s">
        <v>8974</v>
      </c>
      <c r="O85" s="419">
        <v>87.0</v>
      </c>
      <c r="P85" s="419">
        <v>110.0</v>
      </c>
      <c r="Q85" s="419">
        <v>50.0</v>
      </c>
      <c r="R85" s="419">
        <v>120.0</v>
      </c>
      <c r="S85" s="418"/>
      <c r="T85" s="418"/>
      <c r="U85" s="418"/>
      <c r="V85" s="418"/>
      <c r="W85" s="453"/>
      <c r="X85" s="418"/>
      <c r="Y85" s="418"/>
      <c r="Z85" s="418"/>
      <c r="AA85" s="418"/>
      <c r="AB85" s="418"/>
      <c r="AC85" s="418"/>
      <c r="AD85" s="925"/>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5">
        <v>123.0</v>
      </c>
      <c r="BH85" s="861"/>
      <c r="BI85" s="861"/>
      <c r="BJ85" s="861" t="s">
        <v>9716</v>
      </c>
      <c r="BK85" s="862"/>
      <c r="BL85" s="796" t="s">
        <v>9717</v>
      </c>
      <c r="BM85" s="863">
        <v>0.4438</v>
      </c>
      <c r="BN85" s="867"/>
      <c r="BO85" s="868"/>
      <c r="BP85" s="419" t="s">
        <v>9718</v>
      </c>
      <c r="BQ85" s="453"/>
      <c r="BR85" s="453"/>
      <c r="BS85" s="453"/>
      <c r="BT85" s="685"/>
      <c r="BU85" s="685"/>
      <c r="BV85" s="513">
        <v>50011.0</v>
      </c>
      <c r="BW85" s="685"/>
      <c r="BX85" s="685"/>
      <c r="BY85" s="685"/>
      <c r="BZ85" s="685"/>
      <c r="CA85" s="685"/>
      <c r="CB85" s="685"/>
      <c r="CC85" s="851" t="s">
        <v>7224</v>
      </c>
      <c r="CD85" s="685"/>
      <c r="CE85" s="685"/>
      <c r="CF85" s="685"/>
      <c r="CG85" s="685"/>
      <c r="CH85" s="685"/>
      <c r="CI85" s="685"/>
      <c r="CJ85" s="685"/>
      <c r="CK85" s="685"/>
      <c r="CL85" s="685"/>
      <c r="CM85" s="685"/>
      <c r="CN85" s="685"/>
      <c r="CO85" s="685"/>
      <c r="CP85" s="685"/>
      <c r="CQ85" s="685"/>
    </row>
    <row r="86" ht="30.0" customHeight="1">
      <c r="A86" s="909"/>
      <c r="B86" s="853" t="s">
        <v>9719</v>
      </c>
      <c r="C86" s="485"/>
      <c r="D86" s="833">
        <v>50.0</v>
      </c>
      <c r="E86" s="854" t="s">
        <v>9720</v>
      </c>
      <c r="F86" s="855" t="s">
        <v>9721</v>
      </c>
      <c r="G86" s="414">
        <v>2.000524742026E12</v>
      </c>
      <c r="H86" s="796">
        <v>515.0</v>
      </c>
      <c r="I86" s="879">
        <v>0.2</v>
      </c>
      <c r="J86" s="839">
        <f t="shared" si="1"/>
        <v>412</v>
      </c>
      <c r="K86" s="449" t="s">
        <v>9722</v>
      </c>
      <c r="L86" s="450" t="s">
        <v>9723</v>
      </c>
      <c r="M86" s="450" t="s">
        <v>9724</v>
      </c>
      <c r="N86" s="840" t="s">
        <v>8974</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8976</v>
      </c>
      <c r="BG86" s="866"/>
      <c r="BH86" s="861"/>
      <c r="BI86" s="861"/>
      <c r="BJ86" s="861" t="s">
        <v>9725</v>
      </c>
      <c r="BK86" s="862"/>
      <c r="BL86" s="796" t="s">
        <v>9726</v>
      </c>
      <c r="BM86" s="863">
        <v>0.5858</v>
      </c>
      <c r="BN86" s="867"/>
      <c r="BO86" s="868"/>
      <c r="BP86" s="419" t="s">
        <v>9727</v>
      </c>
      <c r="BQ86" s="453"/>
      <c r="BR86" s="453"/>
      <c r="BS86" s="453"/>
      <c r="BT86" s="869">
        <v>5002.0</v>
      </c>
      <c r="BU86" s="869" t="s">
        <v>9728</v>
      </c>
      <c r="BV86" s="513">
        <v>50012.0</v>
      </c>
      <c r="BW86" s="685"/>
      <c r="BX86" s="685"/>
      <c r="BY86" s="685"/>
      <c r="BZ86" s="685"/>
      <c r="CA86" s="685"/>
      <c r="CB86" s="685"/>
      <c r="CC86" s="851" t="s">
        <v>7274</v>
      </c>
      <c r="CD86" s="685"/>
      <c r="CE86" s="685"/>
      <c r="CF86" s="685"/>
      <c r="CG86" s="685"/>
      <c r="CH86" s="685"/>
      <c r="CI86" s="685"/>
      <c r="CJ86" s="685"/>
      <c r="CK86" s="685"/>
      <c r="CL86" s="685"/>
      <c r="CM86" s="685"/>
      <c r="CN86" s="685"/>
      <c r="CO86" s="685"/>
      <c r="CP86" s="685"/>
      <c r="CQ86" s="685"/>
    </row>
    <row r="87" ht="30.0" customHeight="1">
      <c r="A87" s="909"/>
      <c r="B87" s="853" t="s">
        <v>9729</v>
      </c>
      <c r="C87" s="485"/>
      <c r="D87" s="833">
        <v>50.0</v>
      </c>
      <c r="E87" s="854" t="s">
        <v>9730</v>
      </c>
      <c r="F87" s="855" t="s">
        <v>9731</v>
      </c>
      <c r="G87" s="414">
        <v>2.000524742033E12</v>
      </c>
      <c r="H87" s="796">
        <v>545.0</v>
      </c>
      <c r="I87" s="879">
        <v>0.2</v>
      </c>
      <c r="J87" s="839">
        <f t="shared" si="1"/>
        <v>436</v>
      </c>
      <c r="K87" s="449" t="s">
        <v>9732</v>
      </c>
      <c r="L87" s="450" t="s">
        <v>9733</v>
      </c>
      <c r="M87" s="450" t="s">
        <v>9734</v>
      </c>
      <c r="N87" s="840" t="s">
        <v>8974</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8976</v>
      </c>
      <c r="BG87" s="866"/>
      <c r="BH87" s="861"/>
      <c r="BI87" s="861"/>
      <c r="BJ87" s="861" t="s">
        <v>9735</v>
      </c>
      <c r="BK87" s="862"/>
      <c r="BL87" s="796" t="s">
        <v>9736</v>
      </c>
      <c r="BM87" s="863">
        <v>0.5965</v>
      </c>
      <c r="BN87" s="867"/>
      <c r="BO87" s="868"/>
      <c r="BP87" s="419" t="s">
        <v>9737</v>
      </c>
      <c r="BQ87" s="419" t="s">
        <v>9738</v>
      </c>
      <c r="BR87" s="419">
        <v>228.0</v>
      </c>
      <c r="BS87" s="453"/>
      <c r="BT87" s="869">
        <v>5001.0</v>
      </c>
      <c r="BU87" s="869" t="s">
        <v>9739</v>
      </c>
      <c r="BV87" s="878"/>
      <c r="BW87" s="685"/>
      <c r="BX87" s="685"/>
      <c r="BY87" s="685"/>
      <c r="BZ87" s="685"/>
      <c r="CA87" s="685"/>
      <c r="CB87" s="685"/>
      <c r="CC87" s="851" t="s">
        <v>7274</v>
      </c>
      <c r="CD87" s="685"/>
      <c r="CE87" s="685"/>
      <c r="CF87" s="685"/>
      <c r="CG87" s="685"/>
      <c r="CH87" s="685"/>
      <c r="CI87" s="685"/>
      <c r="CJ87" s="685"/>
      <c r="CK87" s="685"/>
      <c r="CL87" s="685"/>
      <c r="CM87" s="685"/>
      <c r="CN87" s="685"/>
      <c r="CO87" s="685"/>
      <c r="CP87" s="685"/>
      <c r="CQ87" s="685"/>
    </row>
    <row r="88" ht="30.0" customHeight="1">
      <c r="A88" s="852" t="s">
        <v>6564</v>
      </c>
      <c r="B88" s="853" t="s">
        <v>9740</v>
      </c>
      <c r="C88" s="485"/>
      <c r="D88" s="833">
        <v>50.0</v>
      </c>
      <c r="E88" s="854" t="s">
        <v>9741</v>
      </c>
      <c r="F88" s="855" t="s">
        <v>9742</v>
      </c>
      <c r="G88" s="414">
        <v>2.00052474204E12</v>
      </c>
      <c r="H88" s="796">
        <v>527.0</v>
      </c>
      <c r="I88" s="879">
        <v>0.2</v>
      </c>
      <c r="J88" s="839">
        <f t="shared" si="1"/>
        <v>422</v>
      </c>
      <c r="K88" s="449" t="s">
        <v>9124</v>
      </c>
      <c r="L88" s="450" t="s">
        <v>9743</v>
      </c>
      <c r="M88" s="450" t="s">
        <v>9744</v>
      </c>
      <c r="N88" s="840" t="s">
        <v>8974</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8976</v>
      </c>
      <c r="BG88" s="866"/>
      <c r="BH88" s="861"/>
      <c r="BI88" s="861"/>
      <c r="BJ88" s="861" t="s">
        <v>9127</v>
      </c>
      <c r="BK88" s="862"/>
      <c r="BL88" s="796" t="s">
        <v>9128</v>
      </c>
      <c r="BM88" s="863">
        <v>0.5904</v>
      </c>
      <c r="BN88" s="867"/>
      <c r="BO88" s="868"/>
      <c r="BP88" s="419" t="s">
        <v>9745</v>
      </c>
      <c r="BQ88" s="419" t="s">
        <v>9738</v>
      </c>
      <c r="BR88" s="453"/>
      <c r="BS88" s="453"/>
      <c r="BT88" s="869">
        <v>5001.0</v>
      </c>
      <c r="BU88" s="869" t="s">
        <v>9739</v>
      </c>
      <c r="BV88" s="513">
        <v>50014.0</v>
      </c>
      <c r="BW88" s="685"/>
      <c r="BX88" s="685"/>
      <c r="BY88" s="685"/>
      <c r="BZ88" s="685"/>
      <c r="CA88" s="685"/>
      <c r="CB88" s="685"/>
      <c r="CC88" s="851" t="s">
        <v>7274</v>
      </c>
      <c r="CD88" s="685"/>
      <c r="CE88" s="685"/>
      <c r="CF88" s="685"/>
      <c r="CG88" s="685"/>
      <c r="CH88" s="685"/>
      <c r="CI88" s="685"/>
      <c r="CJ88" s="685"/>
      <c r="CK88" s="685"/>
      <c r="CL88" s="685"/>
      <c r="CM88" s="685"/>
      <c r="CN88" s="685"/>
      <c r="CO88" s="685"/>
      <c r="CP88" s="685"/>
      <c r="CQ88" s="685"/>
    </row>
    <row r="89" ht="30.0" customHeight="1">
      <c r="A89" s="852" t="s">
        <v>6564</v>
      </c>
      <c r="B89" s="853" t="s">
        <v>9746</v>
      </c>
      <c r="C89" s="485"/>
      <c r="D89" s="833">
        <v>50.0</v>
      </c>
      <c r="E89" s="854" t="s">
        <v>9747</v>
      </c>
      <c r="F89" s="855" t="s">
        <v>9748</v>
      </c>
      <c r="G89" s="414">
        <v>2.000524742057E12</v>
      </c>
      <c r="H89" s="796">
        <v>598.0</v>
      </c>
      <c r="I89" s="922">
        <v>0.2</v>
      </c>
      <c r="J89" s="839">
        <f t="shared" si="1"/>
        <v>478</v>
      </c>
      <c r="K89" s="449" t="s">
        <v>9133</v>
      </c>
      <c r="L89" s="450" t="s">
        <v>9749</v>
      </c>
      <c r="M89" s="450" t="s">
        <v>9750</v>
      </c>
      <c r="N89" s="840" t="s">
        <v>8974</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8976</v>
      </c>
      <c r="BG89" s="866"/>
      <c r="BH89" s="861"/>
      <c r="BI89" s="861"/>
      <c r="BJ89" s="861" t="s">
        <v>9692</v>
      </c>
      <c r="BK89" s="862"/>
      <c r="BL89" s="796" t="s">
        <v>9751</v>
      </c>
      <c r="BM89" s="863">
        <v>0.613</v>
      </c>
      <c r="BN89" s="867"/>
      <c r="BO89" s="868"/>
      <c r="BP89" s="419" t="s">
        <v>9752</v>
      </c>
      <c r="BQ89" s="419" t="s">
        <v>9738</v>
      </c>
      <c r="BR89" s="419">
        <v>253.0</v>
      </c>
      <c r="BS89" s="421" t="s">
        <v>9753</v>
      </c>
      <c r="BT89" s="869">
        <v>5001.0</v>
      </c>
      <c r="BU89" s="869" t="s">
        <v>9739</v>
      </c>
      <c r="BV89" s="513">
        <v>50015.0</v>
      </c>
      <c r="BW89" s="685"/>
      <c r="BX89" s="685"/>
      <c r="BY89" s="685"/>
      <c r="BZ89" s="685"/>
      <c r="CA89" s="685"/>
      <c r="CB89" s="685"/>
      <c r="CC89" s="851" t="s">
        <v>7274</v>
      </c>
      <c r="CD89" s="685"/>
      <c r="CE89" s="685"/>
      <c r="CF89" s="685"/>
      <c r="CG89" s="685"/>
      <c r="CH89" s="685"/>
      <c r="CI89" s="685"/>
      <c r="CJ89" s="685"/>
      <c r="CK89" s="685"/>
      <c r="CL89" s="685"/>
      <c r="CM89" s="685"/>
      <c r="CN89" s="685"/>
      <c r="CO89" s="685"/>
      <c r="CP89" s="685"/>
      <c r="CQ89" s="685"/>
    </row>
    <row r="90" ht="30.0" customHeight="1">
      <c r="A90" s="852" t="s">
        <v>6564</v>
      </c>
      <c r="B90" s="853" t="s">
        <v>9754</v>
      </c>
      <c r="C90" s="485"/>
      <c r="D90" s="833">
        <v>50.0</v>
      </c>
      <c r="E90" s="854" t="s">
        <v>9755</v>
      </c>
      <c r="F90" s="855" t="s">
        <v>9756</v>
      </c>
      <c r="G90" s="414">
        <v>2.000524742064E12</v>
      </c>
      <c r="H90" s="796">
        <v>577.0</v>
      </c>
      <c r="I90" s="924">
        <v>0.2</v>
      </c>
      <c r="J90" s="839">
        <f t="shared" si="1"/>
        <v>462</v>
      </c>
      <c r="K90" s="449" t="s">
        <v>9141</v>
      </c>
      <c r="L90" s="450" t="s">
        <v>9757</v>
      </c>
      <c r="M90" s="450" t="s">
        <v>9758</v>
      </c>
      <c r="N90" s="840" t="s">
        <v>8974</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8976</v>
      </c>
      <c r="BG90" s="866"/>
      <c r="BH90" s="861"/>
      <c r="BI90" s="861"/>
      <c r="BJ90" s="861" t="s">
        <v>9759</v>
      </c>
      <c r="BK90" s="862"/>
      <c r="BL90" s="796" t="s">
        <v>9760</v>
      </c>
      <c r="BM90" s="863">
        <v>0.6068</v>
      </c>
      <c r="BN90" s="867"/>
      <c r="BO90" s="868"/>
      <c r="BP90" s="419" t="s">
        <v>9761</v>
      </c>
      <c r="BQ90" s="419" t="s">
        <v>9738</v>
      </c>
      <c r="BR90" s="453"/>
      <c r="BS90" s="453"/>
      <c r="BT90" s="869">
        <v>5001.0</v>
      </c>
      <c r="BU90" s="869" t="s">
        <v>9739</v>
      </c>
      <c r="BV90" s="513">
        <v>50016.0</v>
      </c>
      <c r="BW90" s="685"/>
      <c r="BX90" s="685"/>
      <c r="BY90" s="685"/>
      <c r="BZ90" s="685"/>
      <c r="CA90" s="685"/>
      <c r="CB90" s="685"/>
      <c r="CC90" s="851" t="s">
        <v>7224</v>
      </c>
      <c r="CD90" s="685"/>
      <c r="CE90" s="685"/>
      <c r="CF90" s="685"/>
      <c r="CG90" s="685"/>
      <c r="CH90" s="685"/>
      <c r="CI90" s="685"/>
      <c r="CJ90" s="685"/>
      <c r="CK90" s="685"/>
      <c r="CL90" s="685"/>
      <c r="CM90" s="685"/>
      <c r="CN90" s="685"/>
      <c r="CO90" s="685"/>
      <c r="CP90" s="685"/>
      <c r="CQ90" s="685"/>
    </row>
    <row r="91" ht="30.0" customHeight="1">
      <c r="A91" s="852" t="s">
        <v>6564</v>
      </c>
      <c r="B91" s="853" t="s">
        <v>9762</v>
      </c>
      <c r="C91" s="485"/>
      <c r="D91" s="833">
        <v>50.0</v>
      </c>
      <c r="E91" s="854" t="s">
        <v>9763</v>
      </c>
      <c r="F91" s="855" t="s">
        <v>9764</v>
      </c>
      <c r="G91" s="414">
        <v>2.000524742071E12</v>
      </c>
      <c r="H91" s="796">
        <v>591.0</v>
      </c>
      <c r="I91" s="879">
        <v>0.2</v>
      </c>
      <c r="J91" s="839">
        <f t="shared" si="1"/>
        <v>473</v>
      </c>
      <c r="K91" s="449" t="s">
        <v>9149</v>
      </c>
      <c r="L91" s="450" t="s">
        <v>9765</v>
      </c>
      <c r="M91" s="450" t="s">
        <v>9766</v>
      </c>
      <c r="N91" s="840" t="s">
        <v>8974</v>
      </c>
      <c r="O91" s="419">
        <v>70.0</v>
      </c>
      <c r="P91" s="419">
        <v>110.0</v>
      </c>
      <c r="Q91" s="419">
        <v>50.0</v>
      </c>
      <c r="R91" s="419">
        <v>120.0</v>
      </c>
      <c r="S91" s="418"/>
      <c r="T91" s="418"/>
      <c r="U91" s="418"/>
      <c r="V91" s="418"/>
      <c r="W91" s="419" t="s">
        <v>9767</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8976</v>
      </c>
      <c r="BG91" s="866"/>
      <c r="BH91" s="861"/>
      <c r="BI91" s="861"/>
      <c r="BJ91" s="861" t="s">
        <v>9151</v>
      </c>
      <c r="BK91" s="862"/>
      <c r="BL91" s="796" t="s">
        <v>9152</v>
      </c>
      <c r="BM91" s="863">
        <v>0.6109</v>
      </c>
      <c r="BN91" s="867"/>
      <c r="BO91" s="868"/>
      <c r="BP91" s="419" t="s">
        <v>9768</v>
      </c>
      <c r="BQ91" s="419" t="s">
        <v>9738</v>
      </c>
      <c r="BR91" s="419">
        <v>265.0</v>
      </c>
      <c r="BS91" s="421" t="s">
        <v>9769</v>
      </c>
      <c r="BT91" s="869">
        <v>5001.0</v>
      </c>
      <c r="BU91" s="869" t="s">
        <v>9739</v>
      </c>
      <c r="BV91" s="513">
        <v>50017.0</v>
      </c>
      <c r="BW91" s="685"/>
      <c r="BX91" s="685"/>
      <c r="BY91" s="685"/>
      <c r="BZ91" s="685"/>
      <c r="CA91" s="685"/>
      <c r="CB91" s="685"/>
      <c r="CC91" s="851" t="s">
        <v>7224</v>
      </c>
      <c r="CD91" s="685"/>
      <c r="CE91" s="685"/>
      <c r="CF91" s="685"/>
      <c r="CG91" s="685"/>
      <c r="CH91" s="685"/>
      <c r="CI91" s="685"/>
      <c r="CJ91" s="685"/>
      <c r="CK91" s="685"/>
      <c r="CL91" s="685"/>
      <c r="CM91" s="685"/>
      <c r="CN91" s="685"/>
      <c r="CO91" s="685"/>
      <c r="CP91" s="685"/>
      <c r="CQ91" s="685"/>
    </row>
    <row r="92" ht="30.0" customHeight="1">
      <c r="A92" s="852" t="s">
        <v>6564</v>
      </c>
      <c r="B92" s="853" t="s">
        <v>9770</v>
      </c>
      <c r="C92" s="485"/>
      <c r="D92" s="833">
        <v>50.0</v>
      </c>
      <c r="E92" s="854" t="s">
        <v>9771</v>
      </c>
      <c r="F92" s="855" t="s">
        <v>9772</v>
      </c>
      <c r="G92" s="414">
        <v>2.000524742088E12</v>
      </c>
      <c r="H92" s="796">
        <v>603.0</v>
      </c>
      <c r="I92" s="879">
        <v>0.2</v>
      </c>
      <c r="J92" s="839">
        <f t="shared" si="1"/>
        <v>482</v>
      </c>
      <c r="K92" s="449" t="s">
        <v>9157</v>
      </c>
      <c r="L92" s="450" t="s">
        <v>9773</v>
      </c>
      <c r="M92" s="450" t="s">
        <v>9774</v>
      </c>
      <c r="N92" s="840" t="s">
        <v>8974</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9775</v>
      </c>
      <c r="BK92" s="862"/>
      <c r="BL92" s="796" t="s">
        <v>9776</v>
      </c>
      <c r="BM92" s="863">
        <v>0.573</v>
      </c>
      <c r="BN92" s="867"/>
      <c r="BO92" s="868"/>
      <c r="BP92" s="419" t="s">
        <v>9777</v>
      </c>
      <c r="BQ92" s="453"/>
      <c r="BR92" s="453"/>
      <c r="BS92" s="453"/>
      <c r="BT92" s="869">
        <v>5001.0</v>
      </c>
      <c r="BU92" s="869" t="s">
        <v>9739</v>
      </c>
      <c r="BV92" s="513">
        <v>50046.0</v>
      </c>
      <c r="BW92" s="685"/>
      <c r="BX92" s="685"/>
      <c r="BY92" s="685"/>
      <c r="BZ92" s="685"/>
      <c r="CA92" s="685"/>
      <c r="CB92" s="685"/>
      <c r="CC92" s="851" t="s">
        <v>7224</v>
      </c>
      <c r="CD92" s="685"/>
      <c r="CE92" s="685"/>
      <c r="CF92" s="685"/>
      <c r="CG92" s="685"/>
      <c r="CH92" s="685"/>
      <c r="CI92" s="685"/>
      <c r="CJ92" s="685"/>
      <c r="CK92" s="685"/>
      <c r="CL92" s="685"/>
      <c r="CM92" s="685"/>
      <c r="CN92" s="685"/>
      <c r="CO92" s="685"/>
      <c r="CP92" s="685"/>
      <c r="CQ92" s="685"/>
    </row>
    <row r="93" ht="30.0" customHeight="1">
      <c r="A93" s="852" t="s">
        <v>6564</v>
      </c>
      <c r="B93" s="853" t="s">
        <v>9778</v>
      </c>
      <c r="C93" s="485"/>
      <c r="D93" s="833">
        <v>50.0</v>
      </c>
      <c r="E93" s="854" t="s">
        <v>9779</v>
      </c>
      <c r="F93" s="855" t="s">
        <v>9780</v>
      </c>
      <c r="G93" s="414">
        <v>2.000524742095E12</v>
      </c>
      <c r="H93" s="796">
        <v>616.0</v>
      </c>
      <c r="I93" s="879">
        <v>0.2</v>
      </c>
      <c r="J93" s="839">
        <f t="shared" si="1"/>
        <v>493</v>
      </c>
      <c r="K93" s="449" t="s">
        <v>9165</v>
      </c>
      <c r="L93" s="450" t="s">
        <v>9781</v>
      </c>
      <c r="M93" s="450" t="s">
        <v>9782</v>
      </c>
      <c r="N93" s="840" t="s">
        <v>8974</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9087</v>
      </c>
      <c r="BK93" s="862"/>
      <c r="BL93" s="796" t="s">
        <v>9783</v>
      </c>
      <c r="BM93" s="863">
        <v>0.5163</v>
      </c>
      <c r="BN93" s="867"/>
      <c r="BO93" s="868"/>
      <c r="BP93" s="419" t="s">
        <v>9784</v>
      </c>
      <c r="BQ93" s="453"/>
      <c r="BR93" s="453"/>
      <c r="BS93" s="453"/>
      <c r="BT93" s="869">
        <v>5001.0</v>
      </c>
      <c r="BU93" s="869" t="s">
        <v>9739</v>
      </c>
      <c r="BV93" s="513">
        <v>50018.0</v>
      </c>
      <c r="BW93" s="685"/>
      <c r="BX93" s="685"/>
      <c r="BY93" s="685"/>
      <c r="BZ93" s="685"/>
      <c r="CA93" s="685"/>
      <c r="CB93" s="685"/>
      <c r="CC93" s="851" t="s">
        <v>9044</v>
      </c>
      <c r="CD93" s="685"/>
      <c r="CE93" s="685"/>
      <c r="CF93" s="685"/>
      <c r="CG93" s="685"/>
      <c r="CH93" s="685"/>
      <c r="CI93" s="685"/>
      <c r="CJ93" s="685"/>
      <c r="CK93" s="685"/>
      <c r="CL93" s="685"/>
      <c r="CM93" s="685"/>
      <c r="CN93" s="685"/>
      <c r="CO93" s="685"/>
      <c r="CP93" s="685"/>
      <c r="CQ93" s="685"/>
    </row>
    <row r="94" ht="30.0" customHeight="1">
      <c r="A94" s="852" t="s">
        <v>6564</v>
      </c>
      <c r="B94" s="853" t="s">
        <v>9785</v>
      </c>
      <c r="C94" s="876"/>
      <c r="D94" s="475">
        <v>50.0</v>
      </c>
      <c r="E94" s="854" t="s">
        <v>9786</v>
      </c>
      <c r="F94" s="855" t="s">
        <v>9787</v>
      </c>
      <c r="G94" s="414">
        <v>2.000524742101E12</v>
      </c>
      <c r="H94" s="796">
        <v>654.0</v>
      </c>
      <c r="I94" s="879">
        <v>0.2</v>
      </c>
      <c r="J94" s="839">
        <f t="shared" si="1"/>
        <v>523</v>
      </c>
      <c r="K94" s="449" t="s">
        <v>9171</v>
      </c>
      <c r="L94" s="450" t="s">
        <v>9788</v>
      </c>
      <c r="M94" s="450" t="s">
        <v>9789</v>
      </c>
      <c r="N94" s="840" t="s">
        <v>8974</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9118</v>
      </c>
      <c r="BK94" s="862"/>
      <c r="BL94" s="796" t="s">
        <v>9790</v>
      </c>
      <c r="BM94" s="863">
        <v>0.5128</v>
      </c>
      <c r="BN94" s="867"/>
      <c r="BO94" s="868"/>
      <c r="BP94" s="419" t="s">
        <v>9791</v>
      </c>
      <c r="BQ94" s="453"/>
      <c r="BR94" s="453"/>
      <c r="BS94" s="453"/>
      <c r="BT94" s="869">
        <v>5001.0</v>
      </c>
      <c r="BU94" s="869" t="s">
        <v>9739</v>
      </c>
      <c r="BV94" s="513">
        <v>50019.0</v>
      </c>
      <c r="BW94" s="685"/>
      <c r="BX94" s="685"/>
      <c r="BY94" s="685"/>
      <c r="BZ94" s="685"/>
      <c r="CA94" s="685"/>
      <c r="CB94" s="685"/>
      <c r="CC94" s="851" t="s">
        <v>9044</v>
      </c>
      <c r="CD94" s="685"/>
      <c r="CE94" s="685"/>
      <c r="CF94" s="685"/>
      <c r="CG94" s="685"/>
      <c r="CH94" s="685"/>
      <c r="CI94" s="685"/>
      <c r="CJ94" s="685"/>
      <c r="CK94" s="685"/>
      <c r="CL94" s="685"/>
      <c r="CM94" s="685"/>
      <c r="CN94" s="685"/>
      <c r="CO94" s="685"/>
      <c r="CP94" s="685"/>
      <c r="CQ94" s="685"/>
    </row>
    <row r="95" ht="30.0" customHeight="1">
      <c r="A95" s="852" t="s">
        <v>6564</v>
      </c>
      <c r="B95" s="853" t="s">
        <v>9792</v>
      </c>
      <c r="C95" s="876"/>
      <c r="D95" s="475">
        <v>50.0</v>
      </c>
      <c r="E95" s="854" t="s">
        <v>9793</v>
      </c>
      <c r="F95" s="855" t="s">
        <v>9794</v>
      </c>
      <c r="G95" s="414">
        <v>2.000524742118E12</v>
      </c>
      <c r="H95" s="796">
        <v>679.0</v>
      </c>
      <c r="I95" s="879">
        <v>0.2</v>
      </c>
      <c r="J95" s="839">
        <f t="shared" si="1"/>
        <v>543</v>
      </c>
      <c r="K95" s="449" t="s">
        <v>9179</v>
      </c>
      <c r="L95" s="450" t="s">
        <v>9795</v>
      </c>
      <c r="M95" s="450" t="s">
        <v>9796</v>
      </c>
      <c r="N95" s="840" t="s">
        <v>8974</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9183</v>
      </c>
      <c r="BK95" s="862"/>
      <c r="BL95" s="796" t="s">
        <v>9797</v>
      </c>
      <c r="BM95" s="863">
        <v>0.5962</v>
      </c>
      <c r="BN95" s="867"/>
      <c r="BO95" s="868"/>
      <c r="BP95" s="419" t="s">
        <v>9798</v>
      </c>
      <c r="BQ95" s="453"/>
      <c r="BR95" s="453"/>
      <c r="BS95" s="453"/>
      <c r="BT95" s="869">
        <v>5003.0</v>
      </c>
      <c r="BU95" s="869" t="s">
        <v>9640</v>
      </c>
      <c r="BV95" s="513">
        <v>50045.0</v>
      </c>
      <c r="BW95" s="685"/>
      <c r="BX95" s="685"/>
      <c r="BY95" s="685"/>
      <c r="BZ95" s="685"/>
      <c r="CA95" s="685"/>
      <c r="CB95" s="685"/>
      <c r="CC95" s="851" t="s">
        <v>9044</v>
      </c>
      <c r="CD95" s="685"/>
      <c r="CE95" s="685"/>
      <c r="CF95" s="685"/>
      <c r="CG95" s="685"/>
      <c r="CH95" s="685"/>
      <c r="CI95" s="685"/>
      <c r="CJ95" s="685"/>
      <c r="CK95" s="685"/>
      <c r="CL95" s="685"/>
      <c r="CM95" s="685"/>
      <c r="CN95" s="685"/>
      <c r="CO95" s="685"/>
      <c r="CP95" s="685"/>
      <c r="CQ95" s="685"/>
    </row>
    <row r="96" ht="30.0" customHeight="1">
      <c r="A96" s="852" t="s">
        <v>6564</v>
      </c>
      <c r="B96" s="853" t="s">
        <v>9799</v>
      </c>
      <c r="C96" s="926" t="s">
        <v>6943</v>
      </c>
      <c r="D96" s="475">
        <v>0.0</v>
      </c>
      <c r="E96" s="854" t="s">
        <v>9800</v>
      </c>
      <c r="F96" s="855" t="s">
        <v>9801</v>
      </c>
      <c r="G96" s="414">
        <v>2.000524742125E12</v>
      </c>
      <c r="H96" s="796">
        <v>477.0</v>
      </c>
      <c r="I96" s="890">
        <v>0.55</v>
      </c>
      <c r="J96" s="839">
        <f t="shared" si="1"/>
        <v>215</v>
      </c>
      <c r="K96" s="449" t="s">
        <v>9802</v>
      </c>
      <c r="L96" s="450" t="s">
        <v>9803</v>
      </c>
      <c r="M96" s="450" t="s">
        <v>9804</v>
      </c>
      <c r="N96" s="840" t="s">
        <v>8974</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8976</v>
      </c>
      <c r="BG96" s="866"/>
      <c r="BH96" s="861"/>
      <c r="BI96" s="861"/>
      <c r="BJ96" s="861" t="s">
        <v>9805</v>
      </c>
      <c r="BK96" s="862"/>
      <c r="BL96" s="796" t="s">
        <v>9806</v>
      </c>
      <c r="BM96" s="863">
        <v>0.4079</v>
      </c>
      <c r="BN96" s="867"/>
      <c r="BO96" s="868"/>
      <c r="BP96" s="419" t="s">
        <v>9807</v>
      </c>
      <c r="BQ96" s="453"/>
      <c r="BR96" s="453"/>
      <c r="BS96" s="453"/>
      <c r="BT96" s="869">
        <v>5003.0</v>
      </c>
      <c r="BU96" s="869" t="s">
        <v>9640</v>
      </c>
      <c r="BV96" s="513">
        <v>50020.0</v>
      </c>
      <c r="BW96" s="685"/>
      <c r="BX96" s="685"/>
      <c r="BY96" s="685"/>
      <c r="BZ96" s="685"/>
      <c r="CA96" s="685"/>
      <c r="CB96" s="685"/>
      <c r="CC96" s="851" t="s">
        <v>7274</v>
      </c>
      <c r="CD96" s="685"/>
      <c r="CE96" s="685"/>
      <c r="CF96" s="685"/>
      <c r="CG96" s="685"/>
      <c r="CH96" s="685"/>
      <c r="CI96" s="685"/>
      <c r="CJ96" s="685"/>
      <c r="CK96" s="685"/>
      <c r="CL96" s="685"/>
      <c r="CM96" s="685"/>
      <c r="CN96" s="685"/>
      <c r="CO96" s="685"/>
      <c r="CP96" s="685"/>
      <c r="CQ96" s="685"/>
    </row>
    <row r="97" ht="30.0" customHeight="1">
      <c r="A97" s="852" t="s">
        <v>6564</v>
      </c>
      <c r="B97" s="853" t="s">
        <v>9808</v>
      </c>
      <c r="C97" s="485"/>
      <c r="D97" s="833">
        <v>50.0</v>
      </c>
      <c r="E97" s="854" t="s">
        <v>9809</v>
      </c>
      <c r="F97" s="855" t="s">
        <v>9810</v>
      </c>
      <c r="G97" s="414">
        <v>2.000524742132E12</v>
      </c>
      <c r="H97" s="796">
        <v>502.0</v>
      </c>
      <c r="I97" s="894">
        <v>0.2</v>
      </c>
      <c r="J97" s="839">
        <f t="shared" si="1"/>
        <v>402</v>
      </c>
      <c r="K97" s="449" t="s">
        <v>9811</v>
      </c>
      <c r="L97" s="450" t="s">
        <v>9812</v>
      </c>
      <c r="M97" s="450" t="s">
        <v>9813</v>
      </c>
      <c r="N97" s="840" t="s">
        <v>8974</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8976</v>
      </c>
      <c r="BG97" s="866"/>
      <c r="BH97" s="861"/>
      <c r="BI97" s="861"/>
      <c r="BJ97" s="861" t="s">
        <v>9814</v>
      </c>
      <c r="BK97" s="862"/>
      <c r="BL97" s="796" t="s">
        <v>9815</v>
      </c>
      <c r="BM97" s="863">
        <v>0.426</v>
      </c>
      <c r="BN97" s="867"/>
      <c r="BO97" s="868"/>
      <c r="BP97" s="419" t="s">
        <v>9816</v>
      </c>
      <c r="BQ97" s="453"/>
      <c r="BR97" s="453"/>
      <c r="BS97" s="453"/>
      <c r="BT97" s="869">
        <v>5003.0</v>
      </c>
      <c r="BU97" s="869" t="s">
        <v>9640</v>
      </c>
      <c r="BV97" s="513">
        <v>50021.0</v>
      </c>
      <c r="BW97" s="685"/>
      <c r="BX97" s="685"/>
      <c r="BY97" s="685"/>
      <c r="BZ97" s="685"/>
      <c r="CA97" s="685"/>
      <c r="CB97" s="685"/>
      <c r="CC97" s="851" t="s">
        <v>7274</v>
      </c>
      <c r="CD97" s="685"/>
      <c r="CE97" s="685"/>
      <c r="CF97" s="685"/>
      <c r="CG97" s="685"/>
      <c r="CH97" s="685"/>
      <c r="CI97" s="685"/>
      <c r="CJ97" s="685"/>
      <c r="CK97" s="685"/>
      <c r="CL97" s="685"/>
      <c r="CM97" s="685"/>
      <c r="CN97" s="685"/>
      <c r="CO97" s="685"/>
      <c r="CP97" s="685"/>
      <c r="CQ97" s="685"/>
    </row>
    <row r="98" ht="30.0" customHeight="1">
      <c r="A98" s="852" t="s">
        <v>6564</v>
      </c>
      <c r="B98" s="853" t="s">
        <v>9817</v>
      </c>
      <c r="C98" s="485"/>
      <c r="D98" s="833">
        <v>50.0</v>
      </c>
      <c r="E98" s="854" t="s">
        <v>9818</v>
      </c>
      <c r="F98" s="855" t="s">
        <v>9819</v>
      </c>
      <c r="G98" s="414">
        <v>2.000524742149E12</v>
      </c>
      <c r="H98" s="796">
        <v>515.0</v>
      </c>
      <c r="I98" s="879">
        <v>0.2</v>
      </c>
      <c r="J98" s="839">
        <f t="shared" si="1"/>
        <v>412</v>
      </c>
      <c r="K98" s="449" t="s">
        <v>9820</v>
      </c>
      <c r="L98" s="450" t="s">
        <v>9821</v>
      </c>
      <c r="M98" s="450" t="s">
        <v>9822</v>
      </c>
      <c r="N98" s="840" t="s">
        <v>8974</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8976</v>
      </c>
      <c r="BG98" s="866"/>
      <c r="BH98" s="861"/>
      <c r="BI98" s="861"/>
      <c r="BJ98" s="861" t="s">
        <v>9725</v>
      </c>
      <c r="BK98" s="862"/>
      <c r="BL98" s="796" t="s">
        <v>9726</v>
      </c>
      <c r="BM98" s="863">
        <v>0.5858</v>
      </c>
      <c r="BN98" s="867"/>
      <c r="BO98" s="868"/>
      <c r="BP98" s="419" t="s">
        <v>9823</v>
      </c>
      <c r="BQ98" s="453"/>
      <c r="BR98" s="453"/>
      <c r="BS98" s="453"/>
      <c r="BT98" s="869">
        <v>5003.0</v>
      </c>
      <c r="BU98" s="869" t="s">
        <v>9640</v>
      </c>
      <c r="BV98" s="513">
        <v>50022.0</v>
      </c>
      <c r="BW98" s="685"/>
      <c r="BX98" s="685"/>
      <c r="BY98" s="685"/>
      <c r="BZ98" s="685"/>
      <c r="CA98" s="685"/>
      <c r="CB98" s="685"/>
      <c r="CC98" s="851" t="s">
        <v>7274</v>
      </c>
      <c r="CD98" s="685"/>
      <c r="CE98" s="685"/>
      <c r="CF98" s="685"/>
      <c r="CG98" s="685"/>
      <c r="CH98" s="685"/>
      <c r="CI98" s="685"/>
      <c r="CJ98" s="685"/>
      <c r="CK98" s="685"/>
      <c r="CL98" s="685"/>
      <c r="CM98" s="685"/>
      <c r="CN98" s="685"/>
      <c r="CO98" s="685"/>
      <c r="CP98" s="685"/>
      <c r="CQ98" s="685"/>
    </row>
    <row r="99" ht="30.0" customHeight="1">
      <c r="A99" s="909"/>
      <c r="B99" s="853" t="s">
        <v>9824</v>
      </c>
      <c r="C99" s="555" t="s">
        <v>6659</v>
      </c>
      <c r="D99" s="475">
        <v>0.0</v>
      </c>
      <c r="E99" s="854" t="s">
        <v>9825</v>
      </c>
      <c r="F99" s="855" t="s">
        <v>9826</v>
      </c>
      <c r="G99" s="414">
        <v>2.000524742156E12</v>
      </c>
      <c r="H99" s="796">
        <v>527.0</v>
      </c>
      <c r="I99" s="879">
        <v>0.2</v>
      </c>
      <c r="J99" s="839">
        <f t="shared" si="1"/>
        <v>422</v>
      </c>
      <c r="K99" s="449" t="s">
        <v>9827</v>
      </c>
      <c r="L99" s="450" t="s">
        <v>9828</v>
      </c>
      <c r="M99" s="450" t="s">
        <v>9829</v>
      </c>
      <c r="N99" s="840" t="s">
        <v>8974</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8976</v>
      </c>
      <c r="BG99" s="866"/>
      <c r="BH99" s="861"/>
      <c r="BI99" s="861"/>
      <c r="BJ99" s="861" t="s">
        <v>9127</v>
      </c>
      <c r="BK99" s="862"/>
      <c r="BL99" s="796" t="s">
        <v>9128</v>
      </c>
      <c r="BM99" s="863">
        <v>0.5904</v>
      </c>
      <c r="BN99" s="867"/>
      <c r="BO99" s="868"/>
      <c r="BP99" s="419" t="s">
        <v>9830</v>
      </c>
      <c r="BQ99" s="453"/>
      <c r="BR99" s="453"/>
      <c r="BS99" s="453"/>
      <c r="BT99" s="869">
        <v>5003.0</v>
      </c>
      <c r="BU99" s="869" t="s">
        <v>9640</v>
      </c>
      <c r="BV99" s="513">
        <v>50023.0</v>
      </c>
      <c r="BW99" s="685"/>
      <c r="BX99" s="685"/>
      <c r="BY99" s="685"/>
      <c r="BZ99" s="685"/>
      <c r="CA99" s="685"/>
      <c r="CB99" s="685"/>
      <c r="CC99" s="851" t="s">
        <v>7274</v>
      </c>
      <c r="CD99" s="685"/>
      <c r="CE99" s="685"/>
      <c r="CF99" s="685"/>
      <c r="CG99" s="685"/>
      <c r="CH99" s="685"/>
      <c r="CI99" s="685"/>
      <c r="CJ99" s="685"/>
      <c r="CK99" s="685"/>
      <c r="CL99" s="685"/>
      <c r="CM99" s="685"/>
      <c r="CN99" s="685"/>
      <c r="CO99" s="685"/>
      <c r="CP99" s="685"/>
      <c r="CQ99" s="685"/>
    </row>
    <row r="100" ht="30.0" customHeight="1">
      <c r="A100" s="852" t="s">
        <v>6564</v>
      </c>
      <c r="B100" s="910" t="s">
        <v>9831</v>
      </c>
      <c r="C100" s="920"/>
      <c r="D100" s="833">
        <v>50.0</v>
      </c>
      <c r="E100" s="911" t="s">
        <v>9832</v>
      </c>
      <c r="F100" s="912" t="s">
        <v>9833</v>
      </c>
      <c r="G100" s="472">
        <v>2.000524742163E12</v>
      </c>
      <c r="H100" s="913">
        <v>541.0</v>
      </c>
      <c r="I100" s="922">
        <v>0.2</v>
      </c>
      <c r="J100" s="839">
        <f t="shared" si="1"/>
        <v>433</v>
      </c>
      <c r="K100" s="449" t="s">
        <v>9834</v>
      </c>
      <c r="L100" s="641" t="s">
        <v>9835</v>
      </c>
      <c r="M100" s="641" t="s">
        <v>9836</v>
      </c>
      <c r="N100" s="840" t="s">
        <v>8974</v>
      </c>
      <c r="O100" s="871">
        <v>70.0</v>
      </c>
      <c r="P100" s="871">
        <v>70.0</v>
      </c>
      <c r="Q100" s="871">
        <v>20.0</v>
      </c>
      <c r="R100" s="871">
        <v>80.0</v>
      </c>
      <c r="S100" s="418"/>
      <c r="T100" s="418"/>
      <c r="U100" s="418"/>
      <c r="V100" s="418"/>
      <c r="W100" s="871" t="s">
        <v>6123</v>
      </c>
      <c r="X100" s="418"/>
      <c r="Y100" s="418"/>
      <c r="Z100" s="418"/>
      <c r="AA100" s="418"/>
      <c r="AB100" s="418"/>
      <c r="AC100" s="418"/>
      <c r="AD100" s="927"/>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8976</v>
      </c>
      <c r="BG100" s="927"/>
      <c r="BH100" s="914"/>
      <c r="BI100" s="914"/>
      <c r="BJ100" s="914" t="s">
        <v>9837</v>
      </c>
      <c r="BK100" s="914"/>
      <c r="BL100" s="913" t="s">
        <v>9838</v>
      </c>
      <c r="BM100" s="915">
        <v>0.5952</v>
      </c>
      <c r="BN100" s="916"/>
      <c r="BO100" s="868"/>
      <c r="BP100" s="871" t="s">
        <v>9839</v>
      </c>
      <c r="BQ100" s="551"/>
      <c r="BR100" s="551"/>
      <c r="BS100" s="551"/>
      <c r="BT100" s="917">
        <v>5003.0</v>
      </c>
      <c r="BU100" s="917" t="s">
        <v>9640</v>
      </c>
      <c r="BV100" s="865">
        <v>50024.0</v>
      </c>
      <c r="BW100" s="918"/>
      <c r="BX100" s="918"/>
      <c r="BY100" s="918"/>
      <c r="BZ100" s="918"/>
      <c r="CA100" s="918"/>
      <c r="CB100" s="918"/>
      <c r="CC100" s="851" t="s">
        <v>7274</v>
      </c>
      <c r="CD100" s="918"/>
      <c r="CE100" s="918"/>
      <c r="CF100" s="918"/>
      <c r="CG100" s="918"/>
      <c r="CH100" s="918"/>
      <c r="CI100" s="918"/>
      <c r="CJ100" s="918"/>
      <c r="CK100" s="918"/>
      <c r="CL100" s="918"/>
      <c r="CM100" s="918"/>
      <c r="CN100" s="918"/>
      <c r="CO100" s="918"/>
      <c r="CP100" s="918"/>
      <c r="CQ100" s="918"/>
    </row>
    <row r="101" ht="30.0" customHeight="1">
      <c r="A101" s="852" t="s">
        <v>6564</v>
      </c>
      <c r="B101" s="853" t="s">
        <v>9840</v>
      </c>
      <c r="C101" s="926" t="s">
        <v>6943</v>
      </c>
      <c r="D101" s="475">
        <v>0.0</v>
      </c>
      <c r="E101" s="854" t="s">
        <v>9841</v>
      </c>
      <c r="F101" s="855" t="s">
        <v>9842</v>
      </c>
      <c r="G101" s="414">
        <v>2.00052474217E12</v>
      </c>
      <c r="H101" s="796">
        <v>535.0</v>
      </c>
      <c r="I101" s="890">
        <v>0.55</v>
      </c>
      <c r="J101" s="839">
        <f t="shared" si="1"/>
        <v>241</v>
      </c>
      <c r="K101" s="449" t="s">
        <v>9058</v>
      </c>
      <c r="L101" s="450" t="s">
        <v>9843</v>
      </c>
      <c r="M101" s="450" t="s">
        <v>9844</v>
      </c>
      <c r="N101" s="840" t="s">
        <v>8974</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8976</v>
      </c>
      <c r="BG101" s="866"/>
      <c r="BH101" s="861"/>
      <c r="BI101" s="861"/>
      <c r="BJ101" s="861" t="s">
        <v>9845</v>
      </c>
      <c r="BK101" s="862"/>
      <c r="BL101" s="796" t="s">
        <v>9846</v>
      </c>
      <c r="BM101" s="863">
        <v>0.448</v>
      </c>
      <c r="BN101" s="867"/>
      <c r="BO101" s="868"/>
      <c r="BP101" s="419" t="s">
        <v>9847</v>
      </c>
      <c r="BQ101" s="453"/>
      <c r="BR101" s="453"/>
      <c r="BS101" s="453"/>
      <c r="BT101" s="869">
        <v>5003.0</v>
      </c>
      <c r="BU101" s="869" t="s">
        <v>9640</v>
      </c>
      <c r="BV101" s="513">
        <v>50025.0</v>
      </c>
      <c r="BW101" s="685"/>
      <c r="BX101" s="685"/>
      <c r="BY101" s="685"/>
      <c r="BZ101" s="685"/>
      <c r="CA101" s="685"/>
      <c r="CB101" s="685"/>
      <c r="CC101" s="851" t="s">
        <v>7274</v>
      </c>
      <c r="CD101" s="685"/>
      <c r="CE101" s="685"/>
      <c r="CF101" s="685"/>
      <c r="CG101" s="685"/>
      <c r="CH101" s="685"/>
      <c r="CI101" s="685"/>
      <c r="CJ101" s="685"/>
      <c r="CK101" s="685"/>
      <c r="CL101" s="685"/>
      <c r="CM101" s="685"/>
      <c r="CN101" s="685"/>
      <c r="CO101" s="685"/>
      <c r="CP101" s="685"/>
      <c r="CQ101" s="685"/>
    </row>
    <row r="102" ht="30.0" customHeight="1">
      <c r="A102" s="852" t="s">
        <v>6564</v>
      </c>
      <c r="B102" s="853" t="s">
        <v>9848</v>
      </c>
      <c r="C102" s="920"/>
      <c r="D102" s="833">
        <v>50.0</v>
      </c>
      <c r="E102" s="854" t="s">
        <v>9849</v>
      </c>
      <c r="F102" s="855" t="s">
        <v>9850</v>
      </c>
      <c r="G102" s="414">
        <v>2.000524742187E12</v>
      </c>
      <c r="H102" s="796">
        <v>565.0</v>
      </c>
      <c r="I102" s="879">
        <v>0.2</v>
      </c>
      <c r="J102" s="839">
        <f t="shared" si="1"/>
        <v>452</v>
      </c>
      <c r="K102" s="449" t="s">
        <v>9851</v>
      </c>
      <c r="L102" s="450" t="s">
        <v>9852</v>
      </c>
      <c r="M102" s="450" t="s">
        <v>9853</v>
      </c>
      <c r="N102" s="840" t="s">
        <v>8974</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8976</v>
      </c>
      <c r="BG102" s="866"/>
      <c r="BH102" s="861"/>
      <c r="BI102" s="861"/>
      <c r="BJ102" s="861" t="s">
        <v>9854</v>
      </c>
      <c r="BK102" s="862"/>
      <c r="BL102" s="796" t="s">
        <v>9855</v>
      </c>
      <c r="BM102" s="863">
        <v>0.4973</v>
      </c>
      <c r="BN102" s="867"/>
      <c r="BO102" s="868"/>
      <c r="BP102" s="419" t="s">
        <v>9856</v>
      </c>
      <c r="BQ102" s="453"/>
      <c r="BR102" s="453"/>
      <c r="BS102" s="453"/>
      <c r="BT102" s="869">
        <v>5003.0</v>
      </c>
      <c r="BU102" s="869" t="s">
        <v>9640</v>
      </c>
      <c r="BV102" s="513">
        <v>50026.0</v>
      </c>
      <c r="BW102" s="685"/>
      <c r="BX102" s="685"/>
      <c r="BY102" s="685"/>
      <c r="BZ102" s="685"/>
      <c r="CA102" s="685"/>
      <c r="CB102" s="685"/>
      <c r="CC102" s="851" t="s">
        <v>7224</v>
      </c>
      <c r="CD102" s="685"/>
      <c r="CE102" s="685"/>
      <c r="CF102" s="685"/>
      <c r="CG102" s="685"/>
      <c r="CH102" s="685"/>
      <c r="CI102" s="685"/>
      <c r="CJ102" s="685"/>
      <c r="CK102" s="685"/>
      <c r="CL102" s="685"/>
      <c r="CM102" s="685"/>
      <c r="CN102" s="685"/>
      <c r="CO102" s="685"/>
      <c r="CP102" s="685"/>
      <c r="CQ102" s="685"/>
    </row>
    <row r="103" ht="30.0" customHeight="1">
      <c r="A103" s="852" t="s">
        <v>6564</v>
      </c>
      <c r="B103" s="853" t="s">
        <v>9857</v>
      </c>
      <c r="C103" s="485"/>
      <c r="D103" s="833">
        <v>50.0</v>
      </c>
      <c r="E103" s="854" t="s">
        <v>9858</v>
      </c>
      <c r="F103" s="855" t="s">
        <v>9859</v>
      </c>
      <c r="G103" s="414">
        <v>2.000524742194E12</v>
      </c>
      <c r="H103" s="796">
        <v>585.0</v>
      </c>
      <c r="I103" s="879">
        <v>0.2</v>
      </c>
      <c r="J103" s="839">
        <f t="shared" si="1"/>
        <v>468</v>
      </c>
      <c r="K103" s="449" t="s">
        <v>9069</v>
      </c>
      <c r="L103" s="450" t="s">
        <v>9860</v>
      </c>
      <c r="M103" s="450" t="s">
        <v>9861</v>
      </c>
      <c r="N103" s="840" t="s">
        <v>8974</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8976</v>
      </c>
      <c r="BG103" s="866"/>
      <c r="BH103" s="861"/>
      <c r="BI103" s="861"/>
      <c r="BJ103" s="861" t="s">
        <v>9249</v>
      </c>
      <c r="BK103" s="862"/>
      <c r="BL103" s="796" t="s">
        <v>9250</v>
      </c>
      <c r="BM103" s="863">
        <v>0.6091</v>
      </c>
      <c r="BN103" s="867"/>
      <c r="BO103" s="868"/>
      <c r="BP103" s="419" t="s">
        <v>9862</v>
      </c>
      <c r="BQ103" s="453"/>
      <c r="BR103" s="453"/>
      <c r="BS103" s="453"/>
      <c r="BT103" s="869">
        <v>5003.0</v>
      </c>
      <c r="BU103" s="869" t="s">
        <v>9640</v>
      </c>
      <c r="BV103" s="513">
        <v>50027.0</v>
      </c>
      <c r="BW103" s="685"/>
      <c r="BX103" s="685"/>
      <c r="BY103" s="685"/>
      <c r="BZ103" s="685"/>
      <c r="CA103" s="685"/>
      <c r="CB103" s="685"/>
      <c r="CC103" s="851" t="s">
        <v>7224</v>
      </c>
      <c r="CD103" s="685"/>
      <c r="CE103" s="685"/>
      <c r="CF103" s="685"/>
      <c r="CG103" s="685"/>
      <c r="CH103" s="685"/>
      <c r="CI103" s="685"/>
      <c r="CJ103" s="685"/>
      <c r="CK103" s="685"/>
      <c r="CL103" s="685"/>
      <c r="CM103" s="685"/>
      <c r="CN103" s="685"/>
      <c r="CO103" s="685"/>
      <c r="CP103" s="685"/>
      <c r="CQ103" s="685"/>
    </row>
    <row r="104" ht="30.0" customHeight="1">
      <c r="A104" s="852" t="s">
        <v>6564</v>
      </c>
      <c r="B104" s="853" t="s">
        <v>9863</v>
      </c>
      <c r="C104" s="485"/>
      <c r="D104" s="833">
        <v>50.0</v>
      </c>
      <c r="E104" s="854" t="s">
        <v>9864</v>
      </c>
      <c r="F104" s="855" t="s">
        <v>9865</v>
      </c>
      <c r="G104" s="414">
        <v>2.0005247422E12</v>
      </c>
      <c r="H104" s="796">
        <v>595.0</v>
      </c>
      <c r="I104" s="922">
        <v>0.2</v>
      </c>
      <c r="J104" s="839">
        <f t="shared" si="1"/>
        <v>476</v>
      </c>
      <c r="K104" s="449" t="s">
        <v>9866</v>
      </c>
      <c r="L104" s="450" t="s">
        <v>9867</v>
      </c>
      <c r="M104" s="450" t="s">
        <v>9868</v>
      </c>
      <c r="N104" s="840" t="s">
        <v>8974</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8976</v>
      </c>
      <c r="BG104" s="866"/>
      <c r="BH104" s="861"/>
      <c r="BI104" s="861"/>
      <c r="BJ104" s="861" t="s">
        <v>9869</v>
      </c>
      <c r="BK104" s="862"/>
      <c r="BL104" s="796" t="s">
        <v>9870</v>
      </c>
      <c r="BM104" s="863">
        <v>0.6119</v>
      </c>
      <c r="BN104" s="867"/>
      <c r="BO104" s="868"/>
      <c r="BP104" s="419" t="s">
        <v>9871</v>
      </c>
      <c r="BQ104" s="453"/>
      <c r="BR104" s="453"/>
      <c r="BS104" s="453"/>
      <c r="BT104" s="869">
        <v>5003.0</v>
      </c>
      <c r="BU104" s="869" t="s">
        <v>9640</v>
      </c>
      <c r="BV104" s="513">
        <v>50028.0</v>
      </c>
      <c r="BW104" s="685"/>
      <c r="BX104" s="685"/>
      <c r="BY104" s="685"/>
      <c r="BZ104" s="685"/>
      <c r="CA104" s="685"/>
      <c r="CB104" s="685"/>
      <c r="CC104" s="851" t="s">
        <v>7224</v>
      </c>
      <c r="CD104" s="685"/>
      <c r="CE104" s="685"/>
      <c r="CF104" s="685"/>
      <c r="CG104" s="685"/>
      <c r="CH104" s="685"/>
      <c r="CI104" s="685"/>
      <c r="CJ104" s="685"/>
      <c r="CK104" s="685"/>
      <c r="CL104" s="685"/>
      <c r="CM104" s="685"/>
      <c r="CN104" s="685"/>
      <c r="CO104" s="685"/>
      <c r="CP104" s="685"/>
      <c r="CQ104" s="685"/>
    </row>
    <row r="105" ht="30.0" customHeight="1">
      <c r="A105" s="852" t="s">
        <v>6564</v>
      </c>
      <c r="B105" s="853" t="s">
        <v>9872</v>
      </c>
      <c r="C105" s="485"/>
      <c r="D105" s="833">
        <v>50.0</v>
      </c>
      <c r="E105" s="854" t="s">
        <v>9873</v>
      </c>
      <c r="F105" s="855" t="s">
        <v>9874</v>
      </c>
      <c r="G105" s="414">
        <v>2.000524742217E12</v>
      </c>
      <c r="H105" s="796">
        <v>603.0</v>
      </c>
      <c r="I105" s="879">
        <v>0.2</v>
      </c>
      <c r="J105" s="839">
        <f t="shared" si="1"/>
        <v>482</v>
      </c>
      <c r="K105" s="449" t="s">
        <v>9077</v>
      </c>
      <c r="L105" s="450" t="s">
        <v>9875</v>
      </c>
      <c r="M105" s="450" t="s">
        <v>9876</v>
      </c>
      <c r="N105" s="840" t="s">
        <v>8974</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8976</v>
      </c>
      <c r="BG105" s="866"/>
      <c r="BH105" s="861"/>
      <c r="BI105" s="861"/>
      <c r="BJ105" s="861" t="s">
        <v>9775</v>
      </c>
      <c r="BK105" s="862"/>
      <c r="BL105" s="796" t="s">
        <v>9877</v>
      </c>
      <c r="BM105" s="863">
        <v>0.6144</v>
      </c>
      <c r="BN105" s="867"/>
      <c r="BO105" s="868"/>
      <c r="BP105" s="419" t="s">
        <v>9878</v>
      </c>
      <c r="BQ105" s="453"/>
      <c r="BR105" s="453"/>
      <c r="BS105" s="453"/>
      <c r="BT105" s="869">
        <v>5003.0</v>
      </c>
      <c r="BU105" s="869" t="s">
        <v>9640</v>
      </c>
      <c r="BV105" s="513">
        <v>50029.0</v>
      </c>
      <c r="BW105" s="685"/>
      <c r="BX105" s="685"/>
      <c r="BY105" s="685"/>
      <c r="BZ105" s="685"/>
      <c r="CA105" s="685"/>
      <c r="CB105" s="685"/>
      <c r="CC105" s="851" t="s">
        <v>7224</v>
      </c>
      <c r="CD105" s="685"/>
      <c r="CE105" s="685"/>
      <c r="CF105" s="685"/>
      <c r="CG105" s="685"/>
      <c r="CH105" s="685"/>
      <c r="CI105" s="685"/>
      <c r="CJ105" s="685"/>
      <c r="CK105" s="685"/>
      <c r="CL105" s="685"/>
      <c r="CM105" s="685"/>
      <c r="CN105" s="685"/>
      <c r="CO105" s="685"/>
      <c r="CP105" s="685"/>
      <c r="CQ105" s="685"/>
    </row>
    <row r="106" ht="30.0" customHeight="1">
      <c r="A106" s="852" t="s">
        <v>6564</v>
      </c>
      <c r="B106" s="853" t="s">
        <v>9879</v>
      </c>
      <c r="C106" s="923"/>
      <c r="D106" s="475">
        <v>50.0</v>
      </c>
      <c r="E106" s="854" t="s">
        <v>9880</v>
      </c>
      <c r="F106" s="855" t="s">
        <v>9881</v>
      </c>
      <c r="G106" s="414">
        <v>2.000524742224E12</v>
      </c>
      <c r="H106" s="796">
        <v>655.0</v>
      </c>
      <c r="I106" s="879">
        <v>0.2</v>
      </c>
      <c r="J106" s="839">
        <f t="shared" si="1"/>
        <v>524</v>
      </c>
      <c r="K106" s="449" t="s">
        <v>9085</v>
      </c>
      <c r="L106" s="450" t="s">
        <v>9882</v>
      </c>
      <c r="M106" s="450" t="s">
        <v>9883</v>
      </c>
      <c r="N106" s="840" t="s">
        <v>8974</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8976</v>
      </c>
      <c r="BG106" s="866"/>
      <c r="BH106" s="861"/>
      <c r="BI106" s="861"/>
      <c r="BJ106" s="861" t="s">
        <v>9118</v>
      </c>
      <c r="BK106" s="862"/>
      <c r="BL106" s="796" t="s">
        <v>9119</v>
      </c>
      <c r="BM106" s="863">
        <v>0.6273</v>
      </c>
      <c r="BN106" s="867"/>
      <c r="BO106" s="868"/>
      <c r="BP106" s="419" t="s">
        <v>9884</v>
      </c>
      <c r="BQ106" s="453"/>
      <c r="BR106" s="453"/>
      <c r="BS106" s="453"/>
      <c r="BT106" s="869">
        <v>5003.0</v>
      </c>
      <c r="BU106" s="869" t="s">
        <v>9640</v>
      </c>
      <c r="BV106" s="513">
        <v>50030.0</v>
      </c>
      <c r="BW106" s="685"/>
      <c r="BX106" s="685"/>
      <c r="BY106" s="685"/>
      <c r="BZ106" s="685"/>
      <c r="CA106" s="685"/>
      <c r="CB106" s="685"/>
      <c r="CC106" s="851" t="s">
        <v>7224</v>
      </c>
      <c r="CD106" s="685"/>
      <c r="CE106" s="685"/>
      <c r="CF106" s="685"/>
      <c r="CG106" s="685"/>
      <c r="CH106" s="685"/>
      <c r="CI106" s="685"/>
      <c r="CJ106" s="685"/>
      <c r="CK106" s="685"/>
      <c r="CL106" s="685"/>
      <c r="CM106" s="685"/>
      <c r="CN106" s="685"/>
      <c r="CO106" s="685"/>
      <c r="CP106" s="685"/>
      <c r="CQ106" s="685"/>
    </row>
    <row r="107" ht="30.0" customHeight="1">
      <c r="A107" s="852" t="s">
        <v>6564</v>
      </c>
      <c r="B107" s="853" t="s">
        <v>9885</v>
      </c>
      <c r="C107" s="485"/>
      <c r="D107" s="833">
        <v>50.0</v>
      </c>
      <c r="E107" s="854" t="s">
        <v>9886</v>
      </c>
      <c r="F107" s="912" t="s">
        <v>9887</v>
      </c>
      <c r="G107" s="472">
        <v>2.000524742231E12</v>
      </c>
      <c r="H107" s="913">
        <v>578.0</v>
      </c>
      <c r="I107" s="879">
        <v>0.2</v>
      </c>
      <c r="J107" s="839">
        <f t="shared" si="1"/>
        <v>462</v>
      </c>
      <c r="K107" s="449" t="s">
        <v>9093</v>
      </c>
      <c r="L107" s="450" t="s">
        <v>9888</v>
      </c>
      <c r="M107" s="450" t="s">
        <v>9889</v>
      </c>
      <c r="N107" s="840" t="s">
        <v>8974</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9143</v>
      </c>
      <c r="BK107" s="862"/>
      <c r="BL107" s="796" t="s">
        <v>9890</v>
      </c>
      <c r="BM107" s="863">
        <v>0.564</v>
      </c>
      <c r="BN107" s="867"/>
      <c r="BO107" s="868"/>
      <c r="BP107" s="419" t="s">
        <v>9891</v>
      </c>
      <c r="BQ107" s="453"/>
      <c r="BR107" s="453"/>
      <c r="BS107" s="453"/>
      <c r="BT107" s="869">
        <v>5003.0</v>
      </c>
      <c r="BU107" s="869" t="s">
        <v>9640</v>
      </c>
      <c r="BV107" s="513">
        <v>50031.0</v>
      </c>
      <c r="BW107" s="685"/>
      <c r="BX107" s="685"/>
      <c r="BY107" s="685"/>
      <c r="BZ107" s="685"/>
      <c r="CA107" s="685"/>
      <c r="CB107" s="685"/>
      <c r="CC107" s="851" t="s">
        <v>7224</v>
      </c>
      <c r="CD107" s="685"/>
      <c r="CE107" s="685"/>
      <c r="CF107" s="685"/>
      <c r="CG107" s="685"/>
      <c r="CH107" s="685"/>
      <c r="CI107" s="685"/>
      <c r="CJ107" s="685"/>
      <c r="CK107" s="685"/>
      <c r="CL107" s="685"/>
      <c r="CM107" s="685"/>
      <c r="CN107" s="685"/>
      <c r="CO107" s="685"/>
      <c r="CP107" s="685"/>
      <c r="CQ107" s="685"/>
    </row>
    <row r="108" ht="30.0" customHeight="1">
      <c r="A108" s="852" t="s">
        <v>6564</v>
      </c>
      <c r="B108" s="853" t="s">
        <v>9892</v>
      </c>
      <c r="C108" s="920"/>
      <c r="D108" s="921">
        <v>50.0</v>
      </c>
      <c r="E108" s="854" t="s">
        <v>9893</v>
      </c>
      <c r="F108" s="855" t="s">
        <v>9894</v>
      </c>
      <c r="G108" s="414">
        <v>2.000524742248E12</v>
      </c>
      <c r="H108" s="796">
        <v>876.0</v>
      </c>
      <c r="I108" s="922">
        <v>0.2</v>
      </c>
      <c r="J108" s="839">
        <f t="shared" si="1"/>
        <v>701</v>
      </c>
      <c r="K108" s="449" t="s">
        <v>9101</v>
      </c>
      <c r="L108" s="450" t="s">
        <v>9895</v>
      </c>
      <c r="M108" s="450" t="s">
        <v>9896</v>
      </c>
      <c r="N108" s="840" t="s">
        <v>8974</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9897</v>
      </c>
      <c r="BK108" s="862"/>
      <c r="BL108" s="796" t="s">
        <v>9898</v>
      </c>
      <c r="BM108" s="863">
        <v>0.5946</v>
      </c>
      <c r="BN108" s="867"/>
      <c r="BO108" s="868"/>
      <c r="BP108" s="419" t="s">
        <v>9899</v>
      </c>
      <c r="BQ108" s="453"/>
      <c r="BR108" s="453"/>
      <c r="BS108" s="453"/>
      <c r="BT108" s="869">
        <v>5003.0</v>
      </c>
      <c r="BU108" s="869" t="s">
        <v>9640</v>
      </c>
      <c r="BV108" s="513">
        <v>50032.0</v>
      </c>
      <c r="BW108" s="685"/>
      <c r="BX108" s="685"/>
      <c r="BY108" s="685"/>
      <c r="BZ108" s="685"/>
      <c r="CA108" s="685"/>
      <c r="CB108" s="685"/>
      <c r="CC108" s="851" t="s">
        <v>7224</v>
      </c>
      <c r="CD108" s="685"/>
      <c r="CE108" s="685"/>
      <c r="CF108" s="685"/>
      <c r="CG108" s="685"/>
      <c r="CH108" s="685"/>
      <c r="CI108" s="685"/>
      <c r="CJ108" s="685"/>
      <c r="CK108" s="685"/>
      <c r="CL108" s="685"/>
      <c r="CM108" s="685"/>
      <c r="CN108" s="685"/>
      <c r="CO108" s="685"/>
      <c r="CP108" s="685"/>
      <c r="CQ108" s="685"/>
    </row>
    <row r="109" ht="30.0" customHeight="1">
      <c r="A109" s="852" t="s">
        <v>6564</v>
      </c>
      <c r="B109" s="853" t="s">
        <v>9900</v>
      </c>
      <c r="C109" s="485"/>
      <c r="D109" s="833">
        <v>50.0</v>
      </c>
      <c r="E109" s="854" t="s">
        <v>9901</v>
      </c>
      <c r="F109" s="855" t="s">
        <v>9902</v>
      </c>
      <c r="G109" s="414">
        <v>2.000524742255E12</v>
      </c>
      <c r="H109" s="796">
        <v>989.0</v>
      </c>
      <c r="I109" s="922">
        <v>0.2</v>
      </c>
      <c r="J109" s="839">
        <f t="shared" si="1"/>
        <v>791</v>
      </c>
      <c r="K109" s="449" t="s">
        <v>9107</v>
      </c>
      <c r="L109" s="450" t="s">
        <v>9903</v>
      </c>
      <c r="M109" s="450" t="s">
        <v>9904</v>
      </c>
      <c r="N109" s="840" t="s">
        <v>8974</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9905</v>
      </c>
      <c r="BK109" s="862"/>
      <c r="BL109" s="796" t="s">
        <v>9906</v>
      </c>
      <c r="BM109" s="863">
        <v>0.4661</v>
      </c>
      <c r="BN109" s="867"/>
      <c r="BO109" s="868"/>
      <c r="BP109" s="419" t="s">
        <v>9907</v>
      </c>
      <c r="BQ109" s="453"/>
      <c r="BR109" s="453"/>
      <c r="BS109" s="453"/>
      <c r="BT109" s="869">
        <v>5003.0</v>
      </c>
      <c r="BU109" s="869" t="s">
        <v>9640</v>
      </c>
      <c r="BV109" s="513">
        <v>50033.0</v>
      </c>
      <c r="BW109" s="685"/>
      <c r="BX109" s="685"/>
      <c r="BY109" s="685"/>
      <c r="BZ109" s="685"/>
      <c r="CA109" s="685"/>
      <c r="CB109" s="685"/>
      <c r="CC109" s="851" t="s">
        <v>7224</v>
      </c>
      <c r="CD109" s="685"/>
      <c r="CE109" s="685"/>
      <c r="CF109" s="685"/>
      <c r="CG109" s="685"/>
      <c r="CH109" s="685"/>
      <c r="CI109" s="685"/>
      <c r="CJ109" s="685"/>
      <c r="CK109" s="685"/>
      <c r="CL109" s="685"/>
      <c r="CM109" s="685"/>
      <c r="CN109" s="685"/>
      <c r="CO109" s="685"/>
      <c r="CP109" s="685"/>
      <c r="CQ109" s="685"/>
    </row>
    <row r="110" ht="30.0" customHeight="1">
      <c r="A110" s="852" t="s">
        <v>6564</v>
      </c>
      <c r="B110" s="853" t="s">
        <v>9908</v>
      </c>
      <c r="C110" s="920"/>
      <c r="D110" s="921">
        <v>50.0</v>
      </c>
      <c r="E110" s="854" t="s">
        <v>9909</v>
      </c>
      <c r="F110" s="855" t="s">
        <v>9910</v>
      </c>
      <c r="G110" s="414">
        <v>2.000524742262E12</v>
      </c>
      <c r="H110" s="796">
        <v>1059.0</v>
      </c>
      <c r="I110" s="922">
        <v>0.2</v>
      </c>
      <c r="J110" s="839">
        <f t="shared" si="1"/>
        <v>847</v>
      </c>
      <c r="K110" s="449" t="s">
        <v>9911</v>
      </c>
      <c r="L110" s="450" t="s">
        <v>9912</v>
      </c>
      <c r="M110" s="450" t="s">
        <v>9913</v>
      </c>
      <c r="N110" s="840" t="s">
        <v>8974</v>
      </c>
      <c r="O110" s="419">
        <v>60.0</v>
      </c>
      <c r="P110" s="419">
        <v>110.0</v>
      </c>
      <c r="Q110" s="419">
        <v>50.0</v>
      </c>
      <c r="R110" s="419">
        <v>120.0</v>
      </c>
      <c r="S110" s="418"/>
      <c r="T110" s="418"/>
      <c r="U110" s="418"/>
      <c r="V110" s="418"/>
      <c r="W110" s="453"/>
      <c r="X110" s="418"/>
      <c r="Y110" s="418"/>
      <c r="Z110" s="418"/>
      <c r="AA110" s="418"/>
      <c r="AB110" s="418"/>
      <c r="AC110" s="418"/>
      <c r="AD110" s="925"/>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5">
        <v>125.0</v>
      </c>
      <c r="BH110" s="861"/>
      <c r="BI110" s="861"/>
      <c r="BJ110" s="861" t="s">
        <v>9914</v>
      </c>
      <c r="BK110" s="862"/>
      <c r="BL110" s="796" t="s">
        <v>9915</v>
      </c>
      <c r="BM110" s="863">
        <v>0.4557</v>
      </c>
      <c r="BN110" s="867"/>
      <c r="BO110" s="868"/>
      <c r="BP110" s="453"/>
      <c r="BQ110" s="453"/>
      <c r="BR110" s="453"/>
      <c r="BS110" s="453"/>
      <c r="BT110" s="685"/>
      <c r="BU110" s="685"/>
      <c r="BV110" s="513">
        <v>50034.0</v>
      </c>
      <c r="BW110" s="685"/>
      <c r="BX110" s="685"/>
      <c r="BY110" s="685"/>
      <c r="BZ110" s="685"/>
      <c r="CA110" s="685"/>
      <c r="CB110" s="685"/>
      <c r="CC110" s="851" t="s">
        <v>7224</v>
      </c>
      <c r="CD110" s="685"/>
      <c r="CE110" s="685"/>
      <c r="CF110" s="685"/>
      <c r="CG110" s="685"/>
      <c r="CH110" s="685"/>
      <c r="CI110" s="685"/>
      <c r="CJ110" s="685"/>
      <c r="CK110" s="685"/>
      <c r="CL110" s="685"/>
      <c r="CM110" s="685"/>
      <c r="CN110" s="685"/>
      <c r="CO110" s="685"/>
      <c r="CP110" s="685"/>
      <c r="CQ110" s="685"/>
    </row>
    <row r="111" ht="30.0" customHeight="1">
      <c r="A111" s="852" t="s">
        <v>6564</v>
      </c>
      <c r="B111" s="853" t="s">
        <v>9916</v>
      </c>
      <c r="C111" s="928" t="s">
        <v>6943</v>
      </c>
      <c r="D111" s="475">
        <v>0.0</v>
      </c>
      <c r="E111" s="854" t="s">
        <v>9917</v>
      </c>
      <c r="F111" s="855" t="s">
        <v>9918</v>
      </c>
      <c r="G111" s="414">
        <v>2.000524742279E12</v>
      </c>
      <c r="H111" s="796">
        <v>574.0</v>
      </c>
      <c r="I111" s="929">
        <v>0.55</v>
      </c>
      <c r="J111" s="839">
        <f t="shared" si="1"/>
        <v>258</v>
      </c>
      <c r="K111" s="449" t="s">
        <v>9919</v>
      </c>
      <c r="L111" s="450" t="s">
        <v>9920</v>
      </c>
      <c r="M111" s="450" t="s">
        <v>9921</v>
      </c>
      <c r="N111" s="840" t="s">
        <v>8974</v>
      </c>
      <c r="O111" s="419">
        <v>65.0</v>
      </c>
      <c r="P111" s="419">
        <v>70.0</v>
      </c>
      <c r="Q111" s="419">
        <v>20.0</v>
      </c>
      <c r="R111" s="419">
        <v>80.0</v>
      </c>
      <c r="S111" s="418"/>
      <c r="T111" s="418"/>
      <c r="U111" s="418"/>
      <c r="V111" s="418"/>
      <c r="W111" s="419" t="s">
        <v>9922</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8976</v>
      </c>
      <c r="BG111" s="866"/>
      <c r="BH111" s="861"/>
      <c r="BI111" s="861"/>
      <c r="BJ111" s="861" t="s">
        <v>9923</v>
      </c>
      <c r="BK111" s="862"/>
      <c r="BL111" s="796" t="s">
        <v>9924</v>
      </c>
      <c r="BM111" s="863">
        <v>0.4711</v>
      </c>
      <c r="BN111" s="867"/>
      <c r="BO111" s="868"/>
      <c r="BP111" s="419" t="s">
        <v>9925</v>
      </c>
      <c r="BQ111" s="453"/>
      <c r="BR111" s="453"/>
      <c r="BS111" s="453"/>
      <c r="BT111" s="869">
        <v>5002.0</v>
      </c>
      <c r="BU111" s="869" t="s">
        <v>9728</v>
      </c>
      <c r="BV111" s="513">
        <v>50035.0</v>
      </c>
      <c r="BW111" s="685"/>
      <c r="BX111" s="685"/>
      <c r="BY111" s="685"/>
      <c r="BZ111" s="685"/>
      <c r="CA111" s="685"/>
      <c r="CB111" s="685"/>
      <c r="CC111" s="851" t="s">
        <v>7274</v>
      </c>
      <c r="CD111" s="685"/>
      <c r="CE111" s="685"/>
      <c r="CF111" s="685"/>
      <c r="CG111" s="685"/>
      <c r="CH111" s="685"/>
      <c r="CI111" s="685"/>
      <c r="CJ111" s="685"/>
      <c r="CK111" s="685"/>
      <c r="CL111" s="685"/>
      <c r="CM111" s="685"/>
      <c r="CN111" s="685"/>
      <c r="CO111" s="685"/>
      <c r="CP111" s="685"/>
      <c r="CQ111" s="685"/>
    </row>
    <row r="112" ht="30.0" customHeight="1">
      <c r="A112" s="852" t="s">
        <v>6564</v>
      </c>
      <c r="B112" s="853" t="s">
        <v>9926</v>
      </c>
      <c r="C112" s="485"/>
      <c r="D112" s="833">
        <v>50.0</v>
      </c>
      <c r="E112" s="854" t="s">
        <v>9927</v>
      </c>
      <c r="F112" s="855" t="s">
        <v>9928</v>
      </c>
      <c r="G112" s="414">
        <v>2.000524742293E12</v>
      </c>
      <c r="H112" s="796">
        <v>540.0</v>
      </c>
      <c r="I112" s="879">
        <v>0.2</v>
      </c>
      <c r="J112" s="839">
        <f t="shared" si="1"/>
        <v>432</v>
      </c>
      <c r="K112" s="449" t="s">
        <v>9058</v>
      </c>
      <c r="L112" s="450" t="s">
        <v>9929</v>
      </c>
      <c r="M112" s="450" t="s">
        <v>9930</v>
      </c>
      <c r="N112" s="840" t="s">
        <v>8974</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8976</v>
      </c>
      <c r="BG112" s="866"/>
      <c r="BH112" s="861"/>
      <c r="BI112" s="861"/>
      <c r="BJ112" s="861" t="s">
        <v>9062</v>
      </c>
      <c r="BK112" s="862"/>
      <c r="BL112" s="796" t="s">
        <v>9063</v>
      </c>
      <c r="BM112" s="863">
        <v>0.5948</v>
      </c>
      <c r="BN112" s="867"/>
      <c r="BO112" s="868"/>
      <c r="BP112" s="419" t="s">
        <v>9931</v>
      </c>
      <c r="BQ112" s="453"/>
      <c r="BR112" s="453"/>
      <c r="BS112" s="453"/>
      <c r="BT112" s="869">
        <v>5001.0</v>
      </c>
      <c r="BU112" s="869" t="s">
        <v>9739</v>
      </c>
      <c r="BV112" s="513">
        <v>50044.0</v>
      </c>
      <c r="BW112" s="685"/>
      <c r="BX112" s="685"/>
      <c r="BY112" s="685"/>
      <c r="BZ112" s="685"/>
      <c r="CA112" s="685"/>
      <c r="CB112" s="685"/>
      <c r="CC112" s="851" t="s">
        <v>7274</v>
      </c>
      <c r="CD112" s="685"/>
      <c r="CE112" s="685"/>
      <c r="CF112" s="685"/>
      <c r="CG112" s="685"/>
      <c r="CH112" s="685"/>
      <c r="CI112" s="685"/>
      <c r="CJ112" s="685"/>
      <c r="CK112" s="685"/>
      <c r="CL112" s="685"/>
      <c r="CM112" s="685"/>
      <c r="CN112" s="685"/>
      <c r="CO112" s="685"/>
      <c r="CP112" s="685"/>
      <c r="CQ112" s="685"/>
    </row>
    <row r="113" ht="30.0" customHeight="1">
      <c r="A113" s="852" t="s">
        <v>6564</v>
      </c>
      <c r="B113" s="853" t="s">
        <v>9932</v>
      </c>
      <c r="C113" s="485"/>
      <c r="D113" s="833">
        <v>50.0</v>
      </c>
      <c r="E113" s="854" t="s">
        <v>9933</v>
      </c>
      <c r="F113" s="855" t="s">
        <v>9934</v>
      </c>
      <c r="G113" s="414">
        <v>2.000524742309E12</v>
      </c>
      <c r="H113" s="796">
        <v>566.0</v>
      </c>
      <c r="I113" s="879">
        <v>0.2</v>
      </c>
      <c r="J113" s="839">
        <f t="shared" si="1"/>
        <v>453</v>
      </c>
      <c r="K113" s="449" t="s">
        <v>9069</v>
      </c>
      <c r="L113" s="450" t="s">
        <v>9935</v>
      </c>
      <c r="M113" s="450" t="s">
        <v>9936</v>
      </c>
      <c r="N113" s="840" t="s">
        <v>8974</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8976</v>
      </c>
      <c r="BG113" s="866"/>
      <c r="BH113" s="861"/>
      <c r="BI113" s="861"/>
      <c r="BJ113" s="861" t="s">
        <v>9937</v>
      </c>
      <c r="BK113" s="862"/>
      <c r="BL113" s="796" t="s">
        <v>9938</v>
      </c>
      <c r="BM113" s="863">
        <v>0.6034</v>
      </c>
      <c r="BN113" s="867"/>
      <c r="BO113" s="868"/>
      <c r="BP113" s="419" t="s">
        <v>9939</v>
      </c>
      <c r="BQ113" s="453"/>
      <c r="BR113" s="453"/>
      <c r="BS113" s="453"/>
      <c r="BT113" s="869">
        <v>5001.0</v>
      </c>
      <c r="BU113" s="869" t="s">
        <v>9739</v>
      </c>
      <c r="BV113" s="513">
        <v>50037.0</v>
      </c>
      <c r="BW113" s="685"/>
      <c r="BX113" s="685"/>
      <c r="BY113" s="685"/>
      <c r="BZ113" s="685"/>
      <c r="CA113" s="685"/>
      <c r="CB113" s="685"/>
      <c r="CC113" s="851" t="s">
        <v>7224</v>
      </c>
      <c r="CD113" s="685"/>
      <c r="CE113" s="685"/>
      <c r="CF113" s="685"/>
      <c r="CG113" s="685"/>
      <c r="CH113" s="685"/>
      <c r="CI113" s="685"/>
      <c r="CJ113" s="685"/>
      <c r="CK113" s="685"/>
      <c r="CL113" s="685"/>
      <c r="CM113" s="685"/>
      <c r="CN113" s="685"/>
      <c r="CO113" s="685"/>
      <c r="CP113" s="685"/>
      <c r="CQ113" s="685"/>
    </row>
    <row r="114" ht="30.0" customHeight="1">
      <c r="A114" s="852" t="s">
        <v>6564</v>
      </c>
      <c r="B114" s="853" t="s">
        <v>9940</v>
      </c>
      <c r="C114" s="485"/>
      <c r="D114" s="833">
        <v>50.0</v>
      </c>
      <c r="E114" s="854" t="s">
        <v>9941</v>
      </c>
      <c r="F114" s="855" t="s">
        <v>9942</v>
      </c>
      <c r="G114" s="414">
        <v>2.000524742316E12</v>
      </c>
      <c r="H114" s="796">
        <v>578.0</v>
      </c>
      <c r="I114" s="922">
        <v>0.2</v>
      </c>
      <c r="J114" s="839">
        <f t="shared" si="1"/>
        <v>462</v>
      </c>
      <c r="K114" s="449" t="s">
        <v>9077</v>
      </c>
      <c r="L114" s="450" t="s">
        <v>9943</v>
      </c>
      <c r="M114" s="450" t="s">
        <v>9944</v>
      </c>
      <c r="N114" s="840" t="s">
        <v>8974</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8976</v>
      </c>
      <c r="BG114" s="866"/>
      <c r="BH114" s="861"/>
      <c r="BI114" s="861"/>
      <c r="BJ114" s="861" t="s">
        <v>9143</v>
      </c>
      <c r="BK114" s="862"/>
      <c r="BL114" s="796" t="s">
        <v>9144</v>
      </c>
      <c r="BM114" s="863">
        <v>0.6072</v>
      </c>
      <c r="BN114" s="867"/>
      <c r="BO114" s="868"/>
      <c r="BP114" s="419" t="s">
        <v>9945</v>
      </c>
      <c r="BQ114" s="453"/>
      <c r="BR114" s="453"/>
      <c r="BS114" s="453"/>
      <c r="BT114" s="869">
        <v>5001.0</v>
      </c>
      <c r="BU114" s="869" t="s">
        <v>9739</v>
      </c>
      <c r="BV114" s="513">
        <v>50038.0</v>
      </c>
      <c r="BW114" s="685"/>
      <c r="BX114" s="685"/>
      <c r="BY114" s="685"/>
      <c r="BZ114" s="685"/>
      <c r="CA114" s="685"/>
      <c r="CB114" s="685"/>
      <c r="CC114" s="851" t="s">
        <v>7224</v>
      </c>
      <c r="CD114" s="685"/>
      <c r="CE114" s="685"/>
      <c r="CF114" s="685"/>
      <c r="CG114" s="685"/>
      <c r="CH114" s="685"/>
      <c r="CI114" s="685"/>
      <c r="CJ114" s="685"/>
      <c r="CK114" s="685"/>
      <c r="CL114" s="685"/>
      <c r="CM114" s="685"/>
      <c r="CN114" s="685"/>
      <c r="CO114" s="685"/>
      <c r="CP114" s="685"/>
      <c r="CQ114" s="685"/>
    </row>
    <row r="115" ht="30.0" customHeight="1">
      <c r="A115" s="852" t="s">
        <v>6564</v>
      </c>
      <c r="B115" s="853" t="s">
        <v>9946</v>
      </c>
      <c r="C115" s="485"/>
      <c r="D115" s="833">
        <v>50.0</v>
      </c>
      <c r="E115" s="854" t="s">
        <v>9947</v>
      </c>
      <c r="F115" s="855" t="s">
        <v>9948</v>
      </c>
      <c r="G115" s="414">
        <v>2.000524742323E12</v>
      </c>
      <c r="H115" s="796">
        <v>610.0</v>
      </c>
      <c r="I115" s="924">
        <v>0.2</v>
      </c>
      <c r="J115" s="839">
        <f t="shared" si="1"/>
        <v>488</v>
      </c>
      <c r="K115" s="449" t="s">
        <v>9085</v>
      </c>
      <c r="L115" s="450" t="s">
        <v>9949</v>
      </c>
      <c r="M115" s="450" t="s">
        <v>9950</v>
      </c>
      <c r="N115" s="840" t="s">
        <v>8974</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8976</v>
      </c>
      <c r="BG115" s="866"/>
      <c r="BH115" s="861"/>
      <c r="BI115" s="861"/>
      <c r="BJ115" s="861" t="s">
        <v>9951</v>
      </c>
      <c r="BK115" s="862"/>
      <c r="BL115" s="796" t="s">
        <v>9952</v>
      </c>
      <c r="BM115" s="863">
        <v>0.6161</v>
      </c>
      <c r="BN115" s="867"/>
      <c r="BO115" s="868"/>
      <c r="BP115" s="419" t="s">
        <v>9953</v>
      </c>
      <c r="BQ115" s="453"/>
      <c r="BR115" s="453"/>
      <c r="BS115" s="453"/>
      <c r="BT115" s="869">
        <v>5001.0</v>
      </c>
      <c r="BU115" s="869" t="s">
        <v>9739</v>
      </c>
      <c r="BV115" s="513">
        <v>50039.0</v>
      </c>
      <c r="BW115" s="685"/>
      <c r="BX115" s="685"/>
      <c r="BY115" s="685"/>
      <c r="BZ115" s="685"/>
      <c r="CA115" s="685"/>
      <c r="CB115" s="685"/>
      <c r="CC115" s="851" t="s">
        <v>7224</v>
      </c>
      <c r="CD115" s="685"/>
      <c r="CE115" s="685"/>
      <c r="CF115" s="685"/>
      <c r="CG115" s="685"/>
      <c r="CH115" s="685"/>
      <c r="CI115" s="685"/>
      <c r="CJ115" s="685"/>
      <c r="CK115" s="685"/>
      <c r="CL115" s="685"/>
      <c r="CM115" s="685"/>
      <c r="CN115" s="685"/>
      <c r="CO115" s="685"/>
      <c r="CP115" s="685"/>
      <c r="CQ115" s="685"/>
    </row>
    <row r="116" ht="30.0" customHeight="1">
      <c r="A116" s="852" t="s">
        <v>6564</v>
      </c>
      <c r="B116" s="853" t="s">
        <v>9954</v>
      </c>
      <c r="C116" s="923"/>
      <c r="D116" s="475">
        <v>50.0</v>
      </c>
      <c r="E116" s="854" t="s">
        <v>9955</v>
      </c>
      <c r="F116" s="855" t="s">
        <v>9956</v>
      </c>
      <c r="G116" s="414">
        <v>2.00052474233E12</v>
      </c>
      <c r="H116" s="796">
        <v>679.0</v>
      </c>
      <c r="I116" s="922">
        <v>0.2</v>
      </c>
      <c r="J116" s="839">
        <f t="shared" si="1"/>
        <v>543</v>
      </c>
      <c r="K116" s="449" t="s">
        <v>9093</v>
      </c>
      <c r="L116" s="450" t="s">
        <v>9957</v>
      </c>
      <c r="M116" s="450" t="s">
        <v>9958</v>
      </c>
      <c r="N116" s="840" t="s">
        <v>8974</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9344</v>
      </c>
      <c r="BK116" s="862"/>
      <c r="BL116" s="796" t="s">
        <v>9345</v>
      </c>
      <c r="BM116" s="863">
        <v>0.4859</v>
      </c>
      <c r="BN116" s="867"/>
      <c r="BO116" s="868"/>
      <c r="BP116" s="419" t="s">
        <v>9959</v>
      </c>
      <c r="BQ116" s="453"/>
      <c r="BR116" s="453"/>
      <c r="BS116" s="453"/>
      <c r="BT116" s="869">
        <v>5001.0</v>
      </c>
      <c r="BU116" s="869" t="s">
        <v>9739</v>
      </c>
      <c r="BV116" s="513">
        <v>50040.0</v>
      </c>
      <c r="BW116" s="685"/>
      <c r="BX116" s="685"/>
      <c r="BY116" s="685"/>
      <c r="BZ116" s="685"/>
      <c r="CA116" s="685"/>
      <c r="CB116" s="685"/>
      <c r="CC116" s="851" t="s">
        <v>7224</v>
      </c>
      <c r="CD116" s="685"/>
      <c r="CE116" s="685"/>
      <c r="CF116" s="685"/>
      <c r="CG116" s="685"/>
      <c r="CH116" s="685"/>
      <c r="CI116" s="685"/>
      <c r="CJ116" s="685"/>
      <c r="CK116" s="685"/>
      <c r="CL116" s="685"/>
      <c r="CM116" s="685"/>
      <c r="CN116" s="685"/>
      <c r="CO116" s="685"/>
      <c r="CP116" s="685"/>
      <c r="CQ116" s="685"/>
    </row>
    <row r="117" ht="30.0" customHeight="1">
      <c r="A117" s="852" t="s">
        <v>6564</v>
      </c>
      <c r="B117" s="853" t="s">
        <v>9960</v>
      </c>
      <c r="C117" s="485"/>
      <c r="D117" s="833">
        <v>50.0</v>
      </c>
      <c r="E117" s="854" t="s">
        <v>9961</v>
      </c>
      <c r="F117" s="855" t="s">
        <v>9962</v>
      </c>
      <c r="G117" s="414">
        <v>2.000524742347E12</v>
      </c>
      <c r="H117" s="796">
        <v>616.0</v>
      </c>
      <c r="I117" s="922">
        <v>0.2</v>
      </c>
      <c r="J117" s="839">
        <f t="shared" si="1"/>
        <v>493</v>
      </c>
      <c r="K117" s="449" t="s">
        <v>9963</v>
      </c>
      <c r="L117" s="450" t="s">
        <v>9964</v>
      </c>
      <c r="M117" s="450" t="s">
        <v>9965</v>
      </c>
      <c r="N117" s="840" t="s">
        <v>8974</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9087</v>
      </c>
      <c r="BK117" s="862"/>
      <c r="BL117" s="796" t="s">
        <v>9783</v>
      </c>
      <c r="BM117" s="863">
        <v>0.5163</v>
      </c>
      <c r="BN117" s="867"/>
      <c r="BO117" s="930"/>
      <c r="BP117" s="419" t="s">
        <v>9966</v>
      </c>
      <c r="BQ117" s="453"/>
      <c r="BR117" s="453"/>
      <c r="BS117" s="453"/>
      <c r="BT117" s="869">
        <v>5001.0</v>
      </c>
      <c r="BU117" s="869" t="s">
        <v>9739</v>
      </c>
      <c r="BV117" s="513">
        <v>50041.0</v>
      </c>
      <c r="BW117" s="685"/>
      <c r="BX117" s="685"/>
      <c r="BY117" s="685"/>
      <c r="BZ117" s="685"/>
      <c r="CA117" s="685"/>
      <c r="CB117" s="685"/>
      <c r="CC117" s="931" t="s">
        <v>9967</v>
      </c>
      <c r="CD117" s="685"/>
      <c r="CE117" s="685"/>
      <c r="CF117" s="685"/>
      <c r="CG117" s="685"/>
      <c r="CH117" s="685"/>
      <c r="CI117" s="685"/>
      <c r="CJ117" s="685"/>
      <c r="CK117" s="685"/>
      <c r="CL117" s="685"/>
      <c r="CM117" s="685"/>
      <c r="CN117" s="685"/>
      <c r="CO117" s="685"/>
      <c r="CP117" s="685"/>
      <c r="CQ117" s="685"/>
    </row>
    <row r="118" ht="30.0" customHeight="1">
      <c r="A118" s="852" t="s">
        <v>6564</v>
      </c>
      <c r="B118" s="853" t="s">
        <v>9968</v>
      </c>
      <c r="C118" s="923"/>
      <c r="D118" s="475">
        <v>50.0</v>
      </c>
      <c r="E118" s="854" t="s">
        <v>9969</v>
      </c>
      <c r="F118" s="855" t="s">
        <v>9970</v>
      </c>
      <c r="G118" s="414">
        <v>2.000524742354E12</v>
      </c>
      <c r="H118" s="796">
        <v>629.0</v>
      </c>
      <c r="I118" s="924">
        <v>0.2</v>
      </c>
      <c r="J118" s="839">
        <f t="shared" si="1"/>
        <v>503</v>
      </c>
      <c r="K118" s="449" t="s">
        <v>9107</v>
      </c>
      <c r="L118" s="450" t="s">
        <v>9971</v>
      </c>
      <c r="M118" s="450" t="s">
        <v>9972</v>
      </c>
      <c r="N118" s="840" t="s">
        <v>8974</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9973</v>
      </c>
      <c r="BK118" s="862"/>
      <c r="BL118" s="796" t="s">
        <v>9974</v>
      </c>
      <c r="BM118" s="863">
        <v>0.5022</v>
      </c>
      <c r="BN118" s="867"/>
      <c r="BO118" s="930"/>
      <c r="BP118" s="419" t="s">
        <v>9975</v>
      </c>
      <c r="BQ118" s="453"/>
      <c r="BR118" s="453"/>
      <c r="BS118" s="453"/>
      <c r="BT118" s="869">
        <v>5001.0</v>
      </c>
      <c r="BU118" s="869" t="s">
        <v>9739</v>
      </c>
      <c r="BV118" s="513">
        <v>5042.0</v>
      </c>
      <c r="BW118" s="685"/>
      <c r="BX118" s="685"/>
      <c r="BY118" s="685"/>
      <c r="BZ118" s="685"/>
      <c r="CA118" s="685"/>
      <c r="CB118" s="685"/>
      <c r="CC118" s="931" t="s">
        <v>9967</v>
      </c>
      <c r="CD118" s="685"/>
      <c r="CE118" s="685"/>
      <c r="CF118" s="685"/>
      <c r="CG118" s="685"/>
      <c r="CH118" s="685"/>
      <c r="CI118" s="685"/>
      <c r="CJ118" s="685"/>
      <c r="CK118" s="685"/>
      <c r="CL118" s="685"/>
      <c r="CM118" s="685"/>
      <c r="CN118" s="685"/>
      <c r="CO118" s="685"/>
      <c r="CP118" s="685"/>
      <c r="CQ118" s="685"/>
    </row>
    <row r="119" ht="30.0" customHeight="1">
      <c r="A119" s="852" t="s">
        <v>6564</v>
      </c>
      <c r="B119" s="853" t="s">
        <v>9976</v>
      </c>
      <c r="C119" s="876"/>
      <c r="D119" s="475">
        <v>50.0</v>
      </c>
      <c r="E119" s="854" t="s">
        <v>9977</v>
      </c>
      <c r="F119" s="855" t="s">
        <v>9978</v>
      </c>
      <c r="G119" s="414">
        <v>2.000524742361E12</v>
      </c>
      <c r="H119" s="796">
        <v>654.0</v>
      </c>
      <c r="I119" s="879">
        <v>0.2</v>
      </c>
      <c r="J119" s="839">
        <f t="shared" si="1"/>
        <v>523</v>
      </c>
      <c r="K119" s="449" t="s">
        <v>9115</v>
      </c>
      <c r="L119" s="450" t="s">
        <v>9979</v>
      </c>
      <c r="M119" s="450" t="s">
        <v>9980</v>
      </c>
      <c r="N119" s="840" t="s">
        <v>8974</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9118</v>
      </c>
      <c r="BK119" s="862"/>
      <c r="BL119" s="796" t="s">
        <v>9981</v>
      </c>
      <c r="BM119" s="863">
        <v>0.4937</v>
      </c>
      <c r="BN119" s="867"/>
      <c r="BO119" s="930"/>
      <c r="BP119" s="419" t="s">
        <v>9982</v>
      </c>
      <c r="BQ119" s="453"/>
      <c r="BR119" s="453"/>
      <c r="BS119" s="453"/>
      <c r="BT119" s="869">
        <v>5001.0</v>
      </c>
      <c r="BU119" s="869" t="s">
        <v>9739</v>
      </c>
      <c r="BV119" s="513">
        <v>5043.0</v>
      </c>
      <c r="BW119" s="685"/>
      <c r="BX119" s="685"/>
      <c r="BY119" s="685"/>
      <c r="BZ119" s="685"/>
      <c r="CA119" s="685"/>
      <c r="CB119" s="685"/>
      <c r="CC119" s="931" t="s">
        <v>9967</v>
      </c>
      <c r="CD119" s="685"/>
      <c r="CE119" s="685"/>
      <c r="CF119" s="685"/>
      <c r="CG119" s="685"/>
      <c r="CH119" s="685"/>
      <c r="CI119" s="685"/>
      <c r="CJ119" s="685"/>
      <c r="CK119" s="685"/>
      <c r="CL119" s="685"/>
      <c r="CM119" s="685"/>
      <c r="CN119" s="685"/>
      <c r="CO119" s="685"/>
      <c r="CP119" s="685"/>
      <c r="CQ119" s="685"/>
    </row>
    <row r="120" ht="30.0" customHeight="1">
      <c r="A120" s="909"/>
      <c r="B120" s="853" t="s">
        <v>9983</v>
      </c>
      <c r="C120" s="876"/>
      <c r="D120" s="475">
        <v>50.0</v>
      </c>
      <c r="E120" s="854" t="s">
        <v>9984</v>
      </c>
      <c r="F120" s="855" t="s">
        <v>9985</v>
      </c>
      <c r="G120" s="512">
        <v>2.028865238749E12</v>
      </c>
      <c r="H120" s="796">
        <v>679.0</v>
      </c>
      <c r="I120" s="879">
        <v>0.2</v>
      </c>
      <c r="J120" s="839">
        <f t="shared" si="1"/>
        <v>543</v>
      </c>
      <c r="K120" s="449" t="s">
        <v>9986</v>
      </c>
      <c r="L120" s="450" t="s">
        <v>9987</v>
      </c>
      <c r="M120" s="450" t="s">
        <v>9988</v>
      </c>
      <c r="N120" s="840" t="s">
        <v>8974</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9183</v>
      </c>
      <c r="BK120" s="862"/>
      <c r="BL120" s="796" t="s">
        <v>9989</v>
      </c>
      <c r="BM120" s="863">
        <v>0.5043</v>
      </c>
      <c r="BN120" s="867"/>
      <c r="BO120" s="930"/>
      <c r="BP120" s="419" t="s">
        <v>9990</v>
      </c>
      <c r="BQ120" s="453"/>
      <c r="BR120" s="453"/>
      <c r="BS120" s="453"/>
      <c r="BT120" s="869">
        <v>5001.0</v>
      </c>
      <c r="BU120" s="869" t="s">
        <v>9739</v>
      </c>
      <c r="BV120" s="513" t="s">
        <v>8982</v>
      </c>
      <c r="BW120" s="685"/>
      <c r="BX120" s="685"/>
      <c r="BY120" s="685"/>
      <c r="BZ120" s="685"/>
      <c r="CA120" s="685"/>
      <c r="CB120" s="685"/>
      <c r="CC120" s="931" t="s">
        <v>9967</v>
      </c>
      <c r="CD120" s="685"/>
      <c r="CE120" s="685"/>
      <c r="CF120" s="685"/>
      <c r="CG120" s="685"/>
      <c r="CH120" s="685"/>
      <c r="CI120" s="685"/>
      <c r="CJ120" s="685"/>
      <c r="CK120" s="685"/>
      <c r="CL120" s="685"/>
      <c r="CM120" s="685"/>
      <c r="CN120" s="685"/>
      <c r="CO120" s="685"/>
      <c r="CP120" s="685"/>
      <c r="CQ120" s="685"/>
    </row>
    <row r="121" ht="30.0" customHeight="1">
      <c r="A121" s="909"/>
      <c r="B121" s="853" t="s">
        <v>9991</v>
      </c>
      <c r="C121" s="876"/>
      <c r="D121" s="475">
        <v>50.0</v>
      </c>
      <c r="E121" s="854" t="s">
        <v>9992</v>
      </c>
      <c r="F121" s="855" t="s">
        <v>9993</v>
      </c>
      <c r="G121" s="512">
        <v>2.028865238756E12</v>
      </c>
      <c r="H121" s="796">
        <v>705.0</v>
      </c>
      <c r="I121" s="879">
        <v>0.2</v>
      </c>
      <c r="J121" s="839">
        <f t="shared" si="1"/>
        <v>564</v>
      </c>
      <c r="K121" s="449" t="s">
        <v>9994</v>
      </c>
      <c r="L121" s="450" t="s">
        <v>9995</v>
      </c>
      <c r="M121" s="450" t="s">
        <v>9988</v>
      </c>
      <c r="N121" s="840" t="s">
        <v>8974</v>
      </c>
      <c r="O121" s="419">
        <v>150.0</v>
      </c>
      <c r="P121" s="419">
        <v>100.0</v>
      </c>
      <c r="Q121" s="419">
        <v>90.0</v>
      </c>
      <c r="R121" s="419">
        <v>140.0</v>
      </c>
      <c r="S121" s="418"/>
      <c r="T121" s="418"/>
      <c r="U121" s="418"/>
      <c r="V121" s="418"/>
      <c r="W121" s="419" t="s">
        <v>9061</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9996</v>
      </c>
      <c r="BK121" s="862"/>
      <c r="BL121" s="796" t="s">
        <v>9997</v>
      </c>
      <c r="BM121" s="863">
        <v>0.514</v>
      </c>
      <c r="BN121" s="867"/>
      <c r="BO121" s="930"/>
      <c r="BP121" s="419" t="s">
        <v>9998</v>
      </c>
      <c r="BQ121" s="453"/>
      <c r="BR121" s="453"/>
      <c r="BS121" s="453"/>
      <c r="BT121" s="869">
        <v>5000.0</v>
      </c>
      <c r="BU121" s="869" t="s">
        <v>9065</v>
      </c>
      <c r="BV121" s="513" t="s">
        <v>8982</v>
      </c>
      <c r="BW121" s="685"/>
      <c r="BX121" s="685"/>
      <c r="BY121" s="685"/>
      <c r="BZ121" s="685"/>
      <c r="CA121" s="685"/>
      <c r="CB121" s="685"/>
      <c r="CC121" s="931" t="s">
        <v>9967</v>
      </c>
      <c r="CD121" s="685"/>
      <c r="CE121" s="685"/>
      <c r="CF121" s="685"/>
      <c r="CG121" s="685"/>
      <c r="CH121" s="685"/>
      <c r="CI121" s="685"/>
      <c r="CJ121" s="685"/>
      <c r="CK121" s="685"/>
      <c r="CL121" s="685"/>
      <c r="CM121" s="685"/>
      <c r="CN121" s="685"/>
      <c r="CO121" s="685"/>
      <c r="CP121" s="685"/>
      <c r="CQ121" s="685"/>
    </row>
    <row r="122" ht="30.0" customHeight="1">
      <c r="A122" s="852" t="s">
        <v>9999</v>
      </c>
      <c r="B122" s="932" t="s">
        <v>10000</v>
      </c>
      <c r="C122" s="485"/>
      <c r="D122" s="833">
        <v>50.0</v>
      </c>
      <c r="E122" s="854" t="s">
        <v>10001</v>
      </c>
      <c r="F122" s="855" t="s">
        <v>10002</v>
      </c>
      <c r="G122" s="414">
        <v>2.014195044006E12</v>
      </c>
      <c r="H122" s="796">
        <v>528.0</v>
      </c>
      <c r="I122" s="879">
        <v>0.5</v>
      </c>
      <c r="J122" s="839">
        <f t="shared" si="1"/>
        <v>264</v>
      </c>
      <c r="K122" s="449" t="s">
        <v>10003</v>
      </c>
      <c r="L122" s="450" t="s">
        <v>10004</v>
      </c>
      <c r="M122" s="450" t="s">
        <v>10005</v>
      </c>
      <c r="N122" s="840" t="s">
        <v>8974</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8976</v>
      </c>
      <c r="BG122" s="866"/>
      <c r="BH122" s="861"/>
      <c r="BI122" s="861"/>
      <c r="BJ122" s="861" t="s">
        <v>10006</v>
      </c>
      <c r="BK122" s="862"/>
      <c r="BL122" s="796" t="s">
        <v>10007</v>
      </c>
      <c r="BM122" s="863">
        <v>0.477</v>
      </c>
      <c r="BN122" s="867"/>
      <c r="BO122" s="868"/>
      <c r="BP122" s="419" t="s">
        <v>10008</v>
      </c>
      <c r="BQ122" s="453"/>
      <c r="BR122" s="453"/>
      <c r="BS122" s="453"/>
      <c r="BT122" s="869">
        <v>5003.0</v>
      </c>
      <c r="BU122" s="869" t="s">
        <v>9640</v>
      </c>
      <c r="BV122" s="513" t="s">
        <v>8982</v>
      </c>
      <c r="BW122" s="685"/>
      <c r="BX122" s="685"/>
      <c r="BY122" s="685"/>
      <c r="BZ122" s="685"/>
      <c r="CA122" s="685"/>
      <c r="CB122" s="685"/>
      <c r="CC122" s="851" t="s">
        <v>7274</v>
      </c>
      <c r="CD122" s="685"/>
      <c r="CE122" s="685"/>
      <c r="CF122" s="685"/>
      <c r="CG122" s="685"/>
      <c r="CH122" s="685"/>
      <c r="CI122" s="685"/>
      <c r="CJ122" s="685"/>
      <c r="CK122" s="685"/>
      <c r="CL122" s="685"/>
      <c r="CM122" s="685"/>
      <c r="CN122" s="685"/>
      <c r="CO122" s="685"/>
      <c r="CP122" s="685"/>
      <c r="CQ122" s="685"/>
    </row>
    <row r="123" ht="30.0" customHeight="1">
      <c r="A123" s="852" t="s">
        <v>6564</v>
      </c>
      <c r="B123" s="853" t="s">
        <v>10009</v>
      </c>
      <c r="C123" s="485"/>
      <c r="D123" s="833">
        <v>50.0</v>
      </c>
      <c r="E123" s="854" t="s">
        <v>10010</v>
      </c>
      <c r="F123" s="855" t="s">
        <v>10011</v>
      </c>
      <c r="G123" s="414">
        <v>2.014195044013E12</v>
      </c>
      <c r="H123" s="796">
        <v>336.0</v>
      </c>
      <c r="I123" s="879">
        <v>0.5</v>
      </c>
      <c r="J123" s="839">
        <f t="shared" si="1"/>
        <v>168</v>
      </c>
      <c r="K123" s="449" t="s">
        <v>9394</v>
      </c>
      <c r="L123" s="450" t="s">
        <v>10012</v>
      </c>
      <c r="M123" s="450" t="s">
        <v>10013</v>
      </c>
      <c r="N123" s="840" t="s">
        <v>8974</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8976</v>
      </c>
      <c r="BG123" s="866"/>
      <c r="BH123" s="861"/>
      <c r="BI123" s="861"/>
      <c r="BJ123" s="861" t="s">
        <v>10014</v>
      </c>
      <c r="BK123" s="862"/>
      <c r="BL123" s="796" t="s">
        <v>10015</v>
      </c>
      <c r="BM123" s="863">
        <v>0.3038</v>
      </c>
      <c r="BN123" s="867"/>
      <c r="BO123" s="868"/>
      <c r="BP123" s="419" t="s">
        <v>10016</v>
      </c>
      <c r="BQ123" s="453"/>
      <c r="BR123" s="453"/>
      <c r="BS123" s="453"/>
      <c r="BT123" s="869">
        <v>200.0</v>
      </c>
      <c r="BU123" s="869" t="s">
        <v>8981</v>
      </c>
      <c r="BV123" s="513" t="s">
        <v>8982</v>
      </c>
      <c r="BW123" s="685"/>
      <c r="BX123" s="685"/>
      <c r="BY123" s="685"/>
      <c r="BZ123" s="685"/>
      <c r="CA123" s="685"/>
      <c r="CB123" s="685"/>
      <c r="CC123" s="851" t="s">
        <v>7274</v>
      </c>
      <c r="CD123" s="685"/>
      <c r="CE123" s="685"/>
      <c r="CF123" s="685"/>
      <c r="CG123" s="685"/>
      <c r="CH123" s="685"/>
      <c r="CI123" s="685"/>
      <c r="CJ123" s="685"/>
      <c r="CK123" s="685"/>
      <c r="CL123" s="685"/>
      <c r="CM123" s="685"/>
      <c r="CN123" s="685"/>
      <c r="CO123" s="685"/>
      <c r="CP123" s="685"/>
      <c r="CQ123" s="685"/>
    </row>
    <row r="124" ht="30.0" customHeight="1">
      <c r="A124" s="852" t="s">
        <v>6564</v>
      </c>
      <c r="B124" s="904" t="s">
        <v>10017</v>
      </c>
      <c r="C124" s="876"/>
      <c r="D124" s="475">
        <v>50.0</v>
      </c>
      <c r="E124" s="854" t="s">
        <v>10018</v>
      </c>
      <c r="F124" s="855" t="s">
        <v>10019</v>
      </c>
      <c r="G124" s="933">
        <v>2.015331855005E12</v>
      </c>
      <c r="H124" s="886">
        <v>699.0</v>
      </c>
      <c r="I124" s="879">
        <v>0.2</v>
      </c>
      <c r="J124" s="839">
        <f t="shared" si="1"/>
        <v>559</v>
      </c>
      <c r="K124" s="449" t="s">
        <v>10020</v>
      </c>
      <c r="L124" s="450" t="s">
        <v>10021</v>
      </c>
      <c r="M124" s="450" t="s">
        <v>10021</v>
      </c>
      <c r="N124" s="840" t="s">
        <v>10022</v>
      </c>
      <c r="O124" s="419">
        <v>420.0</v>
      </c>
      <c r="P124" s="419">
        <v>55.0</v>
      </c>
      <c r="Q124" s="419">
        <v>55.0</v>
      </c>
      <c r="R124" s="419">
        <v>140.0</v>
      </c>
      <c r="S124" s="418"/>
      <c r="T124" s="418"/>
      <c r="U124" s="418"/>
      <c r="V124" s="418"/>
      <c r="W124" s="419" t="s">
        <v>10023</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10024</v>
      </c>
      <c r="BK124" s="862"/>
      <c r="BL124" s="796" t="s">
        <v>10025</v>
      </c>
      <c r="BM124" s="863">
        <v>0.3961</v>
      </c>
      <c r="BN124" s="453"/>
      <c r="BO124" s="934"/>
      <c r="BP124" s="419" t="s">
        <v>10026</v>
      </c>
      <c r="BQ124" s="453"/>
      <c r="BR124" s="453"/>
      <c r="BS124" s="453"/>
      <c r="BT124" s="869">
        <v>300.0</v>
      </c>
      <c r="BU124" s="869" t="s">
        <v>10027</v>
      </c>
      <c r="BV124" s="908" t="s">
        <v>8982</v>
      </c>
      <c r="BW124" s="685"/>
      <c r="BX124" s="685"/>
      <c r="BY124" s="685"/>
      <c r="BZ124" s="685"/>
      <c r="CA124" s="685"/>
      <c r="CB124" s="685"/>
      <c r="CC124" s="935" t="s">
        <v>10028</v>
      </c>
      <c r="CD124" s="685"/>
      <c r="CE124" s="685"/>
      <c r="CF124" s="685"/>
      <c r="CG124" s="685"/>
      <c r="CH124" s="685"/>
      <c r="CI124" s="685"/>
      <c r="CJ124" s="685"/>
      <c r="CK124" s="685"/>
      <c r="CL124" s="685"/>
      <c r="CM124" s="685"/>
      <c r="CN124" s="685"/>
      <c r="CO124" s="685"/>
      <c r="CP124" s="685"/>
      <c r="CQ124" s="685"/>
    </row>
    <row r="125" ht="30.0" customHeight="1">
      <c r="A125" s="909"/>
      <c r="B125" s="680" t="s">
        <v>10029</v>
      </c>
      <c r="C125" s="876"/>
      <c r="D125" s="833">
        <v>50.0</v>
      </c>
      <c r="E125" s="854" t="s">
        <v>10030</v>
      </c>
      <c r="F125" s="855" t="s">
        <v>10031</v>
      </c>
      <c r="G125" s="936">
        <v>2.015331855012E12</v>
      </c>
      <c r="H125" s="886">
        <v>589.0</v>
      </c>
      <c r="I125" s="879">
        <v>0.2</v>
      </c>
      <c r="J125" s="839">
        <f t="shared" si="1"/>
        <v>471</v>
      </c>
      <c r="K125" s="449" t="s">
        <v>10032</v>
      </c>
      <c r="L125" s="450" t="s">
        <v>10033</v>
      </c>
      <c r="M125" s="450" t="s">
        <v>10034</v>
      </c>
      <c r="N125" s="840" t="s">
        <v>10022</v>
      </c>
      <c r="O125" s="419">
        <v>470.0</v>
      </c>
      <c r="P125" s="419">
        <v>55.0</v>
      </c>
      <c r="Q125" s="419">
        <v>30.0</v>
      </c>
      <c r="R125" s="419">
        <v>110.0</v>
      </c>
      <c r="S125" s="418"/>
      <c r="T125" s="418"/>
      <c r="U125" s="418"/>
      <c r="V125" s="418"/>
      <c r="W125" s="419" t="s">
        <v>10023</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10035</v>
      </c>
      <c r="BH125" s="861"/>
      <c r="BI125" s="861"/>
      <c r="BJ125" s="861" t="s">
        <v>10036</v>
      </c>
      <c r="BK125" s="862"/>
      <c r="BL125" s="796" t="s">
        <v>10037</v>
      </c>
      <c r="BM125" s="863">
        <v>0.3026</v>
      </c>
      <c r="BN125" s="453"/>
      <c r="BO125" s="934"/>
      <c r="BP125" s="419" t="s">
        <v>10038</v>
      </c>
      <c r="BQ125" s="453"/>
      <c r="BR125" s="453"/>
      <c r="BS125" s="453"/>
      <c r="BT125" s="869">
        <v>300.0</v>
      </c>
      <c r="BU125" s="869" t="s">
        <v>10027</v>
      </c>
      <c r="BV125" s="513" t="s">
        <v>8982</v>
      </c>
      <c r="BW125" s="685"/>
      <c r="BX125" s="685"/>
      <c r="BY125" s="685"/>
      <c r="BZ125" s="685"/>
      <c r="CA125" s="685"/>
      <c r="CB125" s="685"/>
      <c r="CC125" s="935" t="s">
        <v>10028</v>
      </c>
      <c r="CD125" s="685"/>
      <c r="CE125" s="685"/>
      <c r="CF125" s="685"/>
      <c r="CG125" s="685"/>
      <c r="CH125" s="685"/>
      <c r="CI125" s="685"/>
      <c r="CJ125" s="685"/>
      <c r="CK125" s="685"/>
      <c r="CL125" s="685"/>
      <c r="CM125" s="685"/>
      <c r="CN125" s="685"/>
      <c r="CO125" s="685"/>
      <c r="CP125" s="685"/>
      <c r="CQ125" s="685"/>
    </row>
    <row r="126" ht="30.0" customHeight="1">
      <c r="A126" s="909"/>
      <c r="B126" s="853" t="s">
        <v>10039</v>
      </c>
      <c r="C126" s="485"/>
      <c r="D126" s="833">
        <v>50.0</v>
      </c>
      <c r="E126" s="854" t="s">
        <v>10040</v>
      </c>
      <c r="F126" s="855" t="s">
        <v>10041</v>
      </c>
      <c r="G126" s="936">
        <v>2.015331855029E12</v>
      </c>
      <c r="H126" s="886">
        <v>589.0</v>
      </c>
      <c r="I126" s="879">
        <v>0.2</v>
      </c>
      <c r="J126" s="839">
        <f t="shared" si="1"/>
        <v>471</v>
      </c>
      <c r="K126" s="449" t="s">
        <v>10042</v>
      </c>
      <c r="L126" s="450" t="s">
        <v>10043</v>
      </c>
      <c r="M126" s="450" t="s">
        <v>10034</v>
      </c>
      <c r="N126" s="840" t="s">
        <v>10022</v>
      </c>
      <c r="O126" s="419">
        <v>170.0</v>
      </c>
      <c r="P126" s="419">
        <v>55.0</v>
      </c>
      <c r="Q126" s="419">
        <v>30.0</v>
      </c>
      <c r="R126" s="419">
        <v>110.0</v>
      </c>
      <c r="S126" s="418"/>
      <c r="T126" s="418"/>
      <c r="U126" s="418"/>
      <c r="V126" s="418"/>
      <c r="W126" s="419" t="s">
        <v>10044</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10045</v>
      </c>
      <c r="BH126" s="861"/>
      <c r="BI126" s="861"/>
      <c r="BJ126" s="861" t="s">
        <v>10036</v>
      </c>
      <c r="BK126" s="862"/>
      <c r="BL126" s="796" t="s">
        <v>10046</v>
      </c>
      <c r="BM126" s="863">
        <v>0.2998</v>
      </c>
      <c r="BN126" s="937"/>
      <c r="BO126" s="934"/>
      <c r="BP126" s="419" t="s">
        <v>10047</v>
      </c>
      <c r="BQ126" s="453"/>
      <c r="BR126" s="453"/>
      <c r="BS126" s="453"/>
      <c r="BT126" s="869">
        <v>300.0</v>
      </c>
      <c r="BU126" s="869" t="s">
        <v>10027</v>
      </c>
      <c r="BV126" s="513" t="s">
        <v>8982</v>
      </c>
      <c r="BW126" s="685"/>
      <c r="BX126" s="685"/>
      <c r="BY126" s="685"/>
      <c r="BZ126" s="685"/>
      <c r="CA126" s="685"/>
      <c r="CB126" s="685"/>
      <c r="CC126" s="935" t="s">
        <v>10028</v>
      </c>
      <c r="CD126" s="685"/>
      <c r="CE126" s="685"/>
      <c r="CF126" s="685"/>
      <c r="CG126" s="685"/>
      <c r="CH126" s="685"/>
      <c r="CI126" s="685"/>
      <c r="CJ126" s="685"/>
      <c r="CK126" s="685"/>
      <c r="CL126" s="685"/>
      <c r="CM126" s="685"/>
      <c r="CN126" s="685"/>
      <c r="CO126" s="685"/>
      <c r="CP126" s="685"/>
      <c r="CQ126" s="685"/>
    </row>
    <row r="127" ht="30.0" customHeight="1">
      <c r="A127" s="852" t="s">
        <v>9999</v>
      </c>
      <c r="B127" s="853" t="s">
        <v>10048</v>
      </c>
      <c r="C127" s="876"/>
      <c r="D127" s="833">
        <v>50.0</v>
      </c>
      <c r="E127" s="854" t="s">
        <v>10049</v>
      </c>
      <c r="F127" s="855" t="s">
        <v>10050</v>
      </c>
      <c r="G127" s="936">
        <v>2.015331855036E12</v>
      </c>
      <c r="H127" s="886">
        <v>589.0</v>
      </c>
      <c r="I127" s="879">
        <v>0.2</v>
      </c>
      <c r="J127" s="839">
        <f t="shared" si="1"/>
        <v>471</v>
      </c>
      <c r="K127" s="449" t="s">
        <v>10051</v>
      </c>
      <c r="L127" s="450" t="s">
        <v>10052</v>
      </c>
      <c r="M127" s="450" t="s">
        <v>10034</v>
      </c>
      <c r="N127" s="840" t="s">
        <v>10022</v>
      </c>
      <c r="O127" s="419">
        <v>170.0</v>
      </c>
      <c r="P127" s="419">
        <v>55.0</v>
      </c>
      <c r="Q127" s="419">
        <v>30.0</v>
      </c>
      <c r="R127" s="419">
        <v>110.0</v>
      </c>
      <c r="S127" s="418"/>
      <c r="T127" s="418"/>
      <c r="U127" s="418"/>
      <c r="V127" s="418"/>
      <c r="W127" s="419" t="s">
        <v>10044</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10045</v>
      </c>
      <c r="BH127" s="861"/>
      <c r="BI127" s="861"/>
      <c r="BJ127" s="861" t="s">
        <v>10053</v>
      </c>
      <c r="BK127" s="862"/>
      <c r="BL127" s="796" t="s">
        <v>10054</v>
      </c>
      <c r="BM127" s="863">
        <v>0.3684</v>
      </c>
      <c r="BN127" s="937"/>
      <c r="BO127" s="934"/>
      <c r="BP127" s="419" t="s">
        <v>10055</v>
      </c>
      <c r="BQ127" s="453"/>
      <c r="BR127" s="453"/>
      <c r="BS127" s="453"/>
      <c r="BT127" s="869">
        <v>300.0</v>
      </c>
      <c r="BU127" s="869" t="s">
        <v>10027</v>
      </c>
      <c r="BV127" s="513" t="s">
        <v>8982</v>
      </c>
      <c r="BW127" s="685"/>
      <c r="BX127" s="685"/>
      <c r="BY127" s="685"/>
      <c r="BZ127" s="685"/>
      <c r="CA127" s="685"/>
      <c r="CB127" s="685"/>
      <c r="CC127" s="935" t="s">
        <v>10028</v>
      </c>
      <c r="CD127" s="685"/>
      <c r="CE127" s="685"/>
      <c r="CF127" s="685"/>
      <c r="CG127" s="685"/>
      <c r="CH127" s="685"/>
      <c r="CI127" s="685"/>
      <c r="CJ127" s="685"/>
      <c r="CK127" s="685"/>
      <c r="CL127" s="685"/>
      <c r="CM127" s="685"/>
      <c r="CN127" s="685"/>
      <c r="CO127" s="685"/>
      <c r="CP127" s="685"/>
      <c r="CQ127" s="685"/>
    </row>
    <row r="128" ht="30.0" customHeight="1">
      <c r="A128" s="852" t="s">
        <v>6564</v>
      </c>
      <c r="B128" s="853" t="s">
        <v>10056</v>
      </c>
      <c r="C128" s="926" t="s">
        <v>6943</v>
      </c>
      <c r="D128" s="475">
        <v>0.0</v>
      </c>
      <c r="E128" s="854" t="s">
        <v>10057</v>
      </c>
      <c r="F128" s="855" t="s">
        <v>10058</v>
      </c>
      <c r="G128" s="936">
        <v>2.017408278007E12</v>
      </c>
      <c r="H128" s="886">
        <v>589.0</v>
      </c>
      <c r="I128" s="890">
        <v>0.4</v>
      </c>
      <c r="J128" s="839">
        <f t="shared" si="1"/>
        <v>353</v>
      </c>
      <c r="K128" s="449" t="s">
        <v>10059</v>
      </c>
      <c r="L128" s="450" t="s">
        <v>10060</v>
      </c>
      <c r="M128" s="450" t="s">
        <v>10061</v>
      </c>
      <c r="N128" s="840" t="s">
        <v>10022</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10045</v>
      </c>
      <c r="BH128" s="861"/>
      <c r="BI128" s="861"/>
      <c r="BJ128" s="861" t="s">
        <v>10036</v>
      </c>
      <c r="BK128" s="862"/>
      <c r="BL128" s="796" t="s">
        <v>10046</v>
      </c>
      <c r="BM128" s="863">
        <v>0.2998</v>
      </c>
      <c r="BN128" s="453"/>
      <c r="BO128" s="934"/>
      <c r="BP128" s="419" t="s">
        <v>10062</v>
      </c>
      <c r="BQ128" s="453"/>
      <c r="BR128" s="453"/>
      <c r="BS128" s="453"/>
      <c r="BT128" s="685"/>
      <c r="BU128" s="685"/>
      <c r="BV128" s="513" t="s">
        <v>8982</v>
      </c>
      <c r="BW128" s="685"/>
      <c r="BX128" s="685"/>
      <c r="BY128" s="685"/>
      <c r="BZ128" s="685"/>
      <c r="CA128" s="685"/>
      <c r="CB128" s="685"/>
      <c r="CC128" s="935" t="s">
        <v>10028</v>
      </c>
      <c r="CD128" s="685"/>
      <c r="CE128" s="685"/>
      <c r="CF128" s="685"/>
      <c r="CG128" s="685"/>
      <c r="CH128" s="685"/>
      <c r="CI128" s="685"/>
      <c r="CJ128" s="685"/>
      <c r="CK128" s="685"/>
      <c r="CL128" s="685"/>
      <c r="CM128" s="685"/>
      <c r="CN128" s="685"/>
      <c r="CO128" s="685"/>
      <c r="CP128" s="685"/>
      <c r="CQ128" s="685"/>
    </row>
    <row r="129" ht="30.0" customHeight="1">
      <c r="A129" s="852" t="s">
        <v>6564</v>
      </c>
      <c r="B129" s="853" t="s">
        <v>10063</v>
      </c>
      <c r="C129" s="926" t="s">
        <v>6943</v>
      </c>
      <c r="D129" s="475">
        <v>0.0</v>
      </c>
      <c r="E129" s="854" t="s">
        <v>10064</v>
      </c>
      <c r="F129" s="855" t="s">
        <v>10065</v>
      </c>
      <c r="G129" s="414">
        <v>2.000524735356E12</v>
      </c>
      <c r="H129" s="886">
        <v>699.0</v>
      </c>
      <c r="I129" s="890">
        <v>0.4</v>
      </c>
      <c r="J129" s="839">
        <f t="shared" si="1"/>
        <v>419</v>
      </c>
      <c r="K129" s="449" t="s">
        <v>10066</v>
      </c>
      <c r="L129" s="450" t="s">
        <v>10067</v>
      </c>
      <c r="M129" s="450" t="s">
        <v>10068</v>
      </c>
      <c r="N129" s="840" t="s">
        <v>10022</v>
      </c>
      <c r="O129" s="419">
        <v>420.0</v>
      </c>
      <c r="P129" s="419">
        <v>55.0</v>
      </c>
      <c r="Q129" s="419">
        <v>55.0</v>
      </c>
      <c r="R129" s="419">
        <v>140.0</v>
      </c>
      <c r="S129" s="418"/>
      <c r="T129" s="418"/>
      <c r="U129" s="418"/>
      <c r="V129" s="418"/>
      <c r="W129" s="419" t="s">
        <v>10044</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10069</v>
      </c>
      <c r="BK129" s="862"/>
      <c r="BL129" s="796" t="s">
        <v>10070</v>
      </c>
      <c r="BM129" s="863">
        <v>0.2681</v>
      </c>
      <c r="BN129" s="937"/>
      <c r="BO129" s="934"/>
      <c r="BP129" s="419" t="s">
        <v>10071</v>
      </c>
      <c r="BQ129" s="453"/>
      <c r="BR129" s="453"/>
      <c r="BS129" s="453"/>
      <c r="BT129" s="869">
        <v>300.0</v>
      </c>
      <c r="BU129" s="869" t="s">
        <v>10027</v>
      </c>
      <c r="BV129" s="513" t="s">
        <v>8982</v>
      </c>
      <c r="BW129" s="685"/>
      <c r="BX129" s="685"/>
      <c r="BY129" s="685"/>
      <c r="BZ129" s="685"/>
      <c r="CA129" s="685"/>
      <c r="CB129" s="685"/>
      <c r="CC129" s="935" t="s">
        <v>10072</v>
      </c>
      <c r="CD129" s="685"/>
      <c r="CE129" s="685"/>
      <c r="CF129" s="685"/>
      <c r="CG129" s="685"/>
      <c r="CH129" s="685"/>
      <c r="CI129" s="685"/>
      <c r="CJ129" s="685"/>
      <c r="CK129" s="685"/>
      <c r="CL129" s="685"/>
      <c r="CM129" s="685"/>
      <c r="CN129" s="685"/>
      <c r="CO129" s="685"/>
      <c r="CP129" s="685"/>
      <c r="CQ129" s="685"/>
    </row>
    <row r="130" ht="30.0" customHeight="1">
      <c r="A130" s="852" t="s">
        <v>6564</v>
      </c>
      <c r="B130" s="853" t="s">
        <v>10073</v>
      </c>
      <c r="C130" s="876"/>
      <c r="D130" s="833">
        <v>50.0</v>
      </c>
      <c r="E130" s="854" t="s">
        <v>10074</v>
      </c>
      <c r="F130" s="855" t="s">
        <v>10075</v>
      </c>
      <c r="G130" s="414">
        <v>2.000524735363E12</v>
      </c>
      <c r="H130" s="886">
        <v>699.0</v>
      </c>
      <c r="I130" s="879">
        <v>0.2</v>
      </c>
      <c r="J130" s="839">
        <f t="shared" si="1"/>
        <v>559</v>
      </c>
      <c r="K130" s="449" t="s">
        <v>10076</v>
      </c>
      <c r="L130" s="450" t="s">
        <v>10077</v>
      </c>
      <c r="M130" s="450" t="s">
        <v>10078</v>
      </c>
      <c r="N130" s="840" t="s">
        <v>10022</v>
      </c>
      <c r="O130" s="419">
        <v>420.0</v>
      </c>
      <c r="P130" s="419">
        <v>55.0</v>
      </c>
      <c r="Q130" s="419">
        <v>55.0</v>
      </c>
      <c r="R130" s="419">
        <v>140.0</v>
      </c>
      <c r="S130" s="418"/>
      <c r="T130" s="418"/>
      <c r="U130" s="418"/>
      <c r="V130" s="418"/>
      <c r="W130" s="419" t="s">
        <v>10044</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10069</v>
      </c>
      <c r="BK130" s="862"/>
      <c r="BL130" s="796" t="s">
        <v>10070</v>
      </c>
      <c r="BM130" s="863">
        <v>0.2681</v>
      </c>
      <c r="BN130" s="937"/>
      <c r="BO130" s="934"/>
      <c r="BP130" s="419" t="s">
        <v>10079</v>
      </c>
      <c r="BQ130" s="453"/>
      <c r="BR130" s="453"/>
      <c r="BS130" s="453"/>
      <c r="BT130" s="869">
        <v>300.0</v>
      </c>
      <c r="BU130" s="869" t="s">
        <v>10027</v>
      </c>
      <c r="BV130" s="513" t="s">
        <v>8982</v>
      </c>
      <c r="BW130" s="685"/>
      <c r="BX130" s="685"/>
      <c r="BY130" s="685"/>
      <c r="BZ130" s="685"/>
      <c r="CA130" s="685"/>
      <c r="CB130" s="685"/>
      <c r="CC130" s="935" t="s">
        <v>10072</v>
      </c>
      <c r="CD130" s="685"/>
      <c r="CE130" s="685"/>
      <c r="CF130" s="685"/>
      <c r="CG130" s="685"/>
      <c r="CH130" s="685"/>
      <c r="CI130" s="685"/>
      <c r="CJ130" s="685"/>
      <c r="CK130" s="685"/>
      <c r="CL130" s="685"/>
      <c r="CM130" s="685"/>
      <c r="CN130" s="685"/>
      <c r="CO130" s="685"/>
      <c r="CP130" s="685"/>
      <c r="CQ130" s="685"/>
    </row>
    <row r="131" ht="30.0" customHeight="1">
      <c r="A131" s="909"/>
      <c r="B131" s="853" t="s">
        <v>10080</v>
      </c>
      <c r="C131" s="876"/>
      <c r="D131" s="833">
        <v>50.0</v>
      </c>
      <c r="E131" s="854" t="s">
        <v>10081</v>
      </c>
      <c r="F131" s="855" t="s">
        <v>10082</v>
      </c>
      <c r="G131" s="414">
        <v>2.00052473537E12</v>
      </c>
      <c r="H131" s="886">
        <v>699.0</v>
      </c>
      <c r="I131" s="879">
        <v>0.2</v>
      </c>
      <c r="J131" s="839">
        <f t="shared" si="1"/>
        <v>559</v>
      </c>
      <c r="K131" s="449" t="s">
        <v>10083</v>
      </c>
      <c r="L131" s="450" t="s">
        <v>10084</v>
      </c>
      <c r="M131" s="450" t="s">
        <v>10085</v>
      </c>
      <c r="N131" s="840" t="s">
        <v>10022</v>
      </c>
      <c r="O131" s="419">
        <v>170.0</v>
      </c>
      <c r="P131" s="419">
        <v>55.0</v>
      </c>
      <c r="Q131" s="419">
        <v>30.0</v>
      </c>
      <c r="R131" s="419">
        <v>110.0</v>
      </c>
      <c r="S131" s="418"/>
      <c r="T131" s="418"/>
      <c r="U131" s="418"/>
      <c r="V131" s="418"/>
      <c r="W131" s="419" t="s">
        <v>10044</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10069</v>
      </c>
      <c r="BK131" s="862"/>
      <c r="BL131" s="796" t="s">
        <v>10070</v>
      </c>
      <c r="BM131" s="863">
        <v>0.2681</v>
      </c>
      <c r="BN131" s="937"/>
      <c r="BO131" s="934"/>
      <c r="BP131" s="419" t="s">
        <v>10086</v>
      </c>
      <c r="BQ131" s="453"/>
      <c r="BR131" s="453"/>
      <c r="BS131" s="453"/>
      <c r="BT131" s="869">
        <v>300.0</v>
      </c>
      <c r="BU131" s="869" t="s">
        <v>10027</v>
      </c>
      <c r="BV131" s="513" t="s">
        <v>8982</v>
      </c>
      <c r="BW131" s="685"/>
      <c r="BX131" s="685"/>
      <c r="BY131" s="685"/>
      <c r="BZ131" s="685"/>
      <c r="CA131" s="685"/>
      <c r="CB131" s="685"/>
      <c r="CC131" s="935" t="s">
        <v>10072</v>
      </c>
      <c r="CD131" s="685"/>
      <c r="CE131" s="685"/>
      <c r="CF131" s="685"/>
      <c r="CG131" s="685"/>
      <c r="CH131" s="685"/>
      <c r="CI131" s="685"/>
      <c r="CJ131" s="685"/>
      <c r="CK131" s="685"/>
      <c r="CL131" s="685"/>
      <c r="CM131" s="685"/>
      <c r="CN131" s="685"/>
      <c r="CO131" s="685"/>
      <c r="CP131" s="685"/>
      <c r="CQ131" s="685"/>
    </row>
    <row r="132" ht="30.0" customHeight="1">
      <c r="A132" s="852" t="s">
        <v>9999</v>
      </c>
      <c r="B132" s="853" t="s">
        <v>10087</v>
      </c>
      <c r="C132" s="876"/>
      <c r="D132" s="833">
        <v>50.0</v>
      </c>
      <c r="E132" s="854" t="s">
        <v>10088</v>
      </c>
      <c r="F132" s="855" t="s">
        <v>10089</v>
      </c>
      <c r="G132" s="936">
        <v>2.017408278014E12</v>
      </c>
      <c r="H132" s="886">
        <v>699.0</v>
      </c>
      <c r="I132" s="879">
        <v>0.2</v>
      </c>
      <c r="J132" s="839">
        <f t="shared" si="1"/>
        <v>559</v>
      </c>
      <c r="K132" s="449" t="s">
        <v>10090</v>
      </c>
      <c r="L132" s="450" t="s">
        <v>10091</v>
      </c>
      <c r="M132" s="450" t="s">
        <v>10092</v>
      </c>
      <c r="N132" s="840" t="s">
        <v>10022</v>
      </c>
      <c r="O132" s="419">
        <v>170.0</v>
      </c>
      <c r="P132" s="419">
        <v>55.0</v>
      </c>
      <c r="Q132" s="419">
        <v>30.0</v>
      </c>
      <c r="R132" s="419">
        <v>110.0</v>
      </c>
      <c r="S132" s="418"/>
      <c r="T132" s="418"/>
      <c r="U132" s="418"/>
      <c r="V132" s="418"/>
      <c r="W132" s="419" t="s">
        <v>10023</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10093</v>
      </c>
      <c r="BK132" s="862"/>
      <c r="BL132" s="796" t="s">
        <v>10094</v>
      </c>
      <c r="BM132" s="863">
        <v>0.3412</v>
      </c>
      <c r="BN132" s="453"/>
      <c r="BO132" s="934"/>
      <c r="BP132" s="419" t="s">
        <v>10095</v>
      </c>
      <c r="BQ132" s="453"/>
      <c r="BR132" s="453"/>
      <c r="BS132" s="453"/>
      <c r="BT132" s="869">
        <v>300.0</v>
      </c>
      <c r="BU132" s="869" t="s">
        <v>10027</v>
      </c>
      <c r="BV132" s="513" t="s">
        <v>8982</v>
      </c>
      <c r="BW132" s="685"/>
      <c r="BX132" s="685"/>
      <c r="BY132" s="685"/>
      <c r="BZ132" s="685"/>
      <c r="CA132" s="685"/>
      <c r="CB132" s="685"/>
      <c r="CC132" s="935" t="s">
        <v>10072</v>
      </c>
      <c r="CD132" s="685"/>
      <c r="CE132" s="685"/>
      <c r="CF132" s="685"/>
      <c r="CG132" s="685"/>
      <c r="CH132" s="685"/>
      <c r="CI132" s="685"/>
      <c r="CJ132" s="685"/>
      <c r="CK132" s="685"/>
      <c r="CL132" s="685"/>
      <c r="CM132" s="685"/>
      <c r="CN132" s="685"/>
      <c r="CO132" s="685"/>
      <c r="CP132" s="685"/>
      <c r="CQ132" s="685"/>
    </row>
    <row r="133" ht="30.0" customHeight="1">
      <c r="A133" s="909"/>
      <c r="B133" s="910" t="s">
        <v>10096</v>
      </c>
      <c r="C133" s="938" t="s">
        <v>10097</v>
      </c>
      <c r="D133" s="475">
        <v>0.0</v>
      </c>
      <c r="E133" s="911" t="s">
        <v>10098</v>
      </c>
      <c r="F133" s="855" t="s">
        <v>10099</v>
      </c>
      <c r="G133" s="939">
        <v>2.037188031913E12</v>
      </c>
      <c r="H133" s="940">
        <v>935.0</v>
      </c>
      <c r="I133" s="898">
        <v>0.1</v>
      </c>
      <c r="J133" s="839">
        <f t="shared" si="1"/>
        <v>842</v>
      </c>
      <c r="K133" s="941"/>
      <c r="L133" s="942"/>
      <c r="M133" s="942"/>
      <c r="N133" s="943"/>
      <c r="O133" s="453"/>
      <c r="P133" s="453"/>
      <c r="Q133" s="453"/>
      <c r="R133" s="453"/>
      <c r="S133" s="545"/>
      <c r="T133" s="545"/>
      <c r="U133" s="545"/>
      <c r="V133" s="545"/>
      <c r="W133" s="453"/>
      <c r="X133" s="545"/>
      <c r="Y133" s="545"/>
      <c r="Z133" s="545"/>
      <c r="AA133" s="545"/>
      <c r="AB133" s="545"/>
      <c r="AC133" s="545"/>
      <c r="AD133" s="925"/>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5">
        <v>134.0</v>
      </c>
      <c r="BH133" s="861"/>
      <c r="BI133" s="861"/>
      <c r="BJ133" s="861" t="s">
        <v>10100</v>
      </c>
      <c r="BK133" s="862"/>
      <c r="BL133" s="796" t="s">
        <v>10101</v>
      </c>
      <c r="BM133" s="863">
        <v>0.4427</v>
      </c>
      <c r="BN133" s="453"/>
      <c r="BO133" s="934"/>
      <c r="BP133" s="419" t="s">
        <v>10102</v>
      </c>
      <c r="BQ133" s="453"/>
      <c r="BR133" s="453"/>
      <c r="BS133" s="453"/>
      <c r="BT133" s="685"/>
      <c r="BU133" s="685"/>
      <c r="BV133" s="944"/>
      <c r="BW133" s="685"/>
      <c r="BX133" s="685"/>
      <c r="BY133" s="685"/>
      <c r="BZ133" s="685"/>
      <c r="CA133" s="685"/>
      <c r="CB133" s="685"/>
      <c r="CC133" s="851" t="s">
        <v>10103</v>
      </c>
      <c r="CD133" s="685"/>
      <c r="CE133" s="685"/>
      <c r="CF133" s="685"/>
      <c r="CG133" s="685"/>
      <c r="CH133" s="685"/>
      <c r="CI133" s="685"/>
      <c r="CJ133" s="685"/>
      <c r="CK133" s="685"/>
      <c r="CL133" s="685"/>
      <c r="CM133" s="685"/>
      <c r="CN133" s="685"/>
      <c r="CO133" s="685"/>
      <c r="CP133" s="685"/>
      <c r="CQ133" s="685"/>
    </row>
    <row r="134" ht="30.0" customHeight="1">
      <c r="A134" s="909"/>
      <c r="B134" s="910" t="s">
        <v>10104</v>
      </c>
      <c r="C134" s="938" t="s">
        <v>10097</v>
      </c>
      <c r="D134" s="475">
        <v>0.0</v>
      </c>
      <c r="E134" s="911" t="s">
        <v>10105</v>
      </c>
      <c r="F134" s="855" t="s">
        <v>10106</v>
      </c>
      <c r="G134" s="939">
        <v>2.037188032835E12</v>
      </c>
      <c r="H134" s="897">
        <v>957.0</v>
      </c>
      <c r="I134" s="898">
        <v>0.1</v>
      </c>
      <c r="J134" s="839">
        <f t="shared" si="1"/>
        <v>861</v>
      </c>
      <c r="K134" s="941"/>
      <c r="L134" s="942"/>
      <c r="M134" s="942"/>
      <c r="N134" s="943"/>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8976</v>
      </c>
      <c r="BG134" s="866"/>
      <c r="BH134" s="861"/>
      <c r="BI134" s="861"/>
      <c r="BJ134" s="861" t="s">
        <v>10107</v>
      </c>
      <c r="BK134" s="862"/>
      <c r="BL134" s="796" t="s">
        <v>10108</v>
      </c>
      <c r="BM134" s="863">
        <v>0.6872</v>
      </c>
      <c r="BN134" s="453"/>
      <c r="BO134" s="934"/>
      <c r="BP134" s="419" t="s">
        <v>10109</v>
      </c>
      <c r="BQ134" s="453"/>
      <c r="BR134" s="453"/>
      <c r="BS134" s="453"/>
      <c r="BT134" s="869">
        <v>5002.0</v>
      </c>
      <c r="BU134" s="869" t="s">
        <v>9728</v>
      </c>
      <c r="BV134" s="944"/>
      <c r="BW134" s="685"/>
      <c r="BX134" s="685"/>
      <c r="BY134" s="685"/>
      <c r="BZ134" s="685"/>
      <c r="CA134" s="685"/>
      <c r="CB134" s="685"/>
      <c r="CC134" s="851" t="s">
        <v>10110</v>
      </c>
      <c r="CD134" s="685"/>
      <c r="CE134" s="685"/>
      <c r="CF134" s="685"/>
      <c r="CG134" s="685"/>
      <c r="CH134" s="685"/>
      <c r="CI134" s="685"/>
      <c r="CJ134" s="685"/>
      <c r="CK134" s="685"/>
      <c r="CL134" s="685"/>
      <c r="CM134" s="685"/>
      <c r="CN134" s="685"/>
      <c r="CO134" s="685"/>
      <c r="CP134" s="685"/>
      <c r="CQ134" s="685"/>
    </row>
    <row r="135" ht="30.0" customHeight="1">
      <c r="A135" s="909"/>
      <c r="B135" s="910" t="s">
        <v>10111</v>
      </c>
      <c r="C135" s="938" t="s">
        <v>10097</v>
      </c>
      <c r="D135" s="475">
        <v>0.0</v>
      </c>
      <c r="E135" s="911" t="s">
        <v>10112</v>
      </c>
      <c r="F135" s="855" t="s">
        <v>10113</v>
      </c>
      <c r="G135" s="939">
        <v>2.037188134744E12</v>
      </c>
      <c r="H135" s="897">
        <v>946.0</v>
      </c>
      <c r="I135" s="898">
        <v>0.1</v>
      </c>
      <c r="J135" s="839">
        <f t="shared" si="1"/>
        <v>851</v>
      </c>
      <c r="K135" s="941"/>
      <c r="L135" s="942"/>
      <c r="M135" s="942"/>
      <c r="N135" s="943"/>
      <c r="O135" s="453"/>
      <c r="P135" s="419">
        <v>100.0</v>
      </c>
      <c r="Q135" s="419">
        <v>90.0</v>
      </c>
      <c r="R135" s="419">
        <v>140.0</v>
      </c>
      <c r="S135" s="545"/>
      <c r="T135" s="545"/>
      <c r="U135" s="545"/>
      <c r="V135" s="545"/>
      <c r="W135" s="453"/>
      <c r="X135" s="545"/>
      <c r="Y135" s="545"/>
      <c r="Z135" s="545"/>
      <c r="AA135" s="545"/>
      <c r="AB135" s="545"/>
      <c r="AC135" s="545"/>
      <c r="AD135" s="925"/>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5">
        <v>136.0</v>
      </c>
      <c r="BH135" s="861"/>
      <c r="BI135" s="861"/>
      <c r="BJ135" s="861" t="s">
        <v>10114</v>
      </c>
      <c r="BK135" s="862"/>
      <c r="BL135" s="796" t="s">
        <v>10115</v>
      </c>
      <c r="BM135" s="863">
        <v>0.4443</v>
      </c>
      <c r="BN135" s="453"/>
      <c r="BO135" s="934"/>
      <c r="BP135" s="453"/>
      <c r="BQ135" s="453"/>
      <c r="BR135" s="453"/>
      <c r="BS135" s="453"/>
      <c r="BT135" s="685"/>
      <c r="BU135" s="685"/>
      <c r="BV135" s="944"/>
      <c r="BW135" s="685"/>
      <c r="BX135" s="685"/>
      <c r="BY135" s="685"/>
      <c r="BZ135" s="685"/>
      <c r="CA135" s="685"/>
      <c r="CB135" s="685"/>
      <c r="CC135" s="851" t="s">
        <v>10103</v>
      </c>
      <c r="CD135" s="685"/>
      <c r="CE135" s="685"/>
      <c r="CF135" s="685"/>
      <c r="CG135" s="685"/>
      <c r="CH135" s="685"/>
      <c r="CI135" s="685"/>
      <c r="CJ135" s="685"/>
      <c r="CK135" s="685"/>
      <c r="CL135" s="685"/>
      <c r="CM135" s="685"/>
      <c r="CN135" s="685"/>
      <c r="CO135" s="685"/>
      <c r="CP135" s="685"/>
      <c r="CQ135" s="685"/>
    </row>
    <row r="136" ht="30.0" customHeight="1">
      <c r="A136" s="909"/>
      <c r="B136" s="910" t="s">
        <v>10116</v>
      </c>
      <c r="C136" s="938" t="s">
        <v>10097</v>
      </c>
      <c r="D136" s="475">
        <v>0.0</v>
      </c>
      <c r="E136" s="911" t="s">
        <v>10117</v>
      </c>
      <c r="F136" s="855" t="s">
        <v>10118</v>
      </c>
      <c r="G136" s="939">
        <v>2.03718813513E12</v>
      </c>
      <c r="H136" s="897">
        <v>968.0</v>
      </c>
      <c r="I136" s="898">
        <v>0.1</v>
      </c>
      <c r="J136" s="839">
        <f t="shared" si="1"/>
        <v>871</v>
      </c>
      <c r="K136" s="941"/>
      <c r="L136" s="942"/>
      <c r="M136" s="942"/>
      <c r="N136" s="943"/>
      <c r="O136" s="419">
        <v>80.0</v>
      </c>
      <c r="P136" s="419">
        <v>100.0</v>
      </c>
      <c r="Q136" s="419">
        <v>90.0</v>
      </c>
      <c r="R136" s="419">
        <v>140.0</v>
      </c>
      <c r="S136" s="545"/>
      <c r="T136" s="545"/>
      <c r="U136" s="545"/>
      <c r="V136" s="545"/>
      <c r="W136" s="419" t="s">
        <v>9922</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8976</v>
      </c>
      <c r="BG136" s="866"/>
      <c r="BH136" s="861"/>
      <c r="BI136" s="861"/>
      <c r="BJ136" s="861" t="s">
        <v>10119</v>
      </c>
      <c r="BK136" s="862"/>
      <c r="BL136" s="796" t="s">
        <v>10120</v>
      </c>
      <c r="BM136" s="863">
        <v>0.6883</v>
      </c>
      <c r="BN136" s="453"/>
      <c r="BO136" s="934"/>
      <c r="BP136" s="419" t="s">
        <v>10121</v>
      </c>
      <c r="BQ136" s="453"/>
      <c r="BR136" s="453"/>
      <c r="BS136" s="453"/>
      <c r="BT136" s="869">
        <v>5002.0</v>
      </c>
      <c r="BU136" s="869" t="s">
        <v>9728</v>
      </c>
      <c r="BV136" s="944"/>
      <c r="BW136" s="685"/>
      <c r="BX136" s="685"/>
      <c r="BY136" s="685"/>
      <c r="BZ136" s="685"/>
      <c r="CA136" s="685"/>
      <c r="CB136" s="685"/>
      <c r="CC136" s="851" t="s">
        <v>10110</v>
      </c>
      <c r="CD136" s="685"/>
      <c r="CE136" s="685"/>
      <c r="CF136" s="685"/>
      <c r="CG136" s="685"/>
      <c r="CH136" s="685"/>
      <c r="CI136" s="685"/>
      <c r="CJ136" s="685"/>
      <c r="CK136" s="685"/>
      <c r="CL136" s="685"/>
      <c r="CM136" s="685"/>
      <c r="CN136" s="685"/>
      <c r="CO136" s="685"/>
      <c r="CP136" s="685"/>
      <c r="CQ136" s="685"/>
    </row>
    <row r="137" ht="30.0" customHeight="1">
      <c r="A137" s="909"/>
      <c r="B137" s="910" t="s">
        <v>10122</v>
      </c>
      <c r="C137" s="938" t="s">
        <v>10097</v>
      </c>
      <c r="D137" s="475">
        <v>0.0</v>
      </c>
      <c r="E137" s="911" t="s">
        <v>10123</v>
      </c>
      <c r="F137" s="855" t="s">
        <v>10124</v>
      </c>
      <c r="G137" s="939">
        <v>2.037227085488E12</v>
      </c>
      <c r="H137" s="866"/>
      <c r="I137" s="945"/>
      <c r="J137" s="839"/>
      <c r="K137" s="941"/>
      <c r="L137" s="946"/>
      <c r="M137" s="946"/>
      <c r="N137" s="943"/>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10119</v>
      </c>
      <c r="BK137" s="862"/>
      <c r="BL137" s="796" t="s">
        <v>10120</v>
      </c>
      <c r="BM137" s="863">
        <v>0.6883</v>
      </c>
      <c r="BN137" s="867"/>
      <c r="BO137" s="934"/>
      <c r="BP137" s="551"/>
      <c r="BQ137" s="551"/>
      <c r="BR137" s="551"/>
      <c r="BS137" s="551"/>
      <c r="BT137" s="685"/>
      <c r="BU137" s="685"/>
      <c r="BV137" s="944"/>
      <c r="BW137" s="685"/>
      <c r="BX137" s="685"/>
      <c r="BY137" s="685"/>
      <c r="BZ137" s="685"/>
      <c r="CA137" s="685"/>
      <c r="CB137" s="685"/>
      <c r="CC137" s="851" t="s">
        <v>10103</v>
      </c>
      <c r="CD137" s="685"/>
      <c r="CE137" s="685"/>
      <c r="CF137" s="685"/>
      <c r="CG137" s="685"/>
      <c r="CH137" s="685"/>
      <c r="CI137" s="685"/>
      <c r="CJ137" s="685"/>
      <c r="CK137" s="685"/>
      <c r="CL137" s="685"/>
      <c r="CM137" s="685"/>
      <c r="CN137" s="685"/>
      <c r="CO137" s="685"/>
      <c r="CP137" s="685"/>
      <c r="CQ137" s="685"/>
    </row>
    <row r="138" ht="30.0" customHeight="1">
      <c r="A138" s="909"/>
      <c r="B138" s="910" t="s">
        <v>10125</v>
      </c>
      <c r="C138" s="938" t="s">
        <v>10097</v>
      </c>
      <c r="D138" s="475">
        <v>0.0</v>
      </c>
      <c r="E138" s="911" t="s">
        <v>10126</v>
      </c>
      <c r="F138" s="855" t="s">
        <v>10127</v>
      </c>
      <c r="G138" s="939">
        <v>2.03722708573E12</v>
      </c>
      <c r="H138" s="866"/>
      <c r="I138" s="945"/>
      <c r="J138" s="839"/>
      <c r="K138" s="941"/>
      <c r="L138" s="942"/>
      <c r="M138" s="942"/>
      <c r="N138" s="943"/>
      <c r="O138" s="551"/>
      <c r="P138" s="419">
        <v>100.0</v>
      </c>
      <c r="Q138" s="419">
        <v>90.0</v>
      </c>
      <c r="R138" s="419">
        <v>140.0</v>
      </c>
      <c r="S138" s="545"/>
      <c r="T138" s="545"/>
      <c r="U138" s="545"/>
      <c r="V138" s="545"/>
      <c r="W138" s="419" t="s">
        <v>10044</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10128</v>
      </c>
      <c r="BG138" s="897">
        <v>115.0</v>
      </c>
      <c r="BH138" s="861"/>
      <c r="BI138" s="861"/>
      <c r="BJ138" s="861" t="s">
        <v>10119</v>
      </c>
      <c r="BK138" s="862"/>
      <c r="BL138" s="796" t="s">
        <v>10120</v>
      </c>
      <c r="BM138" s="863">
        <v>0.6883</v>
      </c>
      <c r="BN138" s="867"/>
      <c r="BO138" s="934"/>
      <c r="BP138" s="419" t="s">
        <v>10129</v>
      </c>
      <c r="BQ138" s="453"/>
      <c r="BR138" s="453"/>
      <c r="BS138" s="453"/>
      <c r="BT138" s="869">
        <v>300.0</v>
      </c>
      <c r="BU138" s="869" t="s">
        <v>10027</v>
      </c>
      <c r="BV138" s="944"/>
      <c r="BW138" s="685"/>
      <c r="BX138" s="685"/>
      <c r="BY138" s="685"/>
      <c r="BZ138" s="685"/>
      <c r="CA138" s="685"/>
      <c r="CB138" s="685"/>
      <c r="CC138" s="851" t="s">
        <v>10110</v>
      </c>
      <c r="CD138" s="685"/>
      <c r="CE138" s="685"/>
      <c r="CF138" s="685"/>
      <c r="CG138" s="685"/>
      <c r="CH138" s="685"/>
      <c r="CI138" s="685"/>
      <c r="CJ138" s="685"/>
      <c r="CK138" s="685"/>
      <c r="CL138" s="685"/>
      <c r="CM138" s="685"/>
      <c r="CN138" s="685"/>
      <c r="CO138" s="685"/>
      <c r="CP138" s="685"/>
      <c r="CQ138" s="685"/>
    </row>
    <row r="139" ht="30.0" customHeight="1">
      <c r="A139" s="909"/>
      <c r="B139" s="895" t="s">
        <v>10130</v>
      </c>
      <c r="C139" s="485" t="s">
        <v>110</v>
      </c>
      <c r="D139" s="833">
        <v>0.0</v>
      </c>
      <c r="E139" s="947" t="s">
        <v>10131</v>
      </c>
      <c r="F139" s="948"/>
      <c r="G139" s="948"/>
      <c r="H139" s="897">
        <v>578.0</v>
      </c>
      <c r="I139" s="949">
        <v>0.2</v>
      </c>
      <c r="J139" s="839">
        <f t="shared" ref="J139:J140" si="2">ROUND(H139*(1-I139),0)</f>
        <v>462</v>
      </c>
      <c r="K139" s="449">
        <v>0.0</v>
      </c>
      <c r="L139" s="950" t="s">
        <v>10132</v>
      </c>
      <c r="M139" s="450">
        <v>0.0</v>
      </c>
      <c r="N139" s="951"/>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10128</v>
      </c>
      <c r="BG139" s="900"/>
      <c r="BH139" s="861"/>
      <c r="BI139" s="861"/>
      <c r="BJ139" s="861" t="s">
        <v>10119</v>
      </c>
      <c r="BK139" s="862"/>
      <c r="BL139" s="796" t="s">
        <v>10120</v>
      </c>
      <c r="BM139" s="863">
        <v>0.6883</v>
      </c>
      <c r="BN139" s="867"/>
      <c r="BO139" s="952"/>
      <c r="BP139" s="685"/>
      <c r="BQ139" s="685"/>
      <c r="BR139" s="685"/>
      <c r="BS139" s="685"/>
      <c r="BT139" s="685"/>
      <c r="BU139" s="685"/>
      <c r="BV139" s="903"/>
      <c r="BW139" s="685"/>
      <c r="BX139" s="685"/>
      <c r="BY139" s="685"/>
      <c r="BZ139" s="685"/>
      <c r="CA139" s="685"/>
      <c r="CB139" s="685"/>
      <c r="CC139" s="851" t="s">
        <v>10133</v>
      </c>
      <c r="CD139" s="685"/>
      <c r="CE139" s="685"/>
      <c r="CF139" s="685"/>
      <c r="CG139" s="685"/>
      <c r="CH139" s="685"/>
      <c r="CI139" s="685"/>
      <c r="CJ139" s="685"/>
      <c r="CK139" s="685"/>
      <c r="CL139" s="685"/>
      <c r="CM139" s="685"/>
      <c r="CN139" s="685"/>
      <c r="CO139" s="685"/>
      <c r="CP139" s="685"/>
      <c r="CQ139" s="685"/>
    </row>
    <row r="140" ht="15.75" customHeight="1">
      <c r="B140" s="853" t="s">
        <v>10134</v>
      </c>
      <c r="D140" s="808"/>
      <c r="E140" s="854" t="s">
        <v>10135</v>
      </c>
      <c r="G140" s="953">
        <v>2.039403825895E12</v>
      </c>
      <c r="H140" s="897">
        <v>17000.0</v>
      </c>
      <c r="I140" s="949">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4"/>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10136</v>
      </c>
      <c r="BG140" s="954">
        <v>4260.0</v>
      </c>
      <c r="BH140" s="955">
        <v>30.0</v>
      </c>
      <c r="BI140" s="955">
        <v>80.0</v>
      </c>
      <c r="BJ140" s="956">
        <v>0.16</v>
      </c>
      <c r="BK140" s="862"/>
      <c r="BL140" s="796"/>
      <c r="BM140" s="863"/>
      <c r="BN140" s="867"/>
      <c r="BO140" s="957"/>
      <c r="CC140" s="851" t="s">
        <v>10137</v>
      </c>
    </row>
    <row r="141">
      <c r="B141" s="813"/>
      <c r="D141" s="808"/>
      <c r="E141" s="958"/>
      <c r="I141" s="949"/>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57"/>
      <c r="CC141" s="959"/>
    </row>
    <row r="142">
      <c r="B142" s="813"/>
      <c r="D142" s="808"/>
      <c r="E142" s="958"/>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57"/>
      <c r="CC142" s="959"/>
    </row>
    <row r="143">
      <c r="B143" s="813"/>
      <c r="D143" s="808"/>
      <c r="E143" s="958"/>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57"/>
      <c r="CC143" s="959"/>
    </row>
    <row r="144">
      <c r="B144" s="813"/>
      <c r="D144" s="808"/>
      <c r="E144" s="958"/>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57"/>
      <c r="CC144" s="959"/>
    </row>
    <row r="145">
      <c r="B145" s="813"/>
      <c r="D145" s="808"/>
      <c r="E145" s="958"/>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57"/>
      <c r="CC145" s="959"/>
    </row>
    <row r="146">
      <c r="B146" s="813"/>
      <c r="D146" s="808"/>
      <c r="E146" s="958"/>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57"/>
      <c r="CC146" s="959"/>
    </row>
    <row r="147">
      <c r="B147" s="813"/>
      <c r="D147" s="808"/>
      <c r="E147" s="958"/>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57"/>
      <c r="CC147" s="959"/>
    </row>
    <row r="148">
      <c r="B148" s="813"/>
      <c r="D148" s="808"/>
      <c r="E148" s="958"/>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57"/>
      <c r="CC148" s="959"/>
    </row>
    <row r="149">
      <c r="B149" s="813"/>
      <c r="D149" s="808"/>
      <c r="E149" s="958"/>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57"/>
      <c r="CC149" s="959"/>
    </row>
    <row r="150">
      <c r="B150" s="813"/>
      <c r="D150" s="808"/>
      <c r="E150" s="958"/>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57"/>
      <c r="CC150" s="959"/>
    </row>
    <row r="151">
      <c r="B151" s="813"/>
      <c r="D151" s="808"/>
      <c r="E151" s="958"/>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57"/>
      <c r="CC151" s="959"/>
    </row>
    <row r="152">
      <c r="B152" s="813"/>
      <c r="D152" s="808"/>
      <c r="E152" s="958"/>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57"/>
      <c r="CC152" s="959"/>
    </row>
    <row r="153">
      <c r="B153" s="813"/>
      <c r="D153" s="808"/>
      <c r="E153" s="958"/>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57"/>
      <c r="CC153" s="959"/>
    </row>
    <row r="154">
      <c r="B154" s="813"/>
      <c r="D154" s="808"/>
      <c r="E154" s="958"/>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57"/>
      <c r="CC154" s="959"/>
    </row>
    <row r="155">
      <c r="B155" s="813"/>
      <c r="D155" s="808"/>
      <c r="E155" s="958"/>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57"/>
      <c r="CC155" s="959"/>
    </row>
    <row r="156">
      <c r="B156" s="813"/>
      <c r="D156" s="808"/>
      <c r="E156" s="958"/>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57"/>
      <c r="CC156" s="959"/>
    </row>
    <row r="157">
      <c r="B157" s="813"/>
      <c r="D157" s="808"/>
      <c r="E157" s="958"/>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57"/>
      <c r="CC157" s="959"/>
    </row>
    <row r="158">
      <c r="B158" s="813"/>
      <c r="D158" s="808"/>
      <c r="E158" s="958"/>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57"/>
      <c r="CC158" s="959"/>
    </row>
    <row r="159">
      <c r="B159" s="813"/>
      <c r="D159" s="808"/>
      <c r="E159" s="958"/>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57"/>
      <c r="CC159" s="959"/>
    </row>
    <row r="160">
      <c r="B160" s="813"/>
      <c r="D160" s="808"/>
      <c r="E160" s="958"/>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57"/>
      <c r="CC160" s="959"/>
    </row>
    <row r="161">
      <c r="B161" s="813"/>
      <c r="D161" s="808"/>
      <c r="E161" s="958"/>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57"/>
      <c r="CC161" s="959"/>
    </row>
    <row r="162">
      <c r="B162" s="813"/>
      <c r="D162" s="808"/>
      <c r="E162" s="958"/>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57"/>
      <c r="CC162" s="959"/>
    </row>
    <row r="163">
      <c r="B163" s="813"/>
      <c r="D163" s="808"/>
      <c r="E163" s="958"/>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57"/>
      <c r="CC163" s="959"/>
    </row>
    <row r="164">
      <c r="B164" s="813"/>
      <c r="D164" s="808"/>
      <c r="E164" s="958"/>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57"/>
      <c r="CC164" s="959"/>
    </row>
    <row r="165">
      <c r="B165" s="813"/>
      <c r="D165" s="808"/>
      <c r="E165" s="958"/>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57"/>
      <c r="CC165" s="959"/>
    </row>
    <row r="166">
      <c r="B166" s="813"/>
      <c r="D166" s="808"/>
      <c r="E166" s="958"/>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57"/>
      <c r="CC166" s="959"/>
    </row>
    <row r="167">
      <c r="B167" s="813"/>
      <c r="D167" s="808"/>
      <c r="E167" s="958"/>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57"/>
      <c r="CC167" s="959"/>
    </row>
    <row r="168">
      <c r="B168" s="813"/>
      <c r="D168" s="808"/>
      <c r="E168" s="958"/>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57"/>
      <c r="CC168" s="959"/>
    </row>
    <row r="169">
      <c r="B169" s="813"/>
      <c r="D169" s="808"/>
      <c r="E169" s="958"/>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57"/>
      <c r="CC169" s="959"/>
    </row>
    <row r="170">
      <c r="B170" s="813"/>
      <c r="D170" s="808"/>
      <c r="E170" s="958"/>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57"/>
      <c r="CC170" s="959"/>
    </row>
    <row r="171">
      <c r="B171" s="813"/>
      <c r="D171" s="808"/>
      <c r="E171" s="958"/>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57"/>
      <c r="CC171" s="959"/>
    </row>
    <row r="172">
      <c r="B172" s="813"/>
      <c r="D172" s="808"/>
      <c r="E172" s="958"/>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57"/>
      <c r="CC172" s="959"/>
    </row>
    <row r="173">
      <c r="B173" s="813"/>
      <c r="D173" s="808"/>
      <c r="E173" s="958"/>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57"/>
      <c r="CC173" s="959"/>
    </row>
    <row r="174">
      <c r="B174" s="813"/>
      <c r="D174" s="808"/>
      <c r="E174" s="958"/>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57"/>
      <c r="CC174" s="959"/>
    </row>
    <row r="175">
      <c r="B175" s="813"/>
      <c r="D175" s="808"/>
      <c r="E175" s="958"/>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57"/>
      <c r="CC175" s="959"/>
    </row>
    <row r="176">
      <c r="B176" s="813"/>
      <c r="D176" s="808"/>
      <c r="E176" s="958"/>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57"/>
      <c r="CC176" s="959"/>
    </row>
    <row r="177">
      <c r="B177" s="813"/>
      <c r="D177" s="808"/>
      <c r="E177" s="958"/>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57"/>
      <c r="CC177" s="959"/>
    </row>
    <row r="178">
      <c r="B178" s="813"/>
      <c r="D178" s="808"/>
      <c r="E178" s="958"/>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57"/>
      <c r="CC178" s="959"/>
    </row>
    <row r="179">
      <c r="B179" s="813"/>
      <c r="D179" s="808"/>
      <c r="E179" s="958"/>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57"/>
      <c r="CC179" s="959"/>
    </row>
    <row r="180">
      <c r="B180" s="813"/>
      <c r="D180" s="808"/>
      <c r="E180" s="958"/>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57"/>
      <c r="CC180" s="959"/>
    </row>
    <row r="181">
      <c r="B181" s="813"/>
      <c r="D181" s="808"/>
      <c r="E181" s="958"/>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57"/>
      <c r="CC181" s="959"/>
    </row>
    <row r="182">
      <c r="B182" s="813"/>
      <c r="D182" s="808"/>
      <c r="E182" s="958"/>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57"/>
      <c r="CC182" s="959"/>
    </row>
    <row r="183">
      <c r="B183" s="813"/>
      <c r="D183" s="808"/>
      <c r="E183" s="958"/>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57"/>
      <c r="CC183" s="959"/>
    </row>
    <row r="184">
      <c r="B184" s="813"/>
      <c r="D184" s="808"/>
      <c r="E184" s="958"/>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57"/>
      <c r="CC184" s="959"/>
    </row>
    <row r="185">
      <c r="B185" s="813"/>
      <c r="D185" s="808"/>
      <c r="E185" s="958"/>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57"/>
      <c r="CC185" s="959"/>
    </row>
    <row r="186">
      <c r="B186" s="813"/>
      <c r="D186" s="808"/>
      <c r="E186" s="958"/>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57"/>
      <c r="CC186" s="959"/>
    </row>
    <row r="187">
      <c r="B187" s="813"/>
      <c r="D187" s="808"/>
      <c r="E187" s="958"/>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57"/>
      <c r="CC187" s="959"/>
    </row>
    <row r="188">
      <c r="B188" s="813"/>
      <c r="D188" s="808"/>
      <c r="E188" s="958"/>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57"/>
      <c r="CC188" s="959"/>
    </row>
    <row r="189">
      <c r="B189" s="813"/>
      <c r="D189" s="808"/>
      <c r="E189" s="958"/>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57"/>
      <c r="CC189" s="959"/>
    </row>
    <row r="190">
      <c r="B190" s="813"/>
      <c r="D190" s="808"/>
      <c r="E190" s="958"/>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57"/>
      <c r="CC190" s="959"/>
    </row>
    <row r="191">
      <c r="B191" s="813"/>
      <c r="D191" s="808"/>
      <c r="E191" s="958"/>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57"/>
      <c r="CC191" s="959"/>
    </row>
    <row r="192">
      <c r="B192" s="813"/>
      <c r="D192" s="808"/>
      <c r="E192" s="958"/>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57"/>
      <c r="CC192" s="959"/>
    </row>
    <row r="193">
      <c r="B193" s="813"/>
      <c r="D193" s="808"/>
      <c r="E193" s="958"/>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57"/>
      <c r="CC193" s="959"/>
    </row>
    <row r="194">
      <c r="B194" s="813"/>
      <c r="D194" s="808"/>
      <c r="E194" s="958"/>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57"/>
      <c r="CC194" s="959"/>
    </row>
    <row r="195">
      <c r="B195" s="813"/>
      <c r="D195" s="808"/>
      <c r="E195" s="958"/>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57"/>
      <c r="CC195" s="959"/>
    </row>
    <row r="196">
      <c r="B196" s="813"/>
      <c r="D196" s="808"/>
      <c r="E196" s="958"/>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57"/>
      <c r="CC196" s="959"/>
    </row>
    <row r="197">
      <c r="B197" s="813"/>
      <c r="D197" s="808"/>
      <c r="E197" s="958"/>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57"/>
      <c r="CC197" s="959"/>
    </row>
    <row r="198">
      <c r="B198" s="813"/>
      <c r="D198" s="808"/>
      <c r="E198" s="958"/>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57"/>
      <c r="CC198" s="959"/>
    </row>
    <row r="199">
      <c r="B199" s="813"/>
      <c r="D199" s="808"/>
      <c r="E199" s="958"/>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57"/>
      <c r="CC199" s="959"/>
    </row>
    <row r="200">
      <c r="B200" s="813"/>
      <c r="D200" s="808"/>
      <c r="E200" s="958"/>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57"/>
      <c r="CC200" s="959"/>
    </row>
    <row r="201">
      <c r="B201" s="813"/>
      <c r="D201" s="808"/>
      <c r="E201" s="958"/>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57"/>
      <c r="CC201" s="959"/>
    </row>
    <row r="202">
      <c r="B202" s="813"/>
      <c r="D202" s="808"/>
      <c r="E202" s="958"/>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57"/>
      <c r="CC202" s="959"/>
    </row>
    <row r="203">
      <c r="B203" s="813"/>
      <c r="D203" s="808"/>
      <c r="E203" s="958"/>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57"/>
      <c r="CC203" s="959"/>
    </row>
    <row r="204">
      <c r="B204" s="813"/>
      <c r="D204" s="808"/>
      <c r="E204" s="958"/>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57"/>
      <c r="CC204" s="959"/>
    </row>
    <row r="205">
      <c r="B205" s="813"/>
      <c r="D205" s="808"/>
      <c r="E205" s="958"/>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57"/>
      <c r="CC205" s="959"/>
    </row>
    <row r="206">
      <c r="B206" s="813"/>
      <c r="D206" s="808"/>
      <c r="E206" s="958"/>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57"/>
      <c r="CC206" s="959"/>
    </row>
    <row r="207">
      <c r="B207" s="813"/>
      <c r="D207" s="808"/>
      <c r="E207" s="958"/>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57"/>
      <c r="CC207" s="959"/>
    </row>
    <row r="208">
      <c r="B208" s="813"/>
      <c r="D208" s="808"/>
      <c r="E208" s="958"/>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57"/>
      <c r="CC208" s="959"/>
    </row>
    <row r="209">
      <c r="B209" s="813"/>
      <c r="D209" s="808"/>
      <c r="E209" s="958"/>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57"/>
      <c r="CC209" s="959"/>
    </row>
    <row r="210">
      <c r="B210" s="813"/>
      <c r="D210" s="808"/>
      <c r="E210" s="958"/>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57"/>
      <c r="CC210" s="959"/>
    </row>
    <row r="211">
      <c r="B211" s="813"/>
      <c r="D211" s="808"/>
      <c r="E211" s="958"/>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57"/>
      <c r="CC211" s="959"/>
    </row>
    <row r="212">
      <c r="B212" s="813"/>
      <c r="D212" s="808"/>
      <c r="E212" s="958"/>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57"/>
      <c r="CC212" s="959"/>
    </row>
    <row r="213">
      <c r="B213" s="813"/>
      <c r="D213" s="808"/>
      <c r="E213" s="958"/>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57"/>
      <c r="CC213" s="959"/>
    </row>
    <row r="214">
      <c r="B214" s="813"/>
      <c r="D214" s="808"/>
      <c r="E214" s="958"/>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57"/>
      <c r="CC214" s="959"/>
    </row>
    <row r="215">
      <c r="B215" s="813"/>
      <c r="D215" s="808"/>
      <c r="E215" s="958"/>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57"/>
      <c r="CC215" s="959"/>
    </row>
    <row r="216">
      <c r="B216" s="813"/>
      <c r="D216" s="808"/>
      <c r="E216" s="958"/>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57"/>
      <c r="CC216" s="959"/>
    </row>
    <row r="217">
      <c r="B217" s="813"/>
      <c r="D217" s="808"/>
      <c r="E217" s="958"/>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57"/>
      <c r="CC217" s="959"/>
    </row>
    <row r="218">
      <c r="B218" s="813"/>
      <c r="D218" s="808"/>
      <c r="E218" s="958"/>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57"/>
      <c r="CC218" s="959"/>
    </row>
    <row r="219">
      <c r="B219" s="813"/>
      <c r="D219" s="808"/>
      <c r="E219" s="958"/>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57"/>
      <c r="CC219" s="959"/>
    </row>
    <row r="220">
      <c r="B220" s="813"/>
      <c r="D220" s="808"/>
      <c r="E220" s="958"/>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57"/>
      <c r="CC220" s="959"/>
    </row>
    <row r="221">
      <c r="B221" s="813"/>
      <c r="D221" s="808"/>
      <c r="E221" s="958"/>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57"/>
      <c r="CC221" s="959"/>
    </row>
    <row r="222">
      <c r="B222" s="813"/>
      <c r="D222" s="808"/>
      <c r="E222" s="958"/>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57"/>
      <c r="CC222" s="959"/>
    </row>
    <row r="223">
      <c r="B223" s="813"/>
      <c r="D223" s="808"/>
      <c r="E223" s="958"/>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57"/>
      <c r="CC223" s="959"/>
    </row>
    <row r="224">
      <c r="B224" s="813"/>
      <c r="D224" s="808"/>
      <c r="E224" s="958"/>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57"/>
      <c r="CC224" s="959"/>
    </row>
    <row r="225">
      <c r="B225" s="813"/>
      <c r="D225" s="808"/>
      <c r="E225" s="958"/>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57"/>
      <c r="CC225" s="959"/>
    </row>
    <row r="226">
      <c r="B226" s="813"/>
      <c r="D226" s="808"/>
      <c r="E226" s="958"/>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57"/>
      <c r="CC226" s="959"/>
    </row>
    <row r="227">
      <c r="B227" s="813"/>
      <c r="D227" s="808"/>
      <c r="E227" s="958"/>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57"/>
      <c r="CC227" s="959"/>
    </row>
    <row r="228">
      <c r="B228" s="813"/>
      <c r="D228" s="808"/>
      <c r="E228" s="958"/>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57"/>
      <c r="CC228" s="959"/>
    </row>
    <row r="229">
      <c r="B229" s="813"/>
      <c r="D229" s="808"/>
      <c r="E229" s="958"/>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57"/>
      <c r="CC229" s="959"/>
    </row>
    <row r="230">
      <c r="B230" s="813"/>
      <c r="D230" s="808"/>
      <c r="E230" s="958"/>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57"/>
      <c r="CC230" s="959"/>
    </row>
    <row r="231">
      <c r="B231" s="813"/>
      <c r="D231" s="808"/>
      <c r="E231" s="958"/>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57"/>
      <c r="CC231" s="959"/>
    </row>
    <row r="232">
      <c r="B232" s="813"/>
      <c r="D232" s="808"/>
      <c r="E232" s="958"/>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57"/>
      <c r="CC232" s="959"/>
    </row>
    <row r="233">
      <c r="B233" s="813"/>
      <c r="D233" s="808"/>
      <c r="E233" s="958"/>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57"/>
      <c r="CC233" s="959"/>
    </row>
    <row r="234">
      <c r="B234" s="813"/>
      <c r="D234" s="808"/>
      <c r="E234" s="958"/>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57"/>
      <c r="CC234" s="959"/>
    </row>
    <row r="235">
      <c r="B235" s="813"/>
      <c r="D235" s="808"/>
      <c r="E235" s="958"/>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57"/>
      <c r="CC235" s="959"/>
    </row>
    <row r="236">
      <c r="B236" s="813"/>
      <c r="D236" s="808"/>
      <c r="E236" s="958"/>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57"/>
      <c r="CC236" s="959"/>
    </row>
    <row r="237">
      <c r="B237" s="813"/>
      <c r="D237" s="808"/>
      <c r="E237" s="958"/>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57"/>
      <c r="CC237" s="959"/>
    </row>
    <row r="238">
      <c r="B238" s="813"/>
      <c r="D238" s="808"/>
      <c r="E238" s="958"/>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57"/>
      <c r="CC238" s="959"/>
    </row>
    <row r="239">
      <c r="B239" s="813"/>
      <c r="D239" s="808"/>
      <c r="E239" s="958"/>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57"/>
      <c r="CC239" s="959"/>
    </row>
    <row r="240">
      <c r="B240" s="813"/>
      <c r="D240" s="808"/>
      <c r="E240" s="958"/>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57"/>
      <c r="CC240" s="959"/>
    </row>
    <row r="241">
      <c r="B241" s="813"/>
      <c r="D241" s="808"/>
      <c r="E241" s="958"/>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57"/>
      <c r="CC241" s="959"/>
    </row>
    <row r="242">
      <c r="B242" s="813"/>
      <c r="D242" s="808"/>
      <c r="E242" s="958"/>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57"/>
      <c r="CC242" s="959"/>
    </row>
    <row r="243">
      <c r="B243" s="813"/>
      <c r="D243" s="808"/>
      <c r="E243" s="958"/>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57"/>
      <c r="CC243" s="959"/>
    </row>
    <row r="244">
      <c r="B244" s="813"/>
      <c r="D244" s="808"/>
      <c r="E244" s="958"/>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57"/>
      <c r="CC244" s="959"/>
    </row>
    <row r="245">
      <c r="B245" s="813"/>
      <c r="D245" s="808"/>
      <c r="E245" s="958"/>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57"/>
      <c r="CC245" s="959"/>
    </row>
    <row r="246">
      <c r="B246" s="813"/>
      <c r="D246" s="808"/>
      <c r="E246" s="958"/>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57"/>
      <c r="CC246" s="959"/>
    </row>
    <row r="247">
      <c r="B247" s="813"/>
      <c r="D247" s="808"/>
      <c r="E247" s="958"/>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57"/>
      <c r="CC247" s="959"/>
    </row>
    <row r="248">
      <c r="B248" s="813"/>
      <c r="D248" s="808"/>
      <c r="E248" s="958"/>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57"/>
      <c r="CC248" s="959"/>
    </row>
    <row r="249">
      <c r="B249" s="813"/>
      <c r="D249" s="808"/>
      <c r="E249" s="958"/>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57"/>
      <c r="CC249" s="959"/>
    </row>
    <row r="250">
      <c r="B250" s="813"/>
      <c r="D250" s="808"/>
      <c r="E250" s="958"/>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57"/>
      <c r="CC250" s="959"/>
    </row>
    <row r="251">
      <c r="B251" s="813"/>
      <c r="D251" s="808"/>
      <c r="E251" s="958"/>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57"/>
      <c r="CC251" s="959"/>
    </row>
    <row r="252">
      <c r="B252" s="813"/>
      <c r="D252" s="808"/>
      <c r="E252" s="958"/>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57"/>
      <c r="CC252" s="959"/>
    </row>
    <row r="253">
      <c r="B253" s="813"/>
      <c r="D253" s="808"/>
      <c r="E253" s="958"/>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57"/>
      <c r="CC253" s="959"/>
    </row>
    <row r="254">
      <c r="B254" s="813"/>
      <c r="D254" s="808"/>
      <c r="E254" s="958"/>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57"/>
      <c r="CC254" s="959"/>
    </row>
    <row r="255">
      <c r="B255" s="813"/>
      <c r="D255" s="808"/>
      <c r="E255" s="958"/>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57"/>
      <c r="CC255" s="959"/>
    </row>
    <row r="256">
      <c r="B256" s="813"/>
      <c r="D256" s="808"/>
      <c r="E256" s="958"/>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57"/>
      <c r="CC256" s="959"/>
    </row>
    <row r="257">
      <c r="B257" s="813"/>
      <c r="D257" s="808"/>
      <c r="E257" s="958"/>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57"/>
      <c r="CC257" s="959"/>
    </row>
    <row r="258">
      <c r="B258" s="813"/>
      <c r="D258" s="808"/>
      <c r="E258" s="958"/>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57"/>
      <c r="CC258" s="959"/>
    </row>
    <row r="259">
      <c r="B259" s="813"/>
      <c r="D259" s="808"/>
      <c r="E259" s="958"/>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57"/>
      <c r="CC259" s="959"/>
    </row>
    <row r="260">
      <c r="B260" s="813"/>
      <c r="D260" s="808"/>
      <c r="E260" s="958"/>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57"/>
      <c r="CC260" s="959"/>
    </row>
    <row r="261">
      <c r="B261" s="813"/>
      <c r="D261" s="808"/>
      <c r="E261" s="958"/>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57"/>
      <c r="CC261" s="959"/>
    </row>
    <row r="262">
      <c r="B262" s="813"/>
      <c r="D262" s="808"/>
      <c r="E262" s="958"/>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57"/>
      <c r="CC262" s="959"/>
    </row>
    <row r="263">
      <c r="B263" s="813"/>
      <c r="D263" s="808"/>
      <c r="E263" s="958"/>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57"/>
      <c r="CC263" s="959"/>
    </row>
    <row r="264">
      <c r="B264" s="813"/>
      <c r="D264" s="808"/>
      <c r="E264" s="958"/>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57"/>
      <c r="CC264" s="959"/>
    </row>
    <row r="265">
      <c r="B265" s="813"/>
      <c r="D265" s="808"/>
      <c r="E265" s="958"/>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57"/>
      <c r="CC265" s="959"/>
    </row>
    <row r="266">
      <c r="B266" s="813"/>
      <c r="D266" s="808"/>
      <c r="E266" s="958"/>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57"/>
      <c r="CC266" s="959"/>
    </row>
    <row r="267">
      <c r="B267" s="813"/>
      <c r="D267" s="808"/>
      <c r="E267" s="958"/>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57"/>
      <c r="CC267" s="959"/>
    </row>
    <row r="268">
      <c r="B268" s="813"/>
      <c r="D268" s="808"/>
      <c r="E268" s="958"/>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57"/>
      <c r="CC268" s="959"/>
    </row>
    <row r="269">
      <c r="B269" s="813"/>
      <c r="D269" s="808"/>
      <c r="E269" s="958"/>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57"/>
      <c r="CC269" s="959"/>
    </row>
    <row r="270">
      <c r="B270" s="813"/>
      <c r="D270" s="808"/>
      <c r="E270" s="958"/>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57"/>
      <c r="CC270" s="959"/>
    </row>
    <row r="271">
      <c r="B271" s="813"/>
      <c r="D271" s="808"/>
      <c r="E271" s="958"/>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57"/>
      <c r="CC271" s="959"/>
    </row>
    <row r="272">
      <c r="B272" s="813"/>
      <c r="D272" s="808"/>
      <c r="E272" s="958"/>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57"/>
      <c r="CC272" s="959"/>
    </row>
    <row r="273">
      <c r="B273" s="813"/>
      <c r="D273" s="808"/>
      <c r="E273" s="958"/>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57"/>
      <c r="CC273" s="959"/>
    </row>
    <row r="274">
      <c r="B274" s="813"/>
      <c r="D274" s="808"/>
      <c r="E274" s="958"/>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57"/>
      <c r="CC274" s="959"/>
    </row>
    <row r="275">
      <c r="B275" s="813"/>
      <c r="D275" s="808"/>
      <c r="E275" s="958"/>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57"/>
      <c r="CC275" s="959"/>
    </row>
    <row r="276">
      <c r="B276" s="813"/>
      <c r="D276" s="808"/>
      <c r="E276" s="958"/>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57"/>
      <c r="CC276" s="959"/>
    </row>
    <row r="277">
      <c r="B277" s="813"/>
      <c r="D277" s="808"/>
      <c r="E277" s="958"/>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57"/>
      <c r="CC277" s="959"/>
    </row>
    <row r="278">
      <c r="B278" s="813"/>
      <c r="D278" s="808"/>
      <c r="E278" s="958"/>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57"/>
      <c r="CC278" s="959"/>
    </row>
    <row r="279">
      <c r="B279" s="813"/>
      <c r="D279" s="808"/>
      <c r="E279" s="958"/>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57"/>
      <c r="CC279" s="959"/>
    </row>
    <row r="280">
      <c r="B280" s="813"/>
      <c r="D280" s="808"/>
      <c r="E280" s="958"/>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57"/>
      <c r="CC280" s="959"/>
    </row>
    <row r="281">
      <c r="B281" s="813"/>
      <c r="D281" s="808"/>
      <c r="E281" s="958"/>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57"/>
      <c r="CC281" s="959"/>
    </row>
    <row r="282">
      <c r="B282" s="813"/>
      <c r="D282" s="808"/>
      <c r="E282" s="958"/>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57"/>
      <c r="CC282" s="959"/>
    </row>
    <row r="283">
      <c r="B283" s="813"/>
      <c r="D283" s="808"/>
      <c r="E283" s="958"/>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57"/>
      <c r="CC283" s="959"/>
    </row>
    <row r="284">
      <c r="B284" s="813"/>
      <c r="D284" s="808"/>
      <c r="E284" s="958"/>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57"/>
      <c r="CC284" s="959"/>
    </row>
    <row r="285">
      <c r="B285" s="813"/>
      <c r="D285" s="808"/>
      <c r="E285" s="958"/>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57"/>
      <c r="CC285" s="959"/>
    </row>
    <row r="286">
      <c r="B286" s="813"/>
      <c r="D286" s="808"/>
      <c r="E286" s="958"/>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57"/>
      <c r="CC286" s="959"/>
    </row>
    <row r="287">
      <c r="B287" s="813"/>
      <c r="D287" s="808"/>
      <c r="E287" s="958"/>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57"/>
      <c r="CC287" s="959"/>
    </row>
    <row r="288">
      <c r="B288" s="813"/>
      <c r="D288" s="808"/>
      <c r="E288" s="958"/>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57"/>
      <c r="CC288" s="959"/>
    </row>
    <row r="289">
      <c r="B289" s="813"/>
      <c r="D289" s="808"/>
      <c r="E289" s="958"/>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57"/>
      <c r="CC289" s="959"/>
    </row>
    <row r="290">
      <c r="B290" s="813"/>
      <c r="D290" s="808"/>
      <c r="E290" s="958"/>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57"/>
      <c r="CC290" s="959"/>
    </row>
    <row r="291">
      <c r="B291" s="813"/>
      <c r="D291" s="808"/>
      <c r="E291" s="958"/>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57"/>
      <c r="CC291" s="959"/>
    </row>
    <row r="292">
      <c r="B292" s="813"/>
      <c r="D292" s="808"/>
      <c r="E292" s="958"/>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57"/>
      <c r="CC292" s="959"/>
    </row>
    <row r="293">
      <c r="B293" s="813"/>
      <c r="D293" s="808"/>
      <c r="E293" s="958"/>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57"/>
      <c r="CC293" s="959"/>
    </row>
    <row r="294">
      <c r="B294" s="813"/>
      <c r="D294" s="808"/>
      <c r="E294" s="958"/>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57"/>
      <c r="CC294" s="959"/>
    </row>
    <row r="295">
      <c r="B295" s="813"/>
      <c r="D295" s="808"/>
      <c r="E295" s="958"/>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57"/>
      <c r="CC295" s="959"/>
    </row>
    <row r="296">
      <c r="B296" s="813"/>
      <c r="D296" s="808"/>
      <c r="E296" s="958"/>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57"/>
      <c r="CC296" s="959"/>
    </row>
    <row r="297">
      <c r="B297" s="813"/>
      <c r="D297" s="808"/>
      <c r="E297" s="958"/>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57"/>
      <c r="CC297" s="959"/>
    </row>
    <row r="298">
      <c r="B298" s="813"/>
      <c r="D298" s="808"/>
      <c r="E298" s="958"/>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57"/>
      <c r="CC298" s="959"/>
    </row>
    <row r="299">
      <c r="B299" s="813"/>
      <c r="D299" s="808"/>
      <c r="E299" s="958"/>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57"/>
      <c r="CC299" s="959"/>
    </row>
    <row r="300">
      <c r="B300" s="813"/>
      <c r="D300" s="808"/>
      <c r="E300" s="958"/>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57"/>
      <c r="CC300" s="959"/>
    </row>
    <row r="301">
      <c r="B301" s="813"/>
      <c r="D301" s="808"/>
      <c r="E301" s="958"/>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57"/>
      <c r="CC301" s="959"/>
    </row>
    <row r="302">
      <c r="B302" s="813"/>
      <c r="D302" s="808"/>
      <c r="E302" s="958"/>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57"/>
      <c r="CC302" s="959"/>
    </row>
    <row r="303">
      <c r="B303" s="813"/>
      <c r="D303" s="808"/>
      <c r="E303" s="958"/>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57"/>
      <c r="CC303" s="959"/>
    </row>
    <row r="304">
      <c r="B304" s="813"/>
      <c r="D304" s="808"/>
      <c r="E304" s="958"/>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57"/>
      <c r="CC304" s="959"/>
    </row>
    <row r="305">
      <c r="B305" s="813"/>
      <c r="D305" s="808"/>
      <c r="E305" s="958"/>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57"/>
      <c r="CC305" s="959"/>
    </row>
    <row r="306">
      <c r="B306" s="813"/>
      <c r="D306" s="808"/>
      <c r="E306" s="958"/>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57"/>
      <c r="CC306" s="959"/>
    </row>
    <row r="307">
      <c r="B307" s="813"/>
      <c r="D307" s="808"/>
      <c r="E307" s="958"/>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57"/>
      <c r="CC307" s="959"/>
    </row>
    <row r="308">
      <c r="B308" s="813"/>
      <c r="D308" s="808"/>
      <c r="E308" s="958"/>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57"/>
      <c r="CC308" s="959"/>
    </row>
    <row r="309">
      <c r="B309" s="813"/>
      <c r="D309" s="808"/>
      <c r="E309" s="958"/>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57"/>
      <c r="CC309" s="959"/>
    </row>
    <row r="310">
      <c r="B310" s="813"/>
      <c r="D310" s="808"/>
      <c r="E310" s="958"/>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57"/>
      <c r="CC310" s="959"/>
    </row>
    <row r="311">
      <c r="B311" s="813"/>
      <c r="D311" s="808"/>
      <c r="E311" s="958"/>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57"/>
      <c r="CC311" s="959"/>
    </row>
    <row r="312">
      <c r="B312" s="813"/>
      <c r="D312" s="808"/>
      <c r="E312" s="958"/>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57"/>
      <c r="CC312" s="959"/>
    </row>
    <row r="313">
      <c r="B313" s="813"/>
      <c r="D313" s="808"/>
      <c r="E313" s="958"/>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57"/>
      <c r="CC313" s="959"/>
    </row>
    <row r="314">
      <c r="B314" s="813"/>
      <c r="D314" s="808"/>
      <c r="E314" s="958"/>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57"/>
      <c r="CC314" s="959"/>
    </row>
    <row r="315">
      <c r="B315" s="813"/>
      <c r="D315" s="808"/>
      <c r="E315" s="958"/>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57"/>
      <c r="CC315" s="959"/>
    </row>
    <row r="316">
      <c r="B316" s="813"/>
      <c r="D316" s="808"/>
      <c r="E316" s="958"/>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57"/>
      <c r="CC316" s="959"/>
    </row>
    <row r="317">
      <c r="B317" s="813"/>
      <c r="D317" s="808"/>
      <c r="E317" s="958"/>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57"/>
      <c r="CC317" s="959"/>
    </row>
    <row r="318">
      <c r="B318" s="813"/>
      <c r="D318" s="808"/>
      <c r="E318" s="958"/>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57"/>
      <c r="CC318" s="959"/>
    </row>
    <row r="319">
      <c r="B319" s="813"/>
      <c r="D319" s="808"/>
      <c r="E319" s="958"/>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57"/>
      <c r="CC319" s="959"/>
    </row>
    <row r="320">
      <c r="B320" s="813"/>
      <c r="D320" s="808"/>
      <c r="E320" s="958"/>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57"/>
      <c r="CC320" s="959"/>
    </row>
    <row r="321">
      <c r="B321" s="813"/>
      <c r="D321" s="808"/>
      <c r="E321" s="958"/>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57"/>
      <c r="CC321" s="959"/>
    </row>
    <row r="322">
      <c r="B322" s="813"/>
      <c r="D322" s="808"/>
      <c r="E322" s="958"/>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57"/>
      <c r="CC322" s="959"/>
    </row>
    <row r="323">
      <c r="B323" s="813"/>
      <c r="D323" s="808"/>
      <c r="E323" s="958"/>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57"/>
      <c r="CC323" s="959"/>
    </row>
    <row r="324">
      <c r="B324" s="813"/>
      <c r="D324" s="808"/>
      <c r="E324" s="958"/>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57"/>
      <c r="CC324" s="959"/>
    </row>
    <row r="325">
      <c r="B325" s="813"/>
      <c r="D325" s="808"/>
      <c r="E325" s="958"/>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57"/>
      <c r="CC325" s="959"/>
    </row>
    <row r="326">
      <c r="B326" s="813"/>
      <c r="D326" s="808"/>
      <c r="E326" s="958"/>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57"/>
      <c r="CC326" s="959"/>
    </row>
    <row r="327">
      <c r="B327" s="813"/>
      <c r="D327" s="808"/>
      <c r="E327" s="958"/>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57"/>
      <c r="CC327" s="959"/>
    </row>
    <row r="328">
      <c r="B328" s="813"/>
      <c r="D328" s="808"/>
      <c r="E328" s="958"/>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57"/>
      <c r="CC328" s="959"/>
    </row>
    <row r="329">
      <c r="B329" s="813"/>
      <c r="D329" s="808"/>
      <c r="E329" s="958"/>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57"/>
      <c r="CC329" s="959"/>
    </row>
    <row r="330">
      <c r="B330" s="813"/>
      <c r="D330" s="808"/>
      <c r="E330" s="958"/>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57"/>
      <c r="CC330" s="959"/>
    </row>
    <row r="331">
      <c r="B331" s="813"/>
      <c r="D331" s="808"/>
      <c r="E331" s="958"/>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57"/>
      <c r="CC331" s="959"/>
    </row>
    <row r="332">
      <c r="B332" s="813"/>
      <c r="D332" s="808"/>
      <c r="E332" s="958"/>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57"/>
      <c r="CC332" s="959"/>
    </row>
    <row r="333">
      <c r="B333" s="813"/>
      <c r="D333" s="808"/>
      <c r="E333" s="958"/>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57"/>
      <c r="CC333" s="959"/>
    </row>
    <row r="334">
      <c r="B334" s="813"/>
      <c r="D334" s="808"/>
      <c r="E334" s="958"/>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57"/>
      <c r="CC334" s="959"/>
    </row>
    <row r="335">
      <c r="B335" s="813"/>
      <c r="D335" s="808"/>
      <c r="E335" s="958"/>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57"/>
      <c r="CC335" s="959"/>
    </row>
    <row r="336">
      <c r="B336" s="813"/>
      <c r="D336" s="808"/>
      <c r="E336" s="958"/>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57"/>
      <c r="CC336" s="959"/>
    </row>
    <row r="337">
      <c r="B337" s="813"/>
      <c r="D337" s="808"/>
      <c r="E337" s="958"/>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57"/>
      <c r="CC337" s="959"/>
    </row>
    <row r="338">
      <c r="B338" s="813"/>
      <c r="D338" s="808"/>
      <c r="E338" s="958"/>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57"/>
      <c r="CC338" s="959"/>
    </row>
    <row r="339">
      <c r="B339" s="813"/>
      <c r="D339" s="808"/>
      <c r="E339" s="958"/>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57"/>
      <c r="CC339" s="959"/>
    </row>
    <row r="340">
      <c r="B340" s="813"/>
      <c r="D340" s="808"/>
      <c r="E340" s="958"/>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57"/>
      <c r="CC340" s="959"/>
    </row>
    <row r="341">
      <c r="B341" s="813"/>
      <c r="D341" s="808"/>
      <c r="E341" s="958"/>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57"/>
      <c r="CC341" s="959"/>
    </row>
    <row r="342">
      <c r="B342" s="813"/>
      <c r="D342" s="808"/>
      <c r="E342" s="958"/>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57"/>
      <c r="CC342" s="959"/>
    </row>
    <row r="343">
      <c r="B343" s="813"/>
      <c r="D343" s="808"/>
      <c r="E343" s="958"/>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57"/>
      <c r="CC343" s="959"/>
    </row>
    <row r="344">
      <c r="B344" s="813"/>
      <c r="D344" s="808"/>
      <c r="E344" s="958"/>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57"/>
      <c r="CC344" s="959"/>
    </row>
    <row r="345">
      <c r="B345" s="813"/>
      <c r="D345" s="808"/>
      <c r="E345" s="958"/>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57"/>
      <c r="CC345" s="959"/>
    </row>
    <row r="346">
      <c r="B346" s="813"/>
      <c r="D346" s="808"/>
      <c r="E346" s="958"/>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57"/>
      <c r="CC346" s="959"/>
    </row>
    <row r="347">
      <c r="B347" s="813"/>
      <c r="D347" s="808"/>
      <c r="E347" s="958"/>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57"/>
      <c r="CC347" s="959"/>
    </row>
    <row r="348">
      <c r="B348" s="813"/>
      <c r="D348" s="808"/>
      <c r="E348" s="958"/>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57"/>
      <c r="CC348" s="959"/>
    </row>
    <row r="349">
      <c r="B349" s="813"/>
      <c r="D349" s="808"/>
      <c r="E349" s="958"/>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57"/>
      <c r="CC349" s="959"/>
    </row>
    <row r="350">
      <c r="B350" s="813"/>
      <c r="D350" s="808"/>
      <c r="E350" s="958"/>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57"/>
      <c r="CC350" s="959"/>
    </row>
    <row r="351">
      <c r="B351" s="813"/>
      <c r="D351" s="808"/>
      <c r="E351" s="958"/>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57"/>
      <c r="CC351" s="959"/>
    </row>
    <row r="352">
      <c r="B352" s="813"/>
      <c r="D352" s="808"/>
      <c r="E352" s="958"/>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57"/>
      <c r="CC352" s="959"/>
    </row>
    <row r="353">
      <c r="B353" s="813"/>
      <c r="D353" s="808"/>
      <c r="E353" s="958"/>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57"/>
      <c r="CC353" s="959"/>
    </row>
    <row r="354">
      <c r="B354" s="813"/>
      <c r="D354" s="808"/>
      <c r="E354" s="958"/>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57"/>
      <c r="CC354" s="959"/>
    </row>
    <row r="355">
      <c r="B355" s="813"/>
      <c r="D355" s="808"/>
      <c r="E355" s="958"/>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57"/>
      <c r="CC355" s="959"/>
    </row>
    <row r="356">
      <c r="B356" s="813"/>
      <c r="D356" s="808"/>
      <c r="E356" s="958"/>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57"/>
      <c r="CC356" s="959"/>
    </row>
    <row r="357">
      <c r="B357" s="813"/>
      <c r="D357" s="808"/>
      <c r="E357" s="958"/>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57"/>
      <c r="CC357" s="959"/>
    </row>
    <row r="358">
      <c r="B358" s="813"/>
      <c r="D358" s="808"/>
      <c r="E358" s="958"/>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57"/>
      <c r="CC358" s="959"/>
    </row>
    <row r="359">
      <c r="B359" s="813"/>
      <c r="D359" s="808"/>
      <c r="E359" s="958"/>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57"/>
      <c r="CC359" s="959"/>
    </row>
    <row r="360">
      <c r="B360" s="813"/>
      <c r="D360" s="808"/>
      <c r="E360" s="958"/>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57"/>
      <c r="CC360" s="959"/>
    </row>
    <row r="361">
      <c r="B361" s="813"/>
      <c r="D361" s="808"/>
      <c r="E361" s="958"/>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57"/>
      <c r="CC361" s="959"/>
    </row>
    <row r="362">
      <c r="B362" s="813"/>
      <c r="D362" s="808"/>
      <c r="E362" s="958"/>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57"/>
      <c r="CC362" s="959"/>
    </row>
    <row r="363">
      <c r="B363" s="813"/>
      <c r="D363" s="808"/>
      <c r="E363" s="958"/>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57"/>
      <c r="CC363" s="959"/>
    </row>
    <row r="364">
      <c r="B364" s="813"/>
      <c r="D364" s="808"/>
      <c r="E364" s="958"/>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57"/>
      <c r="CC364" s="959"/>
    </row>
    <row r="365">
      <c r="B365" s="813"/>
      <c r="D365" s="808"/>
      <c r="E365" s="958"/>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57"/>
      <c r="CC365" s="959"/>
    </row>
    <row r="366">
      <c r="B366" s="813"/>
      <c r="D366" s="808"/>
      <c r="E366" s="958"/>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57"/>
      <c r="CC366" s="959"/>
    </row>
    <row r="367">
      <c r="B367" s="813"/>
      <c r="D367" s="808"/>
      <c r="E367" s="958"/>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57"/>
      <c r="CC367" s="959"/>
    </row>
    <row r="368">
      <c r="B368" s="813"/>
      <c r="D368" s="808"/>
      <c r="E368" s="958"/>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57"/>
      <c r="CC368" s="959"/>
    </row>
    <row r="369">
      <c r="B369" s="813"/>
      <c r="D369" s="808"/>
      <c r="E369" s="958"/>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57"/>
      <c r="CC369" s="959"/>
    </row>
    <row r="370">
      <c r="B370" s="813"/>
      <c r="D370" s="808"/>
      <c r="E370" s="958"/>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57"/>
      <c r="CC370" s="959"/>
    </row>
    <row r="371">
      <c r="B371" s="813"/>
      <c r="D371" s="808"/>
      <c r="E371" s="958"/>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57"/>
      <c r="CC371" s="959"/>
    </row>
    <row r="372">
      <c r="B372" s="813"/>
      <c r="D372" s="808"/>
      <c r="E372" s="958"/>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57"/>
      <c r="CC372" s="959"/>
    </row>
    <row r="373">
      <c r="B373" s="813"/>
      <c r="D373" s="808"/>
      <c r="E373" s="958"/>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57"/>
      <c r="CC373" s="959"/>
    </row>
    <row r="374">
      <c r="B374" s="813"/>
      <c r="D374" s="808"/>
      <c r="E374" s="958"/>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57"/>
      <c r="CC374" s="959"/>
    </row>
    <row r="375">
      <c r="B375" s="813"/>
      <c r="D375" s="808"/>
      <c r="E375" s="958"/>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57"/>
      <c r="CC375" s="959"/>
    </row>
    <row r="376">
      <c r="B376" s="813"/>
      <c r="D376" s="808"/>
      <c r="E376" s="958"/>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57"/>
      <c r="CC376" s="959"/>
    </row>
    <row r="377">
      <c r="B377" s="813"/>
      <c r="D377" s="808"/>
      <c r="E377" s="958"/>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57"/>
      <c r="CC377" s="959"/>
    </row>
    <row r="378">
      <c r="B378" s="813"/>
      <c r="D378" s="808"/>
      <c r="E378" s="958"/>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57"/>
      <c r="CC378" s="959"/>
    </row>
    <row r="379">
      <c r="B379" s="813"/>
      <c r="D379" s="808"/>
      <c r="E379" s="958"/>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57"/>
      <c r="CC379" s="959"/>
    </row>
    <row r="380">
      <c r="B380" s="813"/>
      <c r="D380" s="808"/>
      <c r="E380" s="958"/>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57"/>
      <c r="CC380" s="959"/>
    </row>
    <row r="381">
      <c r="B381" s="813"/>
      <c r="D381" s="808"/>
      <c r="E381" s="958"/>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57"/>
      <c r="CC381" s="959"/>
    </row>
    <row r="382">
      <c r="B382" s="813"/>
      <c r="D382" s="808"/>
      <c r="E382" s="958"/>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57"/>
      <c r="CC382" s="959"/>
    </row>
    <row r="383">
      <c r="B383" s="813"/>
      <c r="D383" s="808"/>
      <c r="E383" s="958"/>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57"/>
      <c r="CC383" s="959"/>
    </row>
    <row r="384">
      <c r="B384" s="813"/>
      <c r="D384" s="808"/>
      <c r="E384" s="958"/>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57"/>
      <c r="CC384" s="959"/>
    </row>
    <row r="385">
      <c r="B385" s="813"/>
      <c r="D385" s="808"/>
      <c r="E385" s="958"/>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57"/>
      <c r="CC385" s="959"/>
    </row>
    <row r="386">
      <c r="B386" s="813"/>
      <c r="D386" s="808"/>
      <c r="E386" s="958"/>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57"/>
      <c r="CC386" s="959"/>
    </row>
    <row r="387">
      <c r="B387" s="813"/>
      <c r="D387" s="808"/>
      <c r="E387" s="958"/>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57"/>
      <c r="CC387" s="959"/>
    </row>
    <row r="388">
      <c r="B388" s="813"/>
      <c r="D388" s="808"/>
      <c r="E388" s="958"/>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57"/>
      <c r="CC388" s="959"/>
    </row>
    <row r="389">
      <c r="B389" s="813"/>
      <c r="D389" s="808"/>
      <c r="E389" s="958"/>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57"/>
      <c r="CC389" s="959"/>
    </row>
    <row r="390">
      <c r="B390" s="813"/>
      <c r="D390" s="808"/>
      <c r="E390" s="958"/>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57"/>
      <c r="CC390" s="959"/>
    </row>
    <row r="391">
      <c r="B391" s="813"/>
      <c r="D391" s="808"/>
      <c r="E391" s="958"/>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57"/>
      <c r="CC391" s="959"/>
    </row>
    <row r="392">
      <c r="B392" s="813"/>
      <c r="D392" s="808"/>
      <c r="E392" s="958"/>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57"/>
      <c r="CC392" s="959"/>
    </row>
    <row r="393">
      <c r="B393" s="813"/>
      <c r="D393" s="808"/>
      <c r="E393" s="958"/>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57"/>
      <c r="CC393" s="959"/>
    </row>
    <row r="394">
      <c r="B394" s="813"/>
      <c r="D394" s="808"/>
      <c r="E394" s="958"/>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57"/>
      <c r="CC394" s="959"/>
    </row>
    <row r="395">
      <c r="B395" s="813"/>
      <c r="D395" s="808"/>
      <c r="E395" s="958"/>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57"/>
      <c r="CC395" s="959"/>
    </row>
    <row r="396">
      <c r="B396" s="813"/>
      <c r="D396" s="808"/>
      <c r="E396" s="958"/>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57"/>
      <c r="CC396" s="959"/>
    </row>
    <row r="397">
      <c r="B397" s="813"/>
      <c r="D397" s="808"/>
      <c r="E397" s="958"/>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57"/>
      <c r="CC397" s="959"/>
    </row>
    <row r="398">
      <c r="B398" s="813"/>
      <c r="D398" s="808"/>
      <c r="E398" s="958"/>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57"/>
      <c r="CC398" s="959"/>
    </row>
    <row r="399">
      <c r="B399" s="813"/>
      <c r="D399" s="808"/>
      <c r="E399" s="958"/>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57"/>
      <c r="CC399" s="959"/>
    </row>
    <row r="400">
      <c r="B400" s="813"/>
      <c r="D400" s="808"/>
      <c r="E400" s="958"/>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57"/>
      <c r="CC400" s="959"/>
    </row>
    <row r="401">
      <c r="B401" s="813"/>
      <c r="D401" s="808"/>
      <c r="E401" s="958"/>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57"/>
      <c r="CC401" s="959"/>
    </row>
    <row r="402">
      <c r="B402" s="813"/>
      <c r="D402" s="808"/>
      <c r="E402" s="958"/>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57"/>
      <c r="CC402" s="959"/>
    </row>
    <row r="403">
      <c r="B403" s="813"/>
      <c r="D403" s="808"/>
      <c r="E403" s="958"/>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57"/>
      <c r="CC403" s="959"/>
    </row>
    <row r="404">
      <c r="B404" s="813"/>
      <c r="D404" s="808"/>
      <c r="E404" s="958"/>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57"/>
      <c r="CC404" s="959"/>
    </row>
    <row r="405">
      <c r="B405" s="813"/>
      <c r="D405" s="808"/>
      <c r="E405" s="958"/>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57"/>
      <c r="CC405" s="959"/>
    </row>
    <row r="406">
      <c r="B406" s="813"/>
      <c r="D406" s="808"/>
      <c r="E406" s="958"/>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57"/>
      <c r="CC406" s="959"/>
    </row>
    <row r="407">
      <c r="B407" s="813"/>
      <c r="D407" s="808"/>
      <c r="E407" s="958"/>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57"/>
      <c r="CC407" s="959"/>
    </row>
    <row r="408">
      <c r="B408" s="813"/>
      <c r="D408" s="808"/>
      <c r="E408" s="958"/>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57"/>
      <c r="CC408" s="959"/>
    </row>
    <row r="409">
      <c r="B409" s="813"/>
      <c r="D409" s="808"/>
      <c r="E409" s="958"/>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57"/>
      <c r="CC409" s="959"/>
    </row>
    <row r="410">
      <c r="B410" s="813"/>
      <c r="D410" s="808"/>
      <c r="E410" s="958"/>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57"/>
      <c r="CC410" s="959"/>
    </row>
    <row r="411">
      <c r="B411" s="813"/>
      <c r="D411" s="808"/>
      <c r="E411" s="958"/>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57"/>
      <c r="CC411" s="959"/>
    </row>
    <row r="412">
      <c r="B412" s="813"/>
      <c r="D412" s="808"/>
      <c r="E412" s="958"/>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57"/>
      <c r="CC412" s="959"/>
    </row>
    <row r="413">
      <c r="B413" s="813"/>
      <c r="D413" s="808"/>
      <c r="E413" s="958"/>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57"/>
      <c r="CC413" s="959"/>
    </row>
    <row r="414">
      <c r="B414" s="813"/>
      <c r="D414" s="808"/>
      <c r="E414" s="958"/>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57"/>
      <c r="CC414" s="959"/>
    </row>
    <row r="415">
      <c r="B415" s="813"/>
      <c r="D415" s="808"/>
      <c r="E415" s="958"/>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57"/>
      <c r="CC415" s="959"/>
    </row>
    <row r="416">
      <c r="B416" s="813"/>
      <c r="D416" s="808"/>
      <c r="E416" s="958"/>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57"/>
      <c r="CC416" s="959"/>
    </row>
    <row r="417">
      <c r="B417" s="813"/>
      <c r="D417" s="808"/>
      <c r="E417" s="958"/>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57"/>
      <c r="CC417" s="959"/>
    </row>
    <row r="418">
      <c r="B418" s="813"/>
      <c r="D418" s="808"/>
      <c r="E418" s="958"/>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57"/>
      <c r="CC418" s="959"/>
    </row>
    <row r="419">
      <c r="B419" s="813"/>
      <c r="D419" s="808"/>
      <c r="E419" s="958"/>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57"/>
      <c r="CC419" s="959"/>
    </row>
    <row r="420">
      <c r="B420" s="813"/>
      <c r="D420" s="808"/>
      <c r="E420" s="958"/>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57"/>
      <c r="CC420" s="959"/>
    </row>
    <row r="421">
      <c r="B421" s="813"/>
      <c r="D421" s="808"/>
      <c r="E421" s="958"/>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57"/>
      <c r="CC421" s="959"/>
    </row>
    <row r="422">
      <c r="B422" s="813"/>
      <c r="D422" s="808"/>
      <c r="E422" s="958"/>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57"/>
      <c r="CC422" s="959"/>
    </row>
    <row r="423">
      <c r="B423" s="813"/>
      <c r="D423" s="808"/>
      <c r="E423" s="958"/>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57"/>
      <c r="CC423" s="959"/>
    </row>
    <row r="424">
      <c r="B424" s="813"/>
      <c r="D424" s="808"/>
      <c r="E424" s="958"/>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57"/>
      <c r="CC424" s="959"/>
    </row>
    <row r="425">
      <c r="B425" s="813"/>
      <c r="D425" s="808"/>
      <c r="E425" s="958"/>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57"/>
      <c r="CC425" s="959"/>
    </row>
    <row r="426">
      <c r="B426" s="813"/>
      <c r="D426" s="808"/>
      <c r="E426" s="958"/>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57"/>
      <c r="CC426" s="959"/>
    </row>
    <row r="427">
      <c r="B427" s="813"/>
      <c r="D427" s="808"/>
      <c r="E427" s="958"/>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57"/>
      <c r="CC427" s="959"/>
    </row>
    <row r="428">
      <c r="B428" s="813"/>
      <c r="D428" s="808"/>
      <c r="E428" s="958"/>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57"/>
      <c r="CC428" s="959"/>
    </row>
    <row r="429">
      <c r="B429" s="813"/>
      <c r="D429" s="808"/>
      <c r="E429" s="958"/>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57"/>
      <c r="CC429" s="959"/>
    </row>
    <row r="430">
      <c r="B430" s="813"/>
      <c r="D430" s="808"/>
      <c r="E430" s="958"/>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57"/>
      <c r="CC430" s="959"/>
    </row>
    <row r="431">
      <c r="B431" s="813"/>
      <c r="D431" s="808"/>
      <c r="E431" s="958"/>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57"/>
      <c r="CC431" s="959"/>
    </row>
    <row r="432">
      <c r="B432" s="813"/>
      <c r="D432" s="808"/>
      <c r="E432" s="958"/>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57"/>
      <c r="CC432" s="959"/>
    </row>
    <row r="433">
      <c r="B433" s="813"/>
      <c r="D433" s="808"/>
      <c r="E433" s="958"/>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57"/>
      <c r="CC433" s="959"/>
    </row>
    <row r="434">
      <c r="B434" s="813"/>
      <c r="D434" s="808"/>
      <c r="E434" s="958"/>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57"/>
      <c r="CC434" s="959"/>
    </row>
    <row r="435">
      <c r="B435" s="813"/>
      <c r="D435" s="808"/>
      <c r="E435" s="958"/>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57"/>
      <c r="CC435" s="959"/>
    </row>
    <row r="436">
      <c r="B436" s="813"/>
      <c r="D436" s="808"/>
      <c r="E436" s="958"/>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57"/>
      <c r="CC436" s="959"/>
    </row>
    <row r="437">
      <c r="B437" s="813"/>
      <c r="D437" s="808"/>
      <c r="E437" s="958"/>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57"/>
      <c r="CC437" s="959"/>
    </row>
    <row r="438">
      <c r="B438" s="813"/>
      <c r="D438" s="808"/>
      <c r="E438" s="958"/>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57"/>
      <c r="CC438" s="959"/>
    </row>
    <row r="439">
      <c r="B439" s="813"/>
      <c r="D439" s="808"/>
      <c r="E439" s="958"/>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57"/>
      <c r="CC439" s="959"/>
    </row>
    <row r="440">
      <c r="B440" s="813"/>
      <c r="D440" s="808"/>
      <c r="E440" s="958"/>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57"/>
      <c r="CC440" s="959"/>
    </row>
    <row r="441">
      <c r="B441" s="813"/>
      <c r="D441" s="808"/>
      <c r="E441" s="958"/>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57"/>
      <c r="CC441" s="959"/>
    </row>
    <row r="442">
      <c r="B442" s="813"/>
      <c r="D442" s="808"/>
      <c r="E442" s="958"/>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57"/>
      <c r="CC442" s="959"/>
    </row>
    <row r="443">
      <c r="B443" s="813"/>
      <c r="D443" s="808"/>
      <c r="E443" s="958"/>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57"/>
      <c r="CC443" s="959"/>
    </row>
    <row r="444">
      <c r="B444" s="813"/>
      <c r="D444" s="808"/>
      <c r="E444" s="958"/>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57"/>
      <c r="CC444" s="959"/>
    </row>
    <row r="445">
      <c r="B445" s="813"/>
      <c r="D445" s="808"/>
      <c r="E445" s="958"/>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57"/>
      <c r="CC445" s="959"/>
    </row>
    <row r="446">
      <c r="B446" s="813"/>
      <c r="D446" s="808"/>
      <c r="E446" s="958"/>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57"/>
      <c r="CC446" s="959"/>
    </row>
    <row r="447">
      <c r="B447" s="813"/>
      <c r="D447" s="808"/>
      <c r="E447" s="958"/>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57"/>
      <c r="CC447" s="959"/>
    </row>
    <row r="448">
      <c r="B448" s="813"/>
      <c r="D448" s="808"/>
      <c r="E448" s="958"/>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57"/>
      <c r="CC448" s="959"/>
    </row>
    <row r="449">
      <c r="B449" s="813"/>
      <c r="D449" s="808"/>
      <c r="E449" s="958"/>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57"/>
      <c r="CC449" s="959"/>
    </row>
    <row r="450">
      <c r="B450" s="813"/>
      <c r="D450" s="808"/>
      <c r="E450" s="958"/>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57"/>
      <c r="CC450" s="959"/>
    </row>
    <row r="451">
      <c r="B451" s="813"/>
      <c r="D451" s="808"/>
      <c r="E451" s="958"/>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57"/>
      <c r="CC451" s="959"/>
    </row>
    <row r="452">
      <c r="B452" s="813"/>
      <c r="D452" s="808"/>
      <c r="E452" s="958"/>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57"/>
      <c r="CC452" s="959"/>
    </row>
    <row r="453">
      <c r="B453" s="813"/>
      <c r="D453" s="808"/>
      <c r="E453" s="958"/>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57"/>
      <c r="CC453" s="959"/>
    </row>
    <row r="454">
      <c r="B454" s="813"/>
      <c r="D454" s="808"/>
      <c r="E454" s="958"/>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57"/>
      <c r="CC454" s="959"/>
    </row>
    <row r="455">
      <c r="B455" s="813"/>
      <c r="D455" s="808"/>
      <c r="E455" s="958"/>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57"/>
      <c r="CC455" s="959"/>
    </row>
    <row r="456">
      <c r="B456" s="813"/>
      <c r="D456" s="808"/>
      <c r="E456" s="958"/>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57"/>
      <c r="CC456" s="959"/>
    </row>
    <row r="457">
      <c r="B457" s="813"/>
      <c r="D457" s="808"/>
      <c r="E457" s="958"/>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57"/>
      <c r="CC457" s="959"/>
    </row>
    <row r="458">
      <c r="B458" s="813"/>
      <c r="D458" s="808"/>
      <c r="E458" s="958"/>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57"/>
      <c r="CC458" s="959"/>
    </row>
    <row r="459">
      <c r="B459" s="813"/>
      <c r="D459" s="808"/>
      <c r="E459" s="958"/>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57"/>
      <c r="CC459" s="959"/>
    </row>
    <row r="460">
      <c r="B460" s="813"/>
      <c r="D460" s="808"/>
      <c r="E460" s="958"/>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57"/>
      <c r="CC460" s="959"/>
    </row>
    <row r="461">
      <c r="B461" s="813"/>
      <c r="D461" s="808"/>
      <c r="E461" s="958"/>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57"/>
      <c r="CC461" s="959"/>
    </row>
    <row r="462">
      <c r="B462" s="813"/>
      <c r="D462" s="808"/>
      <c r="E462" s="958"/>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57"/>
      <c r="CC462" s="959"/>
    </row>
    <row r="463">
      <c r="B463" s="813"/>
      <c r="D463" s="808"/>
      <c r="E463" s="958"/>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57"/>
      <c r="CC463" s="959"/>
    </row>
    <row r="464">
      <c r="B464" s="813"/>
      <c r="D464" s="808"/>
      <c r="E464" s="958"/>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57"/>
      <c r="CC464" s="959"/>
    </row>
    <row r="465">
      <c r="B465" s="813"/>
      <c r="D465" s="808"/>
      <c r="E465" s="958"/>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57"/>
      <c r="CC465" s="959"/>
    </row>
    <row r="466">
      <c r="B466" s="813"/>
      <c r="D466" s="808"/>
      <c r="E466" s="958"/>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57"/>
      <c r="CC466" s="959"/>
    </row>
    <row r="467">
      <c r="B467" s="813"/>
      <c r="D467" s="808"/>
      <c r="E467" s="958"/>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57"/>
      <c r="CC467" s="959"/>
    </row>
    <row r="468">
      <c r="B468" s="813"/>
      <c r="D468" s="808"/>
      <c r="E468" s="958"/>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57"/>
      <c r="CC468" s="959"/>
    </row>
    <row r="469">
      <c r="B469" s="813"/>
      <c r="D469" s="808"/>
      <c r="E469" s="958"/>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57"/>
      <c r="CC469" s="959"/>
    </row>
    <row r="470">
      <c r="B470" s="813"/>
      <c r="D470" s="808"/>
      <c r="E470" s="958"/>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57"/>
      <c r="CC470" s="959"/>
    </row>
    <row r="471">
      <c r="B471" s="813"/>
      <c r="D471" s="808"/>
      <c r="E471" s="958"/>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57"/>
      <c r="CC471" s="959"/>
    </row>
    <row r="472">
      <c r="B472" s="813"/>
      <c r="D472" s="808"/>
      <c r="E472" s="958"/>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57"/>
      <c r="CC472" s="959"/>
    </row>
    <row r="473">
      <c r="B473" s="813"/>
      <c r="D473" s="808"/>
      <c r="E473" s="958"/>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57"/>
      <c r="CC473" s="959"/>
    </row>
    <row r="474">
      <c r="B474" s="813"/>
      <c r="D474" s="808"/>
      <c r="E474" s="958"/>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57"/>
      <c r="CC474" s="959"/>
    </row>
    <row r="475">
      <c r="B475" s="813"/>
      <c r="D475" s="808"/>
      <c r="E475" s="958"/>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57"/>
      <c r="CC475" s="959"/>
    </row>
    <row r="476">
      <c r="B476" s="813"/>
      <c r="D476" s="808"/>
      <c r="E476" s="958"/>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57"/>
      <c r="CC476" s="959"/>
    </row>
    <row r="477">
      <c r="B477" s="813"/>
      <c r="D477" s="808"/>
      <c r="E477" s="958"/>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57"/>
      <c r="CC477" s="959"/>
    </row>
    <row r="478">
      <c r="B478" s="813"/>
      <c r="D478" s="808"/>
      <c r="E478" s="958"/>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57"/>
      <c r="CC478" s="959"/>
    </row>
    <row r="479">
      <c r="B479" s="813"/>
      <c r="D479" s="808"/>
      <c r="E479" s="958"/>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57"/>
      <c r="CC479" s="959"/>
    </row>
    <row r="480">
      <c r="B480" s="813"/>
      <c r="D480" s="808"/>
      <c r="E480" s="958"/>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57"/>
      <c r="CC480" s="959"/>
    </row>
    <row r="481">
      <c r="B481" s="813"/>
      <c r="D481" s="808"/>
      <c r="E481" s="958"/>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57"/>
      <c r="CC481" s="959"/>
    </row>
    <row r="482">
      <c r="B482" s="813"/>
      <c r="D482" s="808"/>
      <c r="E482" s="958"/>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57"/>
      <c r="CC482" s="959"/>
    </row>
    <row r="483">
      <c r="B483" s="813"/>
      <c r="D483" s="808"/>
      <c r="E483" s="958"/>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57"/>
      <c r="CC483" s="959"/>
    </row>
    <row r="484">
      <c r="B484" s="813"/>
      <c r="D484" s="808"/>
      <c r="E484" s="958"/>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57"/>
      <c r="CC484" s="959"/>
    </row>
    <row r="485">
      <c r="B485" s="813"/>
      <c r="D485" s="808"/>
      <c r="E485" s="958"/>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57"/>
      <c r="CC485" s="959"/>
    </row>
    <row r="486">
      <c r="B486" s="813"/>
      <c r="D486" s="808"/>
      <c r="E486" s="958"/>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57"/>
      <c r="CC486" s="959"/>
    </row>
    <row r="487">
      <c r="B487" s="813"/>
      <c r="D487" s="808"/>
      <c r="E487" s="958"/>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57"/>
      <c r="CC487" s="959"/>
    </row>
    <row r="488">
      <c r="B488" s="813"/>
      <c r="D488" s="808"/>
      <c r="E488" s="958"/>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57"/>
      <c r="CC488" s="959"/>
    </row>
    <row r="489">
      <c r="B489" s="813"/>
      <c r="D489" s="808"/>
      <c r="E489" s="958"/>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57"/>
      <c r="CC489" s="959"/>
    </row>
    <row r="490">
      <c r="B490" s="813"/>
      <c r="D490" s="808"/>
      <c r="E490" s="958"/>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57"/>
      <c r="CC490" s="959"/>
    </row>
    <row r="491">
      <c r="B491" s="813"/>
      <c r="D491" s="808"/>
      <c r="E491" s="958"/>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57"/>
      <c r="CC491" s="959"/>
    </row>
    <row r="492">
      <c r="B492" s="813"/>
      <c r="D492" s="808"/>
      <c r="E492" s="958"/>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57"/>
      <c r="CC492" s="959"/>
    </row>
    <row r="493">
      <c r="B493" s="813"/>
      <c r="D493" s="808"/>
      <c r="E493" s="958"/>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57"/>
      <c r="CC493" s="959"/>
    </row>
    <row r="494">
      <c r="B494" s="813"/>
      <c r="D494" s="808"/>
      <c r="E494" s="958"/>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57"/>
      <c r="CC494" s="959"/>
    </row>
    <row r="495">
      <c r="B495" s="813"/>
      <c r="D495" s="808"/>
      <c r="E495" s="958"/>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57"/>
      <c r="CC495" s="959"/>
    </row>
    <row r="496">
      <c r="B496" s="813"/>
      <c r="D496" s="808"/>
      <c r="E496" s="958"/>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57"/>
      <c r="CC496" s="959"/>
    </row>
    <row r="497">
      <c r="B497" s="813"/>
      <c r="D497" s="808"/>
      <c r="E497" s="958"/>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57"/>
      <c r="CC497" s="959"/>
    </row>
    <row r="498">
      <c r="B498" s="813"/>
      <c r="D498" s="808"/>
      <c r="E498" s="958"/>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57"/>
      <c r="CC498" s="959"/>
    </row>
    <row r="499">
      <c r="B499" s="813"/>
      <c r="D499" s="808"/>
      <c r="E499" s="958"/>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57"/>
      <c r="CC499" s="959"/>
    </row>
    <row r="500">
      <c r="B500" s="813"/>
      <c r="D500" s="808"/>
      <c r="E500" s="958"/>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57"/>
      <c r="CC500" s="959"/>
    </row>
    <row r="501">
      <c r="B501" s="813"/>
      <c r="D501" s="808"/>
      <c r="E501" s="958"/>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57"/>
      <c r="CC501" s="959"/>
    </row>
    <row r="502">
      <c r="B502" s="813"/>
      <c r="D502" s="808"/>
      <c r="E502" s="958"/>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57"/>
      <c r="CC502" s="959"/>
    </row>
    <row r="503">
      <c r="B503" s="813"/>
      <c r="D503" s="808"/>
      <c r="E503" s="958"/>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57"/>
      <c r="CC503" s="959"/>
    </row>
    <row r="504">
      <c r="B504" s="813"/>
      <c r="D504" s="808"/>
      <c r="E504" s="958"/>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57"/>
      <c r="CC504" s="959"/>
    </row>
    <row r="505">
      <c r="B505" s="813"/>
      <c r="D505" s="808"/>
      <c r="E505" s="958"/>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57"/>
      <c r="CC505" s="959"/>
    </row>
    <row r="506">
      <c r="B506" s="813"/>
      <c r="D506" s="808"/>
      <c r="E506" s="958"/>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57"/>
      <c r="CC506" s="959"/>
    </row>
    <row r="507">
      <c r="B507" s="813"/>
      <c r="D507" s="808"/>
      <c r="E507" s="958"/>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57"/>
      <c r="CC507" s="959"/>
    </row>
    <row r="508">
      <c r="B508" s="813"/>
      <c r="D508" s="808"/>
      <c r="E508" s="958"/>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57"/>
      <c r="CC508" s="959"/>
    </row>
    <row r="509">
      <c r="B509" s="813"/>
      <c r="D509" s="808"/>
      <c r="E509" s="958"/>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57"/>
      <c r="CC509" s="959"/>
    </row>
    <row r="510">
      <c r="B510" s="813"/>
      <c r="D510" s="808"/>
      <c r="E510" s="958"/>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57"/>
      <c r="CC510" s="959"/>
    </row>
    <row r="511">
      <c r="B511" s="813"/>
      <c r="D511" s="808"/>
      <c r="E511" s="958"/>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57"/>
      <c r="CC511" s="959"/>
    </row>
    <row r="512">
      <c r="B512" s="813"/>
      <c r="D512" s="808"/>
      <c r="E512" s="958"/>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57"/>
      <c r="CC512" s="959"/>
    </row>
    <row r="513">
      <c r="B513" s="813"/>
      <c r="D513" s="808"/>
      <c r="E513" s="958"/>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57"/>
      <c r="CC513" s="959"/>
    </row>
    <row r="514">
      <c r="B514" s="813"/>
      <c r="D514" s="808"/>
      <c r="E514" s="958"/>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57"/>
      <c r="CC514" s="959"/>
    </row>
    <row r="515">
      <c r="B515" s="813"/>
      <c r="D515" s="808"/>
      <c r="E515" s="958"/>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57"/>
      <c r="CC515" s="959"/>
    </row>
    <row r="516">
      <c r="B516" s="813"/>
      <c r="D516" s="808"/>
      <c r="E516" s="958"/>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57"/>
      <c r="CC516" s="959"/>
    </row>
    <row r="517">
      <c r="B517" s="813"/>
      <c r="D517" s="808"/>
      <c r="E517" s="958"/>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57"/>
      <c r="CC517" s="959"/>
    </row>
    <row r="518">
      <c r="B518" s="813"/>
      <c r="D518" s="808"/>
      <c r="E518" s="958"/>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57"/>
      <c r="CC518" s="959"/>
    </row>
    <row r="519">
      <c r="B519" s="813"/>
      <c r="D519" s="808"/>
      <c r="E519" s="958"/>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57"/>
      <c r="CC519" s="959"/>
    </row>
    <row r="520">
      <c r="B520" s="813"/>
      <c r="D520" s="808"/>
      <c r="E520" s="958"/>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57"/>
      <c r="CC520" s="959"/>
    </row>
    <row r="521">
      <c r="B521" s="813"/>
      <c r="D521" s="808"/>
      <c r="E521" s="958"/>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57"/>
      <c r="CC521" s="959"/>
    </row>
    <row r="522">
      <c r="B522" s="813"/>
      <c r="D522" s="808"/>
      <c r="E522" s="958"/>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57"/>
      <c r="CC522" s="959"/>
    </row>
    <row r="523">
      <c r="B523" s="813"/>
      <c r="D523" s="808"/>
      <c r="E523" s="958"/>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57"/>
      <c r="CC523" s="959"/>
    </row>
    <row r="524">
      <c r="B524" s="813"/>
      <c r="D524" s="808"/>
      <c r="E524" s="958"/>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57"/>
      <c r="CC524" s="959"/>
    </row>
    <row r="525">
      <c r="B525" s="813"/>
      <c r="D525" s="808"/>
      <c r="E525" s="958"/>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57"/>
      <c r="CC525" s="959"/>
    </row>
    <row r="526">
      <c r="B526" s="813"/>
      <c r="D526" s="808"/>
      <c r="E526" s="958"/>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57"/>
      <c r="CC526" s="959"/>
    </row>
    <row r="527">
      <c r="B527" s="813"/>
      <c r="D527" s="808"/>
      <c r="E527" s="958"/>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57"/>
      <c r="CC527" s="959"/>
    </row>
    <row r="528">
      <c r="B528" s="813"/>
      <c r="D528" s="808"/>
      <c r="E528" s="958"/>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57"/>
      <c r="CC528" s="959"/>
    </row>
    <row r="529">
      <c r="B529" s="813"/>
      <c r="D529" s="808"/>
      <c r="E529" s="958"/>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57"/>
      <c r="CC529" s="959"/>
    </row>
    <row r="530">
      <c r="B530" s="813"/>
      <c r="D530" s="808"/>
      <c r="E530" s="958"/>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57"/>
      <c r="CC530" s="959"/>
    </row>
    <row r="531">
      <c r="B531" s="813"/>
      <c r="D531" s="808"/>
      <c r="E531" s="958"/>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57"/>
      <c r="CC531" s="959"/>
    </row>
    <row r="532">
      <c r="B532" s="813"/>
      <c r="D532" s="808"/>
      <c r="E532" s="958"/>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57"/>
      <c r="CC532" s="959"/>
    </row>
    <row r="533">
      <c r="B533" s="813"/>
      <c r="D533" s="808"/>
      <c r="E533" s="958"/>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57"/>
      <c r="CC533" s="959"/>
    </row>
    <row r="534">
      <c r="B534" s="813"/>
      <c r="D534" s="808"/>
      <c r="E534" s="958"/>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57"/>
      <c r="CC534" s="959"/>
    </row>
    <row r="535">
      <c r="B535" s="813"/>
      <c r="D535" s="808"/>
      <c r="E535" s="958"/>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57"/>
      <c r="CC535" s="959"/>
    </row>
    <row r="536">
      <c r="B536" s="813"/>
      <c r="D536" s="808"/>
      <c r="E536" s="958"/>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57"/>
      <c r="CC536" s="959"/>
    </row>
    <row r="537">
      <c r="B537" s="813"/>
      <c r="D537" s="808"/>
      <c r="E537" s="958"/>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57"/>
      <c r="CC537" s="959"/>
    </row>
    <row r="538">
      <c r="B538" s="813"/>
      <c r="D538" s="808"/>
      <c r="E538" s="958"/>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57"/>
      <c r="CC538" s="959"/>
    </row>
    <row r="539">
      <c r="B539" s="813"/>
      <c r="D539" s="808"/>
      <c r="E539" s="958"/>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57"/>
      <c r="CC539" s="959"/>
    </row>
    <row r="540">
      <c r="B540" s="813"/>
      <c r="D540" s="808"/>
      <c r="E540" s="958"/>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57"/>
      <c r="CC540" s="959"/>
    </row>
    <row r="541">
      <c r="B541" s="813"/>
      <c r="D541" s="808"/>
      <c r="E541" s="958"/>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57"/>
      <c r="CC541" s="959"/>
    </row>
    <row r="542">
      <c r="B542" s="813"/>
      <c r="D542" s="808"/>
      <c r="E542" s="958"/>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57"/>
      <c r="CC542" s="959"/>
    </row>
    <row r="543">
      <c r="B543" s="813"/>
      <c r="D543" s="808"/>
      <c r="E543" s="958"/>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57"/>
      <c r="CC543" s="959"/>
    </row>
    <row r="544">
      <c r="B544" s="813"/>
      <c r="D544" s="808"/>
      <c r="E544" s="958"/>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57"/>
      <c r="CC544" s="959"/>
    </row>
    <row r="545">
      <c r="B545" s="813"/>
      <c r="D545" s="808"/>
      <c r="E545" s="958"/>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57"/>
      <c r="CC545" s="959"/>
    </row>
    <row r="546">
      <c r="B546" s="813"/>
      <c r="D546" s="808"/>
      <c r="E546" s="958"/>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57"/>
      <c r="CC546" s="959"/>
    </row>
    <row r="547">
      <c r="B547" s="813"/>
      <c r="D547" s="808"/>
      <c r="E547" s="958"/>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57"/>
      <c r="CC547" s="959"/>
    </row>
    <row r="548">
      <c r="B548" s="813"/>
      <c r="D548" s="808"/>
      <c r="E548" s="958"/>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57"/>
      <c r="CC548" s="959"/>
    </row>
    <row r="549">
      <c r="B549" s="813"/>
      <c r="D549" s="808"/>
      <c r="E549" s="958"/>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57"/>
      <c r="CC549" s="959"/>
    </row>
    <row r="550">
      <c r="B550" s="813"/>
      <c r="D550" s="808"/>
      <c r="E550" s="958"/>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57"/>
      <c r="CC550" s="959"/>
    </row>
    <row r="551">
      <c r="B551" s="813"/>
      <c r="D551" s="808"/>
      <c r="E551" s="958"/>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57"/>
      <c r="CC551" s="959"/>
    </row>
    <row r="552">
      <c r="B552" s="813"/>
      <c r="D552" s="808"/>
      <c r="E552" s="958"/>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57"/>
      <c r="CC552" s="959"/>
    </row>
    <row r="553">
      <c r="B553" s="813"/>
      <c r="D553" s="808"/>
      <c r="E553" s="958"/>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57"/>
      <c r="CC553" s="959"/>
    </row>
    <row r="554">
      <c r="B554" s="813"/>
      <c r="D554" s="808"/>
      <c r="E554" s="958"/>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57"/>
      <c r="CC554" s="959"/>
    </row>
    <row r="555">
      <c r="B555" s="813"/>
      <c r="D555" s="808"/>
      <c r="E555" s="958"/>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57"/>
      <c r="CC555" s="959"/>
    </row>
    <row r="556">
      <c r="B556" s="813"/>
      <c r="D556" s="808"/>
      <c r="E556" s="958"/>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57"/>
      <c r="CC556" s="959"/>
    </row>
    <row r="557">
      <c r="B557" s="813"/>
      <c r="D557" s="808"/>
      <c r="E557" s="958"/>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57"/>
      <c r="CC557" s="959"/>
    </row>
    <row r="558">
      <c r="B558" s="813"/>
      <c r="D558" s="808"/>
      <c r="E558" s="958"/>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57"/>
      <c r="CC558" s="959"/>
    </row>
    <row r="559">
      <c r="B559" s="813"/>
      <c r="D559" s="808"/>
      <c r="E559" s="958"/>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57"/>
      <c r="CC559" s="959"/>
    </row>
    <row r="560">
      <c r="B560" s="813"/>
      <c r="D560" s="808"/>
      <c r="E560" s="958"/>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57"/>
      <c r="CC560" s="959"/>
    </row>
    <row r="561">
      <c r="B561" s="813"/>
      <c r="D561" s="808"/>
      <c r="E561" s="958"/>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57"/>
      <c r="CC561" s="959"/>
    </row>
    <row r="562">
      <c r="B562" s="813"/>
      <c r="D562" s="808"/>
      <c r="E562" s="958"/>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57"/>
      <c r="CC562" s="959"/>
    </row>
    <row r="563">
      <c r="B563" s="813"/>
      <c r="D563" s="808"/>
      <c r="E563" s="958"/>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57"/>
      <c r="CC563" s="959"/>
    </row>
    <row r="564">
      <c r="B564" s="813"/>
      <c r="D564" s="808"/>
      <c r="E564" s="958"/>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57"/>
      <c r="CC564" s="959"/>
    </row>
    <row r="565">
      <c r="B565" s="813"/>
      <c r="D565" s="808"/>
      <c r="E565" s="958"/>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57"/>
      <c r="CC565" s="959"/>
    </row>
    <row r="566">
      <c r="B566" s="813"/>
      <c r="D566" s="808"/>
      <c r="E566" s="958"/>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57"/>
      <c r="CC566" s="959"/>
    </row>
    <row r="567">
      <c r="B567" s="813"/>
      <c r="D567" s="808"/>
      <c r="E567" s="958"/>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57"/>
      <c r="CC567" s="959"/>
    </row>
    <row r="568">
      <c r="B568" s="813"/>
      <c r="D568" s="808"/>
      <c r="E568" s="958"/>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57"/>
      <c r="CC568" s="959"/>
    </row>
    <row r="569">
      <c r="B569" s="813"/>
      <c r="D569" s="808"/>
      <c r="E569" s="958"/>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57"/>
      <c r="CC569" s="959"/>
    </row>
    <row r="570">
      <c r="B570" s="813"/>
      <c r="D570" s="808"/>
      <c r="E570" s="958"/>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57"/>
      <c r="CC570" s="959"/>
    </row>
    <row r="571">
      <c r="B571" s="813"/>
      <c r="D571" s="808"/>
      <c r="E571" s="958"/>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57"/>
      <c r="CC571" s="959"/>
    </row>
    <row r="572">
      <c r="B572" s="813"/>
      <c r="D572" s="808"/>
      <c r="E572" s="958"/>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57"/>
      <c r="CC572" s="959"/>
    </row>
    <row r="573">
      <c r="B573" s="813"/>
      <c r="D573" s="808"/>
      <c r="E573" s="958"/>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57"/>
      <c r="CC573" s="959"/>
    </row>
    <row r="574">
      <c r="B574" s="813"/>
      <c r="D574" s="808"/>
      <c r="E574" s="958"/>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57"/>
      <c r="CC574" s="959"/>
    </row>
    <row r="575">
      <c r="B575" s="813"/>
      <c r="D575" s="808"/>
      <c r="E575" s="958"/>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57"/>
      <c r="CC575" s="959"/>
    </row>
    <row r="576">
      <c r="B576" s="813"/>
      <c r="D576" s="808"/>
      <c r="E576" s="958"/>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57"/>
      <c r="CC576" s="959"/>
    </row>
    <row r="577">
      <c r="B577" s="813"/>
      <c r="D577" s="808"/>
      <c r="E577" s="958"/>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57"/>
      <c r="CC577" s="959"/>
    </row>
    <row r="578">
      <c r="B578" s="813"/>
      <c r="D578" s="808"/>
      <c r="E578" s="958"/>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57"/>
      <c r="CC578" s="959"/>
    </row>
    <row r="579">
      <c r="B579" s="813"/>
      <c r="D579" s="808"/>
      <c r="E579" s="958"/>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57"/>
      <c r="CC579" s="959"/>
    </row>
    <row r="580">
      <c r="B580" s="813"/>
      <c r="D580" s="808"/>
      <c r="E580" s="958"/>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57"/>
      <c r="CC580" s="959"/>
    </row>
    <row r="581">
      <c r="B581" s="813"/>
      <c r="D581" s="808"/>
      <c r="E581" s="958"/>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57"/>
      <c r="CC581" s="959"/>
    </row>
    <row r="582">
      <c r="B582" s="813"/>
      <c r="D582" s="808"/>
      <c r="E582" s="958"/>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57"/>
      <c r="CC582" s="959"/>
    </row>
    <row r="583">
      <c r="B583" s="813"/>
      <c r="D583" s="808"/>
      <c r="E583" s="958"/>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57"/>
      <c r="CC583" s="959"/>
    </row>
    <row r="584">
      <c r="B584" s="813"/>
      <c r="D584" s="808"/>
      <c r="E584" s="958"/>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57"/>
      <c r="CC584" s="959"/>
    </row>
    <row r="585">
      <c r="B585" s="813"/>
      <c r="D585" s="808"/>
      <c r="E585" s="958"/>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57"/>
      <c r="CC585" s="959"/>
    </row>
    <row r="586">
      <c r="B586" s="813"/>
      <c r="D586" s="808"/>
      <c r="E586" s="958"/>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57"/>
      <c r="CC586" s="959"/>
    </row>
    <row r="587">
      <c r="B587" s="813"/>
      <c r="D587" s="808"/>
      <c r="E587" s="958"/>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57"/>
      <c r="CC587" s="959"/>
    </row>
    <row r="588">
      <c r="B588" s="813"/>
      <c r="D588" s="808"/>
      <c r="E588" s="958"/>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57"/>
      <c r="CC588" s="959"/>
    </row>
    <row r="589">
      <c r="B589" s="813"/>
      <c r="D589" s="808"/>
      <c r="E589" s="958"/>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57"/>
      <c r="CC589" s="959"/>
    </row>
    <row r="590">
      <c r="B590" s="813"/>
      <c r="D590" s="808"/>
      <c r="E590" s="958"/>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57"/>
      <c r="CC590" s="959"/>
    </row>
    <row r="591">
      <c r="B591" s="813"/>
      <c r="D591" s="808"/>
      <c r="E591" s="958"/>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57"/>
      <c r="CC591" s="959"/>
    </row>
    <row r="592">
      <c r="B592" s="813"/>
      <c r="D592" s="808"/>
      <c r="E592" s="958"/>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57"/>
      <c r="CC592" s="959"/>
    </row>
    <row r="593">
      <c r="B593" s="813"/>
      <c r="D593" s="808"/>
      <c r="E593" s="958"/>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57"/>
      <c r="CC593" s="959"/>
    </row>
    <row r="594">
      <c r="B594" s="813"/>
      <c r="D594" s="808"/>
      <c r="E594" s="958"/>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57"/>
      <c r="CC594" s="959"/>
    </row>
    <row r="595">
      <c r="B595" s="813"/>
      <c r="D595" s="808"/>
      <c r="E595" s="958"/>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57"/>
      <c r="CC595" s="959"/>
    </row>
    <row r="596">
      <c r="B596" s="813"/>
      <c r="D596" s="808"/>
      <c r="E596" s="958"/>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57"/>
      <c r="CC596" s="959"/>
    </row>
    <row r="597">
      <c r="B597" s="813"/>
      <c r="D597" s="808"/>
      <c r="E597" s="958"/>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57"/>
      <c r="CC597" s="959"/>
    </row>
    <row r="598">
      <c r="B598" s="813"/>
      <c r="D598" s="808"/>
      <c r="E598" s="958"/>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57"/>
      <c r="CC598" s="959"/>
    </row>
    <row r="599">
      <c r="B599" s="813"/>
      <c r="D599" s="808"/>
      <c r="E599" s="958"/>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57"/>
      <c r="CC599" s="959"/>
    </row>
    <row r="600">
      <c r="B600" s="813"/>
      <c r="D600" s="808"/>
      <c r="E600" s="958"/>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57"/>
      <c r="CC600" s="959"/>
    </row>
    <row r="601">
      <c r="B601" s="813"/>
      <c r="D601" s="808"/>
      <c r="E601" s="958"/>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57"/>
      <c r="CC601" s="959"/>
    </row>
    <row r="602">
      <c r="B602" s="813"/>
      <c r="D602" s="808"/>
      <c r="E602" s="958"/>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57"/>
      <c r="CC602" s="959"/>
    </row>
    <row r="603">
      <c r="B603" s="813"/>
      <c r="D603" s="808"/>
      <c r="E603" s="958"/>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57"/>
      <c r="CC603" s="959"/>
    </row>
    <row r="604">
      <c r="B604" s="813"/>
      <c r="D604" s="808"/>
      <c r="E604" s="958"/>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57"/>
      <c r="CC604" s="959"/>
    </row>
    <row r="605">
      <c r="B605" s="813"/>
      <c r="D605" s="808"/>
      <c r="E605" s="958"/>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57"/>
      <c r="CC605" s="959"/>
    </row>
    <row r="606">
      <c r="B606" s="813"/>
      <c r="D606" s="808"/>
      <c r="E606" s="958"/>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57"/>
      <c r="CC606" s="959"/>
    </row>
    <row r="607">
      <c r="B607" s="813"/>
      <c r="D607" s="808"/>
      <c r="E607" s="958"/>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57"/>
      <c r="CC607" s="959"/>
    </row>
    <row r="608">
      <c r="B608" s="813"/>
      <c r="D608" s="808"/>
      <c r="E608" s="958"/>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57"/>
      <c r="CC608" s="959"/>
    </row>
    <row r="609">
      <c r="B609" s="813"/>
      <c r="D609" s="808"/>
      <c r="E609" s="958"/>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57"/>
      <c r="CC609" s="959"/>
    </row>
    <row r="610">
      <c r="B610" s="813"/>
      <c r="D610" s="808"/>
      <c r="E610" s="958"/>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57"/>
      <c r="CC610" s="959"/>
    </row>
    <row r="611">
      <c r="B611" s="813"/>
      <c r="D611" s="808"/>
      <c r="E611" s="958"/>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57"/>
      <c r="CC611" s="959"/>
    </row>
    <row r="612">
      <c r="B612" s="813"/>
      <c r="D612" s="808"/>
      <c r="E612" s="958"/>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57"/>
      <c r="CC612" s="959"/>
    </row>
    <row r="613">
      <c r="B613" s="813"/>
      <c r="D613" s="808"/>
      <c r="E613" s="958"/>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57"/>
      <c r="CC613" s="959"/>
    </row>
    <row r="614">
      <c r="B614" s="813"/>
      <c r="D614" s="808"/>
      <c r="E614" s="958"/>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57"/>
      <c r="CC614" s="959"/>
    </row>
    <row r="615">
      <c r="B615" s="813"/>
      <c r="D615" s="808"/>
      <c r="E615" s="958"/>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57"/>
      <c r="CC615" s="959"/>
    </row>
    <row r="616">
      <c r="B616" s="813"/>
      <c r="D616" s="808"/>
      <c r="E616" s="958"/>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57"/>
      <c r="CC616" s="959"/>
    </row>
    <row r="617">
      <c r="B617" s="813"/>
      <c r="D617" s="808"/>
      <c r="E617" s="958"/>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57"/>
      <c r="CC617" s="959"/>
    </row>
    <row r="618">
      <c r="B618" s="813"/>
      <c r="D618" s="808"/>
      <c r="E618" s="958"/>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57"/>
      <c r="CC618" s="959"/>
    </row>
    <row r="619">
      <c r="B619" s="813"/>
      <c r="D619" s="808"/>
      <c r="E619" s="958"/>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57"/>
      <c r="CC619" s="959"/>
    </row>
    <row r="620">
      <c r="B620" s="813"/>
      <c r="D620" s="808"/>
      <c r="E620" s="958"/>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57"/>
      <c r="CC620" s="959"/>
    </row>
    <row r="621">
      <c r="B621" s="813"/>
      <c r="D621" s="808"/>
      <c r="E621" s="958"/>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57"/>
      <c r="CC621" s="959"/>
    </row>
    <row r="622">
      <c r="B622" s="813"/>
      <c r="D622" s="808"/>
      <c r="E622" s="958"/>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57"/>
      <c r="CC622" s="959"/>
    </row>
    <row r="623">
      <c r="B623" s="813"/>
      <c r="D623" s="808"/>
      <c r="E623" s="958"/>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57"/>
      <c r="CC623" s="959"/>
    </row>
    <row r="624">
      <c r="B624" s="813"/>
      <c r="D624" s="808"/>
      <c r="E624" s="958"/>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57"/>
      <c r="CC624" s="959"/>
    </row>
    <row r="625">
      <c r="B625" s="813"/>
      <c r="D625" s="808"/>
      <c r="E625" s="958"/>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57"/>
      <c r="CC625" s="959"/>
    </row>
    <row r="626">
      <c r="B626" s="813"/>
      <c r="D626" s="808"/>
      <c r="E626" s="958"/>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57"/>
      <c r="CC626" s="959"/>
    </row>
    <row r="627">
      <c r="B627" s="813"/>
      <c r="D627" s="808"/>
      <c r="E627" s="958"/>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57"/>
      <c r="CC627" s="959"/>
    </row>
    <row r="628">
      <c r="B628" s="813"/>
      <c r="D628" s="808"/>
      <c r="E628" s="958"/>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57"/>
      <c r="CC628" s="959"/>
    </row>
    <row r="629">
      <c r="B629" s="813"/>
      <c r="D629" s="808"/>
      <c r="E629" s="958"/>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57"/>
      <c r="CC629" s="959"/>
    </row>
    <row r="630">
      <c r="B630" s="813"/>
      <c r="D630" s="808"/>
      <c r="E630" s="958"/>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57"/>
      <c r="CC630" s="959"/>
    </row>
    <row r="631">
      <c r="B631" s="813"/>
      <c r="D631" s="808"/>
      <c r="E631" s="958"/>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57"/>
      <c r="CC631" s="959"/>
    </row>
    <row r="632">
      <c r="B632" s="813"/>
      <c r="D632" s="808"/>
      <c r="E632" s="958"/>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57"/>
      <c r="CC632" s="959"/>
    </row>
    <row r="633">
      <c r="B633" s="813"/>
      <c r="D633" s="808"/>
      <c r="E633" s="958"/>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57"/>
      <c r="CC633" s="959"/>
    </row>
    <row r="634">
      <c r="B634" s="813"/>
      <c r="D634" s="808"/>
      <c r="E634" s="958"/>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57"/>
      <c r="CC634" s="959"/>
    </row>
    <row r="635">
      <c r="B635" s="813"/>
      <c r="D635" s="808"/>
      <c r="E635" s="958"/>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57"/>
      <c r="CC635" s="959"/>
    </row>
    <row r="636">
      <c r="B636" s="813"/>
      <c r="D636" s="808"/>
      <c r="E636" s="958"/>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57"/>
      <c r="CC636" s="959"/>
    </row>
    <row r="637">
      <c r="B637" s="813"/>
      <c r="D637" s="808"/>
      <c r="E637" s="958"/>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57"/>
      <c r="CC637" s="959"/>
    </row>
    <row r="638">
      <c r="B638" s="813"/>
      <c r="D638" s="808"/>
      <c r="E638" s="958"/>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57"/>
      <c r="CC638" s="959"/>
    </row>
    <row r="639">
      <c r="B639" s="813"/>
      <c r="D639" s="808"/>
      <c r="E639" s="958"/>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57"/>
      <c r="CC639" s="959"/>
    </row>
    <row r="640">
      <c r="B640" s="813"/>
      <c r="D640" s="808"/>
      <c r="E640" s="958"/>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57"/>
      <c r="CC640" s="959"/>
    </row>
    <row r="641">
      <c r="B641" s="813"/>
      <c r="D641" s="808"/>
      <c r="E641" s="958"/>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57"/>
      <c r="CC641" s="959"/>
    </row>
    <row r="642">
      <c r="B642" s="813"/>
      <c r="D642" s="808"/>
      <c r="E642" s="958"/>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57"/>
      <c r="CC642" s="959"/>
    </row>
    <row r="643">
      <c r="B643" s="813"/>
      <c r="D643" s="808"/>
      <c r="E643" s="958"/>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57"/>
      <c r="CC643" s="959"/>
    </row>
    <row r="644">
      <c r="B644" s="813"/>
      <c r="D644" s="808"/>
      <c r="E644" s="958"/>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57"/>
      <c r="CC644" s="959"/>
    </row>
    <row r="645">
      <c r="B645" s="813"/>
      <c r="D645" s="808"/>
      <c r="E645" s="958"/>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57"/>
      <c r="CC645" s="959"/>
    </row>
    <row r="646">
      <c r="B646" s="813"/>
      <c r="D646" s="808"/>
      <c r="E646" s="958"/>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57"/>
      <c r="CC646" s="959"/>
    </row>
    <row r="647">
      <c r="B647" s="813"/>
      <c r="D647" s="808"/>
      <c r="E647" s="958"/>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57"/>
      <c r="CC647" s="959"/>
    </row>
    <row r="648">
      <c r="B648" s="813"/>
      <c r="D648" s="808"/>
      <c r="E648" s="958"/>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57"/>
      <c r="CC648" s="959"/>
    </row>
    <row r="649">
      <c r="B649" s="813"/>
      <c r="D649" s="808"/>
      <c r="E649" s="958"/>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57"/>
      <c r="CC649" s="959"/>
    </row>
    <row r="650">
      <c r="B650" s="813"/>
      <c r="D650" s="808"/>
      <c r="E650" s="958"/>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57"/>
      <c r="CC650" s="959"/>
    </row>
    <row r="651">
      <c r="B651" s="813"/>
      <c r="D651" s="808"/>
      <c r="E651" s="958"/>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57"/>
      <c r="CC651" s="959"/>
    </row>
    <row r="652">
      <c r="B652" s="813"/>
      <c r="D652" s="808"/>
      <c r="E652" s="958"/>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57"/>
      <c r="CC652" s="959"/>
    </row>
    <row r="653">
      <c r="B653" s="813"/>
      <c r="D653" s="808"/>
      <c r="E653" s="958"/>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57"/>
      <c r="CC653" s="959"/>
    </row>
    <row r="654">
      <c r="B654" s="813"/>
      <c r="D654" s="808"/>
      <c r="E654" s="958"/>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57"/>
      <c r="CC654" s="959"/>
    </row>
    <row r="655">
      <c r="B655" s="813"/>
      <c r="D655" s="808"/>
      <c r="E655" s="958"/>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57"/>
      <c r="CC655" s="959"/>
    </row>
    <row r="656">
      <c r="B656" s="813"/>
      <c r="D656" s="808"/>
      <c r="E656" s="958"/>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57"/>
      <c r="CC656" s="959"/>
    </row>
    <row r="657">
      <c r="B657" s="813"/>
      <c r="D657" s="808"/>
      <c r="E657" s="958"/>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57"/>
      <c r="CC657" s="959"/>
    </row>
    <row r="658">
      <c r="B658" s="813"/>
      <c r="D658" s="808"/>
      <c r="E658" s="958"/>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57"/>
      <c r="CC658" s="959"/>
    </row>
    <row r="659">
      <c r="B659" s="813"/>
      <c r="D659" s="808"/>
      <c r="E659" s="958"/>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57"/>
      <c r="CC659" s="959"/>
    </row>
    <row r="660">
      <c r="B660" s="813"/>
      <c r="D660" s="808"/>
      <c r="E660" s="958"/>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57"/>
      <c r="CC660" s="959"/>
    </row>
    <row r="661">
      <c r="B661" s="813"/>
      <c r="D661" s="808"/>
      <c r="E661" s="958"/>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57"/>
      <c r="CC661" s="959"/>
    </row>
    <row r="662">
      <c r="B662" s="813"/>
      <c r="D662" s="808"/>
      <c r="E662" s="958"/>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57"/>
      <c r="CC662" s="959"/>
    </row>
    <row r="663">
      <c r="B663" s="813"/>
      <c r="D663" s="808"/>
      <c r="E663" s="958"/>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57"/>
      <c r="CC663" s="959"/>
    </row>
    <row r="664">
      <c r="B664" s="813"/>
      <c r="D664" s="808"/>
      <c r="E664" s="958"/>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57"/>
      <c r="CC664" s="959"/>
    </row>
    <row r="665">
      <c r="B665" s="813"/>
      <c r="D665" s="808"/>
      <c r="E665" s="958"/>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57"/>
      <c r="CC665" s="959"/>
    </row>
    <row r="666">
      <c r="B666" s="813"/>
      <c r="D666" s="808"/>
      <c r="E666" s="958"/>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57"/>
      <c r="CC666" s="959"/>
    </row>
    <row r="667">
      <c r="B667" s="813"/>
      <c r="D667" s="808"/>
      <c r="E667" s="958"/>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57"/>
      <c r="CC667" s="959"/>
    </row>
    <row r="668">
      <c r="B668" s="813"/>
      <c r="D668" s="808"/>
      <c r="E668" s="958"/>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57"/>
      <c r="CC668" s="959"/>
    </row>
    <row r="669">
      <c r="B669" s="813"/>
      <c r="D669" s="808"/>
      <c r="E669" s="958"/>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57"/>
      <c r="CC669" s="959"/>
    </row>
    <row r="670">
      <c r="B670" s="813"/>
      <c r="D670" s="808"/>
      <c r="E670" s="958"/>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57"/>
      <c r="CC670" s="959"/>
    </row>
    <row r="671">
      <c r="B671" s="813"/>
      <c r="D671" s="808"/>
      <c r="E671" s="958"/>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57"/>
      <c r="CC671" s="959"/>
    </row>
    <row r="672">
      <c r="B672" s="813"/>
      <c r="D672" s="808"/>
      <c r="E672" s="958"/>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57"/>
      <c r="CC672" s="959"/>
    </row>
    <row r="673">
      <c r="B673" s="813"/>
      <c r="D673" s="808"/>
      <c r="E673" s="958"/>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57"/>
      <c r="CC673" s="959"/>
    </row>
    <row r="674">
      <c r="B674" s="813"/>
      <c r="D674" s="808"/>
      <c r="E674" s="958"/>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57"/>
      <c r="CC674" s="959"/>
    </row>
    <row r="675">
      <c r="B675" s="813"/>
      <c r="D675" s="808"/>
      <c r="E675" s="958"/>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57"/>
      <c r="CC675" s="959"/>
    </row>
    <row r="676">
      <c r="B676" s="813"/>
      <c r="D676" s="808"/>
      <c r="E676" s="958"/>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57"/>
      <c r="CC676" s="959"/>
    </row>
    <row r="677">
      <c r="B677" s="813"/>
      <c r="D677" s="808"/>
      <c r="E677" s="958"/>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57"/>
      <c r="CC677" s="959"/>
    </row>
    <row r="678">
      <c r="B678" s="813"/>
      <c r="D678" s="808"/>
      <c r="E678" s="958"/>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57"/>
      <c r="CC678" s="959"/>
    </row>
    <row r="679">
      <c r="B679" s="813"/>
      <c r="D679" s="808"/>
      <c r="E679" s="958"/>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57"/>
      <c r="CC679" s="959"/>
    </row>
    <row r="680">
      <c r="B680" s="813"/>
      <c r="D680" s="808"/>
      <c r="E680" s="958"/>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57"/>
      <c r="CC680" s="959"/>
    </row>
    <row r="681">
      <c r="B681" s="813"/>
      <c r="D681" s="808"/>
      <c r="E681" s="958"/>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57"/>
      <c r="CC681" s="959"/>
    </row>
    <row r="682">
      <c r="B682" s="813"/>
      <c r="D682" s="808"/>
      <c r="E682" s="958"/>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57"/>
      <c r="CC682" s="959"/>
    </row>
    <row r="683">
      <c r="B683" s="813"/>
      <c r="D683" s="808"/>
      <c r="E683" s="958"/>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57"/>
      <c r="CC683" s="959"/>
    </row>
    <row r="684">
      <c r="B684" s="813"/>
      <c r="D684" s="808"/>
      <c r="E684" s="958"/>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57"/>
      <c r="CC684" s="959"/>
    </row>
    <row r="685">
      <c r="B685" s="813"/>
      <c r="D685" s="808"/>
      <c r="E685" s="958"/>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57"/>
      <c r="CC685" s="959"/>
    </row>
    <row r="686">
      <c r="B686" s="813"/>
      <c r="D686" s="808"/>
      <c r="E686" s="958"/>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57"/>
      <c r="CC686" s="959"/>
    </row>
    <row r="687">
      <c r="B687" s="813"/>
      <c r="D687" s="808"/>
      <c r="E687" s="958"/>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57"/>
      <c r="CC687" s="959"/>
    </row>
    <row r="688">
      <c r="B688" s="813"/>
      <c r="D688" s="808"/>
      <c r="E688" s="958"/>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57"/>
      <c r="CC688" s="959"/>
    </row>
    <row r="689">
      <c r="B689" s="813"/>
      <c r="D689" s="808"/>
      <c r="E689" s="958"/>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57"/>
      <c r="CC689" s="959"/>
    </row>
    <row r="690">
      <c r="B690" s="813"/>
      <c r="D690" s="808"/>
      <c r="E690" s="958"/>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57"/>
      <c r="CC690" s="959"/>
    </row>
    <row r="691">
      <c r="B691" s="813"/>
      <c r="D691" s="808"/>
      <c r="E691" s="958"/>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57"/>
      <c r="CC691" s="959"/>
    </row>
    <row r="692">
      <c r="B692" s="813"/>
      <c r="D692" s="808"/>
      <c r="E692" s="958"/>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57"/>
      <c r="CC692" s="959"/>
    </row>
    <row r="693">
      <c r="B693" s="813"/>
      <c r="D693" s="808"/>
      <c r="E693" s="958"/>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57"/>
      <c r="CC693" s="959"/>
    </row>
    <row r="694">
      <c r="B694" s="813"/>
      <c r="D694" s="808"/>
      <c r="E694" s="958"/>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57"/>
      <c r="CC694" s="959"/>
    </row>
    <row r="695">
      <c r="B695" s="813"/>
      <c r="D695" s="808"/>
      <c r="E695" s="958"/>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57"/>
      <c r="CC695" s="959"/>
    </row>
    <row r="696">
      <c r="B696" s="813"/>
      <c r="D696" s="808"/>
      <c r="E696" s="958"/>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57"/>
      <c r="CC696" s="959"/>
    </row>
    <row r="697">
      <c r="B697" s="813"/>
      <c r="D697" s="808"/>
      <c r="E697" s="958"/>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57"/>
      <c r="CC697" s="959"/>
    </row>
    <row r="698">
      <c r="B698" s="813"/>
      <c r="D698" s="808"/>
      <c r="E698" s="958"/>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57"/>
      <c r="CC698" s="959"/>
    </row>
    <row r="699">
      <c r="B699" s="813"/>
      <c r="D699" s="808"/>
      <c r="E699" s="958"/>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57"/>
      <c r="CC699" s="959"/>
    </row>
    <row r="700">
      <c r="B700" s="813"/>
      <c r="D700" s="808"/>
      <c r="E700" s="958"/>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57"/>
      <c r="CC700" s="959"/>
    </row>
    <row r="701">
      <c r="B701" s="813"/>
      <c r="D701" s="808"/>
      <c r="E701" s="958"/>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57"/>
      <c r="CC701" s="959"/>
    </row>
    <row r="702">
      <c r="B702" s="813"/>
      <c r="D702" s="808"/>
      <c r="E702" s="958"/>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57"/>
      <c r="CC702" s="959"/>
    </row>
    <row r="703">
      <c r="B703" s="813"/>
      <c r="D703" s="808"/>
      <c r="E703" s="958"/>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57"/>
      <c r="CC703" s="959"/>
    </row>
    <row r="704">
      <c r="B704" s="813"/>
      <c r="D704" s="808"/>
      <c r="E704" s="958"/>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57"/>
      <c r="CC704" s="959"/>
    </row>
    <row r="705">
      <c r="B705" s="813"/>
      <c r="D705" s="808"/>
      <c r="E705" s="958"/>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57"/>
      <c r="CC705" s="959"/>
    </row>
    <row r="706">
      <c r="B706" s="813"/>
      <c r="D706" s="808"/>
      <c r="E706" s="958"/>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57"/>
      <c r="CC706" s="959"/>
    </row>
    <row r="707">
      <c r="B707" s="813"/>
      <c r="D707" s="808"/>
      <c r="E707" s="958"/>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57"/>
      <c r="CC707" s="959"/>
    </row>
    <row r="708">
      <c r="B708" s="813"/>
      <c r="D708" s="808"/>
      <c r="E708" s="958"/>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57"/>
      <c r="CC708" s="959"/>
    </row>
    <row r="709">
      <c r="B709" s="813"/>
      <c r="D709" s="808"/>
      <c r="E709" s="958"/>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57"/>
      <c r="CC709" s="959"/>
    </row>
    <row r="710">
      <c r="B710" s="813"/>
      <c r="D710" s="808"/>
      <c r="E710" s="958"/>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57"/>
      <c r="CC710" s="959"/>
    </row>
    <row r="711">
      <c r="B711" s="813"/>
      <c r="D711" s="808"/>
      <c r="E711" s="958"/>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57"/>
      <c r="CC711" s="959"/>
    </row>
    <row r="712">
      <c r="B712" s="813"/>
      <c r="D712" s="808"/>
      <c r="E712" s="958"/>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57"/>
      <c r="CC712" s="959"/>
    </row>
    <row r="713">
      <c r="B713" s="813"/>
      <c r="D713" s="808"/>
      <c r="E713" s="958"/>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57"/>
      <c r="CC713" s="959"/>
    </row>
    <row r="714">
      <c r="B714" s="813"/>
      <c r="D714" s="808"/>
      <c r="E714" s="958"/>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57"/>
      <c r="CC714" s="959"/>
    </row>
    <row r="715">
      <c r="B715" s="813"/>
      <c r="D715" s="808"/>
      <c r="E715" s="958"/>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57"/>
      <c r="CC715" s="959"/>
    </row>
    <row r="716">
      <c r="B716" s="813"/>
      <c r="D716" s="808"/>
      <c r="E716" s="958"/>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57"/>
      <c r="CC716" s="959"/>
    </row>
    <row r="717">
      <c r="B717" s="813"/>
      <c r="D717" s="808"/>
      <c r="E717" s="958"/>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57"/>
      <c r="CC717" s="959"/>
    </row>
    <row r="718">
      <c r="B718" s="813"/>
      <c r="D718" s="808"/>
      <c r="E718" s="958"/>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57"/>
      <c r="CC718" s="959"/>
    </row>
    <row r="719">
      <c r="B719" s="813"/>
      <c r="D719" s="808"/>
      <c r="E719" s="958"/>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57"/>
      <c r="CC719" s="959"/>
    </row>
    <row r="720">
      <c r="B720" s="813"/>
      <c r="D720" s="808"/>
      <c r="E720" s="958"/>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57"/>
      <c r="CC720" s="959"/>
    </row>
    <row r="721">
      <c r="B721" s="813"/>
      <c r="D721" s="808"/>
      <c r="E721" s="958"/>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57"/>
      <c r="CC721" s="959"/>
    </row>
    <row r="722">
      <c r="B722" s="813"/>
      <c r="D722" s="808"/>
      <c r="E722" s="958"/>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57"/>
      <c r="CC722" s="959"/>
    </row>
    <row r="723">
      <c r="B723" s="813"/>
      <c r="D723" s="808"/>
      <c r="E723" s="958"/>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57"/>
      <c r="CC723" s="959"/>
    </row>
    <row r="724">
      <c r="B724" s="813"/>
      <c r="D724" s="808"/>
      <c r="E724" s="958"/>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57"/>
      <c r="CC724" s="959"/>
    </row>
    <row r="725">
      <c r="B725" s="813"/>
      <c r="D725" s="808"/>
      <c r="E725" s="958"/>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57"/>
      <c r="CC725" s="959"/>
    </row>
    <row r="726">
      <c r="B726" s="813"/>
      <c r="D726" s="808"/>
      <c r="E726" s="958"/>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57"/>
      <c r="CC726" s="959"/>
    </row>
    <row r="727">
      <c r="B727" s="813"/>
      <c r="D727" s="808"/>
      <c r="E727" s="958"/>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57"/>
      <c r="CC727" s="959"/>
    </row>
    <row r="728">
      <c r="B728" s="813"/>
      <c r="D728" s="808"/>
      <c r="E728" s="958"/>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57"/>
      <c r="CC728" s="959"/>
    </row>
    <row r="729">
      <c r="B729" s="813"/>
      <c r="D729" s="808"/>
      <c r="E729" s="958"/>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57"/>
      <c r="CC729" s="959"/>
    </row>
    <row r="730">
      <c r="B730" s="813"/>
      <c r="D730" s="808"/>
      <c r="E730" s="958"/>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57"/>
      <c r="CC730" s="959"/>
    </row>
    <row r="731">
      <c r="B731" s="813"/>
      <c r="D731" s="808"/>
      <c r="E731" s="958"/>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57"/>
      <c r="CC731" s="959"/>
    </row>
    <row r="732">
      <c r="B732" s="813"/>
      <c r="D732" s="808"/>
      <c r="E732" s="958"/>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57"/>
      <c r="CC732" s="959"/>
    </row>
    <row r="733">
      <c r="B733" s="813"/>
      <c r="D733" s="808"/>
      <c r="E733" s="958"/>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57"/>
      <c r="CC733" s="959"/>
    </row>
    <row r="734">
      <c r="B734" s="813"/>
      <c r="D734" s="808"/>
      <c r="E734" s="958"/>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57"/>
      <c r="CC734" s="959"/>
    </row>
    <row r="735">
      <c r="B735" s="813"/>
      <c r="D735" s="808"/>
      <c r="E735" s="958"/>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57"/>
      <c r="CC735" s="959"/>
    </row>
    <row r="736">
      <c r="B736" s="813"/>
      <c r="D736" s="808"/>
      <c r="E736" s="958"/>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57"/>
      <c r="CC736" s="959"/>
    </row>
    <row r="737">
      <c r="B737" s="813"/>
      <c r="D737" s="808"/>
      <c r="E737" s="958"/>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57"/>
      <c r="CC737" s="959"/>
    </row>
    <row r="738">
      <c r="B738" s="813"/>
      <c r="D738" s="808"/>
      <c r="E738" s="958"/>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57"/>
      <c r="CC738" s="959"/>
    </row>
    <row r="739">
      <c r="B739" s="813"/>
      <c r="D739" s="808"/>
      <c r="E739" s="958"/>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57"/>
      <c r="CC739" s="959"/>
    </row>
    <row r="740">
      <c r="B740" s="813"/>
      <c r="D740" s="808"/>
      <c r="E740" s="958"/>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57"/>
      <c r="CC740" s="959"/>
    </row>
    <row r="741">
      <c r="B741" s="813"/>
      <c r="D741" s="808"/>
      <c r="E741" s="958"/>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57"/>
      <c r="CC741" s="959"/>
    </row>
    <row r="742">
      <c r="B742" s="813"/>
      <c r="D742" s="808"/>
      <c r="E742" s="958"/>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57"/>
      <c r="CC742" s="959"/>
    </row>
    <row r="743">
      <c r="B743" s="813"/>
      <c r="D743" s="808"/>
      <c r="E743" s="958"/>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57"/>
      <c r="CC743" s="959"/>
    </row>
    <row r="744">
      <c r="B744" s="813"/>
      <c r="D744" s="808"/>
      <c r="E744" s="958"/>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57"/>
      <c r="CC744" s="959"/>
    </row>
    <row r="745">
      <c r="B745" s="813"/>
      <c r="D745" s="808"/>
      <c r="E745" s="958"/>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57"/>
      <c r="CC745" s="959"/>
    </row>
    <row r="746">
      <c r="B746" s="813"/>
      <c r="D746" s="808"/>
      <c r="E746" s="958"/>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57"/>
      <c r="CC746" s="959"/>
    </row>
    <row r="747">
      <c r="B747" s="813"/>
      <c r="D747" s="808"/>
      <c r="E747" s="958"/>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57"/>
      <c r="CC747" s="959"/>
    </row>
    <row r="748">
      <c r="B748" s="813"/>
      <c r="D748" s="808"/>
      <c r="E748" s="958"/>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57"/>
      <c r="CC748" s="959"/>
    </row>
    <row r="749">
      <c r="B749" s="813"/>
      <c r="D749" s="808"/>
      <c r="E749" s="958"/>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57"/>
      <c r="CC749" s="959"/>
    </row>
    <row r="750">
      <c r="B750" s="813"/>
      <c r="D750" s="808"/>
      <c r="E750" s="958"/>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57"/>
      <c r="CC750" s="959"/>
    </row>
    <row r="751">
      <c r="B751" s="813"/>
      <c r="D751" s="808"/>
      <c r="E751" s="958"/>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57"/>
      <c r="CC751" s="959"/>
    </row>
    <row r="752">
      <c r="B752" s="813"/>
      <c r="D752" s="808"/>
      <c r="E752" s="958"/>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57"/>
      <c r="CC752" s="959"/>
    </row>
    <row r="753">
      <c r="B753" s="813"/>
      <c r="D753" s="808"/>
      <c r="E753" s="958"/>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57"/>
      <c r="CC753" s="959"/>
    </row>
    <row r="754">
      <c r="B754" s="813"/>
      <c r="D754" s="808"/>
      <c r="E754" s="958"/>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57"/>
      <c r="CC754" s="959"/>
    </row>
    <row r="755">
      <c r="B755" s="813"/>
      <c r="D755" s="808"/>
      <c r="E755" s="958"/>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57"/>
      <c r="CC755" s="959"/>
    </row>
    <row r="756">
      <c r="B756" s="813"/>
      <c r="D756" s="808"/>
      <c r="E756" s="958"/>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57"/>
      <c r="CC756" s="959"/>
    </row>
    <row r="757">
      <c r="B757" s="813"/>
      <c r="D757" s="808"/>
      <c r="E757" s="958"/>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57"/>
      <c r="CC757" s="959"/>
    </row>
    <row r="758">
      <c r="B758" s="813"/>
      <c r="D758" s="808"/>
      <c r="E758" s="958"/>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57"/>
      <c r="CC758" s="959"/>
    </row>
    <row r="759">
      <c r="B759" s="813"/>
      <c r="D759" s="808"/>
      <c r="E759" s="958"/>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57"/>
      <c r="CC759" s="959"/>
    </row>
    <row r="760">
      <c r="B760" s="813"/>
      <c r="D760" s="808"/>
      <c r="E760" s="958"/>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57"/>
      <c r="CC760" s="959"/>
    </row>
    <row r="761">
      <c r="B761" s="813"/>
      <c r="D761" s="808"/>
      <c r="E761" s="958"/>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57"/>
      <c r="CC761" s="959"/>
    </row>
    <row r="762">
      <c r="B762" s="813"/>
      <c r="D762" s="808"/>
      <c r="E762" s="958"/>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57"/>
      <c r="CC762" s="959"/>
    </row>
    <row r="763">
      <c r="B763" s="813"/>
      <c r="D763" s="808"/>
      <c r="E763" s="958"/>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57"/>
      <c r="CC763" s="959"/>
    </row>
    <row r="764">
      <c r="B764" s="813"/>
      <c r="D764" s="808"/>
      <c r="E764" s="958"/>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57"/>
      <c r="CC764" s="959"/>
    </row>
    <row r="765">
      <c r="B765" s="813"/>
      <c r="D765" s="808"/>
      <c r="E765" s="958"/>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57"/>
      <c r="CC765" s="959"/>
    </row>
    <row r="766">
      <c r="B766" s="813"/>
      <c r="D766" s="808"/>
      <c r="E766" s="958"/>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57"/>
      <c r="CC766" s="959"/>
    </row>
    <row r="767">
      <c r="B767" s="813"/>
      <c r="D767" s="808"/>
      <c r="E767" s="958"/>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57"/>
      <c r="CC767" s="959"/>
    </row>
    <row r="768">
      <c r="B768" s="813"/>
      <c r="D768" s="808"/>
      <c r="E768" s="958"/>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57"/>
      <c r="CC768" s="959"/>
    </row>
    <row r="769">
      <c r="B769" s="813"/>
      <c r="D769" s="808"/>
      <c r="E769" s="958"/>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57"/>
      <c r="CC769" s="959"/>
    </row>
    <row r="770">
      <c r="B770" s="813"/>
      <c r="D770" s="808"/>
      <c r="E770" s="958"/>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57"/>
      <c r="CC770" s="959"/>
    </row>
    <row r="771">
      <c r="B771" s="813"/>
      <c r="D771" s="808"/>
      <c r="E771" s="958"/>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57"/>
      <c r="CC771" s="959"/>
    </row>
    <row r="772">
      <c r="B772" s="813"/>
      <c r="D772" s="808"/>
      <c r="E772" s="958"/>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57"/>
      <c r="CC772" s="959"/>
    </row>
    <row r="773">
      <c r="B773" s="813"/>
      <c r="D773" s="808"/>
      <c r="E773" s="958"/>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57"/>
      <c r="CC773" s="959"/>
    </row>
    <row r="774">
      <c r="B774" s="813"/>
      <c r="D774" s="808"/>
      <c r="E774" s="958"/>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57"/>
      <c r="CC774" s="959"/>
    </row>
    <row r="775">
      <c r="B775" s="813"/>
      <c r="D775" s="808"/>
      <c r="E775" s="958"/>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57"/>
      <c r="CC775" s="959"/>
    </row>
    <row r="776">
      <c r="B776" s="813"/>
      <c r="D776" s="808"/>
      <c r="E776" s="958"/>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57"/>
      <c r="CC776" s="959"/>
    </row>
    <row r="777">
      <c r="B777" s="813"/>
      <c r="D777" s="808"/>
      <c r="E777" s="958"/>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57"/>
      <c r="CC777" s="959"/>
    </row>
    <row r="778">
      <c r="B778" s="813"/>
      <c r="D778" s="808"/>
      <c r="E778" s="958"/>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57"/>
      <c r="CC778" s="959"/>
    </row>
    <row r="779">
      <c r="B779" s="813"/>
      <c r="D779" s="808"/>
      <c r="E779" s="958"/>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57"/>
      <c r="CC779" s="959"/>
    </row>
    <row r="780">
      <c r="B780" s="813"/>
      <c r="D780" s="808"/>
      <c r="E780" s="958"/>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57"/>
      <c r="CC780" s="959"/>
    </row>
    <row r="781">
      <c r="B781" s="813"/>
      <c r="D781" s="808"/>
      <c r="E781" s="958"/>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57"/>
      <c r="CC781" s="959"/>
    </row>
    <row r="782">
      <c r="B782" s="813"/>
      <c r="D782" s="808"/>
      <c r="E782" s="958"/>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57"/>
      <c r="CC782" s="959"/>
    </row>
    <row r="783">
      <c r="B783" s="813"/>
      <c r="D783" s="808"/>
      <c r="E783" s="958"/>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57"/>
      <c r="CC783" s="959"/>
    </row>
    <row r="784">
      <c r="B784" s="813"/>
      <c r="D784" s="808"/>
      <c r="E784" s="958"/>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57"/>
      <c r="CC784" s="959"/>
    </row>
    <row r="785">
      <c r="B785" s="813"/>
      <c r="D785" s="808"/>
      <c r="E785" s="958"/>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57"/>
      <c r="CC785" s="959"/>
    </row>
    <row r="786">
      <c r="B786" s="813"/>
      <c r="D786" s="808"/>
      <c r="E786" s="958"/>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57"/>
      <c r="CC786" s="959"/>
    </row>
    <row r="787">
      <c r="B787" s="813"/>
      <c r="D787" s="808"/>
      <c r="E787" s="958"/>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57"/>
      <c r="CC787" s="959"/>
    </row>
    <row r="788">
      <c r="B788" s="813"/>
      <c r="D788" s="808"/>
      <c r="E788" s="958"/>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57"/>
      <c r="CC788" s="959"/>
    </row>
    <row r="789">
      <c r="B789" s="813"/>
      <c r="D789" s="808"/>
      <c r="E789" s="958"/>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57"/>
      <c r="CC789" s="959"/>
    </row>
    <row r="790">
      <c r="B790" s="813"/>
      <c r="D790" s="808"/>
      <c r="E790" s="958"/>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57"/>
      <c r="CC790" s="959"/>
    </row>
    <row r="791">
      <c r="B791" s="813"/>
      <c r="D791" s="808"/>
      <c r="E791" s="958"/>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57"/>
      <c r="CC791" s="959"/>
    </row>
    <row r="792">
      <c r="B792" s="813"/>
      <c r="D792" s="808"/>
      <c r="E792" s="958"/>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57"/>
      <c r="CC792" s="959"/>
    </row>
    <row r="793">
      <c r="B793" s="813"/>
      <c r="D793" s="808"/>
      <c r="E793" s="958"/>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57"/>
      <c r="CC793" s="959"/>
    </row>
    <row r="794">
      <c r="B794" s="813"/>
      <c r="D794" s="808"/>
      <c r="E794" s="958"/>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57"/>
      <c r="CC794" s="959"/>
    </row>
    <row r="795">
      <c r="B795" s="813"/>
      <c r="D795" s="808"/>
      <c r="E795" s="958"/>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57"/>
      <c r="CC795" s="959"/>
    </row>
    <row r="796">
      <c r="B796" s="813"/>
      <c r="D796" s="808"/>
      <c r="E796" s="958"/>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57"/>
      <c r="CC796" s="959"/>
    </row>
    <row r="797">
      <c r="B797" s="813"/>
      <c r="D797" s="808"/>
      <c r="E797" s="958"/>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57"/>
      <c r="CC797" s="959"/>
    </row>
    <row r="798">
      <c r="B798" s="813"/>
      <c r="D798" s="808"/>
      <c r="E798" s="958"/>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57"/>
      <c r="CC798" s="959"/>
    </row>
    <row r="799">
      <c r="B799" s="813"/>
      <c r="D799" s="808"/>
      <c r="E799" s="958"/>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57"/>
      <c r="CC799" s="959"/>
    </row>
    <row r="800">
      <c r="B800" s="813"/>
      <c r="D800" s="808"/>
      <c r="E800" s="958"/>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57"/>
      <c r="CC800" s="959"/>
    </row>
    <row r="801">
      <c r="B801" s="813"/>
      <c r="D801" s="808"/>
      <c r="E801" s="958"/>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57"/>
      <c r="CC801" s="959"/>
    </row>
    <row r="802">
      <c r="B802" s="813"/>
      <c r="D802" s="808"/>
      <c r="E802" s="958"/>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57"/>
      <c r="CC802" s="959"/>
    </row>
    <row r="803">
      <c r="B803" s="813"/>
      <c r="D803" s="808"/>
      <c r="E803" s="958"/>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57"/>
      <c r="CC803" s="959"/>
    </row>
    <row r="804">
      <c r="B804" s="813"/>
      <c r="D804" s="808"/>
      <c r="E804" s="958"/>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57"/>
      <c r="CC804" s="959"/>
    </row>
    <row r="805">
      <c r="B805" s="813"/>
      <c r="D805" s="808"/>
      <c r="E805" s="958"/>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57"/>
      <c r="CC805" s="959"/>
    </row>
    <row r="806">
      <c r="B806" s="813"/>
      <c r="D806" s="808"/>
      <c r="E806" s="958"/>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57"/>
      <c r="CC806" s="959"/>
    </row>
    <row r="807">
      <c r="B807" s="813"/>
      <c r="D807" s="808"/>
      <c r="E807" s="958"/>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57"/>
      <c r="CC807" s="959"/>
    </row>
    <row r="808">
      <c r="B808" s="813"/>
      <c r="D808" s="808"/>
      <c r="E808" s="958"/>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57"/>
      <c r="CC808" s="959"/>
    </row>
    <row r="809">
      <c r="B809" s="813"/>
      <c r="D809" s="808"/>
      <c r="E809" s="958"/>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57"/>
      <c r="CC809" s="959"/>
    </row>
    <row r="810">
      <c r="B810" s="813"/>
      <c r="D810" s="808"/>
      <c r="E810" s="958"/>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57"/>
      <c r="CC810" s="959"/>
    </row>
    <row r="811">
      <c r="B811" s="813"/>
      <c r="D811" s="808"/>
      <c r="E811" s="958"/>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57"/>
      <c r="CC811" s="959"/>
    </row>
    <row r="812">
      <c r="B812" s="813"/>
      <c r="D812" s="808"/>
      <c r="E812" s="958"/>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57"/>
      <c r="CC812" s="959"/>
    </row>
    <row r="813">
      <c r="B813" s="813"/>
      <c r="D813" s="808"/>
      <c r="E813" s="958"/>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57"/>
      <c r="CC813" s="959"/>
    </row>
    <row r="814">
      <c r="B814" s="813"/>
      <c r="D814" s="808"/>
      <c r="E814" s="958"/>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57"/>
      <c r="CC814" s="959"/>
    </row>
    <row r="815">
      <c r="B815" s="813"/>
      <c r="D815" s="808"/>
      <c r="E815" s="958"/>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57"/>
      <c r="CC815" s="959"/>
    </row>
    <row r="816">
      <c r="B816" s="813"/>
      <c r="D816" s="808"/>
      <c r="E816" s="958"/>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57"/>
      <c r="CC816" s="959"/>
    </row>
    <row r="817">
      <c r="B817" s="813"/>
      <c r="D817" s="808"/>
      <c r="E817" s="958"/>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57"/>
      <c r="CC817" s="959"/>
    </row>
    <row r="818">
      <c r="B818" s="813"/>
      <c r="D818" s="808"/>
      <c r="E818" s="958"/>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57"/>
      <c r="CC818" s="959"/>
    </row>
    <row r="819">
      <c r="B819" s="813"/>
      <c r="D819" s="808"/>
      <c r="E819" s="958"/>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57"/>
      <c r="CC819" s="959"/>
    </row>
    <row r="820">
      <c r="B820" s="813"/>
      <c r="D820" s="808"/>
      <c r="E820" s="958"/>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57"/>
      <c r="CC820" s="959"/>
    </row>
    <row r="821">
      <c r="B821" s="813"/>
      <c r="D821" s="808"/>
      <c r="E821" s="958"/>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57"/>
      <c r="CC821" s="959"/>
    </row>
    <row r="822">
      <c r="B822" s="813"/>
      <c r="D822" s="808"/>
      <c r="E822" s="958"/>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57"/>
      <c r="CC822" s="959"/>
    </row>
    <row r="823">
      <c r="B823" s="813"/>
      <c r="D823" s="808"/>
      <c r="E823" s="958"/>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57"/>
      <c r="CC823" s="959"/>
    </row>
    <row r="824">
      <c r="B824" s="813"/>
      <c r="D824" s="808"/>
      <c r="E824" s="958"/>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57"/>
      <c r="CC824" s="959"/>
    </row>
    <row r="825">
      <c r="B825" s="813"/>
      <c r="D825" s="808"/>
      <c r="E825" s="958"/>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57"/>
      <c r="CC825" s="959"/>
    </row>
    <row r="826">
      <c r="B826" s="813"/>
      <c r="D826" s="808"/>
      <c r="E826" s="958"/>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57"/>
      <c r="CC826" s="959"/>
    </row>
    <row r="827">
      <c r="B827" s="813"/>
      <c r="D827" s="808"/>
      <c r="E827" s="958"/>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57"/>
      <c r="CC827" s="959"/>
    </row>
    <row r="828">
      <c r="B828" s="813"/>
      <c r="D828" s="808"/>
      <c r="E828" s="958"/>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57"/>
      <c r="CC828" s="959"/>
    </row>
    <row r="829">
      <c r="B829" s="813"/>
      <c r="D829" s="808"/>
      <c r="E829" s="958"/>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57"/>
      <c r="CC829" s="959"/>
    </row>
    <row r="830">
      <c r="B830" s="813"/>
      <c r="D830" s="808"/>
      <c r="E830" s="958"/>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57"/>
      <c r="CC830" s="959"/>
    </row>
    <row r="831">
      <c r="B831" s="813"/>
      <c r="D831" s="808"/>
      <c r="E831" s="958"/>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57"/>
      <c r="CC831" s="959"/>
    </row>
    <row r="832">
      <c r="B832" s="813"/>
      <c r="D832" s="808"/>
      <c r="E832" s="958"/>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57"/>
      <c r="CC832" s="959"/>
    </row>
    <row r="833">
      <c r="B833" s="813"/>
      <c r="D833" s="808"/>
      <c r="E833" s="958"/>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57"/>
      <c r="CC833" s="959"/>
    </row>
    <row r="834">
      <c r="B834" s="813"/>
      <c r="D834" s="808"/>
      <c r="E834" s="958"/>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57"/>
      <c r="CC834" s="959"/>
    </row>
    <row r="835">
      <c r="B835" s="813"/>
      <c r="D835" s="808"/>
      <c r="E835" s="958"/>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57"/>
      <c r="CC835" s="959"/>
    </row>
    <row r="836">
      <c r="B836" s="813"/>
      <c r="D836" s="808"/>
      <c r="E836" s="958"/>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57"/>
      <c r="CC836" s="959"/>
    </row>
    <row r="837">
      <c r="B837" s="813"/>
      <c r="D837" s="808"/>
      <c r="E837" s="958"/>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57"/>
      <c r="CC837" s="959"/>
    </row>
    <row r="838">
      <c r="B838" s="813"/>
      <c r="D838" s="808"/>
      <c r="E838" s="958"/>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57"/>
      <c r="CC838" s="959"/>
    </row>
    <row r="839">
      <c r="B839" s="813"/>
      <c r="D839" s="808"/>
      <c r="E839" s="958"/>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57"/>
      <c r="CC839" s="959"/>
    </row>
    <row r="840">
      <c r="B840" s="813"/>
      <c r="D840" s="808"/>
      <c r="E840" s="958"/>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57"/>
      <c r="CC840" s="959"/>
    </row>
    <row r="841">
      <c r="B841" s="813"/>
      <c r="D841" s="808"/>
      <c r="E841" s="958"/>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57"/>
      <c r="CC841" s="959"/>
    </row>
    <row r="842">
      <c r="B842" s="813"/>
      <c r="D842" s="808"/>
      <c r="E842" s="958"/>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57"/>
      <c r="CC842" s="959"/>
    </row>
    <row r="843">
      <c r="B843" s="813"/>
      <c r="D843" s="808"/>
      <c r="E843" s="958"/>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57"/>
      <c r="CC843" s="959"/>
    </row>
    <row r="844">
      <c r="B844" s="813"/>
      <c r="D844" s="808"/>
      <c r="E844" s="958"/>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57"/>
      <c r="CC844" s="959"/>
    </row>
    <row r="845">
      <c r="B845" s="813"/>
      <c r="D845" s="808"/>
      <c r="E845" s="958"/>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57"/>
      <c r="CC845" s="959"/>
    </row>
    <row r="846">
      <c r="B846" s="813"/>
      <c r="D846" s="808"/>
      <c r="E846" s="958"/>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57"/>
      <c r="CC846" s="959"/>
    </row>
    <row r="847">
      <c r="B847" s="813"/>
      <c r="D847" s="808"/>
      <c r="E847" s="958"/>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57"/>
      <c r="CC847" s="959"/>
    </row>
    <row r="848">
      <c r="B848" s="813"/>
      <c r="D848" s="808"/>
      <c r="E848" s="958"/>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57"/>
      <c r="CC848" s="959"/>
    </row>
    <row r="849">
      <c r="B849" s="813"/>
      <c r="D849" s="808"/>
      <c r="E849" s="958"/>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57"/>
      <c r="CC849" s="959"/>
    </row>
    <row r="850">
      <c r="B850" s="813"/>
      <c r="D850" s="808"/>
      <c r="E850" s="958"/>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57"/>
      <c r="CC850" s="959"/>
    </row>
    <row r="851">
      <c r="B851" s="813"/>
      <c r="D851" s="808"/>
      <c r="E851" s="958"/>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57"/>
      <c r="CC851" s="959"/>
    </row>
    <row r="852">
      <c r="B852" s="813"/>
      <c r="D852" s="808"/>
      <c r="E852" s="958"/>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57"/>
      <c r="CC852" s="959"/>
    </row>
    <row r="853">
      <c r="B853" s="813"/>
      <c r="D853" s="808"/>
      <c r="E853" s="958"/>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57"/>
      <c r="CC853" s="959"/>
    </row>
    <row r="854">
      <c r="B854" s="813"/>
      <c r="D854" s="808"/>
      <c r="E854" s="958"/>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57"/>
      <c r="CC854" s="959"/>
    </row>
    <row r="855">
      <c r="B855" s="813"/>
      <c r="D855" s="808"/>
      <c r="E855" s="958"/>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57"/>
      <c r="CC855" s="959"/>
    </row>
    <row r="856">
      <c r="B856" s="813"/>
      <c r="D856" s="808"/>
      <c r="E856" s="958"/>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57"/>
      <c r="CC856" s="959"/>
    </row>
    <row r="857">
      <c r="B857" s="813"/>
      <c r="D857" s="808"/>
      <c r="E857" s="958"/>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57"/>
      <c r="CC857" s="959"/>
    </row>
    <row r="858">
      <c r="B858" s="813"/>
      <c r="D858" s="808"/>
      <c r="E858" s="958"/>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57"/>
      <c r="CC858" s="959"/>
    </row>
    <row r="859">
      <c r="B859" s="813"/>
      <c r="D859" s="808"/>
      <c r="E859" s="958"/>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57"/>
      <c r="CC859" s="959"/>
    </row>
    <row r="860">
      <c r="B860" s="813"/>
      <c r="D860" s="808"/>
      <c r="E860" s="958"/>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57"/>
      <c r="CC860" s="959"/>
    </row>
    <row r="861">
      <c r="B861" s="813"/>
      <c r="D861" s="808"/>
      <c r="E861" s="958"/>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57"/>
      <c r="CC861" s="959"/>
    </row>
    <row r="862">
      <c r="B862" s="813"/>
      <c r="D862" s="808"/>
      <c r="E862" s="958"/>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57"/>
      <c r="CC862" s="959"/>
    </row>
    <row r="863">
      <c r="B863" s="813"/>
      <c r="D863" s="808"/>
      <c r="E863" s="958"/>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57"/>
      <c r="CC863" s="959"/>
    </row>
    <row r="864">
      <c r="B864" s="813"/>
      <c r="D864" s="808"/>
      <c r="E864" s="958"/>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57"/>
      <c r="CC864" s="959"/>
    </row>
    <row r="865">
      <c r="B865" s="813"/>
      <c r="D865" s="808"/>
      <c r="E865" s="958"/>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57"/>
      <c r="CC865" s="959"/>
    </row>
    <row r="866">
      <c r="B866" s="813"/>
      <c r="D866" s="808"/>
      <c r="E866" s="958"/>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57"/>
      <c r="CC866" s="959"/>
    </row>
    <row r="867">
      <c r="B867" s="813"/>
      <c r="D867" s="808"/>
      <c r="E867" s="958"/>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57"/>
      <c r="CC867" s="959"/>
    </row>
    <row r="868">
      <c r="B868" s="813"/>
      <c r="D868" s="808"/>
      <c r="E868" s="958"/>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57"/>
      <c r="CC868" s="959"/>
    </row>
    <row r="869">
      <c r="B869" s="813"/>
      <c r="D869" s="808"/>
      <c r="E869" s="958"/>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57"/>
      <c r="CC869" s="959"/>
    </row>
    <row r="870">
      <c r="B870" s="813"/>
      <c r="D870" s="808"/>
      <c r="E870" s="958"/>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57"/>
      <c r="CC870" s="959"/>
    </row>
    <row r="871">
      <c r="B871" s="813"/>
      <c r="D871" s="808"/>
      <c r="E871" s="958"/>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57"/>
      <c r="CC871" s="959"/>
    </row>
    <row r="872">
      <c r="B872" s="813"/>
      <c r="D872" s="808"/>
      <c r="E872" s="958"/>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57"/>
      <c r="CC872" s="959"/>
    </row>
    <row r="873">
      <c r="B873" s="813"/>
      <c r="D873" s="808"/>
      <c r="E873" s="958"/>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57"/>
      <c r="CC873" s="959"/>
    </row>
    <row r="874">
      <c r="B874" s="813"/>
      <c r="D874" s="808"/>
      <c r="E874" s="958"/>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57"/>
      <c r="CC874" s="959"/>
    </row>
    <row r="875">
      <c r="B875" s="813"/>
      <c r="D875" s="808"/>
      <c r="E875" s="958"/>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57"/>
      <c r="CC875" s="959"/>
    </row>
    <row r="876">
      <c r="B876" s="813"/>
      <c r="D876" s="808"/>
      <c r="E876" s="958"/>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57"/>
      <c r="CC876" s="959"/>
    </row>
    <row r="877">
      <c r="B877" s="813"/>
      <c r="D877" s="808"/>
      <c r="E877" s="958"/>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57"/>
      <c r="CC877" s="959"/>
    </row>
    <row r="878">
      <c r="B878" s="813"/>
      <c r="D878" s="808"/>
      <c r="E878" s="958"/>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57"/>
      <c r="CC878" s="959"/>
    </row>
    <row r="879">
      <c r="B879" s="813"/>
      <c r="D879" s="808"/>
      <c r="E879" s="958"/>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57"/>
      <c r="CC879" s="959"/>
    </row>
    <row r="880">
      <c r="B880" s="813"/>
      <c r="D880" s="808"/>
      <c r="E880" s="958"/>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57"/>
      <c r="CC880" s="959"/>
    </row>
    <row r="881">
      <c r="B881" s="813"/>
      <c r="D881" s="808"/>
      <c r="E881" s="958"/>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57"/>
      <c r="CC881" s="959"/>
    </row>
    <row r="882">
      <c r="B882" s="813"/>
      <c r="D882" s="808"/>
      <c r="E882" s="958"/>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57"/>
      <c r="CC882" s="959"/>
    </row>
    <row r="883">
      <c r="B883" s="813"/>
      <c r="D883" s="808"/>
      <c r="E883" s="958"/>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57"/>
      <c r="CC883" s="959"/>
    </row>
    <row r="884">
      <c r="B884" s="813"/>
      <c r="D884" s="808"/>
      <c r="E884" s="958"/>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57"/>
      <c r="CC884" s="959"/>
    </row>
    <row r="885">
      <c r="B885" s="813"/>
      <c r="D885" s="808"/>
      <c r="E885" s="958"/>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57"/>
      <c r="CC885" s="959"/>
    </row>
    <row r="886">
      <c r="B886" s="813"/>
      <c r="D886" s="808"/>
      <c r="E886" s="958"/>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57"/>
      <c r="CC886" s="959"/>
    </row>
    <row r="887">
      <c r="B887" s="813"/>
      <c r="D887" s="808"/>
      <c r="E887" s="958"/>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57"/>
      <c r="CC887" s="959"/>
    </row>
    <row r="888">
      <c r="B888" s="813"/>
      <c r="D888" s="808"/>
      <c r="E888" s="958"/>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57"/>
      <c r="CC888" s="959"/>
    </row>
    <row r="889">
      <c r="B889" s="813"/>
      <c r="D889" s="808"/>
      <c r="E889" s="958"/>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57"/>
      <c r="CC889" s="959"/>
    </row>
    <row r="890">
      <c r="B890" s="813"/>
      <c r="D890" s="808"/>
      <c r="E890" s="958"/>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57"/>
      <c r="CC890" s="959"/>
    </row>
    <row r="891">
      <c r="B891" s="813"/>
      <c r="D891" s="808"/>
      <c r="E891" s="958"/>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57"/>
      <c r="CC891" s="959"/>
    </row>
    <row r="892">
      <c r="B892" s="813"/>
      <c r="D892" s="808"/>
      <c r="E892" s="958"/>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57"/>
      <c r="CC892" s="959"/>
    </row>
    <row r="893">
      <c r="B893" s="813"/>
      <c r="D893" s="808"/>
      <c r="E893" s="958"/>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57"/>
      <c r="CC893" s="959"/>
    </row>
    <row r="894">
      <c r="B894" s="813"/>
      <c r="D894" s="808"/>
      <c r="E894" s="958"/>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57"/>
      <c r="CC894" s="959"/>
    </row>
    <row r="895">
      <c r="B895" s="813"/>
      <c r="D895" s="808"/>
      <c r="E895" s="958"/>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57"/>
      <c r="CC895" s="959"/>
    </row>
    <row r="896">
      <c r="B896" s="813"/>
      <c r="D896" s="808"/>
      <c r="E896" s="958"/>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57"/>
      <c r="CC896" s="959"/>
    </row>
    <row r="897">
      <c r="B897" s="813"/>
      <c r="D897" s="808"/>
      <c r="E897" s="958"/>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57"/>
      <c r="CC897" s="959"/>
    </row>
    <row r="898">
      <c r="B898" s="813"/>
      <c r="D898" s="808"/>
      <c r="E898" s="958"/>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57"/>
      <c r="CC898" s="959"/>
    </row>
    <row r="899">
      <c r="B899" s="813"/>
      <c r="D899" s="808"/>
      <c r="E899" s="958"/>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57"/>
      <c r="CC899" s="959"/>
    </row>
    <row r="900">
      <c r="B900" s="813"/>
      <c r="D900" s="808"/>
      <c r="E900" s="958"/>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57"/>
      <c r="CC900" s="959"/>
    </row>
    <row r="901">
      <c r="B901" s="813"/>
      <c r="D901" s="808"/>
      <c r="E901" s="958"/>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57"/>
      <c r="CC901" s="959"/>
    </row>
    <row r="902">
      <c r="B902" s="813"/>
      <c r="D902" s="808"/>
      <c r="E902" s="958"/>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57"/>
      <c r="CC902" s="959"/>
    </row>
    <row r="903">
      <c r="B903" s="813"/>
      <c r="D903" s="808"/>
      <c r="E903" s="958"/>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57"/>
      <c r="CC903" s="959"/>
    </row>
    <row r="904">
      <c r="B904" s="813"/>
      <c r="D904" s="808"/>
      <c r="E904" s="958"/>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57"/>
      <c r="CC904" s="959"/>
    </row>
    <row r="905">
      <c r="B905" s="813"/>
      <c r="D905" s="808"/>
      <c r="E905" s="958"/>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57"/>
      <c r="CC905" s="959"/>
    </row>
    <row r="906">
      <c r="B906" s="813"/>
      <c r="D906" s="808"/>
      <c r="E906" s="958"/>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57"/>
      <c r="CC906" s="959"/>
    </row>
    <row r="907">
      <c r="B907" s="813"/>
      <c r="D907" s="808"/>
      <c r="E907" s="958"/>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57"/>
      <c r="CC907" s="959"/>
    </row>
    <row r="908">
      <c r="B908" s="813"/>
      <c r="D908" s="808"/>
      <c r="E908" s="958"/>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57"/>
      <c r="CC908" s="959"/>
    </row>
    <row r="909">
      <c r="B909" s="813"/>
      <c r="D909" s="808"/>
      <c r="E909" s="958"/>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57"/>
      <c r="CC909" s="959"/>
    </row>
    <row r="910">
      <c r="B910" s="813"/>
      <c r="D910" s="808"/>
      <c r="E910" s="958"/>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57"/>
      <c r="CC910" s="959"/>
    </row>
    <row r="911">
      <c r="B911" s="813"/>
      <c r="D911" s="808"/>
      <c r="E911" s="958"/>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57"/>
      <c r="CC911" s="959"/>
    </row>
    <row r="912">
      <c r="B912" s="813"/>
      <c r="D912" s="808"/>
      <c r="E912" s="958"/>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57"/>
      <c r="CC912" s="959"/>
    </row>
    <row r="913">
      <c r="B913" s="813"/>
      <c r="D913" s="808"/>
      <c r="E913" s="958"/>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57"/>
      <c r="CC913" s="959"/>
    </row>
    <row r="914">
      <c r="B914" s="813"/>
      <c r="D914" s="808"/>
      <c r="E914" s="958"/>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57"/>
      <c r="CC914" s="959"/>
    </row>
    <row r="915">
      <c r="B915" s="813"/>
      <c r="D915" s="808"/>
      <c r="E915" s="958"/>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57"/>
      <c r="CC915" s="959"/>
    </row>
    <row r="916">
      <c r="B916" s="813"/>
      <c r="D916" s="808"/>
      <c r="E916" s="958"/>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57"/>
      <c r="CC916" s="959"/>
    </row>
    <row r="917">
      <c r="B917" s="813"/>
      <c r="D917" s="808"/>
      <c r="E917" s="958"/>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57"/>
      <c r="CC917" s="959"/>
    </row>
    <row r="918">
      <c r="B918" s="813"/>
      <c r="D918" s="808"/>
      <c r="E918" s="958"/>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57"/>
      <c r="CC918" s="959"/>
    </row>
    <row r="919">
      <c r="B919" s="813"/>
      <c r="D919" s="808"/>
      <c r="E919" s="958"/>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57"/>
      <c r="CC919" s="959"/>
    </row>
    <row r="920">
      <c r="B920" s="813"/>
      <c r="D920" s="808"/>
      <c r="E920" s="958"/>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57"/>
      <c r="CC920" s="959"/>
    </row>
    <row r="921">
      <c r="B921" s="813"/>
      <c r="D921" s="808"/>
      <c r="E921" s="958"/>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57"/>
      <c r="CC921" s="959"/>
    </row>
    <row r="922">
      <c r="B922" s="813"/>
      <c r="D922" s="808"/>
      <c r="E922" s="958"/>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57"/>
      <c r="CC922" s="959"/>
    </row>
    <row r="923">
      <c r="B923" s="813"/>
      <c r="D923" s="808"/>
      <c r="E923" s="958"/>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57"/>
      <c r="CC923" s="959"/>
    </row>
    <row r="924">
      <c r="B924" s="813"/>
      <c r="D924" s="808"/>
      <c r="E924" s="958"/>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57"/>
      <c r="CC924" s="959"/>
    </row>
    <row r="925">
      <c r="B925" s="813"/>
      <c r="D925" s="808"/>
      <c r="E925" s="958"/>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57"/>
      <c r="CC925" s="959"/>
    </row>
    <row r="926">
      <c r="B926" s="813"/>
      <c r="D926" s="808"/>
      <c r="E926" s="958"/>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57"/>
      <c r="CC926" s="959"/>
    </row>
    <row r="927">
      <c r="B927" s="813"/>
      <c r="D927" s="808"/>
      <c r="E927" s="958"/>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57"/>
      <c r="CC927" s="959"/>
    </row>
    <row r="928">
      <c r="B928" s="813"/>
      <c r="D928" s="808"/>
      <c r="E928" s="958"/>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57"/>
      <c r="CC928" s="959"/>
    </row>
    <row r="929">
      <c r="B929" s="813"/>
      <c r="D929" s="808"/>
      <c r="E929" s="958"/>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57"/>
      <c r="CC929" s="959"/>
    </row>
    <row r="930">
      <c r="B930" s="813"/>
      <c r="D930" s="808"/>
      <c r="E930" s="958"/>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57"/>
      <c r="CC930" s="959"/>
    </row>
    <row r="931">
      <c r="B931" s="813"/>
      <c r="D931" s="808"/>
      <c r="E931" s="958"/>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57"/>
      <c r="CC931" s="959"/>
    </row>
    <row r="932">
      <c r="B932" s="813"/>
      <c r="D932" s="808"/>
      <c r="E932" s="958"/>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57"/>
      <c r="CC932" s="959"/>
    </row>
    <row r="933">
      <c r="B933" s="813"/>
      <c r="D933" s="808"/>
      <c r="E933" s="958"/>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57"/>
      <c r="CC933" s="959"/>
    </row>
    <row r="934">
      <c r="B934" s="813"/>
      <c r="D934" s="808"/>
      <c r="E934" s="958"/>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57"/>
      <c r="CC934" s="959"/>
    </row>
    <row r="935">
      <c r="B935" s="813"/>
      <c r="D935" s="808"/>
      <c r="E935" s="958"/>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57"/>
      <c r="CC935" s="959"/>
    </row>
    <row r="936">
      <c r="B936" s="813"/>
      <c r="D936" s="808"/>
      <c r="E936" s="958"/>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57"/>
      <c r="CC936" s="959"/>
    </row>
    <row r="937">
      <c r="B937" s="813"/>
      <c r="D937" s="808"/>
      <c r="E937" s="958"/>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57"/>
      <c r="CC937" s="959"/>
    </row>
    <row r="938">
      <c r="B938" s="813"/>
      <c r="D938" s="808"/>
      <c r="E938" s="958"/>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57"/>
      <c r="CC938" s="959"/>
    </row>
    <row r="939">
      <c r="B939" s="813"/>
      <c r="D939" s="808"/>
      <c r="E939" s="958"/>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57"/>
      <c r="CC939" s="959"/>
    </row>
    <row r="940">
      <c r="B940" s="813"/>
      <c r="D940" s="808"/>
      <c r="E940" s="958"/>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57"/>
      <c r="CC940" s="959"/>
    </row>
    <row r="941">
      <c r="B941" s="813"/>
      <c r="D941" s="808"/>
      <c r="E941" s="958"/>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57"/>
      <c r="CC941" s="959"/>
    </row>
    <row r="942">
      <c r="B942" s="813"/>
      <c r="D942" s="808"/>
      <c r="E942" s="958"/>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57"/>
      <c r="CC942" s="959"/>
    </row>
    <row r="943">
      <c r="B943" s="813"/>
      <c r="D943" s="808"/>
      <c r="E943" s="958"/>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57"/>
      <c r="CC943" s="959"/>
    </row>
    <row r="944">
      <c r="B944" s="813"/>
      <c r="D944" s="808"/>
      <c r="E944" s="958"/>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57"/>
      <c r="CC944" s="959"/>
    </row>
    <row r="945">
      <c r="B945" s="813"/>
      <c r="D945" s="808"/>
      <c r="E945" s="958"/>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57"/>
      <c r="CC945" s="959"/>
    </row>
    <row r="946">
      <c r="B946" s="813"/>
      <c r="D946" s="808"/>
      <c r="E946" s="958"/>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57"/>
      <c r="CC946" s="959"/>
    </row>
    <row r="947">
      <c r="B947" s="813"/>
      <c r="D947" s="808"/>
      <c r="E947" s="958"/>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57"/>
      <c r="CC947" s="959"/>
    </row>
    <row r="948">
      <c r="B948" s="813"/>
      <c r="D948" s="808"/>
      <c r="E948" s="958"/>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57"/>
      <c r="CC948" s="959"/>
    </row>
    <row r="949">
      <c r="B949" s="813"/>
      <c r="D949" s="808"/>
      <c r="E949" s="958"/>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57"/>
      <c r="CC949" s="959"/>
    </row>
    <row r="950">
      <c r="B950" s="813"/>
      <c r="D950" s="808"/>
      <c r="E950" s="958"/>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57"/>
      <c r="CC950" s="959"/>
    </row>
    <row r="951">
      <c r="B951" s="813"/>
      <c r="D951" s="808"/>
      <c r="E951" s="958"/>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57"/>
      <c r="CC951" s="959"/>
    </row>
    <row r="952">
      <c r="B952" s="813"/>
      <c r="D952" s="808"/>
      <c r="E952" s="958"/>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57"/>
      <c r="CC952" s="959"/>
    </row>
    <row r="953">
      <c r="B953" s="813"/>
      <c r="D953" s="808"/>
      <c r="E953" s="958"/>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57"/>
      <c r="CC953" s="959"/>
    </row>
    <row r="954">
      <c r="B954" s="813"/>
      <c r="D954" s="808"/>
      <c r="E954" s="958"/>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57"/>
      <c r="CC954" s="959"/>
    </row>
    <row r="955">
      <c r="B955" s="813"/>
      <c r="D955" s="808"/>
      <c r="E955" s="958"/>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57"/>
      <c r="CC955" s="959"/>
    </row>
    <row r="956">
      <c r="B956" s="813"/>
      <c r="D956" s="808"/>
      <c r="E956" s="958"/>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57"/>
      <c r="CC956" s="959"/>
    </row>
    <row r="957">
      <c r="B957" s="813"/>
      <c r="D957" s="808"/>
      <c r="E957" s="958"/>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57"/>
      <c r="CC957" s="959"/>
    </row>
    <row r="958">
      <c r="B958" s="813"/>
      <c r="D958" s="808"/>
      <c r="E958" s="958"/>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57"/>
      <c r="CC958" s="959"/>
    </row>
    <row r="959">
      <c r="B959" s="813"/>
      <c r="D959" s="808"/>
      <c r="E959" s="958"/>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57"/>
      <c r="CC959" s="959"/>
    </row>
    <row r="960">
      <c r="B960" s="813"/>
      <c r="D960" s="808"/>
      <c r="E960" s="958"/>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57"/>
      <c r="CC960" s="959"/>
    </row>
    <row r="961">
      <c r="B961" s="813"/>
      <c r="D961" s="808"/>
      <c r="E961" s="958"/>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57"/>
      <c r="CC961" s="959"/>
    </row>
    <row r="962">
      <c r="B962" s="813"/>
      <c r="D962" s="808"/>
      <c r="E962" s="958"/>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57"/>
      <c r="CC962" s="959"/>
    </row>
    <row r="963">
      <c r="B963" s="813"/>
      <c r="D963" s="808"/>
      <c r="E963" s="958"/>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57"/>
      <c r="CC963" s="959"/>
    </row>
    <row r="964">
      <c r="B964" s="813"/>
      <c r="D964" s="808"/>
      <c r="E964" s="958"/>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57"/>
      <c r="CC964" s="959"/>
    </row>
    <row r="965">
      <c r="B965" s="813"/>
      <c r="D965" s="808"/>
      <c r="E965" s="958"/>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57"/>
      <c r="CC965" s="959"/>
    </row>
    <row r="966">
      <c r="B966" s="813"/>
      <c r="D966" s="808"/>
      <c r="E966" s="958"/>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57"/>
      <c r="CC966" s="959"/>
    </row>
    <row r="967">
      <c r="B967" s="813"/>
      <c r="D967" s="808"/>
      <c r="E967" s="958"/>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57"/>
      <c r="CC967" s="959"/>
    </row>
    <row r="968">
      <c r="B968" s="813"/>
      <c r="D968" s="808"/>
      <c r="E968" s="958"/>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57"/>
      <c r="CC968" s="959"/>
    </row>
    <row r="969">
      <c r="B969" s="813"/>
      <c r="D969" s="808"/>
      <c r="E969" s="958"/>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57"/>
      <c r="CC969" s="959"/>
    </row>
    <row r="970">
      <c r="B970" s="813"/>
      <c r="D970" s="808"/>
      <c r="E970" s="958"/>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57"/>
      <c r="CC970" s="959"/>
    </row>
    <row r="971">
      <c r="B971" s="813"/>
      <c r="D971" s="808"/>
      <c r="E971" s="958"/>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57"/>
      <c r="CC971" s="959"/>
    </row>
    <row r="972">
      <c r="B972" s="813"/>
      <c r="D972" s="808"/>
      <c r="E972" s="958"/>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57"/>
      <c r="CC972" s="959"/>
    </row>
    <row r="973">
      <c r="B973" s="813"/>
      <c r="D973" s="808"/>
      <c r="E973" s="958"/>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57"/>
      <c r="CC973" s="959"/>
    </row>
    <row r="974">
      <c r="B974" s="813"/>
      <c r="D974" s="808"/>
      <c r="E974" s="958"/>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57"/>
      <c r="CC974" s="959"/>
    </row>
    <row r="975">
      <c r="B975" s="813"/>
      <c r="D975" s="808"/>
      <c r="E975" s="958"/>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57"/>
      <c r="CC975" s="959"/>
    </row>
    <row r="976">
      <c r="B976" s="813"/>
      <c r="D976" s="808"/>
      <c r="E976" s="958"/>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57"/>
      <c r="CC976" s="959"/>
    </row>
    <row r="977">
      <c r="B977" s="813"/>
      <c r="D977" s="808"/>
      <c r="E977" s="958"/>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57"/>
      <c r="CC977" s="959"/>
    </row>
    <row r="978">
      <c r="B978" s="813"/>
      <c r="D978" s="808"/>
      <c r="E978" s="958"/>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57"/>
      <c r="CC978" s="959"/>
    </row>
    <row r="979">
      <c r="B979" s="813"/>
      <c r="D979" s="808"/>
      <c r="E979" s="958"/>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57"/>
      <c r="CC979" s="959"/>
    </row>
    <row r="980">
      <c r="B980" s="813"/>
      <c r="D980" s="808"/>
      <c r="E980" s="958"/>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57"/>
      <c r="CC980" s="959"/>
    </row>
    <row r="981">
      <c r="B981" s="813"/>
      <c r="D981" s="808"/>
      <c r="E981" s="958"/>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57"/>
      <c r="CC981" s="959"/>
    </row>
    <row r="982">
      <c r="B982" s="813"/>
      <c r="D982" s="808"/>
      <c r="E982" s="958"/>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57"/>
      <c r="CC982" s="959"/>
    </row>
    <row r="983">
      <c r="B983" s="813"/>
      <c r="D983" s="808"/>
      <c r="E983" s="958"/>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57"/>
      <c r="CC983" s="959"/>
    </row>
    <row r="984">
      <c r="B984" s="813"/>
      <c r="D984" s="808"/>
      <c r="E984" s="958"/>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57"/>
      <c r="CC984" s="959"/>
    </row>
    <row r="985">
      <c r="B985" s="813"/>
      <c r="D985" s="808"/>
      <c r="E985" s="958"/>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57"/>
      <c r="CC985" s="959"/>
    </row>
    <row r="986">
      <c r="B986" s="813"/>
      <c r="D986" s="808"/>
      <c r="E986" s="958"/>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57"/>
      <c r="CC986" s="959"/>
    </row>
    <row r="987">
      <c r="B987" s="813"/>
      <c r="D987" s="808"/>
      <c r="E987" s="958"/>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57"/>
      <c r="CC987" s="959"/>
    </row>
    <row r="988">
      <c r="B988" s="813"/>
      <c r="D988" s="808"/>
      <c r="E988" s="958"/>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57"/>
      <c r="CC988" s="959"/>
    </row>
    <row r="989">
      <c r="B989" s="813"/>
      <c r="D989" s="808"/>
      <c r="E989" s="958"/>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57"/>
      <c r="CC989" s="959"/>
    </row>
    <row r="990">
      <c r="B990" s="813"/>
      <c r="D990" s="808"/>
      <c r="E990" s="958"/>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57"/>
      <c r="CC990" s="959"/>
    </row>
    <row r="991">
      <c r="B991" s="813"/>
      <c r="D991" s="808"/>
      <c r="E991" s="958"/>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57"/>
      <c r="CC991" s="959"/>
    </row>
    <row r="992">
      <c r="B992" s="813"/>
      <c r="D992" s="808"/>
      <c r="E992" s="958"/>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57"/>
      <c r="CC992" s="959"/>
    </row>
    <row r="993">
      <c r="B993" s="813"/>
      <c r="D993" s="808"/>
      <c r="E993" s="958"/>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57"/>
      <c r="CC993" s="959"/>
    </row>
    <row r="994">
      <c r="B994" s="813"/>
      <c r="D994" s="808"/>
      <c r="E994" s="958"/>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57"/>
      <c r="CC994" s="959"/>
    </row>
    <row r="995">
      <c r="B995" s="813"/>
      <c r="D995" s="808"/>
      <c r="E995" s="958"/>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57"/>
      <c r="CC995" s="959"/>
    </row>
    <row r="996">
      <c r="B996" s="813"/>
      <c r="D996" s="808"/>
      <c r="E996" s="958"/>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57"/>
      <c r="CC996" s="959"/>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8958</v>
      </c>
      <c r="K1" s="382" t="s">
        <v>10</v>
      </c>
      <c r="L1" s="382" t="s">
        <v>11</v>
      </c>
      <c r="M1" s="382" t="s">
        <v>12</v>
      </c>
      <c r="N1" s="378" t="s">
        <v>13</v>
      </c>
      <c r="O1" s="960" t="s">
        <v>8960</v>
      </c>
      <c r="P1" s="961" t="s">
        <v>10138</v>
      </c>
      <c r="Q1" s="961" t="s">
        <v>10139</v>
      </c>
      <c r="R1" s="962" t="s">
        <v>8961</v>
      </c>
      <c r="S1" s="960" t="s">
        <v>10140</v>
      </c>
      <c r="T1" s="960" t="s">
        <v>10141</v>
      </c>
      <c r="U1" s="960" t="s">
        <v>57</v>
      </c>
      <c r="V1" s="960" t="s">
        <v>10142</v>
      </c>
      <c r="W1" s="963" t="s">
        <v>67</v>
      </c>
      <c r="X1" s="962" t="s">
        <v>10143</v>
      </c>
      <c r="Y1" s="962" t="s">
        <v>8963</v>
      </c>
      <c r="Z1" s="964" t="s">
        <v>8964</v>
      </c>
      <c r="AA1" s="965" t="s">
        <v>10144</v>
      </c>
      <c r="AB1" s="966" t="s">
        <v>10145</v>
      </c>
      <c r="AC1" s="967" t="s">
        <v>15</v>
      </c>
      <c r="AD1" s="967" t="s">
        <v>16</v>
      </c>
      <c r="AE1" s="967" t="s">
        <v>17</v>
      </c>
      <c r="AF1" s="960" t="s">
        <v>10146</v>
      </c>
      <c r="AG1" s="968" t="s">
        <v>10147</v>
      </c>
      <c r="AH1" s="969" t="s">
        <v>10148</v>
      </c>
      <c r="AI1" s="969" t="s">
        <v>10149</v>
      </c>
      <c r="AJ1" s="969" t="s">
        <v>10150</v>
      </c>
      <c r="AK1" s="960" t="s">
        <v>8965</v>
      </c>
      <c r="AL1" s="960" t="s">
        <v>21</v>
      </c>
      <c r="AM1" s="960" t="s">
        <v>10151</v>
      </c>
      <c r="AN1" s="960" t="s">
        <v>22</v>
      </c>
      <c r="AO1" s="962" t="s">
        <v>6550</v>
      </c>
      <c r="AP1" s="962" t="s">
        <v>33</v>
      </c>
      <c r="AQ1" s="970"/>
      <c r="AR1" s="962" t="s">
        <v>6562</v>
      </c>
      <c r="AS1" s="962" t="s">
        <v>10152</v>
      </c>
      <c r="AT1" s="962" t="s">
        <v>6551</v>
      </c>
      <c r="AU1" s="962" t="s">
        <v>6552</v>
      </c>
      <c r="AV1" s="962" t="s">
        <v>6553</v>
      </c>
      <c r="AW1" s="962" t="s">
        <v>6554</v>
      </c>
      <c r="AX1" s="962" t="s">
        <v>6555</v>
      </c>
      <c r="AY1" s="962" t="s">
        <v>6556</v>
      </c>
      <c r="AZ1" s="962" t="s">
        <v>6553</v>
      </c>
      <c r="BA1" s="962" t="s">
        <v>6554</v>
      </c>
      <c r="BB1" s="962" t="s">
        <v>6555</v>
      </c>
      <c r="BC1" s="971" t="s">
        <v>6556</v>
      </c>
      <c r="BD1" s="971" t="s">
        <v>6557</v>
      </c>
      <c r="BE1" s="970"/>
      <c r="BF1" s="971" t="s">
        <v>6554</v>
      </c>
      <c r="BG1" s="971" t="s">
        <v>6556</v>
      </c>
      <c r="BH1" s="972" t="s">
        <v>6558</v>
      </c>
      <c r="BI1" s="972" t="s">
        <v>6559</v>
      </c>
      <c r="BJ1" s="962" t="s">
        <v>10153</v>
      </c>
      <c r="BK1" s="970"/>
      <c r="BL1" s="970"/>
      <c r="BM1" s="970"/>
      <c r="BN1" s="970"/>
      <c r="BO1" s="970"/>
      <c r="BP1" s="970"/>
      <c r="BQ1" s="970"/>
      <c r="BR1" s="970"/>
      <c r="BS1" s="970"/>
      <c r="BT1" s="970"/>
      <c r="BU1" s="970"/>
      <c r="BV1" s="970"/>
      <c r="BW1" s="970"/>
      <c r="BX1" s="970"/>
      <c r="BY1" s="970"/>
      <c r="BZ1" s="970"/>
      <c r="CA1" s="970"/>
      <c r="CB1" s="970"/>
      <c r="CC1" s="973" t="s">
        <v>6549</v>
      </c>
      <c r="CD1" s="970"/>
      <c r="CE1" s="970"/>
      <c r="CF1" s="970"/>
      <c r="CG1" s="970"/>
      <c r="CH1" s="970"/>
      <c r="CI1" s="970"/>
      <c r="CJ1" s="970"/>
      <c r="CK1" s="970"/>
      <c r="CL1" s="970"/>
      <c r="CM1" s="970"/>
      <c r="CN1" s="970"/>
      <c r="CO1" s="970"/>
      <c r="CP1" s="970"/>
      <c r="CQ1" s="970"/>
      <c r="CR1" s="970"/>
      <c r="CS1" s="970"/>
      <c r="CT1" s="970"/>
      <c r="CU1" s="970"/>
      <c r="CV1" s="970"/>
      <c r="CW1" s="970"/>
      <c r="CX1" s="970"/>
      <c r="CY1" s="970"/>
      <c r="CZ1" s="970"/>
      <c r="DA1" s="970"/>
      <c r="DB1" s="970"/>
      <c r="DC1" s="970"/>
      <c r="DD1" s="970"/>
      <c r="DE1" s="970"/>
      <c r="DF1" s="970"/>
      <c r="DG1" s="970"/>
      <c r="DH1" s="970"/>
      <c r="DI1" s="970"/>
      <c r="DJ1" s="970"/>
      <c r="DK1" s="970"/>
      <c r="DL1" s="970"/>
      <c r="DM1" s="970"/>
      <c r="DN1" s="970"/>
      <c r="DO1" s="970"/>
      <c r="DP1" s="970"/>
      <c r="DQ1" s="970"/>
      <c r="DR1" s="970"/>
      <c r="DS1" s="970"/>
      <c r="DT1" s="970"/>
      <c r="DU1" s="970"/>
      <c r="DV1" s="970"/>
      <c r="DW1" s="970"/>
      <c r="DX1" s="970"/>
      <c r="DY1" s="970"/>
      <c r="DZ1" s="970"/>
      <c r="EA1" s="970"/>
      <c r="EB1" s="970"/>
      <c r="EC1" s="970"/>
      <c r="ED1" s="970"/>
      <c r="EE1" s="970"/>
      <c r="EF1" s="970"/>
      <c r="EG1" s="970"/>
      <c r="EH1" s="970"/>
      <c r="EI1" s="970"/>
      <c r="EJ1" s="970"/>
      <c r="EK1" s="970"/>
      <c r="EL1" s="970"/>
      <c r="EM1" s="970"/>
      <c r="EN1" s="970"/>
      <c r="EO1" s="970"/>
      <c r="EP1" s="970"/>
      <c r="EQ1" s="970"/>
      <c r="ER1" s="970"/>
      <c r="ES1" s="970"/>
      <c r="ET1" s="970"/>
      <c r="EU1" s="970"/>
      <c r="EV1" s="970"/>
      <c r="EW1" s="970"/>
      <c r="EX1" s="970"/>
      <c r="EY1" s="970"/>
      <c r="EZ1" s="970"/>
      <c r="FA1" s="970"/>
      <c r="FB1" s="970"/>
      <c r="FC1" s="970"/>
      <c r="FD1" s="970"/>
      <c r="FE1" s="970"/>
      <c r="FF1" s="970"/>
      <c r="FG1" s="970"/>
      <c r="FH1" s="970"/>
      <c r="FI1" s="970"/>
      <c r="FJ1" s="970"/>
      <c r="FK1" s="970"/>
      <c r="FL1" s="970"/>
      <c r="FM1" s="970"/>
      <c r="FN1" s="970"/>
      <c r="FO1" s="970"/>
      <c r="FP1" s="970"/>
      <c r="FQ1" s="970"/>
      <c r="FR1" s="970"/>
      <c r="FS1" s="970"/>
      <c r="FT1" s="970"/>
      <c r="FU1" s="970"/>
      <c r="FV1" s="970"/>
      <c r="FW1" s="970"/>
      <c r="FX1" s="970"/>
      <c r="FY1" s="970"/>
      <c r="FZ1" s="970"/>
      <c r="GA1" s="970"/>
      <c r="GB1" s="970"/>
      <c r="GC1" s="970"/>
      <c r="GD1" s="970"/>
      <c r="GE1" s="970"/>
      <c r="GF1" s="970"/>
      <c r="GG1" s="970"/>
      <c r="GH1" s="970"/>
      <c r="GI1" s="970"/>
      <c r="GJ1" s="970"/>
      <c r="GK1" s="970"/>
      <c r="GL1" s="970"/>
      <c r="GM1" s="970"/>
      <c r="GN1" s="970"/>
      <c r="GO1" s="970"/>
      <c r="GP1" s="970"/>
      <c r="GQ1" s="970"/>
      <c r="GR1" s="970"/>
      <c r="GS1" s="970"/>
      <c r="GT1" s="970"/>
      <c r="GU1" s="970"/>
      <c r="GV1" s="970"/>
      <c r="GW1" s="970"/>
      <c r="GX1" s="970"/>
      <c r="GY1" s="970"/>
      <c r="GZ1" s="970"/>
      <c r="HA1" s="970"/>
      <c r="HB1" s="970"/>
      <c r="HC1" s="970"/>
      <c r="HD1" s="970"/>
      <c r="HE1" s="970"/>
      <c r="HF1" s="970"/>
      <c r="HG1" s="970"/>
    </row>
    <row r="2">
      <c r="A2" s="974"/>
      <c r="B2" s="975" t="s">
        <v>10154</v>
      </c>
      <c r="C2" s="976"/>
      <c r="D2" s="833">
        <v>50.0</v>
      </c>
      <c r="E2" s="977" t="s">
        <v>10155</v>
      </c>
      <c r="F2" s="978" t="s">
        <v>10156</v>
      </c>
      <c r="G2" s="979">
        <v>2.034050217932E12</v>
      </c>
      <c r="H2" s="980">
        <v>741.0</v>
      </c>
      <c r="I2" s="981">
        <v>0.15</v>
      </c>
      <c r="J2" s="504">
        <v>630.0</v>
      </c>
      <c r="K2" s="412" t="s">
        <v>10157</v>
      </c>
      <c r="L2" s="413" t="s">
        <v>10158</v>
      </c>
      <c r="M2" s="413" t="s">
        <v>6570</v>
      </c>
      <c r="N2" s="982" t="s">
        <v>10159</v>
      </c>
      <c r="O2" s="983">
        <v>50.0</v>
      </c>
      <c r="P2" s="984" t="s">
        <v>10160</v>
      </c>
      <c r="Q2" s="984">
        <v>720.0</v>
      </c>
      <c r="R2" s="985" t="s">
        <v>8976</v>
      </c>
      <c r="S2" s="986" t="s">
        <v>10161</v>
      </c>
      <c r="T2" s="986" t="s">
        <v>9030</v>
      </c>
      <c r="U2" s="986" t="s">
        <v>10162</v>
      </c>
      <c r="V2" s="987" t="s">
        <v>10163</v>
      </c>
      <c r="W2" s="988"/>
      <c r="X2" s="987" t="s">
        <v>10164</v>
      </c>
      <c r="Y2" s="987" t="s">
        <v>10165</v>
      </c>
      <c r="Z2" s="989">
        <v>0.44</v>
      </c>
      <c r="AA2" s="990" t="s">
        <v>10166</v>
      </c>
      <c r="AB2" s="991">
        <v>60.0</v>
      </c>
      <c r="AC2" s="991">
        <v>110.0</v>
      </c>
      <c r="AD2" s="991">
        <v>50.0</v>
      </c>
      <c r="AE2" s="991">
        <v>120.0</v>
      </c>
      <c r="AF2" s="992" t="s">
        <v>6573</v>
      </c>
      <c r="AG2" s="993">
        <v>78.0</v>
      </c>
      <c r="AH2" s="991">
        <v>110.0</v>
      </c>
      <c r="AI2" s="991">
        <v>50.0</v>
      </c>
      <c r="AJ2" s="991">
        <v>120.0</v>
      </c>
      <c r="AK2" s="991" t="s">
        <v>6571</v>
      </c>
      <c r="AL2" s="991" t="s">
        <v>2253</v>
      </c>
      <c r="AM2" s="994"/>
      <c r="AN2" s="991" t="s">
        <v>6571</v>
      </c>
      <c r="AO2" s="994"/>
      <c r="AP2" s="995"/>
      <c r="AQ2" s="996"/>
      <c r="AR2" s="995"/>
      <c r="AS2" s="987">
        <v>0.1275</v>
      </c>
      <c r="AT2" s="995"/>
      <c r="AU2" s="995"/>
      <c r="AV2" s="995"/>
      <c r="AW2" s="995"/>
      <c r="AX2" s="994"/>
      <c r="AY2" s="995"/>
      <c r="AZ2" s="995"/>
      <c r="BA2" s="995"/>
      <c r="BB2" s="995"/>
      <c r="BC2" s="995"/>
      <c r="BD2" s="995"/>
      <c r="BE2" s="995"/>
      <c r="BF2" s="995"/>
      <c r="BG2" s="995"/>
      <c r="BH2" s="997"/>
      <c r="BI2" s="997"/>
      <c r="BJ2" s="997"/>
      <c r="BK2" s="997"/>
      <c r="BL2" s="997"/>
      <c r="BM2" s="997"/>
      <c r="BN2" s="997"/>
      <c r="BO2" s="997"/>
      <c r="BP2" s="997"/>
      <c r="BQ2" s="997"/>
      <c r="BR2" s="997"/>
      <c r="BS2" s="997"/>
      <c r="BT2" s="997"/>
      <c r="BU2" s="997"/>
      <c r="BV2" s="997"/>
      <c r="BW2" s="997"/>
      <c r="BX2" s="997"/>
      <c r="BY2" s="997"/>
      <c r="BZ2" s="997"/>
      <c r="CA2" s="997"/>
      <c r="CB2" s="997"/>
      <c r="CC2" s="998" t="s">
        <v>6693</v>
      </c>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c r="EU2" s="997"/>
      <c r="EV2" s="997"/>
      <c r="EW2" s="997"/>
      <c r="EX2" s="997"/>
      <c r="EY2" s="997"/>
      <c r="EZ2" s="997"/>
      <c r="FA2" s="997"/>
      <c r="FB2" s="997"/>
      <c r="FC2" s="997"/>
      <c r="FD2" s="997"/>
      <c r="FE2" s="997"/>
      <c r="FF2" s="997"/>
      <c r="FG2" s="997"/>
      <c r="FH2" s="997"/>
      <c r="FI2" s="997"/>
      <c r="FJ2" s="997"/>
      <c r="FK2" s="997"/>
      <c r="FL2" s="997"/>
      <c r="FM2" s="997"/>
      <c r="FN2" s="997"/>
      <c r="FO2" s="997"/>
      <c r="FP2" s="997"/>
      <c r="FQ2" s="997"/>
      <c r="FR2" s="997"/>
      <c r="FS2" s="997"/>
      <c r="FT2" s="997"/>
      <c r="FU2" s="997"/>
      <c r="FV2" s="997"/>
      <c r="FW2" s="997"/>
      <c r="FX2" s="997"/>
      <c r="FY2" s="997"/>
      <c r="FZ2" s="997"/>
      <c r="GA2" s="997"/>
      <c r="GB2" s="997"/>
      <c r="GC2" s="997"/>
      <c r="GD2" s="997"/>
      <c r="GE2" s="997"/>
      <c r="GF2" s="997"/>
      <c r="GG2" s="997"/>
      <c r="GH2" s="997"/>
      <c r="GI2" s="997"/>
      <c r="GJ2" s="997"/>
      <c r="GK2" s="997"/>
      <c r="GL2" s="997"/>
      <c r="GM2" s="997"/>
      <c r="GN2" s="997"/>
      <c r="GO2" s="997"/>
      <c r="GP2" s="997"/>
      <c r="GQ2" s="997"/>
      <c r="GR2" s="997"/>
      <c r="GS2" s="997"/>
      <c r="GT2" s="997"/>
      <c r="GU2" s="997"/>
      <c r="GV2" s="997"/>
      <c r="GW2" s="997"/>
      <c r="GX2" s="997"/>
      <c r="GY2" s="997"/>
      <c r="GZ2" s="997"/>
      <c r="HA2" s="997"/>
      <c r="HB2" s="997"/>
      <c r="HC2" s="997"/>
      <c r="HD2" s="997"/>
      <c r="HE2" s="997"/>
      <c r="HF2" s="997"/>
      <c r="HG2" s="997"/>
    </row>
    <row r="3">
      <c r="A3" s="999"/>
      <c r="B3" s="1000" t="s">
        <v>10167</v>
      </c>
      <c r="C3" s="1001"/>
      <c r="D3" s="475">
        <v>50.0</v>
      </c>
      <c r="E3" s="1002" t="s">
        <v>10168</v>
      </c>
      <c r="F3" s="1003" t="s">
        <v>10169</v>
      </c>
      <c r="G3" s="1004">
        <v>2.000524742385E12</v>
      </c>
      <c r="H3" s="1005">
        <v>741.0</v>
      </c>
      <c r="I3" s="1006">
        <v>0.15</v>
      </c>
      <c r="J3" s="414">
        <v>630.0</v>
      </c>
      <c r="K3" s="449" t="s">
        <v>10170</v>
      </c>
      <c r="L3" s="450" t="s">
        <v>10158</v>
      </c>
      <c r="M3" s="450" t="s">
        <v>6570</v>
      </c>
      <c r="N3" s="982" t="s">
        <v>10159</v>
      </c>
      <c r="O3" s="1007">
        <v>50.0</v>
      </c>
      <c r="P3" s="1008" t="s">
        <v>10160</v>
      </c>
      <c r="Q3" s="1008">
        <v>720.0</v>
      </c>
      <c r="R3" s="1009" t="s">
        <v>8976</v>
      </c>
      <c r="S3" s="1010" t="s">
        <v>10161</v>
      </c>
      <c r="T3" s="1010" t="s">
        <v>9030</v>
      </c>
      <c r="U3" s="1010" t="s">
        <v>10162</v>
      </c>
      <c r="V3" s="1011" t="s">
        <v>10163</v>
      </c>
      <c r="W3" s="1012"/>
      <c r="X3" s="1011" t="s">
        <v>10171</v>
      </c>
      <c r="Y3" s="1011" t="s">
        <v>10165</v>
      </c>
      <c r="Z3" s="1013">
        <v>0.44</v>
      </c>
      <c r="AA3" s="1014" t="s">
        <v>10166</v>
      </c>
      <c r="AB3" s="1015">
        <v>60.0</v>
      </c>
      <c r="AC3" s="1015">
        <v>110.0</v>
      </c>
      <c r="AD3" s="1015">
        <v>50.0</v>
      </c>
      <c r="AE3" s="1015">
        <v>120.0</v>
      </c>
      <c r="AF3" s="1016" t="s">
        <v>6588</v>
      </c>
      <c r="AG3" s="1017">
        <v>78.0</v>
      </c>
      <c r="AH3" s="1015">
        <v>110.0</v>
      </c>
      <c r="AI3" s="1015">
        <v>50.0</v>
      </c>
      <c r="AJ3" s="1015">
        <v>120.0</v>
      </c>
      <c r="AK3" s="1015" t="s">
        <v>6587</v>
      </c>
      <c r="AL3" s="1015" t="s">
        <v>2282</v>
      </c>
      <c r="AM3" s="1018"/>
      <c r="AN3" s="1015" t="s">
        <v>6587</v>
      </c>
      <c r="AO3" s="1018"/>
      <c r="AP3" s="1019"/>
      <c r="AQ3" s="1020"/>
      <c r="AR3" s="1019"/>
      <c r="AS3" s="1011">
        <v>0.1275</v>
      </c>
      <c r="AT3" s="1019"/>
      <c r="AU3" s="1019"/>
      <c r="AV3" s="1019"/>
      <c r="AW3" s="1019"/>
      <c r="AX3" s="1018"/>
      <c r="AY3" s="1019"/>
      <c r="AZ3" s="1019"/>
      <c r="BA3" s="1019"/>
      <c r="BB3" s="1019"/>
      <c r="BC3" s="1019"/>
      <c r="BD3" s="1019"/>
      <c r="BE3" s="1019"/>
      <c r="BF3" s="1019"/>
      <c r="BG3" s="1019"/>
      <c r="BH3" s="1021"/>
      <c r="BI3" s="1021"/>
      <c r="BJ3" s="1021"/>
      <c r="BK3" s="1021"/>
      <c r="BL3" s="1021"/>
      <c r="BM3" s="1021"/>
      <c r="BN3" s="1021"/>
      <c r="BO3" s="1021"/>
      <c r="BP3" s="1021"/>
      <c r="BQ3" s="1021"/>
      <c r="BR3" s="1021"/>
      <c r="BS3" s="1021"/>
      <c r="BT3" s="1021"/>
      <c r="BU3" s="1021"/>
      <c r="BV3" s="1021"/>
      <c r="BW3" s="1021"/>
      <c r="BX3" s="1021"/>
      <c r="BY3" s="1021"/>
      <c r="BZ3" s="1021"/>
      <c r="CA3" s="1021"/>
      <c r="CB3" s="1021"/>
      <c r="CC3" s="1022" t="s">
        <v>6693</v>
      </c>
      <c r="CD3" s="1021"/>
      <c r="CE3" s="1021"/>
      <c r="CF3" s="1021"/>
      <c r="CG3" s="1021"/>
      <c r="CH3" s="1021"/>
      <c r="CI3" s="1021"/>
      <c r="CJ3" s="1021"/>
      <c r="CK3" s="1021"/>
      <c r="CL3" s="1021"/>
      <c r="CM3" s="1021"/>
      <c r="CN3" s="1021"/>
      <c r="CO3" s="1021"/>
      <c r="CP3" s="1021"/>
      <c r="CQ3" s="1021"/>
      <c r="CR3" s="1021"/>
      <c r="CS3" s="1021"/>
      <c r="CT3" s="1021"/>
      <c r="CU3" s="1021"/>
      <c r="CV3" s="1021"/>
      <c r="CW3" s="1021"/>
      <c r="CX3" s="1021"/>
      <c r="CY3" s="1021"/>
      <c r="CZ3" s="1021"/>
      <c r="DA3" s="1021"/>
      <c r="DB3" s="1021"/>
      <c r="DC3" s="1021"/>
      <c r="DD3" s="1021"/>
      <c r="DE3" s="1021"/>
      <c r="DF3" s="1021"/>
      <c r="DG3" s="1021"/>
      <c r="DH3" s="1021"/>
      <c r="DI3" s="1021"/>
      <c r="DJ3" s="1021"/>
      <c r="DK3" s="1021"/>
      <c r="DL3" s="1021"/>
      <c r="DM3" s="1021"/>
      <c r="DN3" s="1021"/>
      <c r="DO3" s="1021"/>
      <c r="DP3" s="1021"/>
      <c r="DQ3" s="1021"/>
      <c r="DR3" s="1021"/>
      <c r="DS3" s="1021"/>
      <c r="DT3" s="1021"/>
      <c r="DU3" s="1021"/>
      <c r="DV3" s="1021"/>
      <c r="DW3" s="1021"/>
      <c r="DX3" s="1021"/>
      <c r="DY3" s="1021"/>
      <c r="DZ3" s="1021"/>
      <c r="EA3" s="1021"/>
      <c r="EB3" s="1021"/>
      <c r="EC3" s="1021"/>
      <c r="ED3" s="1021"/>
      <c r="EE3" s="1021"/>
      <c r="EF3" s="1021"/>
      <c r="EG3" s="1021"/>
      <c r="EH3" s="1021"/>
      <c r="EI3" s="1021"/>
      <c r="EJ3" s="1021"/>
      <c r="EK3" s="1021"/>
      <c r="EL3" s="1021"/>
      <c r="EM3" s="1021"/>
      <c r="EN3" s="1021"/>
      <c r="EO3" s="1021"/>
      <c r="EP3" s="1021"/>
      <c r="EQ3" s="1021"/>
      <c r="ER3" s="1021"/>
      <c r="ES3" s="1021"/>
      <c r="ET3" s="1021"/>
      <c r="EU3" s="1021"/>
      <c r="EV3" s="1021"/>
      <c r="EW3" s="1021"/>
      <c r="EX3" s="1021"/>
      <c r="EY3" s="1021"/>
      <c r="EZ3" s="1021"/>
      <c r="FA3" s="1021"/>
      <c r="FB3" s="1021"/>
      <c r="FC3" s="1021"/>
      <c r="FD3" s="1021"/>
      <c r="FE3" s="1021"/>
      <c r="FF3" s="1021"/>
      <c r="FG3" s="1021"/>
      <c r="FH3" s="1021"/>
      <c r="FI3" s="1021"/>
      <c r="FJ3" s="1021"/>
      <c r="FK3" s="1021"/>
      <c r="FL3" s="1021"/>
      <c r="FM3" s="1021"/>
      <c r="FN3" s="1021"/>
      <c r="FO3" s="1021"/>
      <c r="FP3" s="1021"/>
      <c r="FQ3" s="1021"/>
      <c r="FR3" s="1021"/>
      <c r="FS3" s="1021"/>
      <c r="FT3" s="1021"/>
      <c r="FU3" s="1021"/>
      <c r="FV3" s="1021"/>
      <c r="FW3" s="1021"/>
      <c r="FX3" s="1021"/>
      <c r="FY3" s="1021"/>
      <c r="FZ3" s="1021"/>
      <c r="GA3" s="1021"/>
      <c r="GB3" s="1021"/>
      <c r="GC3" s="1021"/>
      <c r="GD3" s="1021"/>
      <c r="GE3" s="1021"/>
      <c r="GF3" s="1021"/>
      <c r="GG3" s="1021"/>
      <c r="GH3" s="1021"/>
      <c r="GI3" s="1021"/>
      <c r="GJ3" s="1021"/>
      <c r="GK3" s="1021"/>
      <c r="GL3" s="1021"/>
      <c r="GM3" s="1021"/>
      <c r="GN3" s="1021"/>
      <c r="GO3" s="1021"/>
      <c r="GP3" s="1021"/>
      <c r="GQ3" s="1021"/>
      <c r="GR3" s="1021"/>
      <c r="GS3" s="1021"/>
      <c r="GT3" s="1021"/>
      <c r="GU3" s="1021"/>
      <c r="GV3" s="1021"/>
      <c r="GW3" s="1021"/>
      <c r="GX3" s="1021"/>
      <c r="GY3" s="1021"/>
      <c r="GZ3" s="1021"/>
      <c r="HA3" s="1021"/>
      <c r="HB3" s="1021"/>
      <c r="HC3" s="1021"/>
      <c r="HD3" s="1021"/>
      <c r="HE3" s="1021"/>
      <c r="HF3" s="1021"/>
      <c r="HG3" s="1021"/>
    </row>
    <row r="4">
      <c r="A4" s="999"/>
      <c r="B4" s="1000" t="s">
        <v>10172</v>
      </c>
      <c r="C4" s="1001"/>
      <c r="D4" s="475">
        <v>50.0</v>
      </c>
      <c r="E4" s="1002" t="s">
        <v>10173</v>
      </c>
      <c r="F4" s="1003" t="s">
        <v>10174</v>
      </c>
      <c r="G4" s="1004">
        <v>2.000524742392E12</v>
      </c>
      <c r="H4" s="1005">
        <v>741.0</v>
      </c>
      <c r="I4" s="1006">
        <v>0.15</v>
      </c>
      <c r="J4" s="414">
        <v>630.0</v>
      </c>
      <c r="K4" s="449" t="s">
        <v>10175</v>
      </c>
      <c r="L4" s="450" t="s">
        <v>10158</v>
      </c>
      <c r="M4" s="450" t="s">
        <v>6570</v>
      </c>
      <c r="N4" s="982" t="s">
        <v>10159</v>
      </c>
      <c r="O4" s="1023">
        <v>50.0</v>
      </c>
      <c r="P4" s="1008" t="s">
        <v>10160</v>
      </c>
      <c r="Q4" s="1008">
        <v>720.0</v>
      </c>
      <c r="R4" s="1009" t="s">
        <v>8976</v>
      </c>
      <c r="S4" s="1010" t="s">
        <v>10161</v>
      </c>
      <c r="T4" s="1010" t="s">
        <v>9030</v>
      </c>
      <c r="U4" s="1010" t="s">
        <v>10162</v>
      </c>
      <c r="V4" s="1011" t="s">
        <v>10163</v>
      </c>
      <c r="W4" s="1012"/>
      <c r="X4" s="1011" t="s">
        <v>10171</v>
      </c>
      <c r="Y4" s="1011" t="s">
        <v>10165</v>
      </c>
      <c r="Z4" s="1013">
        <v>0.44</v>
      </c>
      <c r="AA4" s="1014" t="s">
        <v>10166</v>
      </c>
      <c r="AB4" s="1015">
        <v>60.0</v>
      </c>
      <c r="AC4" s="1015">
        <v>110.0</v>
      </c>
      <c r="AD4" s="1015">
        <v>50.0</v>
      </c>
      <c r="AE4" s="1015">
        <v>120.0</v>
      </c>
      <c r="AF4" s="1016" t="s">
        <v>6596</v>
      </c>
      <c r="AG4" s="1017">
        <v>78.0</v>
      </c>
      <c r="AH4" s="1015">
        <v>110.0</v>
      </c>
      <c r="AI4" s="1015">
        <v>50.0</v>
      </c>
      <c r="AJ4" s="1015">
        <v>120.0</v>
      </c>
      <c r="AK4" s="1015" t="s">
        <v>6595</v>
      </c>
      <c r="AL4" s="1015" t="s">
        <v>305</v>
      </c>
      <c r="AM4" s="1018"/>
      <c r="AN4" s="1015" t="s">
        <v>6595</v>
      </c>
      <c r="AO4" s="1018"/>
      <c r="AP4" s="1019"/>
      <c r="AQ4" s="1020"/>
      <c r="AR4" s="1019"/>
      <c r="AS4" s="1011">
        <v>0.1275</v>
      </c>
      <c r="AT4" s="1019"/>
      <c r="AU4" s="1019"/>
      <c r="AV4" s="1019"/>
      <c r="AW4" s="1019"/>
      <c r="AX4" s="1018"/>
      <c r="AY4" s="1019"/>
      <c r="AZ4" s="1019"/>
      <c r="BA4" s="1019"/>
      <c r="BB4" s="1019"/>
      <c r="BC4" s="1019"/>
      <c r="BD4" s="1019"/>
      <c r="BE4" s="1019"/>
      <c r="BF4" s="1019"/>
      <c r="BG4" s="1019"/>
      <c r="BH4" s="1021"/>
      <c r="BI4" s="1021"/>
      <c r="BJ4" s="1021"/>
      <c r="BK4" s="1021"/>
      <c r="BL4" s="1021"/>
      <c r="BM4" s="1021"/>
      <c r="BN4" s="1021"/>
      <c r="BO4" s="1021"/>
      <c r="BP4" s="1021"/>
      <c r="BQ4" s="1021"/>
      <c r="BR4" s="1021"/>
      <c r="BS4" s="1021"/>
      <c r="BT4" s="1021"/>
      <c r="BU4" s="1021"/>
      <c r="BV4" s="1021"/>
      <c r="BW4" s="1021"/>
      <c r="BX4" s="1021"/>
      <c r="BY4" s="1021"/>
      <c r="BZ4" s="1021"/>
      <c r="CA4" s="1021"/>
      <c r="CB4" s="1021"/>
      <c r="CC4" s="1022" t="s">
        <v>6693</v>
      </c>
      <c r="CD4" s="1021"/>
      <c r="CE4" s="1021"/>
      <c r="CF4" s="1021"/>
      <c r="CG4" s="1021"/>
      <c r="CH4" s="1021"/>
      <c r="CI4" s="1021"/>
      <c r="CJ4" s="1021"/>
      <c r="CK4" s="1021"/>
      <c r="CL4" s="1021"/>
      <c r="CM4" s="1021"/>
      <c r="CN4" s="1021"/>
      <c r="CO4" s="1021"/>
      <c r="CP4" s="1021"/>
      <c r="CQ4" s="1021"/>
      <c r="CR4" s="1021"/>
      <c r="CS4" s="1021"/>
      <c r="CT4" s="1021"/>
      <c r="CU4" s="1021"/>
      <c r="CV4" s="1021"/>
      <c r="CW4" s="1021"/>
      <c r="CX4" s="1021"/>
      <c r="CY4" s="1021"/>
      <c r="CZ4" s="1021"/>
      <c r="DA4" s="1021"/>
      <c r="DB4" s="1021"/>
      <c r="DC4" s="1021"/>
      <c r="DD4" s="1021"/>
      <c r="DE4" s="1021"/>
      <c r="DF4" s="1021"/>
      <c r="DG4" s="1021"/>
      <c r="DH4" s="1021"/>
      <c r="DI4" s="1021"/>
      <c r="DJ4" s="1021"/>
      <c r="DK4" s="1021"/>
      <c r="DL4" s="1021"/>
      <c r="DM4" s="1021"/>
      <c r="DN4" s="1021"/>
      <c r="DO4" s="1021"/>
      <c r="DP4" s="1021"/>
      <c r="DQ4" s="1021"/>
      <c r="DR4" s="1021"/>
      <c r="DS4" s="1021"/>
      <c r="DT4" s="1021"/>
      <c r="DU4" s="1021"/>
      <c r="DV4" s="1021"/>
      <c r="DW4" s="1021"/>
      <c r="DX4" s="1021"/>
      <c r="DY4" s="1021"/>
      <c r="DZ4" s="1021"/>
      <c r="EA4" s="1021"/>
      <c r="EB4" s="1021"/>
      <c r="EC4" s="1021"/>
      <c r="ED4" s="1021"/>
      <c r="EE4" s="1021"/>
      <c r="EF4" s="1021"/>
      <c r="EG4" s="1021"/>
      <c r="EH4" s="1021"/>
      <c r="EI4" s="1021"/>
      <c r="EJ4" s="1021"/>
      <c r="EK4" s="1021"/>
      <c r="EL4" s="1021"/>
      <c r="EM4" s="1021"/>
      <c r="EN4" s="1021"/>
      <c r="EO4" s="1021"/>
      <c r="EP4" s="1021"/>
      <c r="EQ4" s="1021"/>
      <c r="ER4" s="1021"/>
      <c r="ES4" s="1021"/>
      <c r="ET4" s="1021"/>
      <c r="EU4" s="1021"/>
      <c r="EV4" s="1021"/>
      <c r="EW4" s="1021"/>
      <c r="EX4" s="1021"/>
      <c r="EY4" s="1021"/>
      <c r="EZ4" s="1021"/>
      <c r="FA4" s="1021"/>
      <c r="FB4" s="1021"/>
      <c r="FC4" s="1021"/>
      <c r="FD4" s="1021"/>
      <c r="FE4" s="1021"/>
      <c r="FF4" s="1021"/>
      <c r="FG4" s="1021"/>
      <c r="FH4" s="1021"/>
      <c r="FI4" s="1021"/>
      <c r="FJ4" s="1021"/>
      <c r="FK4" s="1021"/>
      <c r="FL4" s="1021"/>
      <c r="FM4" s="1021"/>
      <c r="FN4" s="1021"/>
      <c r="FO4" s="1021"/>
      <c r="FP4" s="1021"/>
      <c r="FQ4" s="1021"/>
      <c r="FR4" s="1021"/>
      <c r="FS4" s="1021"/>
      <c r="FT4" s="1021"/>
      <c r="FU4" s="1021"/>
      <c r="FV4" s="1021"/>
      <c r="FW4" s="1021"/>
      <c r="FX4" s="1021"/>
      <c r="FY4" s="1021"/>
      <c r="FZ4" s="1021"/>
      <c r="GA4" s="1021"/>
      <c r="GB4" s="1021"/>
      <c r="GC4" s="1021"/>
      <c r="GD4" s="1021"/>
      <c r="GE4" s="1021"/>
      <c r="GF4" s="1021"/>
      <c r="GG4" s="1021"/>
      <c r="GH4" s="1021"/>
      <c r="GI4" s="1021"/>
      <c r="GJ4" s="1021"/>
      <c r="GK4" s="1021"/>
      <c r="GL4" s="1021"/>
      <c r="GM4" s="1021"/>
      <c r="GN4" s="1021"/>
      <c r="GO4" s="1021"/>
      <c r="GP4" s="1021"/>
      <c r="GQ4" s="1021"/>
      <c r="GR4" s="1021"/>
      <c r="GS4" s="1021"/>
      <c r="GT4" s="1021"/>
      <c r="GU4" s="1021"/>
      <c r="GV4" s="1021"/>
      <c r="GW4" s="1021"/>
      <c r="GX4" s="1021"/>
      <c r="GY4" s="1021"/>
      <c r="GZ4" s="1021"/>
      <c r="HA4" s="1021"/>
      <c r="HB4" s="1021"/>
      <c r="HC4" s="1021"/>
      <c r="HD4" s="1021"/>
      <c r="HE4" s="1021"/>
      <c r="HF4" s="1021"/>
      <c r="HG4" s="1021"/>
    </row>
    <row r="5">
      <c r="A5" s="999"/>
      <c r="B5" s="1000" t="s">
        <v>10176</v>
      </c>
      <c r="C5" s="1001"/>
      <c r="D5" s="475">
        <v>50.0</v>
      </c>
      <c r="E5" s="1002" t="s">
        <v>10177</v>
      </c>
      <c r="F5" s="1003" t="s">
        <v>10178</v>
      </c>
      <c r="G5" s="1004">
        <v>2.000524742439E12</v>
      </c>
      <c r="H5" s="1005">
        <v>752.0</v>
      </c>
      <c r="I5" s="1006">
        <v>0.15</v>
      </c>
      <c r="J5" s="414">
        <v>640.0</v>
      </c>
      <c r="K5" s="449" t="s">
        <v>10179</v>
      </c>
      <c r="L5" s="450" t="s">
        <v>10158</v>
      </c>
      <c r="M5" s="450" t="s">
        <v>6570</v>
      </c>
      <c r="N5" s="982" t="s">
        <v>10159</v>
      </c>
      <c r="O5" s="1007">
        <v>50.0</v>
      </c>
      <c r="P5" s="1008" t="s">
        <v>10180</v>
      </c>
      <c r="Q5" s="1008">
        <v>730.0</v>
      </c>
      <c r="R5" s="1009" t="s">
        <v>8976</v>
      </c>
      <c r="S5" s="1010" t="s">
        <v>10161</v>
      </c>
      <c r="T5" s="1010" t="s">
        <v>9030</v>
      </c>
      <c r="U5" s="1010" t="s">
        <v>10162</v>
      </c>
      <c r="V5" s="1011" t="s">
        <v>10181</v>
      </c>
      <c r="W5" s="1012"/>
      <c r="X5" s="1011" t="s">
        <v>10171</v>
      </c>
      <c r="Y5" s="1011" t="s">
        <v>10182</v>
      </c>
      <c r="Z5" s="1013">
        <v>0.44</v>
      </c>
      <c r="AA5" s="1014" t="s">
        <v>10166</v>
      </c>
      <c r="AB5" s="1015">
        <v>74.0</v>
      </c>
      <c r="AC5" s="1015">
        <v>110.0</v>
      </c>
      <c r="AD5" s="1015">
        <v>50.0</v>
      </c>
      <c r="AE5" s="1015">
        <v>120.0</v>
      </c>
      <c r="AF5" s="1016" t="s">
        <v>6573</v>
      </c>
      <c r="AG5" s="1017">
        <v>86.0</v>
      </c>
      <c r="AH5" s="1015">
        <v>110.0</v>
      </c>
      <c r="AI5" s="1015">
        <v>50.0</v>
      </c>
      <c r="AJ5" s="1015">
        <v>120.0</v>
      </c>
      <c r="AK5" s="1015" t="s">
        <v>6602</v>
      </c>
      <c r="AL5" s="1015" t="s">
        <v>2253</v>
      </c>
      <c r="AM5" s="1018"/>
      <c r="AN5" s="1015" t="s">
        <v>6602</v>
      </c>
      <c r="AO5" s="1018"/>
      <c r="AP5" s="1019"/>
      <c r="AQ5" s="1020"/>
      <c r="AR5" s="1019"/>
      <c r="AS5" s="1011">
        <v>0.1275</v>
      </c>
      <c r="AT5" s="1019"/>
      <c r="AU5" s="1019"/>
      <c r="AV5" s="1019"/>
      <c r="AW5" s="1019"/>
      <c r="AX5" s="1018"/>
      <c r="AY5" s="1019"/>
      <c r="AZ5" s="1019"/>
      <c r="BA5" s="1019"/>
      <c r="BB5" s="1019"/>
      <c r="BC5" s="1019"/>
      <c r="BD5" s="1019"/>
      <c r="BE5" s="1019"/>
      <c r="BF5" s="1019"/>
      <c r="BG5" s="1019"/>
      <c r="BH5" s="1024">
        <v>13.0</v>
      </c>
      <c r="BI5" s="1024" t="s">
        <v>6611</v>
      </c>
      <c r="BJ5" s="1021"/>
      <c r="BK5" s="1021"/>
      <c r="BL5" s="1021"/>
      <c r="BM5" s="1021"/>
      <c r="BN5" s="1021"/>
      <c r="BO5" s="1021"/>
      <c r="BP5" s="1021"/>
      <c r="BQ5" s="1021"/>
      <c r="BR5" s="1021"/>
      <c r="BS5" s="1021"/>
      <c r="BT5" s="1021"/>
      <c r="BU5" s="1021"/>
      <c r="BV5" s="1021"/>
      <c r="BW5" s="1021"/>
      <c r="BX5" s="1021"/>
      <c r="BY5" s="1021"/>
      <c r="BZ5" s="1021"/>
      <c r="CA5" s="1021"/>
      <c r="CB5" s="1021"/>
      <c r="CC5" s="1022" t="s">
        <v>6693</v>
      </c>
      <c r="CD5" s="1021"/>
      <c r="CE5" s="1021"/>
      <c r="CF5" s="1021"/>
      <c r="CG5" s="1021"/>
      <c r="CH5" s="1021"/>
      <c r="CI5" s="1021"/>
      <c r="CJ5" s="1021"/>
      <c r="CK5" s="1021"/>
      <c r="CL5" s="1021"/>
      <c r="CM5" s="1021"/>
      <c r="CN5" s="1021"/>
      <c r="CO5" s="1021"/>
      <c r="CP5" s="1021"/>
      <c r="CQ5" s="1021"/>
      <c r="CR5" s="1021"/>
      <c r="CS5" s="1021"/>
      <c r="CT5" s="1021"/>
      <c r="CU5" s="1021"/>
      <c r="CV5" s="1021"/>
      <c r="CW5" s="1021"/>
      <c r="CX5" s="1021"/>
      <c r="CY5" s="1021"/>
      <c r="CZ5" s="1021"/>
      <c r="DA5" s="1021"/>
      <c r="DB5" s="1021"/>
      <c r="DC5" s="1021"/>
      <c r="DD5" s="1021"/>
      <c r="DE5" s="1021"/>
      <c r="DF5" s="1021"/>
      <c r="DG5" s="1021"/>
      <c r="DH5" s="1021"/>
      <c r="DI5" s="1021"/>
      <c r="DJ5" s="1021"/>
      <c r="DK5" s="1021"/>
      <c r="DL5" s="1021"/>
      <c r="DM5" s="1021"/>
      <c r="DN5" s="1021"/>
      <c r="DO5" s="1021"/>
      <c r="DP5" s="1021"/>
      <c r="DQ5" s="1021"/>
      <c r="DR5" s="1021"/>
      <c r="DS5" s="1021"/>
      <c r="DT5" s="1021"/>
      <c r="DU5" s="1021"/>
      <c r="DV5" s="1021"/>
      <c r="DW5" s="1021"/>
      <c r="DX5" s="1021"/>
      <c r="DY5" s="1021"/>
      <c r="DZ5" s="1021"/>
      <c r="EA5" s="1021"/>
      <c r="EB5" s="1021"/>
      <c r="EC5" s="1021"/>
      <c r="ED5" s="1021"/>
      <c r="EE5" s="1021"/>
      <c r="EF5" s="1021"/>
      <c r="EG5" s="1021"/>
      <c r="EH5" s="1021"/>
      <c r="EI5" s="1021"/>
      <c r="EJ5" s="1021"/>
      <c r="EK5" s="1021"/>
      <c r="EL5" s="1021"/>
      <c r="EM5" s="1021"/>
      <c r="EN5" s="1021"/>
      <c r="EO5" s="1021"/>
      <c r="EP5" s="1021"/>
      <c r="EQ5" s="1021"/>
      <c r="ER5" s="1021"/>
      <c r="ES5" s="1021"/>
      <c r="ET5" s="1021"/>
      <c r="EU5" s="1021"/>
      <c r="EV5" s="1021"/>
      <c r="EW5" s="1021"/>
      <c r="EX5" s="1021"/>
      <c r="EY5" s="1021"/>
      <c r="EZ5" s="1021"/>
      <c r="FA5" s="1021"/>
      <c r="FB5" s="1021"/>
      <c r="FC5" s="1021"/>
      <c r="FD5" s="1021"/>
      <c r="FE5" s="1021"/>
      <c r="FF5" s="1021"/>
      <c r="FG5" s="1021"/>
      <c r="FH5" s="1021"/>
      <c r="FI5" s="1021"/>
      <c r="FJ5" s="1021"/>
      <c r="FK5" s="1021"/>
      <c r="FL5" s="1021"/>
      <c r="FM5" s="1021"/>
      <c r="FN5" s="1021"/>
      <c r="FO5" s="1021"/>
      <c r="FP5" s="1021"/>
      <c r="FQ5" s="1021"/>
      <c r="FR5" s="1021"/>
      <c r="FS5" s="1021"/>
      <c r="FT5" s="1021"/>
      <c r="FU5" s="1021"/>
      <c r="FV5" s="1021"/>
      <c r="FW5" s="1021"/>
      <c r="FX5" s="1021"/>
      <c r="FY5" s="1021"/>
      <c r="FZ5" s="1021"/>
      <c r="GA5" s="1021"/>
      <c r="GB5" s="1021"/>
      <c r="GC5" s="1021"/>
      <c r="GD5" s="1021"/>
      <c r="GE5" s="1021"/>
      <c r="GF5" s="1021"/>
      <c r="GG5" s="1021"/>
      <c r="GH5" s="1021"/>
      <c r="GI5" s="1021"/>
      <c r="GJ5" s="1021"/>
      <c r="GK5" s="1021"/>
      <c r="GL5" s="1021"/>
      <c r="GM5" s="1021"/>
      <c r="GN5" s="1021"/>
      <c r="GO5" s="1021"/>
      <c r="GP5" s="1021"/>
      <c r="GQ5" s="1021"/>
      <c r="GR5" s="1021"/>
      <c r="GS5" s="1021"/>
      <c r="GT5" s="1021"/>
      <c r="GU5" s="1021"/>
      <c r="GV5" s="1021"/>
      <c r="GW5" s="1021"/>
      <c r="GX5" s="1021"/>
      <c r="GY5" s="1021"/>
      <c r="GZ5" s="1021"/>
      <c r="HA5" s="1021"/>
      <c r="HB5" s="1021"/>
      <c r="HC5" s="1021"/>
      <c r="HD5" s="1021"/>
      <c r="HE5" s="1021"/>
      <c r="HF5" s="1021"/>
      <c r="HG5" s="1021"/>
    </row>
    <row r="6">
      <c r="A6" s="999"/>
      <c r="B6" s="1000" t="s">
        <v>10183</v>
      </c>
      <c r="C6" s="1001"/>
      <c r="D6" s="475">
        <v>50.0</v>
      </c>
      <c r="E6" s="1002" t="s">
        <v>10184</v>
      </c>
      <c r="F6" s="1003" t="s">
        <v>10185</v>
      </c>
      <c r="G6" s="1005">
        <v>2.000524742446E12</v>
      </c>
      <c r="H6" s="1005">
        <v>752.0</v>
      </c>
      <c r="I6" s="1006">
        <v>0.15</v>
      </c>
      <c r="J6" s="414">
        <v>640.0</v>
      </c>
      <c r="K6" s="449" t="s">
        <v>10186</v>
      </c>
      <c r="L6" s="450" t="s">
        <v>10158</v>
      </c>
      <c r="M6" s="450" t="s">
        <v>6570</v>
      </c>
      <c r="N6" s="982" t="s">
        <v>10159</v>
      </c>
      <c r="O6" s="1007">
        <v>50.0</v>
      </c>
      <c r="P6" s="1008" t="s">
        <v>10180</v>
      </c>
      <c r="Q6" s="1008">
        <v>730.0</v>
      </c>
      <c r="R6" s="1009" t="s">
        <v>8976</v>
      </c>
      <c r="S6" s="1010" t="s">
        <v>10161</v>
      </c>
      <c r="T6" s="1010" t="s">
        <v>9030</v>
      </c>
      <c r="U6" s="1010" t="s">
        <v>10162</v>
      </c>
      <c r="V6" s="1011" t="s">
        <v>10181</v>
      </c>
      <c r="W6" s="1012"/>
      <c r="X6" s="1011" t="s">
        <v>10171</v>
      </c>
      <c r="Y6" s="1011" t="s">
        <v>10182</v>
      </c>
      <c r="Z6" s="1013">
        <v>0.44</v>
      </c>
      <c r="AA6" s="1014" t="s">
        <v>10166</v>
      </c>
      <c r="AB6" s="1015">
        <v>74.0</v>
      </c>
      <c r="AC6" s="1015">
        <v>110.0</v>
      </c>
      <c r="AD6" s="1015">
        <v>50.0</v>
      </c>
      <c r="AE6" s="1015">
        <v>120.0</v>
      </c>
      <c r="AF6" s="1016" t="s">
        <v>6588</v>
      </c>
      <c r="AG6" s="1017">
        <v>86.0</v>
      </c>
      <c r="AH6" s="1015">
        <v>110.0</v>
      </c>
      <c r="AI6" s="1015">
        <v>50.0</v>
      </c>
      <c r="AJ6" s="1015">
        <v>120.0</v>
      </c>
      <c r="AK6" s="1015" t="s">
        <v>6617</v>
      </c>
      <c r="AL6" s="1015" t="s">
        <v>2282</v>
      </c>
      <c r="AM6" s="1018"/>
      <c r="AN6" s="1015" t="s">
        <v>6617</v>
      </c>
      <c r="AO6" s="1018"/>
      <c r="AP6" s="1019"/>
      <c r="AQ6" s="1020"/>
      <c r="AR6" s="1019"/>
      <c r="AS6" s="1011">
        <v>0.1275</v>
      </c>
      <c r="AT6" s="1019"/>
      <c r="AU6" s="1019"/>
      <c r="AV6" s="1019"/>
      <c r="AW6" s="1019"/>
      <c r="AX6" s="1018"/>
      <c r="AY6" s="1019"/>
      <c r="AZ6" s="1019"/>
      <c r="BA6" s="1019"/>
      <c r="BB6" s="1019"/>
      <c r="BC6" s="1019"/>
      <c r="BD6" s="1019"/>
      <c r="BE6" s="1019"/>
      <c r="BF6" s="1019"/>
      <c r="BG6" s="1019"/>
      <c r="BH6" s="1024">
        <v>13.0</v>
      </c>
      <c r="BI6" s="1024" t="s">
        <v>6611</v>
      </c>
      <c r="BJ6" s="1021"/>
      <c r="BK6" s="1021"/>
      <c r="BL6" s="1021"/>
      <c r="BM6" s="1021"/>
      <c r="BN6" s="1021"/>
      <c r="BO6" s="1021"/>
      <c r="BP6" s="1021"/>
      <c r="BQ6" s="1021"/>
      <c r="BR6" s="1021"/>
      <c r="BS6" s="1021"/>
      <c r="BT6" s="1021"/>
      <c r="BU6" s="1021"/>
      <c r="BV6" s="1021"/>
      <c r="BW6" s="1021"/>
      <c r="BX6" s="1021"/>
      <c r="BY6" s="1021"/>
      <c r="BZ6" s="1021"/>
      <c r="CA6" s="1021"/>
      <c r="CB6" s="1021"/>
      <c r="CC6" s="1022" t="s">
        <v>6693</v>
      </c>
      <c r="CD6" s="1021"/>
      <c r="CE6" s="1021"/>
      <c r="CF6" s="1021"/>
      <c r="CG6" s="1021"/>
      <c r="CH6" s="1021"/>
      <c r="CI6" s="1021"/>
      <c r="CJ6" s="1021"/>
      <c r="CK6" s="1021"/>
      <c r="CL6" s="1021"/>
      <c r="CM6" s="1021"/>
      <c r="CN6" s="1021"/>
      <c r="CO6" s="1021"/>
      <c r="CP6" s="1021"/>
      <c r="CQ6" s="1021"/>
      <c r="CR6" s="1021"/>
      <c r="CS6" s="1021"/>
      <c r="CT6" s="1021"/>
      <c r="CU6" s="1021"/>
      <c r="CV6" s="1021"/>
      <c r="CW6" s="1021"/>
      <c r="CX6" s="1021"/>
      <c r="CY6" s="1021"/>
      <c r="CZ6" s="1021"/>
      <c r="DA6" s="1021"/>
      <c r="DB6" s="1021"/>
      <c r="DC6" s="1021"/>
      <c r="DD6" s="1021"/>
      <c r="DE6" s="1021"/>
      <c r="DF6" s="1021"/>
      <c r="DG6" s="1021"/>
      <c r="DH6" s="1021"/>
      <c r="DI6" s="1021"/>
      <c r="DJ6" s="1021"/>
      <c r="DK6" s="1021"/>
      <c r="DL6" s="1021"/>
      <c r="DM6" s="1021"/>
      <c r="DN6" s="1021"/>
      <c r="DO6" s="1021"/>
      <c r="DP6" s="1021"/>
      <c r="DQ6" s="1021"/>
      <c r="DR6" s="1021"/>
      <c r="DS6" s="1021"/>
      <c r="DT6" s="1021"/>
      <c r="DU6" s="1021"/>
      <c r="DV6" s="1021"/>
      <c r="DW6" s="1021"/>
      <c r="DX6" s="1021"/>
      <c r="DY6" s="1021"/>
      <c r="DZ6" s="1021"/>
      <c r="EA6" s="1021"/>
      <c r="EB6" s="1021"/>
      <c r="EC6" s="1021"/>
      <c r="ED6" s="1021"/>
      <c r="EE6" s="1021"/>
      <c r="EF6" s="1021"/>
      <c r="EG6" s="1021"/>
      <c r="EH6" s="1021"/>
      <c r="EI6" s="1021"/>
      <c r="EJ6" s="1021"/>
      <c r="EK6" s="1021"/>
      <c r="EL6" s="1021"/>
      <c r="EM6" s="1021"/>
      <c r="EN6" s="1021"/>
      <c r="EO6" s="1021"/>
      <c r="EP6" s="1021"/>
      <c r="EQ6" s="1021"/>
      <c r="ER6" s="1021"/>
      <c r="ES6" s="1021"/>
      <c r="ET6" s="1021"/>
      <c r="EU6" s="1021"/>
      <c r="EV6" s="1021"/>
      <c r="EW6" s="1021"/>
      <c r="EX6" s="1021"/>
      <c r="EY6" s="1021"/>
      <c r="EZ6" s="1021"/>
      <c r="FA6" s="1021"/>
      <c r="FB6" s="1021"/>
      <c r="FC6" s="1021"/>
      <c r="FD6" s="1021"/>
      <c r="FE6" s="1021"/>
      <c r="FF6" s="1021"/>
      <c r="FG6" s="1021"/>
      <c r="FH6" s="1021"/>
      <c r="FI6" s="1021"/>
      <c r="FJ6" s="1021"/>
      <c r="FK6" s="1021"/>
      <c r="FL6" s="1021"/>
      <c r="FM6" s="1021"/>
      <c r="FN6" s="1021"/>
      <c r="FO6" s="1021"/>
      <c r="FP6" s="1021"/>
      <c r="FQ6" s="1021"/>
      <c r="FR6" s="1021"/>
      <c r="FS6" s="1021"/>
      <c r="FT6" s="1021"/>
      <c r="FU6" s="1021"/>
      <c r="FV6" s="1021"/>
      <c r="FW6" s="1021"/>
      <c r="FX6" s="1021"/>
      <c r="FY6" s="1021"/>
      <c r="FZ6" s="1021"/>
      <c r="GA6" s="1021"/>
      <c r="GB6" s="1021"/>
      <c r="GC6" s="1021"/>
      <c r="GD6" s="1021"/>
      <c r="GE6" s="1021"/>
      <c r="GF6" s="1021"/>
      <c r="GG6" s="1021"/>
      <c r="GH6" s="1021"/>
      <c r="GI6" s="1021"/>
      <c r="GJ6" s="1021"/>
      <c r="GK6" s="1021"/>
      <c r="GL6" s="1021"/>
      <c r="GM6" s="1021"/>
      <c r="GN6" s="1021"/>
      <c r="GO6" s="1021"/>
      <c r="GP6" s="1021"/>
      <c r="GQ6" s="1021"/>
      <c r="GR6" s="1021"/>
      <c r="GS6" s="1021"/>
      <c r="GT6" s="1021"/>
      <c r="GU6" s="1021"/>
      <c r="GV6" s="1021"/>
      <c r="GW6" s="1021"/>
      <c r="GX6" s="1021"/>
      <c r="GY6" s="1021"/>
      <c r="GZ6" s="1021"/>
      <c r="HA6" s="1021"/>
      <c r="HB6" s="1021"/>
      <c r="HC6" s="1021"/>
      <c r="HD6" s="1021"/>
      <c r="HE6" s="1021"/>
      <c r="HF6" s="1021"/>
      <c r="HG6" s="1021"/>
    </row>
    <row r="7">
      <c r="A7" s="999"/>
      <c r="B7" s="1000" t="s">
        <v>10187</v>
      </c>
      <c r="C7" s="1001"/>
      <c r="D7" s="475">
        <v>50.0</v>
      </c>
      <c r="E7" s="1002" t="s">
        <v>10188</v>
      </c>
      <c r="F7" s="1003" t="s">
        <v>10189</v>
      </c>
      <c r="G7" s="1005">
        <v>2.000524742453E12</v>
      </c>
      <c r="H7" s="1005">
        <v>752.0</v>
      </c>
      <c r="I7" s="1006">
        <v>0.15</v>
      </c>
      <c r="J7" s="414">
        <v>640.0</v>
      </c>
      <c r="K7" s="449" t="s">
        <v>10190</v>
      </c>
      <c r="L7" s="450" t="s">
        <v>10191</v>
      </c>
      <c r="M7" s="450" t="s">
        <v>6570</v>
      </c>
      <c r="N7" s="982" t="s">
        <v>10159</v>
      </c>
      <c r="O7" s="1007">
        <v>50.0</v>
      </c>
      <c r="P7" s="1008" t="s">
        <v>10180</v>
      </c>
      <c r="Q7" s="1008">
        <v>730.0</v>
      </c>
      <c r="R7" s="1009" t="s">
        <v>8976</v>
      </c>
      <c r="S7" s="1010" t="s">
        <v>10161</v>
      </c>
      <c r="T7" s="1010" t="s">
        <v>9030</v>
      </c>
      <c r="U7" s="1010" t="s">
        <v>10162</v>
      </c>
      <c r="V7" s="1011" t="s">
        <v>10181</v>
      </c>
      <c r="W7" s="1012"/>
      <c r="X7" s="1011" t="s">
        <v>10171</v>
      </c>
      <c r="Y7" s="1011" t="s">
        <v>10182</v>
      </c>
      <c r="Z7" s="1013">
        <v>0.44</v>
      </c>
      <c r="AA7" s="1014" t="s">
        <v>10166</v>
      </c>
      <c r="AB7" s="1015">
        <v>74.0</v>
      </c>
      <c r="AC7" s="1015">
        <v>110.0</v>
      </c>
      <c r="AD7" s="1015">
        <v>50.0</v>
      </c>
      <c r="AE7" s="1015">
        <v>120.0</v>
      </c>
      <c r="AF7" s="1016" t="s">
        <v>6596</v>
      </c>
      <c r="AG7" s="1017">
        <v>86.0</v>
      </c>
      <c r="AH7" s="1015">
        <v>110.0</v>
      </c>
      <c r="AI7" s="1015">
        <v>50.0</v>
      </c>
      <c r="AJ7" s="1015">
        <v>120.0</v>
      </c>
      <c r="AK7" s="1015" t="s">
        <v>6625</v>
      </c>
      <c r="AL7" s="1015" t="s">
        <v>305</v>
      </c>
      <c r="AM7" s="1018"/>
      <c r="AN7" s="1015" t="s">
        <v>6625</v>
      </c>
      <c r="AO7" s="1018"/>
      <c r="AP7" s="1019"/>
      <c r="AQ7" s="1020"/>
      <c r="AR7" s="1019"/>
      <c r="AS7" s="1011">
        <v>0.1275</v>
      </c>
      <c r="AT7" s="1019"/>
      <c r="AU7" s="1019"/>
      <c r="AV7" s="1019"/>
      <c r="AW7" s="1019"/>
      <c r="AX7" s="1018"/>
      <c r="AY7" s="1019"/>
      <c r="AZ7" s="1019"/>
      <c r="BA7" s="1019"/>
      <c r="BB7" s="1019"/>
      <c r="BC7" s="1019"/>
      <c r="BD7" s="1019"/>
      <c r="BE7" s="1019"/>
      <c r="BF7" s="1019"/>
      <c r="BG7" s="1019"/>
      <c r="BH7" s="1024">
        <v>13.0</v>
      </c>
      <c r="BI7" s="1024" t="s">
        <v>6611</v>
      </c>
      <c r="BJ7" s="1021"/>
      <c r="BK7" s="1021"/>
      <c r="BL7" s="1021"/>
      <c r="BM7" s="1021"/>
      <c r="BN7" s="1021"/>
      <c r="BO7" s="1021"/>
      <c r="BP7" s="1021"/>
      <c r="BQ7" s="1021"/>
      <c r="BR7" s="1021"/>
      <c r="BS7" s="1021"/>
      <c r="BT7" s="1021"/>
      <c r="BU7" s="1021"/>
      <c r="BV7" s="1021"/>
      <c r="BW7" s="1021"/>
      <c r="BX7" s="1021"/>
      <c r="BY7" s="1021"/>
      <c r="BZ7" s="1021"/>
      <c r="CA7" s="1021"/>
      <c r="CB7" s="1021"/>
      <c r="CC7" s="1022" t="s">
        <v>6693</v>
      </c>
      <c r="CD7" s="1021"/>
      <c r="CE7" s="1021"/>
      <c r="CF7" s="1021"/>
      <c r="CG7" s="1021"/>
      <c r="CH7" s="1021"/>
      <c r="CI7" s="1021"/>
      <c r="CJ7" s="1021"/>
      <c r="CK7" s="1021"/>
      <c r="CL7" s="1021"/>
      <c r="CM7" s="1021"/>
      <c r="CN7" s="1021"/>
      <c r="CO7" s="1021"/>
      <c r="CP7" s="1021"/>
      <c r="CQ7" s="1021"/>
      <c r="CR7" s="1021"/>
      <c r="CS7" s="1021"/>
      <c r="CT7" s="1021"/>
      <c r="CU7" s="1021"/>
      <c r="CV7" s="1021"/>
      <c r="CW7" s="1021"/>
      <c r="CX7" s="1021"/>
      <c r="CY7" s="1021"/>
      <c r="CZ7" s="1021"/>
      <c r="DA7" s="1021"/>
      <c r="DB7" s="1021"/>
      <c r="DC7" s="1021"/>
      <c r="DD7" s="1021"/>
      <c r="DE7" s="1021"/>
      <c r="DF7" s="1021"/>
      <c r="DG7" s="1021"/>
      <c r="DH7" s="1021"/>
      <c r="DI7" s="1021"/>
      <c r="DJ7" s="1021"/>
      <c r="DK7" s="1021"/>
      <c r="DL7" s="1021"/>
      <c r="DM7" s="1021"/>
      <c r="DN7" s="1021"/>
      <c r="DO7" s="1021"/>
      <c r="DP7" s="1021"/>
      <c r="DQ7" s="1021"/>
      <c r="DR7" s="1021"/>
      <c r="DS7" s="1021"/>
      <c r="DT7" s="1021"/>
      <c r="DU7" s="1021"/>
      <c r="DV7" s="1021"/>
      <c r="DW7" s="1021"/>
      <c r="DX7" s="1021"/>
      <c r="DY7" s="1021"/>
      <c r="DZ7" s="1021"/>
      <c r="EA7" s="1021"/>
      <c r="EB7" s="1021"/>
      <c r="EC7" s="1021"/>
      <c r="ED7" s="1021"/>
      <c r="EE7" s="1021"/>
      <c r="EF7" s="1021"/>
      <c r="EG7" s="1021"/>
      <c r="EH7" s="1021"/>
      <c r="EI7" s="1021"/>
      <c r="EJ7" s="1021"/>
      <c r="EK7" s="1021"/>
      <c r="EL7" s="1021"/>
      <c r="EM7" s="1021"/>
      <c r="EN7" s="1021"/>
      <c r="EO7" s="1021"/>
      <c r="EP7" s="1021"/>
      <c r="EQ7" s="1021"/>
      <c r="ER7" s="1021"/>
      <c r="ES7" s="1021"/>
      <c r="ET7" s="1021"/>
      <c r="EU7" s="1021"/>
      <c r="EV7" s="1021"/>
      <c r="EW7" s="1021"/>
      <c r="EX7" s="1021"/>
      <c r="EY7" s="1021"/>
      <c r="EZ7" s="1021"/>
      <c r="FA7" s="1021"/>
      <c r="FB7" s="1021"/>
      <c r="FC7" s="1021"/>
      <c r="FD7" s="1021"/>
      <c r="FE7" s="1021"/>
      <c r="FF7" s="1021"/>
      <c r="FG7" s="1021"/>
      <c r="FH7" s="1021"/>
      <c r="FI7" s="1021"/>
      <c r="FJ7" s="1021"/>
      <c r="FK7" s="1021"/>
      <c r="FL7" s="1021"/>
      <c r="FM7" s="1021"/>
      <c r="FN7" s="1021"/>
      <c r="FO7" s="1021"/>
      <c r="FP7" s="1021"/>
      <c r="FQ7" s="1021"/>
      <c r="FR7" s="1021"/>
      <c r="FS7" s="1021"/>
      <c r="FT7" s="1021"/>
      <c r="FU7" s="1021"/>
      <c r="FV7" s="1021"/>
      <c r="FW7" s="1021"/>
      <c r="FX7" s="1021"/>
      <c r="FY7" s="1021"/>
      <c r="FZ7" s="1021"/>
      <c r="GA7" s="1021"/>
      <c r="GB7" s="1021"/>
      <c r="GC7" s="1021"/>
      <c r="GD7" s="1021"/>
      <c r="GE7" s="1021"/>
      <c r="GF7" s="1021"/>
      <c r="GG7" s="1021"/>
      <c r="GH7" s="1021"/>
      <c r="GI7" s="1021"/>
      <c r="GJ7" s="1021"/>
      <c r="GK7" s="1021"/>
      <c r="GL7" s="1021"/>
      <c r="GM7" s="1021"/>
      <c r="GN7" s="1021"/>
      <c r="GO7" s="1021"/>
      <c r="GP7" s="1021"/>
      <c r="GQ7" s="1021"/>
      <c r="GR7" s="1021"/>
      <c r="GS7" s="1021"/>
      <c r="GT7" s="1021"/>
      <c r="GU7" s="1021"/>
      <c r="GV7" s="1021"/>
      <c r="GW7" s="1021"/>
      <c r="GX7" s="1021"/>
      <c r="GY7" s="1021"/>
      <c r="GZ7" s="1021"/>
      <c r="HA7" s="1021"/>
      <c r="HB7" s="1021"/>
      <c r="HC7" s="1021"/>
      <c r="HD7" s="1021"/>
      <c r="HE7" s="1021"/>
      <c r="HF7" s="1021"/>
      <c r="HG7" s="1021"/>
    </row>
    <row r="8">
      <c r="A8" s="999"/>
      <c r="B8" s="1000" t="s">
        <v>10192</v>
      </c>
      <c r="C8" s="1001"/>
      <c r="D8" s="475">
        <v>50.0</v>
      </c>
      <c r="E8" s="1002" t="s">
        <v>10193</v>
      </c>
      <c r="F8" s="1003" t="s">
        <v>10194</v>
      </c>
      <c r="G8" s="1025">
        <v>2.000524742491E12</v>
      </c>
      <c r="H8" s="1005">
        <v>763.0</v>
      </c>
      <c r="I8" s="1006">
        <v>0.15</v>
      </c>
      <c r="J8" s="414">
        <v>649.0</v>
      </c>
      <c r="K8" s="449" t="s">
        <v>10195</v>
      </c>
      <c r="L8" s="450" t="s">
        <v>10158</v>
      </c>
      <c r="M8" s="450" t="s">
        <v>6570</v>
      </c>
      <c r="N8" s="982" t="s">
        <v>10159</v>
      </c>
      <c r="O8" s="1023">
        <v>50.0</v>
      </c>
      <c r="P8" s="1008" t="s">
        <v>10196</v>
      </c>
      <c r="Q8" s="1008" t="s">
        <v>10197</v>
      </c>
      <c r="R8" s="1009" t="s">
        <v>8976</v>
      </c>
      <c r="S8" s="1010" t="s">
        <v>10198</v>
      </c>
      <c r="T8" s="1010" t="s">
        <v>9030</v>
      </c>
      <c r="U8" s="1010" t="s">
        <v>10162</v>
      </c>
      <c r="V8" s="1011" t="s">
        <v>10199</v>
      </c>
      <c r="W8" s="1012"/>
      <c r="X8" s="1011" t="s">
        <v>10171</v>
      </c>
      <c r="Y8" s="1011" t="s">
        <v>10200</v>
      </c>
      <c r="Z8" s="1013">
        <v>0.42</v>
      </c>
      <c r="AA8" s="1014" t="s">
        <v>10166</v>
      </c>
      <c r="AB8" s="1015">
        <v>158.0</v>
      </c>
      <c r="AC8" s="1015">
        <v>110.0</v>
      </c>
      <c r="AD8" s="1015">
        <v>50.0</v>
      </c>
      <c r="AE8" s="1015">
        <v>120.0</v>
      </c>
      <c r="AF8" s="1016" t="s">
        <v>6573</v>
      </c>
      <c r="AG8" s="1017">
        <v>158.0</v>
      </c>
      <c r="AH8" s="1015">
        <v>110.0</v>
      </c>
      <c r="AI8" s="1015">
        <v>50.0</v>
      </c>
      <c r="AJ8" s="1015">
        <v>120.0</v>
      </c>
      <c r="AK8" s="1015" t="s">
        <v>6643</v>
      </c>
      <c r="AL8" s="1015" t="s">
        <v>2253</v>
      </c>
      <c r="AM8" s="1018"/>
      <c r="AN8" s="1015" t="s">
        <v>6643</v>
      </c>
      <c r="AO8" s="1018"/>
      <c r="AP8" s="1019"/>
      <c r="AQ8" s="1020"/>
      <c r="AR8" s="1019"/>
      <c r="AS8" s="1011">
        <v>0.28</v>
      </c>
      <c r="AT8" s="1019"/>
      <c r="AU8" s="1019"/>
      <c r="AV8" s="1019"/>
      <c r="AW8" s="1019"/>
      <c r="AX8" s="1018"/>
      <c r="AY8" s="1019"/>
      <c r="AZ8" s="1019"/>
      <c r="BA8" s="1019"/>
      <c r="BB8" s="1019"/>
      <c r="BC8" s="1019"/>
      <c r="BD8" s="1019"/>
      <c r="BE8" s="1019"/>
      <c r="BF8" s="1019"/>
      <c r="BG8" s="1019"/>
      <c r="BH8" s="1021"/>
      <c r="BI8" s="1021"/>
      <c r="BJ8" s="1021"/>
      <c r="BK8" s="1021"/>
      <c r="BL8" s="1021"/>
      <c r="BM8" s="1021"/>
      <c r="BN8" s="1021"/>
      <c r="BO8" s="1021"/>
      <c r="BP8" s="1021"/>
      <c r="BQ8" s="1021"/>
      <c r="BR8" s="1021"/>
      <c r="BS8" s="1021"/>
      <c r="BT8" s="1021"/>
      <c r="BU8" s="1021"/>
      <c r="BV8" s="1021"/>
      <c r="BW8" s="1021"/>
      <c r="BX8" s="1021"/>
      <c r="BY8" s="1021"/>
      <c r="BZ8" s="1021"/>
      <c r="CA8" s="1021"/>
      <c r="CB8" s="1021"/>
      <c r="CC8" s="1022" t="s">
        <v>6693</v>
      </c>
      <c r="CD8" s="1021"/>
      <c r="CE8" s="1021"/>
      <c r="CF8" s="1021"/>
      <c r="CG8" s="1021"/>
      <c r="CH8" s="1021"/>
      <c r="CI8" s="1021"/>
      <c r="CJ8" s="1021"/>
      <c r="CK8" s="1021"/>
      <c r="CL8" s="1021"/>
      <c r="CM8" s="1021"/>
      <c r="CN8" s="1021"/>
      <c r="CO8" s="1021"/>
      <c r="CP8" s="1021"/>
      <c r="CQ8" s="1021"/>
      <c r="CR8" s="1021"/>
      <c r="CS8" s="1021"/>
      <c r="CT8" s="1021"/>
      <c r="CU8" s="1021"/>
      <c r="CV8" s="1021"/>
      <c r="CW8" s="1021"/>
      <c r="CX8" s="1021"/>
      <c r="CY8" s="1021"/>
      <c r="CZ8" s="1021"/>
      <c r="DA8" s="1021"/>
      <c r="DB8" s="1021"/>
      <c r="DC8" s="1021"/>
      <c r="DD8" s="1021"/>
      <c r="DE8" s="1021"/>
      <c r="DF8" s="1021"/>
      <c r="DG8" s="1021"/>
      <c r="DH8" s="1021"/>
      <c r="DI8" s="1021"/>
      <c r="DJ8" s="1021"/>
      <c r="DK8" s="1021"/>
      <c r="DL8" s="1021"/>
      <c r="DM8" s="1021"/>
      <c r="DN8" s="1021"/>
      <c r="DO8" s="1021"/>
      <c r="DP8" s="1021"/>
      <c r="DQ8" s="1021"/>
      <c r="DR8" s="1021"/>
      <c r="DS8" s="1021"/>
      <c r="DT8" s="1021"/>
      <c r="DU8" s="1021"/>
      <c r="DV8" s="1021"/>
      <c r="DW8" s="1021"/>
      <c r="DX8" s="1021"/>
      <c r="DY8" s="1021"/>
      <c r="DZ8" s="1021"/>
      <c r="EA8" s="1021"/>
      <c r="EB8" s="1021"/>
      <c r="EC8" s="1021"/>
      <c r="ED8" s="1021"/>
      <c r="EE8" s="1021"/>
      <c r="EF8" s="1021"/>
      <c r="EG8" s="1021"/>
      <c r="EH8" s="1021"/>
      <c r="EI8" s="1021"/>
      <c r="EJ8" s="1021"/>
      <c r="EK8" s="1021"/>
      <c r="EL8" s="1021"/>
      <c r="EM8" s="1021"/>
      <c r="EN8" s="1021"/>
      <c r="EO8" s="1021"/>
      <c r="EP8" s="1021"/>
      <c r="EQ8" s="1021"/>
      <c r="ER8" s="1021"/>
      <c r="ES8" s="1021"/>
      <c r="ET8" s="1021"/>
      <c r="EU8" s="1021"/>
      <c r="EV8" s="1021"/>
      <c r="EW8" s="1021"/>
      <c r="EX8" s="1021"/>
      <c r="EY8" s="1021"/>
      <c r="EZ8" s="1021"/>
      <c r="FA8" s="1021"/>
      <c r="FB8" s="1021"/>
      <c r="FC8" s="1021"/>
      <c r="FD8" s="1021"/>
      <c r="FE8" s="1021"/>
      <c r="FF8" s="1021"/>
      <c r="FG8" s="1021"/>
      <c r="FH8" s="1021"/>
      <c r="FI8" s="1021"/>
      <c r="FJ8" s="1021"/>
      <c r="FK8" s="1021"/>
      <c r="FL8" s="1021"/>
      <c r="FM8" s="1021"/>
      <c r="FN8" s="1021"/>
      <c r="FO8" s="1021"/>
      <c r="FP8" s="1021"/>
      <c r="FQ8" s="1021"/>
      <c r="FR8" s="1021"/>
      <c r="FS8" s="1021"/>
      <c r="FT8" s="1021"/>
      <c r="FU8" s="1021"/>
      <c r="FV8" s="1021"/>
      <c r="FW8" s="1021"/>
      <c r="FX8" s="1021"/>
      <c r="FY8" s="1021"/>
      <c r="FZ8" s="1021"/>
      <c r="GA8" s="1021"/>
      <c r="GB8" s="1021"/>
      <c r="GC8" s="1021"/>
      <c r="GD8" s="1021"/>
      <c r="GE8" s="1021"/>
      <c r="GF8" s="1021"/>
      <c r="GG8" s="1021"/>
      <c r="GH8" s="1021"/>
      <c r="GI8" s="1021"/>
      <c r="GJ8" s="1021"/>
      <c r="GK8" s="1021"/>
      <c r="GL8" s="1021"/>
      <c r="GM8" s="1021"/>
      <c r="GN8" s="1021"/>
      <c r="GO8" s="1021"/>
      <c r="GP8" s="1021"/>
      <c r="GQ8" s="1021"/>
      <c r="GR8" s="1021"/>
      <c r="GS8" s="1021"/>
      <c r="GT8" s="1021"/>
      <c r="GU8" s="1021"/>
      <c r="GV8" s="1021"/>
      <c r="GW8" s="1021"/>
      <c r="GX8" s="1021"/>
      <c r="GY8" s="1021"/>
      <c r="GZ8" s="1021"/>
      <c r="HA8" s="1021"/>
      <c r="HB8" s="1021"/>
      <c r="HC8" s="1021"/>
      <c r="HD8" s="1021"/>
      <c r="HE8" s="1021"/>
      <c r="HF8" s="1021"/>
      <c r="HG8" s="1021"/>
    </row>
    <row r="9">
      <c r="A9" s="999"/>
      <c r="B9" s="1000" t="s">
        <v>10201</v>
      </c>
      <c r="C9" s="1001"/>
      <c r="D9" s="475">
        <v>50.0</v>
      </c>
      <c r="E9" s="1002" t="s">
        <v>10202</v>
      </c>
      <c r="F9" s="1026" t="s">
        <v>10203</v>
      </c>
      <c r="G9" s="1025">
        <v>2.000524742507E12</v>
      </c>
      <c r="H9" s="1005">
        <v>763.0</v>
      </c>
      <c r="I9" s="1006">
        <v>0.15</v>
      </c>
      <c r="J9" s="414">
        <v>649.0</v>
      </c>
      <c r="K9" s="449" t="s">
        <v>10204</v>
      </c>
      <c r="L9" s="450" t="s">
        <v>10205</v>
      </c>
      <c r="M9" s="450" t="s">
        <v>6570</v>
      </c>
      <c r="N9" s="982" t="s">
        <v>10159</v>
      </c>
      <c r="O9" s="1007">
        <v>50.0</v>
      </c>
      <c r="P9" s="1008" t="s">
        <v>10196</v>
      </c>
      <c r="Q9" s="1008" t="s">
        <v>10197</v>
      </c>
      <c r="R9" s="1009" t="s">
        <v>8976</v>
      </c>
      <c r="S9" s="1010" t="s">
        <v>10198</v>
      </c>
      <c r="T9" s="1010" t="s">
        <v>9030</v>
      </c>
      <c r="U9" s="1010" t="s">
        <v>10162</v>
      </c>
      <c r="V9" s="1011" t="s">
        <v>10199</v>
      </c>
      <c r="W9" s="1012"/>
      <c r="X9" s="1011" t="s">
        <v>10171</v>
      </c>
      <c r="Y9" s="1011" t="s">
        <v>10200</v>
      </c>
      <c r="Z9" s="1013">
        <v>0.42</v>
      </c>
      <c r="AA9" s="1014" t="s">
        <v>10166</v>
      </c>
      <c r="AB9" s="1015">
        <v>158.0</v>
      </c>
      <c r="AC9" s="1015">
        <v>110.0</v>
      </c>
      <c r="AD9" s="1015">
        <v>50.0</v>
      </c>
      <c r="AE9" s="1015">
        <v>120.0</v>
      </c>
      <c r="AF9" s="1016" t="s">
        <v>6588</v>
      </c>
      <c r="AG9" s="1017">
        <v>158.0</v>
      </c>
      <c r="AH9" s="1015">
        <v>110.0</v>
      </c>
      <c r="AI9" s="1015">
        <v>50.0</v>
      </c>
      <c r="AJ9" s="1015">
        <v>120.0</v>
      </c>
      <c r="AK9" s="1015" t="s">
        <v>6651</v>
      </c>
      <c r="AL9" s="1015" t="s">
        <v>2282</v>
      </c>
      <c r="AM9" s="1018"/>
      <c r="AN9" s="1015" t="s">
        <v>6651</v>
      </c>
      <c r="AO9" s="1018"/>
      <c r="AP9" s="1019"/>
      <c r="AQ9" s="1020"/>
      <c r="AR9" s="1019"/>
      <c r="AS9" s="1011">
        <v>0.28</v>
      </c>
      <c r="AT9" s="1019"/>
      <c r="AU9" s="1019"/>
      <c r="AV9" s="1019"/>
      <c r="AW9" s="1019"/>
      <c r="AX9" s="1018"/>
      <c r="AY9" s="1019"/>
      <c r="AZ9" s="1019"/>
      <c r="BA9" s="1019"/>
      <c r="BB9" s="1019"/>
      <c r="BC9" s="1019"/>
      <c r="BD9" s="1019"/>
      <c r="BE9" s="1019"/>
      <c r="BF9" s="1019"/>
      <c r="BG9" s="1019"/>
      <c r="BH9" s="1021"/>
      <c r="BI9" s="1021"/>
      <c r="BJ9" s="1021"/>
      <c r="BK9" s="1021"/>
      <c r="BL9" s="1021"/>
      <c r="BM9" s="1021"/>
      <c r="BN9" s="1021"/>
      <c r="BO9" s="1021"/>
      <c r="BP9" s="1021"/>
      <c r="BQ9" s="1021"/>
      <c r="BR9" s="1021"/>
      <c r="BS9" s="1021"/>
      <c r="BT9" s="1021"/>
      <c r="BU9" s="1021"/>
      <c r="BV9" s="1021"/>
      <c r="BW9" s="1021"/>
      <c r="BX9" s="1021"/>
      <c r="BY9" s="1021"/>
      <c r="BZ9" s="1021"/>
      <c r="CA9" s="1021"/>
      <c r="CB9" s="1021"/>
      <c r="CC9" s="1022" t="s">
        <v>6693</v>
      </c>
      <c r="CD9" s="1021"/>
      <c r="CE9" s="1021"/>
      <c r="CF9" s="1021"/>
      <c r="CG9" s="1021"/>
      <c r="CH9" s="1021"/>
      <c r="CI9" s="1021"/>
      <c r="CJ9" s="1021"/>
      <c r="CK9" s="1021"/>
      <c r="CL9" s="1021"/>
      <c r="CM9" s="1021"/>
      <c r="CN9" s="1021"/>
      <c r="CO9" s="1021"/>
      <c r="CP9" s="1021"/>
      <c r="CQ9" s="1021"/>
      <c r="CR9" s="1021"/>
      <c r="CS9" s="1021"/>
      <c r="CT9" s="1021"/>
      <c r="CU9" s="1021"/>
      <c r="CV9" s="1021"/>
      <c r="CW9" s="1021"/>
      <c r="CX9" s="1021"/>
      <c r="CY9" s="1021"/>
      <c r="CZ9" s="1021"/>
      <c r="DA9" s="1021"/>
      <c r="DB9" s="1021"/>
      <c r="DC9" s="1021"/>
      <c r="DD9" s="1021"/>
      <c r="DE9" s="1021"/>
      <c r="DF9" s="1021"/>
      <c r="DG9" s="1021"/>
      <c r="DH9" s="1021"/>
      <c r="DI9" s="1021"/>
      <c r="DJ9" s="1021"/>
      <c r="DK9" s="1021"/>
      <c r="DL9" s="1021"/>
      <c r="DM9" s="1021"/>
      <c r="DN9" s="1021"/>
      <c r="DO9" s="1021"/>
      <c r="DP9" s="1021"/>
      <c r="DQ9" s="1021"/>
      <c r="DR9" s="1021"/>
      <c r="DS9" s="1021"/>
      <c r="DT9" s="1021"/>
      <c r="DU9" s="1021"/>
      <c r="DV9" s="1021"/>
      <c r="DW9" s="1021"/>
      <c r="DX9" s="1021"/>
      <c r="DY9" s="1021"/>
      <c r="DZ9" s="1021"/>
      <c r="EA9" s="1021"/>
      <c r="EB9" s="1021"/>
      <c r="EC9" s="1021"/>
      <c r="ED9" s="1021"/>
      <c r="EE9" s="1021"/>
      <c r="EF9" s="1021"/>
      <c r="EG9" s="1021"/>
      <c r="EH9" s="1021"/>
      <c r="EI9" s="1021"/>
      <c r="EJ9" s="1021"/>
      <c r="EK9" s="1021"/>
      <c r="EL9" s="1021"/>
      <c r="EM9" s="1021"/>
      <c r="EN9" s="1021"/>
      <c r="EO9" s="1021"/>
      <c r="EP9" s="1021"/>
      <c r="EQ9" s="1021"/>
      <c r="ER9" s="1021"/>
      <c r="ES9" s="1021"/>
      <c r="ET9" s="1021"/>
      <c r="EU9" s="1021"/>
      <c r="EV9" s="1021"/>
      <c r="EW9" s="1021"/>
      <c r="EX9" s="1021"/>
      <c r="EY9" s="1021"/>
      <c r="EZ9" s="1021"/>
      <c r="FA9" s="1021"/>
      <c r="FB9" s="1021"/>
      <c r="FC9" s="1021"/>
      <c r="FD9" s="1021"/>
      <c r="FE9" s="1021"/>
      <c r="FF9" s="1021"/>
      <c r="FG9" s="1021"/>
      <c r="FH9" s="1021"/>
      <c r="FI9" s="1021"/>
      <c r="FJ9" s="1021"/>
      <c r="FK9" s="1021"/>
      <c r="FL9" s="1021"/>
      <c r="FM9" s="1021"/>
      <c r="FN9" s="1021"/>
      <c r="FO9" s="1021"/>
      <c r="FP9" s="1021"/>
      <c r="FQ9" s="1021"/>
      <c r="FR9" s="1021"/>
      <c r="FS9" s="1021"/>
      <c r="FT9" s="1021"/>
      <c r="FU9" s="1021"/>
      <c r="FV9" s="1021"/>
      <c r="FW9" s="1021"/>
      <c r="FX9" s="1021"/>
      <c r="FY9" s="1021"/>
      <c r="FZ9" s="1021"/>
      <c r="GA9" s="1021"/>
      <c r="GB9" s="1021"/>
      <c r="GC9" s="1021"/>
      <c r="GD9" s="1021"/>
      <c r="GE9" s="1021"/>
      <c r="GF9" s="1021"/>
      <c r="GG9" s="1021"/>
      <c r="GH9" s="1021"/>
      <c r="GI9" s="1021"/>
      <c r="GJ9" s="1021"/>
      <c r="GK9" s="1021"/>
      <c r="GL9" s="1021"/>
      <c r="GM9" s="1021"/>
      <c r="GN9" s="1021"/>
      <c r="GO9" s="1021"/>
      <c r="GP9" s="1021"/>
      <c r="GQ9" s="1021"/>
      <c r="GR9" s="1021"/>
      <c r="GS9" s="1021"/>
      <c r="GT9" s="1021"/>
      <c r="GU9" s="1021"/>
      <c r="GV9" s="1021"/>
      <c r="GW9" s="1021"/>
      <c r="GX9" s="1021"/>
      <c r="GY9" s="1021"/>
      <c r="GZ9" s="1021"/>
      <c r="HA9" s="1021"/>
      <c r="HB9" s="1021"/>
      <c r="HC9" s="1021"/>
      <c r="HD9" s="1021"/>
      <c r="HE9" s="1021"/>
      <c r="HF9" s="1021"/>
      <c r="HG9" s="1021"/>
    </row>
    <row r="10" ht="18.0" customHeight="1">
      <c r="A10" s="999"/>
      <c r="B10" s="1000" t="s">
        <v>10206</v>
      </c>
      <c r="C10" s="1001"/>
      <c r="D10" s="475">
        <v>50.0</v>
      </c>
      <c r="E10" s="1002" t="s">
        <v>10207</v>
      </c>
      <c r="F10" s="1003" t="s">
        <v>10208</v>
      </c>
      <c r="G10" s="1025">
        <v>2.000524742514E12</v>
      </c>
      <c r="H10" s="1005">
        <v>763.0</v>
      </c>
      <c r="I10" s="1006">
        <v>0.15</v>
      </c>
      <c r="J10" s="414">
        <v>649.0</v>
      </c>
      <c r="K10" s="449" t="s">
        <v>10209</v>
      </c>
      <c r="L10" s="450" t="s">
        <v>10205</v>
      </c>
      <c r="M10" s="450" t="s">
        <v>6570</v>
      </c>
      <c r="N10" s="982" t="s">
        <v>10159</v>
      </c>
      <c r="O10" s="1007">
        <v>50.0</v>
      </c>
      <c r="P10" s="1008" t="s">
        <v>10196</v>
      </c>
      <c r="Q10" s="1008" t="s">
        <v>10197</v>
      </c>
      <c r="R10" s="1009" t="s">
        <v>8976</v>
      </c>
      <c r="S10" s="1010" t="s">
        <v>10198</v>
      </c>
      <c r="T10" s="1010" t="s">
        <v>9030</v>
      </c>
      <c r="U10" s="1010" t="s">
        <v>10162</v>
      </c>
      <c r="V10" s="1011" t="s">
        <v>10199</v>
      </c>
      <c r="W10" s="1012"/>
      <c r="X10" s="1011" t="s">
        <v>10171</v>
      </c>
      <c r="Y10" s="1011" t="s">
        <v>10200</v>
      </c>
      <c r="Z10" s="1013">
        <v>0.42</v>
      </c>
      <c r="AA10" s="1014" t="s">
        <v>10166</v>
      </c>
      <c r="AB10" s="1015">
        <v>158.0</v>
      </c>
      <c r="AC10" s="1015">
        <v>110.0</v>
      </c>
      <c r="AD10" s="1015">
        <v>50.0</v>
      </c>
      <c r="AE10" s="1015">
        <v>120.0</v>
      </c>
      <c r="AF10" s="1016" t="s">
        <v>6596</v>
      </c>
      <c r="AG10" s="1017">
        <v>158.0</v>
      </c>
      <c r="AH10" s="1015">
        <v>110.0</v>
      </c>
      <c r="AI10" s="1015">
        <v>50.0</v>
      </c>
      <c r="AJ10" s="1015">
        <v>120.0</v>
      </c>
      <c r="AK10" s="1015" t="s">
        <v>6657</v>
      </c>
      <c r="AL10" s="1015" t="s">
        <v>305</v>
      </c>
      <c r="AM10" s="1018"/>
      <c r="AN10" s="1015" t="s">
        <v>6657</v>
      </c>
      <c r="AO10" s="1018"/>
      <c r="AP10" s="1019"/>
      <c r="AQ10" s="1020"/>
      <c r="AR10" s="1019"/>
      <c r="AS10" s="1011">
        <v>0.28</v>
      </c>
      <c r="AT10" s="1019"/>
      <c r="AU10" s="1019"/>
      <c r="AV10" s="1019"/>
      <c r="AW10" s="1019"/>
      <c r="AX10" s="1018"/>
      <c r="AY10" s="1019"/>
      <c r="AZ10" s="1019"/>
      <c r="BA10" s="1019"/>
      <c r="BB10" s="1019"/>
      <c r="BC10" s="1019"/>
      <c r="BD10" s="1019"/>
      <c r="BE10" s="1019"/>
      <c r="BF10" s="1019"/>
      <c r="BG10" s="1019"/>
      <c r="BH10" s="1021"/>
      <c r="BI10" s="1021"/>
      <c r="BJ10" s="1021"/>
      <c r="BK10" s="1021"/>
      <c r="BL10" s="1021"/>
      <c r="BM10" s="1021"/>
      <c r="BN10" s="1021"/>
      <c r="BO10" s="1021"/>
      <c r="BP10" s="1021"/>
      <c r="BQ10" s="1021"/>
      <c r="BR10" s="1021"/>
      <c r="BS10" s="1021"/>
      <c r="BT10" s="1021"/>
      <c r="BU10" s="1021"/>
      <c r="BV10" s="1021"/>
      <c r="BW10" s="1021"/>
      <c r="BX10" s="1021"/>
      <c r="BY10" s="1021"/>
      <c r="BZ10" s="1021"/>
      <c r="CA10" s="1021"/>
      <c r="CB10" s="1021"/>
      <c r="CC10" s="1022" t="s">
        <v>6693</v>
      </c>
      <c r="CD10" s="1021"/>
      <c r="CE10" s="1021"/>
      <c r="CF10" s="1021"/>
      <c r="CG10" s="1021"/>
      <c r="CH10" s="1021"/>
      <c r="CI10" s="1021"/>
      <c r="CJ10" s="1021"/>
      <c r="CK10" s="1021"/>
      <c r="CL10" s="1021"/>
      <c r="CM10" s="1021"/>
      <c r="CN10" s="1021"/>
      <c r="CO10" s="1021"/>
      <c r="CP10" s="1021"/>
      <c r="CQ10" s="1021"/>
      <c r="CR10" s="1021"/>
      <c r="CS10" s="1021"/>
      <c r="CT10" s="1021"/>
      <c r="CU10" s="1021"/>
      <c r="CV10" s="1021"/>
      <c r="CW10" s="1021"/>
      <c r="CX10" s="1021"/>
      <c r="CY10" s="1021"/>
      <c r="CZ10" s="1021"/>
      <c r="DA10" s="1021"/>
      <c r="DB10" s="1021"/>
      <c r="DC10" s="1021"/>
      <c r="DD10" s="1021"/>
      <c r="DE10" s="1021"/>
      <c r="DF10" s="1021"/>
      <c r="DG10" s="1021"/>
      <c r="DH10" s="1021"/>
      <c r="DI10" s="1021"/>
      <c r="DJ10" s="1021"/>
      <c r="DK10" s="1021"/>
      <c r="DL10" s="1021"/>
      <c r="DM10" s="1021"/>
      <c r="DN10" s="1021"/>
      <c r="DO10" s="1021"/>
      <c r="DP10" s="1021"/>
      <c r="DQ10" s="1021"/>
      <c r="DR10" s="1021"/>
      <c r="DS10" s="1021"/>
      <c r="DT10" s="1021"/>
      <c r="DU10" s="1021"/>
      <c r="DV10" s="1021"/>
      <c r="DW10" s="1021"/>
      <c r="DX10" s="1021"/>
      <c r="DY10" s="1021"/>
      <c r="DZ10" s="1021"/>
      <c r="EA10" s="1021"/>
      <c r="EB10" s="1021"/>
      <c r="EC10" s="1021"/>
      <c r="ED10" s="1021"/>
      <c r="EE10" s="1021"/>
      <c r="EF10" s="1021"/>
      <c r="EG10" s="1021"/>
      <c r="EH10" s="1021"/>
      <c r="EI10" s="1021"/>
      <c r="EJ10" s="1021"/>
      <c r="EK10" s="1021"/>
      <c r="EL10" s="1021"/>
      <c r="EM10" s="1021"/>
      <c r="EN10" s="1021"/>
      <c r="EO10" s="1021"/>
      <c r="EP10" s="1021"/>
      <c r="EQ10" s="1021"/>
      <c r="ER10" s="1021"/>
      <c r="ES10" s="1021"/>
      <c r="ET10" s="1021"/>
      <c r="EU10" s="1021"/>
      <c r="EV10" s="1021"/>
      <c r="EW10" s="1021"/>
      <c r="EX10" s="1021"/>
      <c r="EY10" s="1021"/>
      <c r="EZ10" s="1021"/>
      <c r="FA10" s="1021"/>
      <c r="FB10" s="1021"/>
      <c r="FC10" s="1021"/>
      <c r="FD10" s="1021"/>
      <c r="FE10" s="1021"/>
      <c r="FF10" s="1021"/>
      <c r="FG10" s="1021"/>
      <c r="FH10" s="1021"/>
      <c r="FI10" s="1021"/>
      <c r="FJ10" s="1021"/>
      <c r="FK10" s="1021"/>
      <c r="FL10" s="1021"/>
      <c r="FM10" s="1021"/>
      <c r="FN10" s="1021"/>
      <c r="FO10" s="1021"/>
      <c r="FP10" s="1021"/>
      <c r="FQ10" s="1021"/>
      <c r="FR10" s="1021"/>
      <c r="FS10" s="1021"/>
      <c r="FT10" s="1021"/>
      <c r="FU10" s="1021"/>
      <c r="FV10" s="1021"/>
      <c r="FW10" s="1021"/>
      <c r="FX10" s="1021"/>
      <c r="FY10" s="1021"/>
      <c r="FZ10" s="1021"/>
      <c r="GA10" s="1021"/>
      <c r="GB10" s="1021"/>
      <c r="GC10" s="1021"/>
      <c r="GD10" s="1021"/>
      <c r="GE10" s="1021"/>
      <c r="GF10" s="1021"/>
      <c r="GG10" s="1021"/>
      <c r="GH10" s="1021"/>
      <c r="GI10" s="1021"/>
      <c r="GJ10" s="1021"/>
      <c r="GK10" s="1021"/>
      <c r="GL10" s="1021"/>
      <c r="GM10" s="1021"/>
      <c r="GN10" s="1021"/>
      <c r="GO10" s="1021"/>
      <c r="GP10" s="1021"/>
      <c r="GQ10" s="1021"/>
      <c r="GR10" s="1021"/>
      <c r="GS10" s="1021"/>
      <c r="GT10" s="1021"/>
      <c r="GU10" s="1021"/>
      <c r="GV10" s="1021"/>
      <c r="GW10" s="1021"/>
      <c r="GX10" s="1021"/>
      <c r="GY10" s="1021"/>
      <c r="GZ10" s="1021"/>
      <c r="HA10" s="1021"/>
      <c r="HB10" s="1021"/>
      <c r="HC10" s="1021"/>
      <c r="HD10" s="1021"/>
      <c r="HE10" s="1021"/>
      <c r="HF10" s="1021"/>
      <c r="HG10" s="1021"/>
    </row>
    <row r="11" ht="18.0" customHeight="1">
      <c r="A11" s="999"/>
      <c r="B11" s="1027" t="s">
        <v>10210</v>
      </c>
      <c r="C11" s="1001"/>
      <c r="D11" s="475">
        <v>50.0</v>
      </c>
      <c r="E11" s="1002" t="s">
        <v>10211</v>
      </c>
      <c r="F11" s="1028" t="s">
        <v>10212</v>
      </c>
      <c r="G11" s="1029">
        <v>2.000524742552E12</v>
      </c>
      <c r="H11" s="1029">
        <v>796.0</v>
      </c>
      <c r="I11" s="1006">
        <v>0.15</v>
      </c>
      <c r="J11" s="414">
        <v>677.0</v>
      </c>
      <c r="K11" s="412" t="s">
        <v>10213</v>
      </c>
      <c r="L11" s="413" t="s">
        <v>10214</v>
      </c>
      <c r="M11" s="413" t="s">
        <v>6570</v>
      </c>
      <c r="N11" s="982" t="s">
        <v>10159</v>
      </c>
      <c r="O11" s="1030">
        <v>50.0</v>
      </c>
      <c r="P11" s="1008" t="s">
        <v>10215</v>
      </c>
      <c r="Q11" s="1008" t="s">
        <v>10216</v>
      </c>
      <c r="R11" s="1009" t="s">
        <v>8976</v>
      </c>
      <c r="S11" s="1010" t="s">
        <v>10198</v>
      </c>
      <c r="T11" s="1010" t="s">
        <v>9030</v>
      </c>
      <c r="U11" s="1010" t="s">
        <v>10162</v>
      </c>
      <c r="V11" s="1011" t="s">
        <v>10217</v>
      </c>
      <c r="W11" s="1012"/>
      <c r="X11" s="1011" t="s">
        <v>10171</v>
      </c>
      <c r="Y11" s="1011" t="s">
        <v>10218</v>
      </c>
      <c r="Z11" s="1013">
        <v>0.44</v>
      </c>
      <c r="AA11" s="1014" t="s">
        <v>10103</v>
      </c>
      <c r="AB11" s="1015">
        <v>150.0</v>
      </c>
      <c r="AC11" s="1015">
        <v>100.0</v>
      </c>
      <c r="AD11" s="1015">
        <v>90.0</v>
      </c>
      <c r="AE11" s="1015">
        <v>140.0</v>
      </c>
      <c r="AF11" s="1016" t="s">
        <v>6573</v>
      </c>
      <c r="AG11" s="1017">
        <v>150.0</v>
      </c>
      <c r="AH11" s="1015">
        <v>100.0</v>
      </c>
      <c r="AI11" s="1015">
        <v>90.0</v>
      </c>
      <c r="AJ11" s="1015">
        <v>140.0</v>
      </c>
      <c r="AK11" s="1015" t="s">
        <v>6700</v>
      </c>
      <c r="AL11" s="1015" t="s">
        <v>2253</v>
      </c>
      <c r="AM11" s="1018"/>
      <c r="AN11" s="1015" t="s">
        <v>6700</v>
      </c>
      <c r="AO11" s="1018"/>
      <c r="AP11" s="1019"/>
      <c r="AQ11" s="1020"/>
      <c r="AR11" s="1019"/>
      <c r="AS11" s="1011">
        <v>0.28</v>
      </c>
      <c r="AT11" s="1019"/>
      <c r="AU11" s="1019"/>
      <c r="AV11" s="1019"/>
      <c r="AW11" s="1019"/>
      <c r="AX11" s="1018"/>
      <c r="AY11" s="1019"/>
      <c r="AZ11" s="1019"/>
      <c r="BA11" s="1019"/>
      <c r="BB11" s="1019"/>
      <c r="BC11" s="1019"/>
      <c r="BD11" s="1019"/>
      <c r="BE11" s="1019"/>
      <c r="BF11" s="1019"/>
      <c r="BG11" s="1019"/>
      <c r="BH11" s="1021"/>
      <c r="BI11" s="1021"/>
      <c r="BJ11" s="1021"/>
      <c r="BK11" s="1021"/>
      <c r="BL11" s="1021"/>
      <c r="BM11" s="1021"/>
      <c r="BN11" s="1021"/>
      <c r="BO11" s="1021"/>
      <c r="BP11" s="1021"/>
      <c r="BQ11" s="1021"/>
      <c r="BR11" s="1021"/>
      <c r="BS11" s="1021"/>
      <c r="BT11" s="1021"/>
      <c r="BU11" s="1021"/>
      <c r="BV11" s="1021"/>
      <c r="BW11" s="1021"/>
      <c r="BX11" s="1021"/>
      <c r="BY11" s="1021"/>
      <c r="BZ11" s="1021"/>
      <c r="CA11" s="1021"/>
      <c r="CB11" s="1021"/>
      <c r="CC11" s="1014" t="s">
        <v>10103</v>
      </c>
      <c r="CD11" s="1021"/>
      <c r="CE11" s="1021"/>
      <c r="CF11" s="1021"/>
      <c r="CG11" s="1021"/>
      <c r="CH11" s="1021"/>
      <c r="CI11" s="1021"/>
      <c r="CJ11" s="1021"/>
      <c r="CK11" s="1021"/>
      <c r="CL11" s="1021"/>
      <c r="CM11" s="1021"/>
      <c r="CN11" s="1021"/>
      <c r="CO11" s="1021"/>
      <c r="CP11" s="1021"/>
      <c r="CQ11" s="1021"/>
      <c r="CR11" s="1021"/>
      <c r="CS11" s="1021"/>
      <c r="CT11" s="1021"/>
      <c r="CU11" s="1021"/>
      <c r="CV11" s="1021"/>
      <c r="CW11" s="1021"/>
      <c r="CX11" s="1021"/>
      <c r="CY11" s="1021"/>
      <c r="CZ11" s="1021"/>
      <c r="DA11" s="1021"/>
      <c r="DB11" s="1021"/>
      <c r="DC11" s="1021"/>
      <c r="DD11" s="1021"/>
      <c r="DE11" s="1021"/>
      <c r="DF11" s="1021"/>
      <c r="DG11" s="1021"/>
      <c r="DH11" s="1021"/>
      <c r="DI11" s="1021"/>
      <c r="DJ11" s="1021"/>
      <c r="DK11" s="1021"/>
      <c r="DL11" s="1021"/>
      <c r="DM11" s="1021"/>
      <c r="DN11" s="1021"/>
      <c r="DO11" s="1021"/>
      <c r="DP11" s="1021"/>
      <c r="DQ11" s="1021"/>
      <c r="DR11" s="1021"/>
      <c r="DS11" s="1021"/>
      <c r="DT11" s="1021"/>
      <c r="DU11" s="1021"/>
      <c r="DV11" s="1021"/>
      <c r="DW11" s="1021"/>
      <c r="DX11" s="1021"/>
      <c r="DY11" s="1021"/>
      <c r="DZ11" s="1021"/>
      <c r="EA11" s="1021"/>
      <c r="EB11" s="1021"/>
      <c r="EC11" s="1021"/>
      <c r="ED11" s="1021"/>
      <c r="EE11" s="1021"/>
      <c r="EF11" s="1021"/>
      <c r="EG11" s="1021"/>
      <c r="EH11" s="1021"/>
      <c r="EI11" s="1021"/>
      <c r="EJ11" s="1021"/>
      <c r="EK11" s="1021"/>
      <c r="EL11" s="1021"/>
      <c r="EM11" s="1021"/>
      <c r="EN11" s="1021"/>
      <c r="EO11" s="1021"/>
      <c r="EP11" s="1021"/>
      <c r="EQ11" s="1021"/>
      <c r="ER11" s="1021"/>
      <c r="ES11" s="1021"/>
      <c r="ET11" s="1021"/>
      <c r="EU11" s="1021"/>
      <c r="EV11" s="1021"/>
      <c r="EW11" s="1021"/>
      <c r="EX11" s="1021"/>
      <c r="EY11" s="1021"/>
      <c r="EZ11" s="1021"/>
      <c r="FA11" s="1021"/>
      <c r="FB11" s="1021"/>
      <c r="FC11" s="1021"/>
      <c r="FD11" s="1021"/>
      <c r="FE11" s="1021"/>
      <c r="FF11" s="1021"/>
      <c r="FG11" s="1021"/>
      <c r="FH11" s="1021"/>
      <c r="FI11" s="1021"/>
      <c r="FJ11" s="1021"/>
      <c r="FK11" s="1021"/>
      <c r="FL11" s="1021"/>
      <c r="FM11" s="1021"/>
      <c r="FN11" s="1021"/>
      <c r="FO11" s="1021"/>
      <c r="FP11" s="1021"/>
      <c r="FQ11" s="1021"/>
      <c r="FR11" s="1021"/>
      <c r="FS11" s="1021"/>
      <c r="FT11" s="1021"/>
      <c r="FU11" s="1021"/>
      <c r="FV11" s="1021"/>
      <c r="FW11" s="1021"/>
      <c r="FX11" s="1021"/>
      <c r="FY11" s="1021"/>
      <c r="FZ11" s="1021"/>
      <c r="GA11" s="1021"/>
      <c r="GB11" s="1021"/>
      <c r="GC11" s="1021"/>
      <c r="GD11" s="1021"/>
      <c r="GE11" s="1021"/>
      <c r="GF11" s="1021"/>
      <c r="GG11" s="1021"/>
      <c r="GH11" s="1021"/>
      <c r="GI11" s="1021"/>
      <c r="GJ11" s="1021"/>
      <c r="GK11" s="1021"/>
      <c r="GL11" s="1021"/>
      <c r="GM11" s="1021"/>
      <c r="GN11" s="1021"/>
      <c r="GO11" s="1021"/>
      <c r="GP11" s="1021"/>
      <c r="GQ11" s="1021"/>
      <c r="GR11" s="1021"/>
      <c r="GS11" s="1021"/>
      <c r="GT11" s="1021"/>
      <c r="GU11" s="1021"/>
      <c r="GV11" s="1021"/>
      <c r="GW11" s="1021"/>
      <c r="GX11" s="1021"/>
      <c r="GY11" s="1021"/>
      <c r="GZ11" s="1021"/>
      <c r="HA11" s="1021"/>
      <c r="HB11" s="1021"/>
      <c r="HC11" s="1021"/>
      <c r="HD11" s="1021"/>
      <c r="HE11" s="1021"/>
      <c r="HF11" s="1021"/>
      <c r="HG11" s="1021"/>
    </row>
    <row r="12" ht="18.0" customHeight="1">
      <c r="A12" s="999"/>
      <c r="B12" s="1027" t="s">
        <v>10219</v>
      </c>
      <c r="C12" s="1031"/>
      <c r="D12" s="921">
        <v>50.0</v>
      </c>
      <c r="E12" s="1002" t="s">
        <v>10220</v>
      </c>
      <c r="F12" s="1028" t="s">
        <v>10221</v>
      </c>
      <c r="G12" s="1032">
        <v>2.000524742569E12</v>
      </c>
      <c r="H12" s="1029">
        <v>796.0</v>
      </c>
      <c r="I12" s="1006">
        <v>0.15</v>
      </c>
      <c r="J12" s="414">
        <v>677.0</v>
      </c>
      <c r="K12" s="449" t="s">
        <v>10222</v>
      </c>
      <c r="L12" s="450" t="s">
        <v>10214</v>
      </c>
      <c r="M12" s="450" t="s">
        <v>6570</v>
      </c>
      <c r="N12" s="982" t="s">
        <v>10159</v>
      </c>
      <c r="O12" s="1030">
        <v>50.0</v>
      </c>
      <c r="P12" s="1008" t="s">
        <v>10215</v>
      </c>
      <c r="Q12" s="1008" t="s">
        <v>10216</v>
      </c>
      <c r="R12" s="1009" t="s">
        <v>8976</v>
      </c>
      <c r="S12" s="1010" t="s">
        <v>10198</v>
      </c>
      <c r="T12" s="1010" t="s">
        <v>9030</v>
      </c>
      <c r="U12" s="1010" t="s">
        <v>10162</v>
      </c>
      <c r="V12" s="1011" t="s">
        <v>10217</v>
      </c>
      <c r="W12" s="1012"/>
      <c r="X12" s="1011" t="s">
        <v>10171</v>
      </c>
      <c r="Y12" s="1011" t="s">
        <v>10218</v>
      </c>
      <c r="Z12" s="1013">
        <v>0.44</v>
      </c>
      <c r="AA12" s="1014" t="s">
        <v>10103</v>
      </c>
      <c r="AB12" s="1015">
        <v>150.0</v>
      </c>
      <c r="AC12" s="1015">
        <v>100.0</v>
      </c>
      <c r="AD12" s="1015">
        <v>90.0</v>
      </c>
      <c r="AE12" s="1015">
        <v>140.0</v>
      </c>
      <c r="AF12" s="1016" t="s">
        <v>6588</v>
      </c>
      <c r="AG12" s="1017">
        <v>150.0</v>
      </c>
      <c r="AH12" s="1015">
        <v>100.0</v>
      </c>
      <c r="AI12" s="1015">
        <v>90.0</v>
      </c>
      <c r="AJ12" s="1015">
        <v>140.0</v>
      </c>
      <c r="AK12" s="1015" t="s">
        <v>6707</v>
      </c>
      <c r="AL12" s="1015" t="s">
        <v>2282</v>
      </c>
      <c r="AM12" s="1018"/>
      <c r="AN12" s="1015" t="s">
        <v>6707</v>
      </c>
      <c r="AO12" s="1018"/>
      <c r="AP12" s="1019"/>
      <c r="AQ12" s="1020"/>
      <c r="AR12" s="1019"/>
      <c r="AS12" s="1011">
        <v>0.28</v>
      </c>
      <c r="AT12" s="1019"/>
      <c r="AU12" s="1019"/>
      <c r="AV12" s="1019"/>
      <c r="AW12" s="1019"/>
      <c r="AX12" s="1018"/>
      <c r="AY12" s="1019"/>
      <c r="AZ12" s="1019"/>
      <c r="BA12" s="1019"/>
      <c r="BB12" s="1019"/>
      <c r="BC12" s="1019"/>
      <c r="BD12" s="1019"/>
      <c r="BE12" s="1019"/>
      <c r="BF12" s="1019"/>
      <c r="BG12" s="1019"/>
      <c r="BH12" s="1021"/>
      <c r="BI12" s="1021"/>
      <c r="BJ12" s="1021"/>
      <c r="BK12" s="1021"/>
      <c r="BL12" s="1021"/>
      <c r="BM12" s="1021"/>
      <c r="BN12" s="1021"/>
      <c r="BO12" s="1021"/>
      <c r="BP12" s="1021"/>
      <c r="BQ12" s="1021"/>
      <c r="BR12" s="1021"/>
      <c r="BS12" s="1021"/>
      <c r="BT12" s="1021"/>
      <c r="BU12" s="1021"/>
      <c r="BV12" s="1021"/>
      <c r="BW12" s="1021"/>
      <c r="BX12" s="1021"/>
      <c r="BY12" s="1021"/>
      <c r="BZ12" s="1021"/>
      <c r="CA12" s="1021"/>
      <c r="CB12" s="1021"/>
      <c r="CC12" s="1014" t="s">
        <v>10103</v>
      </c>
      <c r="CD12" s="1021"/>
      <c r="CE12" s="1021"/>
      <c r="CF12" s="1021"/>
      <c r="CG12" s="1021"/>
      <c r="CH12" s="1021"/>
      <c r="CI12" s="1021"/>
      <c r="CJ12" s="1021"/>
      <c r="CK12" s="1021"/>
      <c r="CL12" s="1021"/>
      <c r="CM12" s="1021"/>
      <c r="CN12" s="1021"/>
      <c r="CO12" s="1021"/>
      <c r="CP12" s="1021"/>
      <c r="CQ12" s="1021"/>
      <c r="CR12" s="1021"/>
      <c r="CS12" s="1021"/>
      <c r="CT12" s="1021"/>
      <c r="CU12" s="1021"/>
      <c r="CV12" s="1021"/>
      <c r="CW12" s="1021"/>
      <c r="CX12" s="1021"/>
      <c r="CY12" s="1021"/>
      <c r="CZ12" s="1021"/>
      <c r="DA12" s="1021"/>
      <c r="DB12" s="1021"/>
      <c r="DC12" s="1021"/>
      <c r="DD12" s="1021"/>
      <c r="DE12" s="1021"/>
      <c r="DF12" s="1021"/>
      <c r="DG12" s="1021"/>
      <c r="DH12" s="1021"/>
      <c r="DI12" s="1021"/>
      <c r="DJ12" s="1021"/>
      <c r="DK12" s="1021"/>
      <c r="DL12" s="1021"/>
      <c r="DM12" s="1021"/>
      <c r="DN12" s="1021"/>
      <c r="DO12" s="1021"/>
      <c r="DP12" s="1021"/>
      <c r="DQ12" s="1021"/>
      <c r="DR12" s="1021"/>
      <c r="DS12" s="1021"/>
      <c r="DT12" s="1021"/>
      <c r="DU12" s="1021"/>
      <c r="DV12" s="1021"/>
      <c r="DW12" s="1021"/>
      <c r="DX12" s="1021"/>
      <c r="DY12" s="1021"/>
      <c r="DZ12" s="1021"/>
      <c r="EA12" s="1021"/>
      <c r="EB12" s="1021"/>
      <c r="EC12" s="1021"/>
      <c r="ED12" s="1021"/>
      <c r="EE12" s="1021"/>
      <c r="EF12" s="1021"/>
      <c r="EG12" s="1021"/>
      <c r="EH12" s="1021"/>
      <c r="EI12" s="1021"/>
      <c r="EJ12" s="1021"/>
      <c r="EK12" s="1021"/>
      <c r="EL12" s="1021"/>
      <c r="EM12" s="1021"/>
      <c r="EN12" s="1021"/>
      <c r="EO12" s="1021"/>
      <c r="EP12" s="1021"/>
      <c r="EQ12" s="1021"/>
      <c r="ER12" s="1021"/>
      <c r="ES12" s="1021"/>
      <c r="ET12" s="1021"/>
      <c r="EU12" s="1021"/>
      <c r="EV12" s="1021"/>
      <c r="EW12" s="1021"/>
      <c r="EX12" s="1021"/>
      <c r="EY12" s="1021"/>
      <c r="EZ12" s="1021"/>
      <c r="FA12" s="1021"/>
      <c r="FB12" s="1021"/>
      <c r="FC12" s="1021"/>
      <c r="FD12" s="1021"/>
      <c r="FE12" s="1021"/>
      <c r="FF12" s="1021"/>
      <c r="FG12" s="1021"/>
      <c r="FH12" s="1021"/>
      <c r="FI12" s="1021"/>
      <c r="FJ12" s="1021"/>
      <c r="FK12" s="1021"/>
      <c r="FL12" s="1021"/>
      <c r="FM12" s="1021"/>
      <c r="FN12" s="1021"/>
      <c r="FO12" s="1021"/>
      <c r="FP12" s="1021"/>
      <c r="FQ12" s="1021"/>
      <c r="FR12" s="1021"/>
      <c r="FS12" s="1021"/>
      <c r="FT12" s="1021"/>
      <c r="FU12" s="1021"/>
      <c r="FV12" s="1021"/>
      <c r="FW12" s="1021"/>
      <c r="FX12" s="1021"/>
      <c r="FY12" s="1021"/>
      <c r="FZ12" s="1021"/>
      <c r="GA12" s="1021"/>
      <c r="GB12" s="1021"/>
      <c r="GC12" s="1021"/>
      <c r="GD12" s="1021"/>
      <c r="GE12" s="1021"/>
      <c r="GF12" s="1021"/>
      <c r="GG12" s="1021"/>
      <c r="GH12" s="1021"/>
      <c r="GI12" s="1021"/>
      <c r="GJ12" s="1021"/>
      <c r="GK12" s="1021"/>
      <c r="GL12" s="1021"/>
      <c r="GM12" s="1021"/>
      <c r="GN12" s="1021"/>
      <c r="GO12" s="1021"/>
      <c r="GP12" s="1021"/>
      <c r="GQ12" s="1021"/>
      <c r="GR12" s="1021"/>
      <c r="GS12" s="1021"/>
      <c r="GT12" s="1021"/>
      <c r="GU12" s="1021"/>
      <c r="GV12" s="1021"/>
      <c r="GW12" s="1021"/>
      <c r="GX12" s="1021"/>
      <c r="GY12" s="1021"/>
      <c r="GZ12" s="1021"/>
      <c r="HA12" s="1021"/>
      <c r="HB12" s="1021"/>
      <c r="HC12" s="1021"/>
      <c r="HD12" s="1021"/>
      <c r="HE12" s="1021"/>
      <c r="HF12" s="1021"/>
      <c r="HG12" s="1021"/>
    </row>
    <row r="13" ht="18.0" customHeight="1">
      <c r="A13" s="999"/>
      <c r="B13" s="1027" t="s">
        <v>10223</v>
      </c>
      <c r="C13" s="976"/>
      <c r="D13" s="475">
        <v>50.0</v>
      </c>
      <c r="E13" s="1002" t="s">
        <v>10224</v>
      </c>
      <c r="F13" s="1028" t="s">
        <v>10225</v>
      </c>
      <c r="G13" s="1033">
        <v>2.000524742576E12</v>
      </c>
      <c r="H13" s="1029">
        <v>796.0</v>
      </c>
      <c r="I13" s="1006">
        <v>0.15</v>
      </c>
      <c r="J13" s="414">
        <v>677.0</v>
      </c>
      <c r="K13" s="449" t="s">
        <v>10226</v>
      </c>
      <c r="L13" s="450" t="s">
        <v>10214</v>
      </c>
      <c r="M13" s="450" t="s">
        <v>6570</v>
      </c>
      <c r="N13" s="982" t="s">
        <v>10159</v>
      </c>
      <c r="O13" s="1030">
        <v>50.0</v>
      </c>
      <c r="P13" s="1008" t="s">
        <v>10215</v>
      </c>
      <c r="Q13" s="1008" t="s">
        <v>10216</v>
      </c>
      <c r="R13" s="1009" t="s">
        <v>8976</v>
      </c>
      <c r="S13" s="1010" t="s">
        <v>10198</v>
      </c>
      <c r="T13" s="1010" t="s">
        <v>9030</v>
      </c>
      <c r="U13" s="1010" t="s">
        <v>10162</v>
      </c>
      <c r="V13" s="1011" t="s">
        <v>10217</v>
      </c>
      <c r="W13" s="1012"/>
      <c r="X13" s="1011" t="s">
        <v>10171</v>
      </c>
      <c r="Y13" s="1011" t="s">
        <v>10218</v>
      </c>
      <c r="Z13" s="1013">
        <v>0.44</v>
      </c>
      <c r="AA13" s="1014" t="s">
        <v>10103</v>
      </c>
      <c r="AB13" s="1015">
        <v>150.0</v>
      </c>
      <c r="AC13" s="1015">
        <v>100.0</v>
      </c>
      <c r="AD13" s="1015">
        <v>90.0</v>
      </c>
      <c r="AE13" s="1015">
        <v>140.0</v>
      </c>
      <c r="AF13" s="1016" t="s">
        <v>6596</v>
      </c>
      <c r="AG13" s="1017">
        <v>150.0</v>
      </c>
      <c r="AH13" s="1015">
        <v>100.0</v>
      </c>
      <c r="AI13" s="1015">
        <v>90.0</v>
      </c>
      <c r="AJ13" s="1015">
        <v>140.0</v>
      </c>
      <c r="AK13" s="1015" t="s">
        <v>6714</v>
      </c>
      <c r="AL13" s="1015" t="s">
        <v>305</v>
      </c>
      <c r="AM13" s="1018"/>
      <c r="AN13" s="1015" t="s">
        <v>6714</v>
      </c>
      <c r="AO13" s="1018"/>
      <c r="AP13" s="1019"/>
      <c r="AQ13" s="1020"/>
      <c r="AR13" s="1019"/>
      <c r="AS13" s="1011">
        <v>0.28</v>
      </c>
      <c r="AT13" s="1019"/>
      <c r="AU13" s="1019"/>
      <c r="AV13" s="1019"/>
      <c r="AW13" s="1019"/>
      <c r="AX13" s="1018"/>
      <c r="AY13" s="1019"/>
      <c r="AZ13" s="1019"/>
      <c r="BA13" s="1019"/>
      <c r="BB13" s="1019"/>
      <c r="BC13" s="1019"/>
      <c r="BD13" s="1019"/>
      <c r="BE13" s="1019"/>
      <c r="BF13" s="1019"/>
      <c r="BG13" s="1019"/>
      <c r="BH13" s="1021"/>
      <c r="BI13" s="1021"/>
      <c r="BJ13" s="1021"/>
      <c r="BK13" s="1021"/>
      <c r="BL13" s="1021"/>
      <c r="BM13" s="1021"/>
      <c r="BN13" s="1021"/>
      <c r="BO13" s="1021"/>
      <c r="BP13" s="1021"/>
      <c r="BQ13" s="1021"/>
      <c r="BR13" s="1021"/>
      <c r="BS13" s="1021"/>
      <c r="BT13" s="1021"/>
      <c r="BU13" s="1021"/>
      <c r="BV13" s="1021"/>
      <c r="BW13" s="1021"/>
      <c r="BX13" s="1021"/>
      <c r="BY13" s="1021"/>
      <c r="BZ13" s="1021"/>
      <c r="CA13" s="1021"/>
      <c r="CB13" s="1021"/>
      <c r="CC13" s="1014" t="s">
        <v>10103</v>
      </c>
      <c r="CD13" s="1021"/>
      <c r="CE13" s="1021"/>
      <c r="CF13" s="1021"/>
      <c r="CG13" s="1021"/>
      <c r="CH13" s="1021"/>
      <c r="CI13" s="1021"/>
      <c r="CJ13" s="1021"/>
      <c r="CK13" s="1021"/>
      <c r="CL13" s="1021"/>
      <c r="CM13" s="1021"/>
      <c r="CN13" s="1021"/>
      <c r="CO13" s="1021"/>
      <c r="CP13" s="1021"/>
      <c r="CQ13" s="1021"/>
      <c r="CR13" s="1021"/>
      <c r="CS13" s="1021"/>
      <c r="CT13" s="1021"/>
      <c r="CU13" s="1021"/>
      <c r="CV13" s="1021"/>
      <c r="CW13" s="1021"/>
      <c r="CX13" s="1021"/>
      <c r="CY13" s="1021"/>
      <c r="CZ13" s="1021"/>
      <c r="DA13" s="1021"/>
      <c r="DB13" s="1021"/>
      <c r="DC13" s="1021"/>
      <c r="DD13" s="1021"/>
      <c r="DE13" s="1021"/>
      <c r="DF13" s="1021"/>
      <c r="DG13" s="1021"/>
      <c r="DH13" s="1021"/>
      <c r="DI13" s="1021"/>
      <c r="DJ13" s="1021"/>
      <c r="DK13" s="1021"/>
      <c r="DL13" s="1021"/>
      <c r="DM13" s="1021"/>
      <c r="DN13" s="1021"/>
      <c r="DO13" s="1021"/>
      <c r="DP13" s="1021"/>
      <c r="DQ13" s="1021"/>
      <c r="DR13" s="1021"/>
      <c r="DS13" s="1021"/>
      <c r="DT13" s="1021"/>
      <c r="DU13" s="1021"/>
      <c r="DV13" s="1021"/>
      <c r="DW13" s="1021"/>
      <c r="DX13" s="1021"/>
      <c r="DY13" s="1021"/>
      <c r="DZ13" s="1021"/>
      <c r="EA13" s="1021"/>
      <c r="EB13" s="1021"/>
      <c r="EC13" s="1021"/>
      <c r="ED13" s="1021"/>
      <c r="EE13" s="1021"/>
      <c r="EF13" s="1021"/>
      <c r="EG13" s="1021"/>
      <c r="EH13" s="1021"/>
      <c r="EI13" s="1021"/>
      <c r="EJ13" s="1021"/>
      <c r="EK13" s="1021"/>
      <c r="EL13" s="1021"/>
      <c r="EM13" s="1021"/>
      <c r="EN13" s="1021"/>
      <c r="EO13" s="1021"/>
      <c r="EP13" s="1021"/>
      <c r="EQ13" s="1021"/>
      <c r="ER13" s="1021"/>
      <c r="ES13" s="1021"/>
      <c r="ET13" s="1021"/>
      <c r="EU13" s="1021"/>
      <c r="EV13" s="1021"/>
      <c r="EW13" s="1021"/>
      <c r="EX13" s="1021"/>
      <c r="EY13" s="1021"/>
      <c r="EZ13" s="1021"/>
      <c r="FA13" s="1021"/>
      <c r="FB13" s="1021"/>
      <c r="FC13" s="1021"/>
      <c r="FD13" s="1021"/>
      <c r="FE13" s="1021"/>
      <c r="FF13" s="1021"/>
      <c r="FG13" s="1021"/>
      <c r="FH13" s="1021"/>
      <c r="FI13" s="1021"/>
      <c r="FJ13" s="1021"/>
      <c r="FK13" s="1021"/>
      <c r="FL13" s="1021"/>
      <c r="FM13" s="1021"/>
      <c r="FN13" s="1021"/>
      <c r="FO13" s="1021"/>
      <c r="FP13" s="1021"/>
      <c r="FQ13" s="1021"/>
      <c r="FR13" s="1021"/>
      <c r="FS13" s="1021"/>
      <c r="FT13" s="1021"/>
      <c r="FU13" s="1021"/>
      <c r="FV13" s="1021"/>
      <c r="FW13" s="1021"/>
      <c r="FX13" s="1021"/>
      <c r="FY13" s="1021"/>
      <c r="FZ13" s="1021"/>
      <c r="GA13" s="1021"/>
      <c r="GB13" s="1021"/>
      <c r="GC13" s="1021"/>
      <c r="GD13" s="1021"/>
      <c r="GE13" s="1021"/>
      <c r="GF13" s="1021"/>
      <c r="GG13" s="1021"/>
      <c r="GH13" s="1021"/>
      <c r="GI13" s="1021"/>
      <c r="GJ13" s="1021"/>
      <c r="GK13" s="1021"/>
      <c r="GL13" s="1021"/>
      <c r="GM13" s="1021"/>
      <c r="GN13" s="1021"/>
      <c r="GO13" s="1021"/>
      <c r="GP13" s="1021"/>
      <c r="GQ13" s="1021"/>
      <c r="GR13" s="1021"/>
      <c r="GS13" s="1021"/>
      <c r="GT13" s="1021"/>
      <c r="GU13" s="1021"/>
      <c r="GV13" s="1021"/>
      <c r="GW13" s="1021"/>
      <c r="GX13" s="1021"/>
      <c r="GY13" s="1021"/>
      <c r="GZ13" s="1021"/>
      <c r="HA13" s="1021"/>
      <c r="HB13" s="1021"/>
      <c r="HC13" s="1021"/>
      <c r="HD13" s="1021"/>
      <c r="HE13" s="1021"/>
      <c r="HF13" s="1021"/>
      <c r="HG13" s="1021"/>
    </row>
    <row r="14" ht="18.0" customHeight="1">
      <c r="A14" s="999"/>
      <c r="B14" s="1027" t="s">
        <v>10227</v>
      </c>
      <c r="C14" s="1001"/>
      <c r="D14" s="475">
        <v>50.0</v>
      </c>
      <c r="E14" s="1034" t="s">
        <v>10228</v>
      </c>
      <c r="F14" s="1028" t="s">
        <v>10229</v>
      </c>
      <c r="G14" s="1005">
        <v>2.000524742613E12</v>
      </c>
      <c r="H14" s="1005">
        <v>796.0</v>
      </c>
      <c r="I14" s="1006">
        <v>0.15</v>
      </c>
      <c r="J14" s="414">
        <v>677.0</v>
      </c>
      <c r="K14" s="412" t="s">
        <v>10230</v>
      </c>
      <c r="L14" s="413" t="s">
        <v>10214</v>
      </c>
      <c r="M14" s="413" t="s">
        <v>10231</v>
      </c>
      <c r="N14" s="982" t="s">
        <v>10159</v>
      </c>
      <c r="O14" s="1007">
        <v>50.0</v>
      </c>
      <c r="P14" s="1008" t="s">
        <v>10215</v>
      </c>
      <c r="Q14" s="1008" t="s">
        <v>10216</v>
      </c>
      <c r="R14" s="1009" t="s">
        <v>8976</v>
      </c>
      <c r="S14" s="1010" t="s">
        <v>10198</v>
      </c>
      <c r="T14" s="1010" t="s">
        <v>9030</v>
      </c>
      <c r="U14" s="1010" t="s">
        <v>10162</v>
      </c>
      <c r="V14" s="1011" t="s">
        <v>10217</v>
      </c>
      <c r="W14" s="1012"/>
      <c r="X14" s="1011" t="s">
        <v>10171</v>
      </c>
      <c r="Y14" s="1011" t="s">
        <v>10218</v>
      </c>
      <c r="Z14" s="1013">
        <v>0.44</v>
      </c>
      <c r="AA14" s="1014" t="s">
        <v>10103</v>
      </c>
      <c r="AB14" s="1015">
        <v>150.0</v>
      </c>
      <c r="AC14" s="1015">
        <v>100.0</v>
      </c>
      <c r="AD14" s="1015">
        <v>90.0</v>
      </c>
      <c r="AE14" s="1015">
        <v>140.0</v>
      </c>
      <c r="AF14" s="1016" t="s">
        <v>6749</v>
      </c>
      <c r="AG14" s="1017">
        <v>150.0</v>
      </c>
      <c r="AH14" s="1015">
        <v>100.0</v>
      </c>
      <c r="AI14" s="1015">
        <v>90.0</v>
      </c>
      <c r="AJ14" s="1015">
        <v>140.0</v>
      </c>
      <c r="AK14" s="1015" t="s">
        <v>6748</v>
      </c>
      <c r="AL14" s="1015" t="s">
        <v>2282</v>
      </c>
      <c r="AM14" s="1018"/>
      <c r="AN14" s="1015" t="s">
        <v>6748</v>
      </c>
      <c r="AO14" s="1018"/>
      <c r="AP14" s="1019"/>
      <c r="AQ14" s="1020"/>
      <c r="AR14" s="1019"/>
      <c r="AS14" s="1011">
        <v>0.28</v>
      </c>
      <c r="AT14" s="1019"/>
      <c r="AU14" s="1011" t="s">
        <v>6589</v>
      </c>
      <c r="AV14" s="1019"/>
      <c r="AW14" s="1019"/>
      <c r="AX14" s="1018"/>
      <c r="AY14" s="1019"/>
      <c r="AZ14" s="1019"/>
      <c r="BA14" s="1019"/>
      <c r="BB14" s="1019"/>
      <c r="BC14" s="1019"/>
      <c r="BD14" s="1019"/>
      <c r="BE14" s="1019"/>
      <c r="BF14" s="1019"/>
      <c r="BG14" s="1019"/>
      <c r="BH14" s="1021"/>
      <c r="BI14" s="1021"/>
      <c r="BJ14" s="1021"/>
      <c r="BK14" s="1021"/>
      <c r="BL14" s="1021"/>
      <c r="BM14" s="1021"/>
      <c r="BN14" s="1021"/>
      <c r="BO14" s="1021"/>
      <c r="BP14" s="1021"/>
      <c r="BQ14" s="1021"/>
      <c r="BR14" s="1021"/>
      <c r="BS14" s="1021"/>
      <c r="BT14" s="1021"/>
      <c r="BU14" s="1021"/>
      <c r="BV14" s="1021"/>
      <c r="BW14" s="1021"/>
      <c r="BX14" s="1021"/>
      <c r="BY14" s="1021"/>
      <c r="BZ14" s="1021"/>
      <c r="CA14" s="1021"/>
      <c r="CB14" s="1021"/>
      <c r="CC14" s="1014" t="s">
        <v>10103</v>
      </c>
      <c r="CD14" s="1021"/>
      <c r="CE14" s="1021"/>
      <c r="CF14" s="1021"/>
      <c r="CG14" s="1021"/>
      <c r="CH14" s="1021"/>
      <c r="CI14" s="1021"/>
      <c r="CJ14" s="1021"/>
      <c r="CK14" s="1021"/>
      <c r="CL14" s="1021"/>
      <c r="CM14" s="1021"/>
      <c r="CN14" s="1021"/>
      <c r="CO14" s="1021"/>
      <c r="CP14" s="1021"/>
      <c r="CQ14" s="1021"/>
      <c r="CR14" s="1021"/>
      <c r="CS14" s="1021"/>
      <c r="CT14" s="1021"/>
      <c r="CU14" s="1021"/>
      <c r="CV14" s="1021"/>
      <c r="CW14" s="1021"/>
      <c r="CX14" s="1021"/>
      <c r="CY14" s="1021"/>
      <c r="CZ14" s="1021"/>
      <c r="DA14" s="1021"/>
      <c r="DB14" s="1021"/>
      <c r="DC14" s="1021"/>
      <c r="DD14" s="1021"/>
      <c r="DE14" s="1021"/>
      <c r="DF14" s="1021"/>
      <c r="DG14" s="1021"/>
      <c r="DH14" s="1021"/>
      <c r="DI14" s="1021"/>
      <c r="DJ14" s="1021"/>
      <c r="DK14" s="1021"/>
      <c r="DL14" s="1021"/>
      <c r="DM14" s="1021"/>
      <c r="DN14" s="1021"/>
      <c r="DO14" s="1021"/>
      <c r="DP14" s="1021"/>
      <c r="DQ14" s="1021"/>
      <c r="DR14" s="1021"/>
      <c r="DS14" s="1021"/>
      <c r="DT14" s="1021"/>
      <c r="DU14" s="1021"/>
      <c r="DV14" s="1021"/>
      <c r="DW14" s="1021"/>
      <c r="DX14" s="1021"/>
      <c r="DY14" s="1021"/>
      <c r="DZ14" s="1021"/>
      <c r="EA14" s="1021"/>
      <c r="EB14" s="1021"/>
      <c r="EC14" s="1021"/>
      <c r="ED14" s="1021"/>
      <c r="EE14" s="1021"/>
      <c r="EF14" s="1021"/>
      <c r="EG14" s="1021"/>
      <c r="EH14" s="1021"/>
      <c r="EI14" s="1021"/>
      <c r="EJ14" s="1021"/>
      <c r="EK14" s="1021"/>
      <c r="EL14" s="1021"/>
      <c r="EM14" s="1021"/>
      <c r="EN14" s="1021"/>
      <c r="EO14" s="1021"/>
      <c r="EP14" s="1021"/>
      <c r="EQ14" s="1021"/>
      <c r="ER14" s="1021"/>
      <c r="ES14" s="1021"/>
      <c r="ET14" s="1021"/>
      <c r="EU14" s="1021"/>
      <c r="EV14" s="1021"/>
      <c r="EW14" s="1021"/>
      <c r="EX14" s="1021"/>
      <c r="EY14" s="1021"/>
      <c r="EZ14" s="1021"/>
      <c r="FA14" s="1021"/>
      <c r="FB14" s="1021"/>
      <c r="FC14" s="1021"/>
      <c r="FD14" s="1021"/>
      <c r="FE14" s="1021"/>
      <c r="FF14" s="1021"/>
      <c r="FG14" s="1021"/>
      <c r="FH14" s="1021"/>
      <c r="FI14" s="1021"/>
      <c r="FJ14" s="1021"/>
      <c r="FK14" s="1021"/>
      <c r="FL14" s="1021"/>
      <c r="FM14" s="1021"/>
      <c r="FN14" s="1021"/>
      <c r="FO14" s="1021"/>
      <c r="FP14" s="1021"/>
      <c r="FQ14" s="1021"/>
      <c r="FR14" s="1021"/>
      <c r="FS14" s="1021"/>
      <c r="FT14" s="1021"/>
      <c r="FU14" s="1021"/>
      <c r="FV14" s="1021"/>
      <c r="FW14" s="1021"/>
      <c r="FX14" s="1021"/>
      <c r="FY14" s="1021"/>
      <c r="FZ14" s="1021"/>
      <c r="GA14" s="1021"/>
      <c r="GB14" s="1021"/>
      <c r="GC14" s="1021"/>
      <c r="GD14" s="1021"/>
      <c r="GE14" s="1021"/>
      <c r="GF14" s="1021"/>
      <c r="GG14" s="1021"/>
      <c r="GH14" s="1021"/>
      <c r="GI14" s="1021"/>
      <c r="GJ14" s="1021"/>
      <c r="GK14" s="1021"/>
      <c r="GL14" s="1021"/>
      <c r="GM14" s="1021"/>
      <c r="GN14" s="1021"/>
      <c r="GO14" s="1021"/>
      <c r="GP14" s="1021"/>
      <c r="GQ14" s="1021"/>
      <c r="GR14" s="1021"/>
      <c r="GS14" s="1021"/>
      <c r="GT14" s="1021"/>
      <c r="GU14" s="1021"/>
      <c r="GV14" s="1021"/>
      <c r="GW14" s="1021"/>
      <c r="GX14" s="1021"/>
      <c r="GY14" s="1021"/>
      <c r="GZ14" s="1021"/>
      <c r="HA14" s="1021"/>
      <c r="HB14" s="1021"/>
      <c r="HC14" s="1021"/>
      <c r="HD14" s="1021"/>
      <c r="HE14" s="1021"/>
      <c r="HF14" s="1021"/>
      <c r="HG14" s="1021"/>
    </row>
    <row r="15" ht="18.0" customHeight="1">
      <c r="A15" s="999"/>
      <c r="B15" s="1027" t="s">
        <v>10232</v>
      </c>
      <c r="C15" s="1035"/>
      <c r="D15" s="475">
        <v>50.0</v>
      </c>
      <c r="E15" s="1002" t="s">
        <v>10233</v>
      </c>
      <c r="F15" s="1028" t="s">
        <v>10234</v>
      </c>
      <c r="G15" s="1004">
        <v>2.000524742637E12</v>
      </c>
      <c r="H15" s="1005">
        <v>829.0</v>
      </c>
      <c r="I15" s="1006">
        <v>0.25</v>
      </c>
      <c r="J15" s="414">
        <v>622.0</v>
      </c>
      <c r="K15" s="449" t="s">
        <v>10235</v>
      </c>
      <c r="L15" s="1015" t="s">
        <v>10236</v>
      </c>
      <c r="M15" s="450" t="s">
        <v>6570</v>
      </c>
      <c r="N15" s="982" t="s">
        <v>10159</v>
      </c>
      <c r="O15" s="1007">
        <v>50.0</v>
      </c>
      <c r="P15" s="1008" t="s">
        <v>10237</v>
      </c>
      <c r="Q15" s="1008" t="s">
        <v>10238</v>
      </c>
      <c r="R15" s="1009" t="s">
        <v>8976</v>
      </c>
      <c r="S15" s="1010" t="s">
        <v>10198</v>
      </c>
      <c r="T15" s="1010" t="s">
        <v>9030</v>
      </c>
      <c r="U15" s="1010" t="s">
        <v>10162</v>
      </c>
      <c r="V15" s="1011" t="s">
        <v>10239</v>
      </c>
      <c r="W15" s="1012"/>
      <c r="X15" s="1011" t="s">
        <v>10171</v>
      </c>
      <c r="Y15" s="1011" t="s">
        <v>10240</v>
      </c>
      <c r="Z15" s="1013">
        <v>0.4</v>
      </c>
      <c r="AA15" s="1014" t="s">
        <v>10103</v>
      </c>
      <c r="AB15" s="1015">
        <v>165.0</v>
      </c>
      <c r="AC15" s="1015">
        <v>100.0</v>
      </c>
      <c r="AD15" s="1015">
        <v>90.0</v>
      </c>
      <c r="AE15" s="1015">
        <v>140.0</v>
      </c>
      <c r="AF15" s="1016" t="s">
        <v>6573</v>
      </c>
      <c r="AG15" s="1017">
        <v>165.0</v>
      </c>
      <c r="AH15" s="1015">
        <v>100.0</v>
      </c>
      <c r="AI15" s="1015">
        <v>90.0</v>
      </c>
      <c r="AJ15" s="1015">
        <v>140.0</v>
      </c>
      <c r="AK15" s="1015" t="s">
        <v>6771</v>
      </c>
      <c r="AL15" s="1015" t="s">
        <v>2253</v>
      </c>
      <c r="AM15" s="1018"/>
      <c r="AN15" s="1015" t="s">
        <v>6771</v>
      </c>
      <c r="AO15" s="1018"/>
      <c r="AP15" s="1019"/>
      <c r="AQ15" s="1020"/>
      <c r="AR15" s="1019"/>
      <c r="AS15" s="1011">
        <v>0.39</v>
      </c>
      <c r="AT15" s="1019"/>
      <c r="AU15" s="1019"/>
      <c r="AV15" s="1019"/>
      <c r="AW15" s="1019"/>
      <c r="AX15" s="1018"/>
      <c r="AY15" s="1019"/>
      <c r="AZ15" s="1019"/>
      <c r="BA15" s="1019"/>
      <c r="BB15" s="1019"/>
      <c r="BC15" s="1019"/>
      <c r="BD15" s="1019"/>
      <c r="BE15" s="1019"/>
      <c r="BF15" s="1019"/>
      <c r="BG15" s="1019"/>
      <c r="BH15" s="1021"/>
      <c r="BI15" s="1021"/>
      <c r="BJ15" s="1021"/>
      <c r="BK15" s="1021"/>
      <c r="BL15" s="1021"/>
      <c r="BM15" s="1021"/>
      <c r="BN15" s="1021"/>
      <c r="BO15" s="1021"/>
      <c r="BP15" s="1021"/>
      <c r="BQ15" s="1021"/>
      <c r="BR15" s="1021"/>
      <c r="BS15" s="1021"/>
      <c r="BT15" s="1021"/>
      <c r="BU15" s="1021"/>
      <c r="BV15" s="1021"/>
      <c r="BW15" s="1021"/>
      <c r="BX15" s="1021"/>
      <c r="BY15" s="1021"/>
      <c r="BZ15" s="1021"/>
      <c r="CA15" s="1021"/>
      <c r="CB15" s="1021"/>
      <c r="CC15" s="1014" t="s">
        <v>10103</v>
      </c>
      <c r="CD15" s="1021"/>
      <c r="CE15" s="1021"/>
      <c r="CF15" s="1021"/>
      <c r="CG15" s="1021"/>
      <c r="CH15" s="1021"/>
      <c r="CI15" s="1021"/>
      <c r="CJ15" s="1021"/>
      <c r="CK15" s="1021"/>
      <c r="CL15" s="1021"/>
      <c r="CM15" s="1021"/>
      <c r="CN15" s="1021"/>
      <c r="CO15" s="1021"/>
      <c r="CP15" s="1021"/>
      <c r="CQ15" s="1021"/>
      <c r="CR15" s="1021"/>
      <c r="CS15" s="1021"/>
      <c r="CT15" s="1021"/>
      <c r="CU15" s="1021"/>
      <c r="CV15" s="1021"/>
      <c r="CW15" s="1021"/>
      <c r="CX15" s="1021"/>
      <c r="CY15" s="1021"/>
      <c r="CZ15" s="1021"/>
      <c r="DA15" s="1021"/>
      <c r="DB15" s="1021"/>
      <c r="DC15" s="1021"/>
      <c r="DD15" s="1021"/>
      <c r="DE15" s="1021"/>
      <c r="DF15" s="1021"/>
      <c r="DG15" s="1021"/>
      <c r="DH15" s="1021"/>
      <c r="DI15" s="1021"/>
      <c r="DJ15" s="1021"/>
      <c r="DK15" s="1021"/>
      <c r="DL15" s="1021"/>
      <c r="DM15" s="1021"/>
      <c r="DN15" s="1021"/>
      <c r="DO15" s="1021"/>
      <c r="DP15" s="1021"/>
      <c r="DQ15" s="1021"/>
      <c r="DR15" s="1021"/>
      <c r="DS15" s="1021"/>
      <c r="DT15" s="1021"/>
      <c r="DU15" s="1021"/>
      <c r="DV15" s="1021"/>
      <c r="DW15" s="1021"/>
      <c r="DX15" s="1021"/>
      <c r="DY15" s="1021"/>
      <c r="DZ15" s="1021"/>
      <c r="EA15" s="1021"/>
      <c r="EB15" s="1021"/>
      <c r="EC15" s="1021"/>
      <c r="ED15" s="1021"/>
      <c r="EE15" s="1021"/>
      <c r="EF15" s="1021"/>
      <c r="EG15" s="1021"/>
      <c r="EH15" s="1021"/>
      <c r="EI15" s="1021"/>
      <c r="EJ15" s="1021"/>
      <c r="EK15" s="1021"/>
      <c r="EL15" s="1021"/>
      <c r="EM15" s="1021"/>
      <c r="EN15" s="1021"/>
      <c r="EO15" s="1021"/>
      <c r="EP15" s="1021"/>
      <c r="EQ15" s="1021"/>
      <c r="ER15" s="1021"/>
      <c r="ES15" s="1021"/>
      <c r="ET15" s="1021"/>
      <c r="EU15" s="1021"/>
      <c r="EV15" s="1021"/>
      <c r="EW15" s="1021"/>
      <c r="EX15" s="1021"/>
      <c r="EY15" s="1021"/>
      <c r="EZ15" s="1021"/>
      <c r="FA15" s="1021"/>
      <c r="FB15" s="1021"/>
      <c r="FC15" s="1021"/>
      <c r="FD15" s="1021"/>
      <c r="FE15" s="1021"/>
      <c r="FF15" s="1021"/>
      <c r="FG15" s="1021"/>
      <c r="FH15" s="1021"/>
      <c r="FI15" s="1021"/>
      <c r="FJ15" s="1021"/>
      <c r="FK15" s="1021"/>
      <c r="FL15" s="1021"/>
      <c r="FM15" s="1021"/>
      <c r="FN15" s="1021"/>
      <c r="FO15" s="1021"/>
      <c r="FP15" s="1021"/>
      <c r="FQ15" s="1021"/>
      <c r="FR15" s="1021"/>
      <c r="FS15" s="1021"/>
      <c r="FT15" s="1021"/>
      <c r="FU15" s="1021"/>
      <c r="FV15" s="1021"/>
      <c r="FW15" s="1021"/>
      <c r="FX15" s="1021"/>
      <c r="FY15" s="1021"/>
      <c r="FZ15" s="1021"/>
      <c r="GA15" s="1021"/>
      <c r="GB15" s="1021"/>
      <c r="GC15" s="1021"/>
      <c r="GD15" s="1021"/>
      <c r="GE15" s="1021"/>
      <c r="GF15" s="1021"/>
      <c r="GG15" s="1021"/>
      <c r="GH15" s="1021"/>
      <c r="GI15" s="1021"/>
      <c r="GJ15" s="1021"/>
      <c r="GK15" s="1021"/>
      <c r="GL15" s="1021"/>
      <c r="GM15" s="1021"/>
      <c r="GN15" s="1021"/>
      <c r="GO15" s="1021"/>
      <c r="GP15" s="1021"/>
      <c r="GQ15" s="1021"/>
      <c r="GR15" s="1021"/>
      <c r="GS15" s="1021"/>
      <c r="GT15" s="1021"/>
      <c r="GU15" s="1021"/>
      <c r="GV15" s="1021"/>
      <c r="GW15" s="1021"/>
      <c r="GX15" s="1021"/>
      <c r="GY15" s="1021"/>
      <c r="GZ15" s="1021"/>
      <c r="HA15" s="1021"/>
      <c r="HB15" s="1021"/>
      <c r="HC15" s="1021"/>
      <c r="HD15" s="1021"/>
      <c r="HE15" s="1021"/>
      <c r="HF15" s="1021"/>
      <c r="HG15" s="1021"/>
    </row>
    <row r="16" ht="18.0" customHeight="1">
      <c r="A16" s="999"/>
      <c r="B16" s="1027" t="s">
        <v>10241</v>
      </c>
      <c r="C16" s="1001"/>
      <c r="D16" s="475">
        <v>50.0</v>
      </c>
      <c r="E16" s="1002" t="s">
        <v>10242</v>
      </c>
      <c r="F16" s="1028" t="s">
        <v>10243</v>
      </c>
      <c r="G16" s="1005">
        <v>2.000524742644E12</v>
      </c>
      <c r="H16" s="1005">
        <v>829.0</v>
      </c>
      <c r="I16" s="1006">
        <v>0.15</v>
      </c>
      <c r="J16" s="414">
        <v>705.0</v>
      </c>
      <c r="K16" s="449" t="s">
        <v>10244</v>
      </c>
      <c r="L16" s="450" t="s">
        <v>10245</v>
      </c>
      <c r="M16" s="450" t="s">
        <v>6570</v>
      </c>
      <c r="N16" s="982" t="s">
        <v>10159</v>
      </c>
      <c r="O16" s="1007">
        <v>50.0</v>
      </c>
      <c r="P16" s="1008" t="s">
        <v>10246</v>
      </c>
      <c r="Q16" s="1008" t="s">
        <v>10247</v>
      </c>
      <c r="R16" s="1009" t="s">
        <v>8976</v>
      </c>
      <c r="S16" s="1010" t="s">
        <v>10198</v>
      </c>
      <c r="T16" s="1010" t="s">
        <v>9030</v>
      </c>
      <c r="U16" s="1010" t="s">
        <v>10162</v>
      </c>
      <c r="V16" s="1011" t="s">
        <v>10248</v>
      </c>
      <c r="W16" s="1012"/>
      <c r="X16" s="1011" t="s">
        <v>10171</v>
      </c>
      <c r="Y16" s="1011" t="s">
        <v>10249</v>
      </c>
      <c r="Z16" s="1013">
        <v>0.45</v>
      </c>
      <c r="AA16" s="1014" t="s">
        <v>10103</v>
      </c>
      <c r="AB16" s="1015">
        <v>165.0</v>
      </c>
      <c r="AC16" s="1015">
        <v>100.0</v>
      </c>
      <c r="AD16" s="1015">
        <v>90.0</v>
      </c>
      <c r="AE16" s="1015">
        <v>140.0</v>
      </c>
      <c r="AF16" s="1016" t="s">
        <v>6588</v>
      </c>
      <c r="AG16" s="1017">
        <v>165.0</v>
      </c>
      <c r="AH16" s="1015">
        <v>100.0</v>
      </c>
      <c r="AI16" s="1015">
        <v>90.0</v>
      </c>
      <c r="AJ16" s="1015">
        <v>140.0</v>
      </c>
      <c r="AK16" s="1015" t="s">
        <v>6778</v>
      </c>
      <c r="AL16" s="1015" t="s">
        <v>2282</v>
      </c>
      <c r="AM16" s="1018"/>
      <c r="AN16" s="1015" t="s">
        <v>6778</v>
      </c>
      <c r="AO16" s="1018"/>
      <c r="AP16" s="1019"/>
      <c r="AQ16" s="1020"/>
      <c r="AR16" s="1019"/>
      <c r="AS16" s="1011">
        <v>0.39</v>
      </c>
      <c r="AT16" s="1019"/>
      <c r="AU16" s="1019"/>
      <c r="AV16" s="1019"/>
      <c r="AW16" s="1019"/>
      <c r="AX16" s="1018"/>
      <c r="AY16" s="1019"/>
      <c r="AZ16" s="1019"/>
      <c r="BA16" s="1019"/>
      <c r="BB16" s="1019"/>
      <c r="BC16" s="1019"/>
      <c r="BD16" s="1019"/>
      <c r="BE16" s="1019"/>
      <c r="BF16" s="1019"/>
      <c r="BG16" s="1019"/>
      <c r="BH16" s="1021"/>
      <c r="BI16" s="1021"/>
      <c r="BJ16" s="1021"/>
      <c r="BK16" s="1021"/>
      <c r="BL16" s="1021"/>
      <c r="BM16" s="1021"/>
      <c r="BN16" s="1021"/>
      <c r="BO16" s="1021"/>
      <c r="BP16" s="1021"/>
      <c r="BQ16" s="1021"/>
      <c r="BR16" s="1021"/>
      <c r="BS16" s="1021"/>
      <c r="BT16" s="1021"/>
      <c r="BU16" s="1021"/>
      <c r="BV16" s="1021"/>
      <c r="BW16" s="1021"/>
      <c r="BX16" s="1021"/>
      <c r="BY16" s="1021"/>
      <c r="BZ16" s="1021"/>
      <c r="CA16" s="1021"/>
      <c r="CB16" s="1021"/>
      <c r="CC16" s="1014" t="s">
        <v>10103</v>
      </c>
      <c r="CD16" s="1021"/>
      <c r="CE16" s="1021"/>
      <c r="CF16" s="1021"/>
      <c r="CG16" s="1021"/>
      <c r="CH16" s="1021"/>
      <c r="CI16" s="1021"/>
      <c r="CJ16" s="1021"/>
      <c r="CK16" s="1021"/>
      <c r="CL16" s="1021"/>
      <c r="CM16" s="1021"/>
      <c r="CN16" s="1021"/>
      <c r="CO16" s="1021"/>
      <c r="CP16" s="1021"/>
      <c r="CQ16" s="1021"/>
      <c r="CR16" s="1021"/>
      <c r="CS16" s="1021"/>
      <c r="CT16" s="1021"/>
      <c r="CU16" s="1021"/>
      <c r="CV16" s="1021"/>
      <c r="CW16" s="1021"/>
      <c r="CX16" s="1021"/>
      <c r="CY16" s="1021"/>
      <c r="CZ16" s="1021"/>
      <c r="DA16" s="1021"/>
      <c r="DB16" s="1021"/>
      <c r="DC16" s="1021"/>
      <c r="DD16" s="1021"/>
      <c r="DE16" s="1021"/>
      <c r="DF16" s="1021"/>
      <c r="DG16" s="1021"/>
      <c r="DH16" s="1021"/>
      <c r="DI16" s="1021"/>
      <c r="DJ16" s="1021"/>
      <c r="DK16" s="1021"/>
      <c r="DL16" s="1021"/>
      <c r="DM16" s="1021"/>
      <c r="DN16" s="1021"/>
      <c r="DO16" s="1021"/>
      <c r="DP16" s="1021"/>
      <c r="DQ16" s="1021"/>
      <c r="DR16" s="1021"/>
      <c r="DS16" s="1021"/>
      <c r="DT16" s="1021"/>
      <c r="DU16" s="1021"/>
      <c r="DV16" s="1021"/>
      <c r="DW16" s="1021"/>
      <c r="DX16" s="1021"/>
      <c r="DY16" s="1021"/>
      <c r="DZ16" s="1021"/>
      <c r="EA16" s="1021"/>
      <c r="EB16" s="1021"/>
      <c r="EC16" s="1021"/>
      <c r="ED16" s="1021"/>
      <c r="EE16" s="1021"/>
      <c r="EF16" s="1021"/>
      <c r="EG16" s="1021"/>
      <c r="EH16" s="1021"/>
      <c r="EI16" s="1021"/>
      <c r="EJ16" s="1021"/>
      <c r="EK16" s="1021"/>
      <c r="EL16" s="1021"/>
      <c r="EM16" s="1021"/>
      <c r="EN16" s="1021"/>
      <c r="EO16" s="1021"/>
      <c r="EP16" s="1021"/>
      <c r="EQ16" s="1021"/>
      <c r="ER16" s="1021"/>
      <c r="ES16" s="1021"/>
      <c r="ET16" s="1021"/>
      <c r="EU16" s="1021"/>
      <c r="EV16" s="1021"/>
      <c r="EW16" s="1021"/>
      <c r="EX16" s="1021"/>
      <c r="EY16" s="1021"/>
      <c r="EZ16" s="1021"/>
      <c r="FA16" s="1021"/>
      <c r="FB16" s="1021"/>
      <c r="FC16" s="1021"/>
      <c r="FD16" s="1021"/>
      <c r="FE16" s="1021"/>
      <c r="FF16" s="1021"/>
      <c r="FG16" s="1021"/>
      <c r="FH16" s="1021"/>
      <c r="FI16" s="1021"/>
      <c r="FJ16" s="1021"/>
      <c r="FK16" s="1021"/>
      <c r="FL16" s="1021"/>
      <c r="FM16" s="1021"/>
      <c r="FN16" s="1021"/>
      <c r="FO16" s="1021"/>
      <c r="FP16" s="1021"/>
      <c r="FQ16" s="1021"/>
      <c r="FR16" s="1021"/>
      <c r="FS16" s="1021"/>
      <c r="FT16" s="1021"/>
      <c r="FU16" s="1021"/>
      <c r="FV16" s="1021"/>
      <c r="FW16" s="1021"/>
      <c r="FX16" s="1021"/>
      <c r="FY16" s="1021"/>
      <c r="FZ16" s="1021"/>
      <c r="GA16" s="1021"/>
      <c r="GB16" s="1021"/>
      <c r="GC16" s="1021"/>
      <c r="GD16" s="1021"/>
      <c r="GE16" s="1021"/>
      <c r="GF16" s="1021"/>
      <c r="GG16" s="1021"/>
      <c r="GH16" s="1021"/>
      <c r="GI16" s="1021"/>
      <c r="GJ16" s="1021"/>
      <c r="GK16" s="1021"/>
      <c r="GL16" s="1021"/>
      <c r="GM16" s="1021"/>
      <c r="GN16" s="1021"/>
      <c r="GO16" s="1021"/>
      <c r="GP16" s="1021"/>
      <c r="GQ16" s="1021"/>
      <c r="GR16" s="1021"/>
      <c r="GS16" s="1021"/>
      <c r="GT16" s="1021"/>
      <c r="GU16" s="1021"/>
      <c r="GV16" s="1021"/>
      <c r="GW16" s="1021"/>
      <c r="GX16" s="1021"/>
      <c r="GY16" s="1021"/>
      <c r="GZ16" s="1021"/>
      <c r="HA16" s="1021"/>
      <c r="HB16" s="1021"/>
      <c r="HC16" s="1021"/>
      <c r="HD16" s="1021"/>
      <c r="HE16" s="1021"/>
      <c r="HF16" s="1021"/>
      <c r="HG16" s="1021"/>
    </row>
    <row r="17" ht="18.0" customHeight="1">
      <c r="A17" s="999"/>
      <c r="B17" s="1027" t="s">
        <v>10250</v>
      </c>
      <c r="C17" s="926" t="s">
        <v>6943</v>
      </c>
      <c r="D17" s="475">
        <v>0.0</v>
      </c>
      <c r="E17" s="1002" t="s">
        <v>10251</v>
      </c>
      <c r="F17" s="1028" t="s">
        <v>10252</v>
      </c>
      <c r="G17" s="1005">
        <v>2.000524742651E12</v>
      </c>
      <c r="H17" s="1005">
        <v>829.0</v>
      </c>
      <c r="I17" s="1006">
        <v>0.25</v>
      </c>
      <c r="J17" s="414">
        <v>622.0</v>
      </c>
      <c r="K17" s="449" t="s">
        <v>10253</v>
      </c>
      <c r="L17" s="450" t="s">
        <v>10245</v>
      </c>
      <c r="M17" s="450" t="s">
        <v>6570</v>
      </c>
      <c r="N17" s="982" t="s">
        <v>10159</v>
      </c>
      <c r="O17" s="1007">
        <v>50.0</v>
      </c>
      <c r="P17" s="1008" t="s">
        <v>10237</v>
      </c>
      <c r="Q17" s="1008" t="s">
        <v>10238</v>
      </c>
      <c r="R17" s="1009" t="s">
        <v>8976</v>
      </c>
      <c r="S17" s="1010" t="s">
        <v>10198</v>
      </c>
      <c r="T17" s="1010" t="s">
        <v>9030</v>
      </c>
      <c r="U17" s="1010" t="s">
        <v>10162</v>
      </c>
      <c r="V17" s="1011" t="s">
        <v>10239</v>
      </c>
      <c r="W17" s="1012"/>
      <c r="X17" s="1011" t="s">
        <v>10171</v>
      </c>
      <c r="Y17" s="1011" t="s">
        <v>10240</v>
      </c>
      <c r="Z17" s="1013">
        <v>0.4</v>
      </c>
      <c r="AA17" s="1014" t="s">
        <v>10103</v>
      </c>
      <c r="AB17" s="1015">
        <v>165.0</v>
      </c>
      <c r="AC17" s="1015">
        <v>100.0</v>
      </c>
      <c r="AD17" s="1015">
        <v>90.0</v>
      </c>
      <c r="AE17" s="1015">
        <v>140.0</v>
      </c>
      <c r="AF17" s="1016" t="s">
        <v>6596</v>
      </c>
      <c r="AG17" s="1017">
        <v>165.0</v>
      </c>
      <c r="AH17" s="1015">
        <v>100.0</v>
      </c>
      <c r="AI17" s="1015">
        <v>90.0</v>
      </c>
      <c r="AJ17" s="1015">
        <v>140.0</v>
      </c>
      <c r="AK17" s="1015" t="s">
        <v>6785</v>
      </c>
      <c r="AL17" s="1015" t="s">
        <v>305</v>
      </c>
      <c r="AM17" s="1018"/>
      <c r="AN17" s="1015" t="s">
        <v>6785</v>
      </c>
      <c r="AO17" s="1018"/>
      <c r="AP17" s="1019"/>
      <c r="AQ17" s="1020"/>
      <c r="AR17" s="1019"/>
      <c r="AS17" s="1011">
        <v>0.39</v>
      </c>
      <c r="AT17" s="1019"/>
      <c r="AU17" s="1019"/>
      <c r="AV17" s="1019"/>
      <c r="AW17" s="1019"/>
      <c r="AX17" s="1018"/>
      <c r="AY17" s="1019"/>
      <c r="AZ17" s="1019"/>
      <c r="BA17" s="1019"/>
      <c r="BB17" s="1019"/>
      <c r="BC17" s="1019"/>
      <c r="BD17" s="1019"/>
      <c r="BE17" s="1019"/>
      <c r="BF17" s="1019"/>
      <c r="BG17" s="1019"/>
      <c r="BH17" s="1021"/>
      <c r="BI17" s="1021"/>
      <c r="BJ17" s="1021"/>
      <c r="BK17" s="1021"/>
      <c r="BL17" s="1021"/>
      <c r="BM17" s="1021"/>
      <c r="BN17" s="1021"/>
      <c r="BO17" s="1021"/>
      <c r="BP17" s="1021"/>
      <c r="BQ17" s="1021"/>
      <c r="BR17" s="1021"/>
      <c r="BS17" s="1021"/>
      <c r="BT17" s="1021"/>
      <c r="BU17" s="1021"/>
      <c r="BV17" s="1021"/>
      <c r="BW17" s="1021"/>
      <c r="BX17" s="1021"/>
      <c r="BY17" s="1021"/>
      <c r="BZ17" s="1021"/>
      <c r="CA17" s="1021"/>
      <c r="CB17" s="1021"/>
      <c r="CC17" s="1014" t="s">
        <v>10103</v>
      </c>
      <c r="CD17" s="1021"/>
      <c r="CE17" s="1021"/>
      <c r="CF17" s="1021"/>
      <c r="CG17" s="1021"/>
      <c r="CH17" s="1021"/>
      <c r="CI17" s="1021"/>
      <c r="CJ17" s="1021"/>
      <c r="CK17" s="1021"/>
      <c r="CL17" s="1021"/>
      <c r="CM17" s="1021"/>
      <c r="CN17" s="1021"/>
      <c r="CO17" s="1021"/>
      <c r="CP17" s="1021"/>
      <c r="CQ17" s="1021"/>
      <c r="CR17" s="1021"/>
      <c r="CS17" s="1021"/>
      <c r="CT17" s="1021"/>
      <c r="CU17" s="1021"/>
      <c r="CV17" s="1021"/>
      <c r="CW17" s="1021"/>
      <c r="CX17" s="1021"/>
      <c r="CY17" s="1021"/>
      <c r="CZ17" s="1021"/>
      <c r="DA17" s="1021"/>
      <c r="DB17" s="1021"/>
      <c r="DC17" s="1021"/>
      <c r="DD17" s="1021"/>
      <c r="DE17" s="1021"/>
      <c r="DF17" s="1021"/>
      <c r="DG17" s="1021"/>
      <c r="DH17" s="1021"/>
      <c r="DI17" s="1021"/>
      <c r="DJ17" s="1021"/>
      <c r="DK17" s="1021"/>
      <c r="DL17" s="1021"/>
      <c r="DM17" s="1021"/>
      <c r="DN17" s="1021"/>
      <c r="DO17" s="1021"/>
      <c r="DP17" s="1021"/>
      <c r="DQ17" s="1021"/>
      <c r="DR17" s="1021"/>
      <c r="DS17" s="1021"/>
      <c r="DT17" s="1021"/>
      <c r="DU17" s="1021"/>
      <c r="DV17" s="1021"/>
      <c r="DW17" s="1021"/>
      <c r="DX17" s="1021"/>
      <c r="DY17" s="1021"/>
      <c r="DZ17" s="1021"/>
      <c r="EA17" s="1021"/>
      <c r="EB17" s="1021"/>
      <c r="EC17" s="1021"/>
      <c r="ED17" s="1021"/>
      <c r="EE17" s="1021"/>
      <c r="EF17" s="1021"/>
      <c r="EG17" s="1021"/>
      <c r="EH17" s="1021"/>
      <c r="EI17" s="1021"/>
      <c r="EJ17" s="1021"/>
      <c r="EK17" s="1021"/>
      <c r="EL17" s="1021"/>
      <c r="EM17" s="1021"/>
      <c r="EN17" s="1021"/>
      <c r="EO17" s="1021"/>
      <c r="EP17" s="1021"/>
      <c r="EQ17" s="1021"/>
      <c r="ER17" s="1021"/>
      <c r="ES17" s="1021"/>
      <c r="ET17" s="1021"/>
      <c r="EU17" s="1021"/>
      <c r="EV17" s="1021"/>
      <c r="EW17" s="1021"/>
      <c r="EX17" s="1021"/>
      <c r="EY17" s="1021"/>
      <c r="EZ17" s="1021"/>
      <c r="FA17" s="1021"/>
      <c r="FB17" s="1021"/>
      <c r="FC17" s="1021"/>
      <c r="FD17" s="1021"/>
      <c r="FE17" s="1021"/>
      <c r="FF17" s="1021"/>
      <c r="FG17" s="1021"/>
      <c r="FH17" s="1021"/>
      <c r="FI17" s="1021"/>
      <c r="FJ17" s="1021"/>
      <c r="FK17" s="1021"/>
      <c r="FL17" s="1021"/>
      <c r="FM17" s="1021"/>
      <c r="FN17" s="1021"/>
      <c r="FO17" s="1021"/>
      <c r="FP17" s="1021"/>
      <c r="FQ17" s="1021"/>
      <c r="FR17" s="1021"/>
      <c r="FS17" s="1021"/>
      <c r="FT17" s="1021"/>
      <c r="FU17" s="1021"/>
      <c r="FV17" s="1021"/>
      <c r="FW17" s="1021"/>
      <c r="FX17" s="1021"/>
      <c r="FY17" s="1021"/>
      <c r="FZ17" s="1021"/>
      <c r="GA17" s="1021"/>
      <c r="GB17" s="1021"/>
      <c r="GC17" s="1021"/>
      <c r="GD17" s="1021"/>
      <c r="GE17" s="1021"/>
      <c r="GF17" s="1021"/>
      <c r="GG17" s="1021"/>
      <c r="GH17" s="1021"/>
      <c r="GI17" s="1021"/>
      <c r="GJ17" s="1021"/>
      <c r="GK17" s="1021"/>
      <c r="GL17" s="1021"/>
      <c r="GM17" s="1021"/>
      <c r="GN17" s="1021"/>
      <c r="GO17" s="1021"/>
      <c r="GP17" s="1021"/>
      <c r="GQ17" s="1021"/>
      <c r="GR17" s="1021"/>
      <c r="GS17" s="1021"/>
      <c r="GT17" s="1021"/>
      <c r="GU17" s="1021"/>
      <c r="GV17" s="1021"/>
      <c r="GW17" s="1021"/>
      <c r="GX17" s="1021"/>
      <c r="GY17" s="1021"/>
      <c r="GZ17" s="1021"/>
      <c r="HA17" s="1021"/>
      <c r="HB17" s="1021"/>
      <c r="HC17" s="1021"/>
      <c r="HD17" s="1021"/>
      <c r="HE17" s="1021"/>
      <c r="HF17" s="1021"/>
      <c r="HG17" s="1021"/>
    </row>
    <row r="18" ht="18.0" customHeight="1">
      <c r="A18" s="999"/>
      <c r="B18" s="1036" t="s">
        <v>10254</v>
      </c>
      <c r="C18" s="1001"/>
      <c r="D18" s="475">
        <v>50.0</v>
      </c>
      <c r="E18" s="1002" t="s">
        <v>10255</v>
      </c>
      <c r="F18" s="1037" t="s">
        <v>10256</v>
      </c>
      <c r="G18" s="1005">
        <v>2.000524742699E12</v>
      </c>
      <c r="H18" s="1009">
        <v>829.0</v>
      </c>
      <c r="I18" s="1006">
        <v>0.15</v>
      </c>
      <c r="J18" s="414">
        <v>705.0</v>
      </c>
      <c r="K18" s="412" t="s">
        <v>10257</v>
      </c>
      <c r="L18" s="413" t="s">
        <v>10245</v>
      </c>
      <c r="M18" s="413" t="s">
        <v>10231</v>
      </c>
      <c r="N18" s="982" t="s">
        <v>10159</v>
      </c>
      <c r="O18" s="1007">
        <v>50.0</v>
      </c>
      <c r="P18" s="1008" t="s">
        <v>10246</v>
      </c>
      <c r="Q18" s="1008" t="s">
        <v>10247</v>
      </c>
      <c r="R18" s="1009" t="s">
        <v>8976</v>
      </c>
      <c r="S18" s="1010" t="s">
        <v>10198</v>
      </c>
      <c r="T18" s="1010" t="s">
        <v>9030</v>
      </c>
      <c r="U18" s="1010" t="s">
        <v>10162</v>
      </c>
      <c r="V18" s="1011" t="s">
        <v>10248</v>
      </c>
      <c r="W18" s="1012"/>
      <c r="X18" s="1011" t="s">
        <v>10171</v>
      </c>
      <c r="Y18" s="1011" t="s">
        <v>10249</v>
      </c>
      <c r="Z18" s="1013">
        <v>0.45</v>
      </c>
      <c r="AA18" s="1014" t="s">
        <v>10103</v>
      </c>
      <c r="AB18" s="1015">
        <v>165.0</v>
      </c>
      <c r="AC18" s="1015">
        <v>100.0</v>
      </c>
      <c r="AD18" s="1015">
        <v>90.0</v>
      </c>
      <c r="AE18" s="1015">
        <v>140.0</v>
      </c>
      <c r="AF18" s="1016" t="s">
        <v>6819</v>
      </c>
      <c r="AG18" s="1017">
        <v>165.0</v>
      </c>
      <c r="AH18" s="1015">
        <v>100.0</v>
      </c>
      <c r="AI18" s="1015">
        <v>90.0</v>
      </c>
      <c r="AJ18" s="1015">
        <v>140.0</v>
      </c>
      <c r="AK18" s="1015" t="s">
        <v>10258</v>
      </c>
      <c r="AL18" s="1015" t="s">
        <v>2282</v>
      </c>
      <c r="AM18" s="1018"/>
      <c r="AN18" s="1015" t="s">
        <v>6818</v>
      </c>
      <c r="AO18" s="1018"/>
      <c r="AP18" s="1019"/>
      <c r="AQ18" s="1020"/>
      <c r="AR18" s="1019"/>
      <c r="AS18" s="1011">
        <v>0.39</v>
      </c>
      <c r="AT18" s="1019"/>
      <c r="AU18" s="1019"/>
      <c r="AV18" s="1019"/>
      <c r="AW18" s="1019"/>
      <c r="AX18" s="1018"/>
      <c r="AY18" s="1019"/>
      <c r="AZ18" s="1019"/>
      <c r="BA18" s="1019"/>
      <c r="BB18" s="1019"/>
      <c r="BC18" s="1019"/>
      <c r="BD18" s="1019"/>
      <c r="BE18" s="1019"/>
      <c r="BF18" s="1019"/>
      <c r="BG18" s="1019"/>
      <c r="BH18" s="1021"/>
      <c r="BI18" s="1021"/>
      <c r="BJ18" s="1021"/>
      <c r="BK18" s="1021"/>
      <c r="BL18" s="1021"/>
      <c r="BM18" s="1021"/>
      <c r="BN18" s="1021"/>
      <c r="BO18" s="1021"/>
      <c r="BP18" s="1021"/>
      <c r="BQ18" s="1021"/>
      <c r="BR18" s="1021"/>
      <c r="BS18" s="1021"/>
      <c r="BT18" s="1021"/>
      <c r="BU18" s="1021"/>
      <c r="BV18" s="1021"/>
      <c r="BW18" s="1021"/>
      <c r="BX18" s="1021"/>
      <c r="BY18" s="1021"/>
      <c r="BZ18" s="1021"/>
      <c r="CA18" s="1021"/>
      <c r="CB18" s="1021"/>
      <c r="CC18" s="1014" t="s">
        <v>10103</v>
      </c>
      <c r="CD18" s="1021"/>
      <c r="CE18" s="1021"/>
      <c r="CF18" s="1021"/>
      <c r="CG18" s="1021"/>
      <c r="CH18" s="1021"/>
      <c r="CI18" s="1021"/>
      <c r="CJ18" s="1021"/>
      <c r="CK18" s="1021"/>
      <c r="CL18" s="1021"/>
      <c r="CM18" s="1021"/>
      <c r="CN18" s="1021"/>
      <c r="CO18" s="1021"/>
      <c r="CP18" s="1021"/>
      <c r="CQ18" s="1021"/>
      <c r="CR18" s="1021"/>
      <c r="CS18" s="1021"/>
      <c r="CT18" s="1021"/>
      <c r="CU18" s="1021"/>
      <c r="CV18" s="1021"/>
      <c r="CW18" s="1021"/>
      <c r="CX18" s="1021"/>
      <c r="CY18" s="1021"/>
      <c r="CZ18" s="1021"/>
      <c r="DA18" s="1021"/>
      <c r="DB18" s="1021"/>
      <c r="DC18" s="1021"/>
      <c r="DD18" s="1021"/>
      <c r="DE18" s="1021"/>
      <c r="DF18" s="1021"/>
      <c r="DG18" s="1021"/>
      <c r="DH18" s="1021"/>
      <c r="DI18" s="1021"/>
      <c r="DJ18" s="1021"/>
      <c r="DK18" s="1021"/>
      <c r="DL18" s="1021"/>
      <c r="DM18" s="1021"/>
      <c r="DN18" s="1021"/>
      <c r="DO18" s="1021"/>
      <c r="DP18" s="1021"/>
      <c r="DQ18" s="1021"/>
      <c r="DR18" s="1021"/>
      <c r="DS18" s="1021"/>
      <c r="DT18" s="1021"/>
      <c r="DU18" s="1021"/>
      <c r="DV18" s="1021"/>
      <c r="DW18" s="1021"/>
      <c r="DX18" s="1021"/>
      <c r="DY18" s="1021"/>
      <c r="DZ18" s="1021"/>
      <c r="EA18" s="1021"/>
      <c r="EB18" s="1021"/>
      <c r="EC18" s="1021"/>
      <c r="ED18" s="1021"/>
      <c r="EE18" s="1021"/>
      <c r="EF18" s="1021"/>
      <c r="EG18" s="1021"/>
      <c r="EH18" s="1021"/>
      <c r="EI18" s="1021"/>
      <c r="EJ18" s="1021"/>
      <c r="EK18" s="1021"/>
      <c r="EL18" s="1021"/>
      <c r="EM18" s="1021"/>
      <c r="EN18" s="1021"/>
      <c r="EO18" s="1021"/>
      <c r="EP18" s="1021"/>
      <c r="EQ18" s="1021"/>
      <c r="ER18" s="1021"/>
      <c r="ES18" s="1021"/>
      <c r="ET18" s="1021"/>
      <c r="EU18" s="1021"/>
      <c r="EV18" s="1021"/>
      <c r="EW18" s="1021"/>
      <c r="EX18" s="1021"/>
      <c r="EY18" s="1021"/>
      <c r="EZ18" s="1021"/>
      <c r="FA18" s="1021"/>
      <c r="FB18" s="1021"/>
      <c r="FC18" s="1021"/>
      <c r="FD18" s="1021"/>
      <c r="FE18" s="1021"/>
      <c r="FF18" s="1021"/>
      <c r="FG18" s="1021"/>
      <c r="FH18" s="1021"/>
      <c r="FI18" s="1021"/>
      <c r="FJ18" s="1021"/>
      <c r="FK18" s="1021"/>
      <c r="FL18" s="1021"/>
      <c r="FM18" s="1021"/>
      <c r="FN18" s="1021"/>
      <c r="FO18" s="1021"/>
      <c r="FP18" s="1021"/>
      <c r="FQ18" s="1021"/>
      <c r="FR18" s="1021"/>
      <c r="FS18" s="1021"/>
      <c r="FT18" s="1021"/>
      <c r="FU18" s="1021"/>
      <c r="FV18" s="1021"/>
      <c r="FW18" s="1021"/>
      <c r="FX18" s="1021"/>
      <c r="FY18" s="1021"/>
      <c r="FZ18" s="1021"/>
      <c r="GA18" s="1021"/>
      <c r="GB18" s="1021"/>
      <c r="GC18" s="1021"/>
      <c r="GD18" s="1021"/>
      <c r="GE18" s="1021"/>
      <c r="GF18" s="1021"/>
      <c r="GG18" s="1021"/>
      <c r="GH18" s="1021"/>
      <c r="GI18" s="1021"/>
      <c r="GJ18" s="1021"/>
      <c r="GK18" s="1021"/>
      <c r="GL18" s="1021"/>
      <c r="GM18" s="1021"/>
      <c r="GN18" s="1021"/>
      <c r="GO18" s="1021"/>
      <c r="GP18" s="1021"/>
      <c r="GQ18" s="1021"/>
      <c r="GR18" s="1021"/>
      <c r="GS18" s="1021"/>
      <c r="GT18" s="1021"/>
      <c r="GU18" s="1021"/>
      <c r="GV18" s="1021"/>
      <c r="GW18" s="1021"/>
      <c r="GX18" s="1021"/>
      <c r="GY18" s="1021"/>
      <c r="GZ18" s="1021"/>
      <c r="HA18" s="1021"/>
      <c r="HB18" s="1021"/>
      <c r="HC18" s="1021"/>
      <c r="HD18" s="1021"/>
      <c r="HE18" s="1021"/>
      <c r="HF18" s="1021"/>
      <c r="HG18" s="1021"/>
    </row>
    <row r="19" ht="18.0" customHeight="1">
      <c r="A19" s="999"/>
      <c r="B19" s="1038" t="s">
        <v>10259</v>
      </c>
      <c r="C19" s="1039" t="s">
        <v>8641</v>
      </c>
      <c r="D19" s="475">
        <v>0.0</v>
      </c>
      <c r="E19" s="1040" t="s">
        <v>10260</v>
      </c>
      <c r="F19" s="1041" t="s">
        <v>10261</v>
      </c>
      <c r="G19" s="1009">
        <v>2.000524742705E12</v>
      </c>
      <c r="H19" s="1009">
        <v>829.0</v>
      </c>
      <c r="I19" s="1006">
        <v>0.15</v>
      </c>
      <c r="J19" s="414">
        <v>705.0</v>
      </c>
      <c r="K19" s="412" t="s">
        <v>10262</v>
      </c>
      <c r="L19" s="1015" t="s">
        <v>10236</v>
      </c>
      <c r="M19" s="1015" t="s">
        <v>10263</v>
      </c>
      <c r="N19" s="982" t="s">
        <v>10159</v>
      </c>
      <c r="O19" s="1023">
        <v>50.0</v>
      </c>
      <c r="P19" s="1008" t="s">
        <v>10246</v>
      </c>
      <c r="Q19" s="1008" t="s">
        <v>10247</v>
      </c>
      <c r="R19" s="1009" t="s">
        <v>8976</v>
      </c>
      <c r="S19" s="1010" t="s">
        <v>10198</v>
      </c>
      <c r="T19" s="1010" t="s">
        <v>9030</v>
      </c>
      <c r="U19" s="1010" t="s">
        <v>10162</v>
      </c>
      <c r="V19" s="1011" t="s">
        <v>10248</v>
      </c>
      <c r="W19" s="1012"/>
      <c r="X19" s="1011" t="s">
        <v>10171</v>
      </c>
      <c r="Y19" s="1011" t="s">
        <v>10249</v>
      </c>
      <c r="Z19" s="1013">
        <v>0.45</v>
      </c>
      <c r="AA19" s="1014" t="s">
        <v>10103</v>
      </c>
      <c r="AB19" s="1015">
        <v>165.0</v>
      </c>
      <c r="AC19" s="1015">
        <v>100.0</v>
      </c>
      <c r="AD19" s="1015">
        <v>90.0</v>
      </c>
      <c r="AE19" s="1015">
        <v>140.0</v>
      </c>
      <c r="AF19" s="1016" t="s">
        <v>10264</v>
      </c>
      <c r="AG19" s="1017">
        <v>165.0</v>
      </c>
      <c r="AH19" s="1015">
        <v>100.0</v>
      </c>
      <c r="AI19" s="1015">
        <v>90.0</v>
      </c>
      <c r="AJ19" s="1015">
        <v>140.0</v>
      </c>
      <c r="AK19" s="1015" t="s">
        <v>10265</v>
      </c>
      <c r="AL19" s="1015" t="s">
        <v>2282</v>
      </c>
      <c r="AM19" s="1018"/>
      <c r="AN19" s="1015" t="s">
        <v>10265</v>
      </c>
      <c r="AO19" s="1018"/>
      <c r="AP19" s="1019"/>
      <c r="AQ19" s="1020"/>
      <c r="AR19" s="1019"/>
      <c r="AS19" s="1011">
        <v>0.39</v>
      </c>
      <c r="AT19" s="1019"/>
      <c r="AU19" s="1019"/>
      <c r="AV19" s="1019"/>
      <c r="AW19" s="1019"/>
      <c r="AX19" s="1018"/>
      <c r="AY19" s="1019"/>
      <c r="AZ19" s="1019"/>
      <c r="BA19" s="1019"/>
      <c r="BB19" s="1019"/>
      <c r="BC19" s="1019"/>
      <c r="BD19" s="1019"/>
      <c r="BE19" s="1019"/>
      <c r="BF19" s="1019"/>
      <c r="BG19" s="1019"/>
      <c r="BH19" s="1021"/>
      <c r="BI19" s="1021"/>
      <c r="BJ19" s="1021"/>
      <c r="BK19" s="1021"/>
      <c r="BL19" s="1021"/>
      <c r="BM19" s="1021"/>
      <c r="BN19" s="1021"/>
      <c r="BO19" s="1021"/>
      <c r="BP19" s="1021"/>
      <c r="BQ19" s="1021"/>
      <c r="BR19" s="1021"/>
      <c r="BS19" s="1021"/>
      <c r="BT19" s="1021"/>
      <c r="BU19" s="1021"/>
      <c r="BV19" s="1021"/>
      <c r="BW19" s="1021"/>
      <c r="BX19" s="1021"/>
      <c r="BY19" s="1021"/>
      <c r="BZ19" s="1021"/>
      <c r="CA19" s="1021"/>
      <c r="CB19" s="1021"/>
      <c r="CC19" s="1014" t="s">
        <v>10103</v>
      </c>
      <c r="CD19" s="1021"/>
      <c r="CE19" s="1021"/>
      <c r="CF19" s="1021"/>
      <c r="CG19" s="1021"/>
      <c r="CH19" s="1021"/>
      <c r="CI19" s="1021"/>
      <c r="CJ19" s="1021"/>
      <c r="CK19" s="1021"/>
      <c r="CL19" s="1021"/>
      <c r="CM19" s="1021"/>
      <c r="CN19" s="1021"/>
      <c r="CO19" s="1021"/>
      <c r="CP19" s="1021"/>
      <c r="CQ19" s="1021"/>
      <c r="CR19" s="1021"/>
      <c r="CS19" s="1021"/>
      <c r="CT19" s="1021"/>
      <c r="CU19" s="1021"/>
      <c r="CV19" s="1021"/>
      <c r="CW19" s="1021"/>
      <c r="CX19" s="1021"/>
      <c r="CY19" s="1021"/>
      <c r="CZ19" s="1021"/>
      <c r="DA19" s="1021"/>
      <c r="DB19" s="1021"/>
      <c r="DC19" s="1021"/>
      <c r="DD19" s="1021"/>
      <c r="DE19" s="1021"/>
      <c r="DF19" s="1021"/>
      <c r="DG19" s="1021"/>
      <c r="DH19" s="1021"/>
      <c r="DI19" s="1021"/>
      <c r="DJ19" s="1021"/>
      <c r="DK19" s="1021"/>
      <c r="DL19" s="1021"/>
      <c r="DM19" s="1021"/>
      <c r="DN19" s="1021"/>
      <c r="DO19" s="1021"/>
      <c r="DP19" s="1021"/>
      <c r="DQ19" s="1021"/>
      <c r="DR19" s="1021"/>
      <c r="DS19" s="1021"/>
      <c r="DT19" s="1021"/>
      <c r="DU19" s="1021"/>
      <c r="DV19" s="1021"/>
      <c r="DW19" s="1021"/>
      <c r="DX19" s="1021"/>
      <c r="DY19" s="1021"/>
      <c r="DZ19" s="1021"/>
      <c r="EA19" s="1021"/>
      <c r="EB19" s="1021"/>
      <c r="EC19" s="1021"/>
      <c r="ED19" s="1021"/>
      <c r="EE19" s="1021"/>
      <c r="EF19" s="1021"/>
      <c r="EG19" s="1021"/>
      <c r="EH19" s="1021"/>
      <c r="EI19" s="1021"/>
      <c r="EJ19" s="1021"/>
      <c r="EK19" s="1021"/>
      <c r="EL19" s="1021"/>
      <c r="EM19" s="1021"/>
      <c r="EN19" s="1021"/>
      <c r="EO19" s="1021"/>
      <c r="EP19" s="1021"/>
      <c r="EQ19" s="1021"/>
      <c r="ER19" s="1021"/>
      <c r="ES19" s="1021"/>
      <c r="ET19" s="1021"/>
      <c r="EU19" s="1021"/>
      <c r="EV19" s="1021"/>
      <c r="EW19" s="1021"/>
      <c r="EX19" s="1021"/>
      <c r="EY19" s="1021"/>
      <c r="EZ19" s="1021"/>
      <c r="FA19" s="1021"/>
      <c r="FB19" s="1021"/>
      <c r="FC19" s="1021"/>
      <c r="FD19" s="1021"/>
      <c r="FE19" s="1021"/>
      <c r="FF19" s="1021"/>
      <c r="FG19" s="1021"/>
      <c r="FH19" s="1021"/>
      <c r="FI19" s="1021"/>
      <c r="FJ19" s="1021"/>
      <c r="FK19" s="1021"/>
      <c r="FL19" s="1021"/>
      <c r="FM19" s="1021"/>
      <c r="FN19" s="1021"/>
      <c r="FO19" s="1021"/>
      <c r="FP19" s="1021"/>
      <c r="FQ19" s="1021"/>
      <c r="FR19" s="1021"/>
      <c r="FS19" s="1021"/>
      <c r="FT19" s="1021"/>
      <c r="FU19" s="1021"/>
      <c r="FV19" s="1021"/>
      <c r="FW19" s="1021"/>
      <c r="FX19" s="1021"/>
      <c r="FY19" s="1021"/>
      <c r="FZ19" s="1021"/>
      <c r="GA19" s="1021"/>
      <c r="GB19" s="1021"/>
      <c r="GC19" s="1021"/>
      <c r="GD19" s="1021"/>
      <c r="GE19" s="1021"/>
      <c r="GF19" s="1021"/>
      <c r="GG19" s="1021"/>
      <c r="GH19" s="1021"/>
      <c r="GI19" s="1021"/>
      <c r="GJ19" s="1021"/>
      <c r="GK19" s="1021"/>
      <c r="GL19" s="1021"/>
      <c r="GM19" s="1021"/>
      <c r="GN19" s="1021"/>
      <c r="GO19" s="1021"/>
      <c r="GP19" s="1021"/>
      <c r="GQ19" s="1021"/>
      <c r="GR19" s="1021"/>
      <c r="GS19" s="1021"/>
      <c r="GT19" s="1021"/>
      <c r="GU19" s="1021"/>
      <c r="GV19" s="1021"/>
      <c r="GW19" s="1021"/>
      <c r="GX19" s="1021"/>
      <c r="GY19" s="1021"/>
      <c r="GZ19" s="1021"/>
      <c r="HA19" s="1021"/>
      <c r="HB19" s="1021"/>
      <c r="HC19" s="1021"/>
      <c r="HD19" s="1021"/>
      <c r="HE19" s="1021"/>
      <c r="HF19" s="1021"/>
      <c r="HG19" s="1021"/>
    </row>
    <row r="20" ht="18.0" customHeight="1">
      <c r="A20" s="999"/>
      <c r="B20" s="1036" t="s">
        <v>10266</v>
      </c>
      <c r="C20" s="1042" t="s">
        <v>110</v>
      </c>
      <c r="D20" s="475">
        <v>0.0</v>
      </c>
      <c r="E20" s="1002" t="s">
        <v>10267</v>
      </c>
      <c r="F20" s="1028" t="s">
        <v>10268</v>
      </c>
      <c r="G20" s="1009">
        <v>2.037424704618E12</v>
      </c>
      <c r="H20" s="1009">
        <v>763.0</v>
      </c>
      <c r="I20" s="1006">
        <v>0.15</v>
      </c>
      <c r="J20" s="414">
        <v>649.0</v>
      </c>
      <c r="K20" s="412" t="s">
        <v>10269</v>
      </c>
      <c r="L20" s="450" t="s">
        <v>10205</v>
      </c>
      <c r="M20" s="450" t="s">
        <v>10231</v>
      </c>
      <c r="N20" s="982" t="s">
        <v>10159</v>
      </c>
      <c r="O20" s="1043"/>
      <c r="P20" s="1044"/>
      <c r="Q20" s="1044"/>
      <c r="R20" s="1009" t="s">
        <v>8976</v>
      </c>
      <c r="S20" s="1010" t="s">
        <v>10198</v>
      </c>
      <c r="T20" s="1010" t="s">
        <v>9030</v>
      </c>
      <c r="U20" s="1010" t="s">
        <v>10162</v>
      </c>
      <c r="V20" s="1011" t="s">
        <v>10199</v>
      </c>
      <c r="W20" s="1012"/>
      <c r="X20" s="1011" t="s">
        <v>10171</v>
      </c>
      <c r="Y20" s="1011" t="s">
        <v>10200</v>
      </c>
      <c r="Z20" s="1013">
        <v>0.42</v>
      </c>
      <c r="AA20" s="1014" t="s">
        <v>10166</v>
      </c>
      <c r="AB20" s="1015">
        <v>158.0</v>
      </c>
      <c r="AC20" s="1015">
        <v>110.0</v>
      </c>
      <c r="AD20" s="1015">
        <v>50.0</v>
      </c>
      <c r="AE20" s="1015">
        <v>120.0</v>
      </c>
      <c r="AF20" s="1045"/>
      <c r="AG20" s="1017">
        <v>158.0</v>
      </c>
      <c r="AH20" s="1015">
        <v>110.0</v>
      </c>
      <c r="AI20" s="1015">
        <v>50.0</v>
      </c>
      <c r="AJ20" s="1015">
        <v>120.0</v>
      </c>
      <c r="AK20" s="1018"/>
      <c r="AL20" s="1018"/>
      <c r="AM20" s="1018"/>
      <c r="AN20" s="1018"/>
      <c r="AO20" s="1018"/>
      <c r="AP20" s="1019"/>
      <c r="AQ20" s="1020"/>
      <c r="AR20" s="1019"/>
      <c r="AS20" s="1019"/>
      <c r="AT20" s="1019"/>
      <c r="AU20" s="1019"/>
      <c r="AV20" s="1019"/>
      <c r="AW20" s="1019"/>
      <c r="AX20" s="1018"/>
      <c r="AY20" s="1019"/>
      <c r="AZ20" s="1019"/>
      <c r="BA20" s="1019"/>
      <c r="BB20" s="1019"/>
      <c r="BC20" s="1019"/>
      <c r="BD20" s="1019"/>
      <c r="BE20" s="1019"/>
      <c r="BF20" s="1019"/>
      <c r="BG20" s="1019"/>
      <c r="BH20" s="1021"/>
      <c r="BI20" s="1021"/>
      <c r="BJ20" s="1021"/>
      <c r="BK20" s="1021"/>
      <c r="BL20" s="1021"/>
      <c r="BM20" s="1021"/>
      <c r="BN20" s="1021"/>
      <c r="BO20" s="1021"/>
      <c r="BP20" s="1021"/>
      <c r="BQ20" s="1021"/>
      <c r="BR20" s="1021"/>
      <c r="BS20" s="1021"/>
      <c r="BT20" s="1021"/>
      <c r="BU20" s="1021"/>
      <c r="BV20" s="1021"/>
      <c r="BW20" s="1021"/>
      <c r="BX20" s="1021"/>
      <c r="BY20" s="1021"/>
      <c r="BZ20" s="1021"/>
      <c r="CA20" s="1021"/>
      <c r="CB20" s="1021"/>
      <c r="CC20" s="1022" t="s">
        <v>6693</v>
      </c>
      <c r="CD20" s="1021"/>
      <c r="CE20" s="1021"/>
      <c r="CF20" s="1021"/>
      <c r="CG20" s="1021"/>
      <c r="CH20" s="1021"/>
      <c r="CI20" s="1021"/>
      <c r="CJ20" s="1021"/>
      <c r="CK20" s="1021"/>
      <c r="CL20" s="1021"/>
      <c r="CM20" s="1021"/>
      <c r="CN20" s="1021"/>
      <c r="CO20" s="1021"/>
      <c r="CP20" s="1021"/>
      <c r="CQ20" s="1021"/>
      <c r="CR20" s="1021"/>
      <c r="CS20" s="1021"/>
      <c r="CT20" s="1021"/>
      <c r="CU20" s="1021"/>
      <c r="CV20" s="1021"/>
      <c r="CW20" s="1021"/>
      <c r="CX20" s="1021"/>
      <c r="CY20" s="1021"/>
      <c r="CZ20" s="1021"/>
      <c r="DA20" s="1021"/>
      <c r="DB20" s="1021"/>
      <c r="DC20" s="1021"/>
      <c r="DD20" s="1021"/>
      <c r="DE20" s="1021"/>
      <c r="DF20" s="1021"/>
      <c r="DG20" s="1021"/>
      <c r="DH20" s="1021"/>
      <c r="DI20" s="1021"/>
      <c r="DJ20" s="1021"/>
      <c r="DK20" s="1021"/>
      <c r="DL20" s="1021"/>
      <c r="DM20" s="1021"/>
      <c r="DN20" s="1021"/>
      <c r="DO20" s="1021"/>
      <c r="DP20" s="1021"/>
      <c r="DQ20" s="1021"/>
      <c r="DR20" s="1021"/>
      <c r="DS20" s="1021"/>
      <c r="DT20" s="1021"/>
      <c r="DU20" s="1021"/>
      <c r="DV20" s="1021"/>
      <c r="DW20" s="1021"/>
      <c r="DX20" s="1021"/>
      <c r="DY20" s="1021"/>
      <c r="DZ20" s="1021"/>
      <c r="EA20" s="1021"/>
      <c r="EB20" s="1021"/>
      <c r="EC20" s="1021"/>
      <c r="ED20" s="1021"/>
      <c r="EE20" s="1021"/>
      <c r="EF20" s="1021"/>
      <c r="EG20" s="1021"/>
      <c r="EH20" s="1021"/>
      <c r="EI20" s="1021"/>
      <c r="EJ20" s="1021"/>
      <c r="EK20" s="1021"/>
      <c r="EL20" s="1021"/>
      <c r="EM20" s="1021"/>
      <c r="EN20" s="1021"/>
      <c r="EO20" s="1021"/>
      <c r="EP20" s="1021"/>
      <c r="EQ20" s="1021"/>
      <c r="ER20" s="1021"/>
      <c r="ES20" s="1021"/>
      <c r="ET20" s="1021"/>
      <c r="EU20" s="1021"/>
      <c r="EV20" s="1021"/>
      <c r="EW20" s="1021"/>
      <c r="EX20" s="1021"/>
      <c r="EY20" s="1021"/>
      <c r="EZ20" s="1021"/>
      <c r="FA20" s="1021"/>
      <c r="FB20" s="1021"/>
      <c r="FC20" s="1021"/>
      <c r="FD20" s="1021"/>
      <c r="FE20" s="1021"/>
      <c r="FF20" s="1021"/>
      <c r="FG20" s="1021"/>
      <c r="FH20" s="1021"/>
      <c r="FI20" s="1021"/>
      <c r="FJ20" s="1021"/>
      <c r="FK20" s="1021"/>
      <c r="FL20" s="1021"/>
      <c r="FM20" s="1021"/>
      <c r="FN20" s="1021"/>
      <c r="FO20" s="1021"/>
      <c r="FP20" s="1021"/>
      <c r="FQ20" s="1021"/>
      <c r="FR20" s="1021"/>
      <c r="FS20" s="1021"/>
      <c r="FT20" s="1021"/>
      <c r="FU20" s="1021"/>
      <c r="FV20" s="1021"/>
      <c r="FW20" s="1021"/>
      <c r="FX20" s="1021"/>
      <c r="FY20" s="1021"/>
      <c r="FZ20" s="1021"/>
      <c r="GA20" s="1021"/>
      <c r="GB20" s="1021"/>
      <c r="GC20" s="1021"/>
      <c r="GD20" s="1021"/>
      <c r="GE20" s="1021"/>
      <c r="GF20" s="1021"/>
      <c r="GG20" s="1021"/>
      <c r="GH20" s="1021"/>
      <c r="GI20" s="1021"/>
      <c r="GJ20" s="1021"/>
      <c r="GK20" s="1021"/>
      <c r="GL20" s="1021"/>
      <c r="GM20" s="1021"/>
      <c r="GN20" s="1021"/>
      <c r="GO20" s="1021"/>
      <c r="GP20" s="1021"/>
      <c r="GQ20" s="1021"/>
      <c r="GR20" s="1021"/>
      <c r="GS20" s="1021"/>
      <c r="GT20" s="1021"/>
      <c r="GU20" s="1021"/>
      <c r="GV20" s="1021"/>
      <c r="GW20" s="1021"/>
      <c r="GX20" s="1021"/>
      <c r="GY20" s="1021"/>
      <c r="GZ20" s="1021"/>
      <c r="HA20" s="1021"/>
      <c r="HB20" s="1021"/>
      <c r="HC20" s="1021"/>
      <c r="HD20" s="1021"/>
      <c r="HE20" s="1021"/>
      <c r="HF20" s="1021"/>
      <c r="HG20" s="1021"/>
    </row>
    <row r="21" ht="18.0" customHeight="1">
      <c r="A21" s="999"/>
      <c r="B21" s="1036" t="s">
        <v>10270</v>
      </c>
      <c r="C21" s="1001"/>
      <c r="D21" s="475">
        <v>50.0</v>
      </c>
      <c r="E21" s="1002" t="s">
        <v>10271</v>
      </c>
      <c r="F21" s="1028" t="s">
        <v>10272</v>
      </c>
      <c r="G21" s="1009">
        <v>2.037424791038E12</v>
      </c>
      <c r="H21" s="1009">
        <v>796.0</v>
      </c>
      <c r="I21" s="1006">
        <v>0.15</v>
      </c>
      <c r="J21" s="414">
        <v>677.0</v>
      </c>
      <c r="K21" s="412" t="s">
        <v>10273</v>
      </c>
      <c r="L21" s="450" t="s">
        <v>10274</v>
      </c>
      <c r="M21" s="450" t="s">
        <v>10231</v>
      </c>
      <c r="N21" s="982" t="s">
        <v>10159</v>
      </c>
      <c r="O21" s="1043"/>
      <c r="P21" s="1044"/>
      <c r="Q21" s="1044"/>
      <c r="R21" s="1009" t="s">
        <v>8976</v>
      </c>
      <c r="S21" s="1010" t="s">
        <v>10198</v>
      </c>
      <c r="T21" s="1010" t="s">
        <v>9030</v>
      </c>
      <c r="U21" s="1010" t="s">
        <v>10162</v>
      </c>
      <c r="V21" s="1011" t="s">
        <v>10217</v>
      </c>
      <c r="W21" s="1012"/>
      <c r="X21" s="1011" t="s">
        <v>10171</v>
      </c>
      <c r="Y21" s="1011" t="s">
        <v>10218</v>
      </c>
      <c r="Z21" s="1013">
        <v>0.44</v>
      </c>
      <c r="AA21" s="1014" t="s">
        <v>10166</v>
      </c>
      <c r="AB21" s="1015">
        <v>150.0</v>
      </c>
      <c r="AC21" s="1015">
        <v>110.0</v>
      </c>
      <c r="AD21" s="1015">
        <v>50.0</v>
      </c>
      <c r="AE21" s="1015">
        <v>120.0</v>
      </c>
      <c r="AF21" s="1045"/>
      <c r="AG21" s="1017">
        <v>150.0</v>
      </c>
      <c r="AH21" s="1015">
        <v>110.0</v>
      </c>
      <c r="AI21" s="1015">
        <v>50.0</v>
      </c>
      <c r="AJ21" s="1015">
        <v>120.0</v>
      </c>
      <c r="AK21" s="1018"/>
      <c r="AL21" s="1018"/>
      <c r="AM21" s="1018"/>
      <c r="AN21" s="1018"/>
      <c r="AO21" s="1018"/>
      <c r="AP21" s="1019"/>
      <c r="AQ21" s="1020"/>
      <c r="AR21" s="1019"/>
      <c r="AS21" s="1019"/>
      <c r="AT21" s="1019"/>
      <c r="AU21" s="1019"/>
      <c r="AV21" s="1019"/>
      <c r="AW21" s="1019"/>
      <c r="AX21" s="1018"/>
      <c r="AY21" s="1019"/>
      <c r="AZ21" s="1019"/>
      <c r="BA21" s="1019"/>
      <c r="BB21" s="1019"/>
      <c r="BC21" s="1019"/>
      <c r="BD21" s="1019"/>
      <c r="BE21" s="1019"/>
      <c r="BF21" s="1019"/>
      <c r="BG21" s="1019"/>
      <c r="BH21" s="1021"/>
      <c r="BI21" s="1021"/>
      <c r="BJ21" s="1021"/>
      <c r="BK21" s="1021"/>
      <c r="BL21" s="1021"/>
      <c r="BM21" s="1021"/>
      <c r="BN21" s="1021"/>
      <c r="BO21" s="1021"/>
      <c r="BP21" s="1021"/>
      <c r="BQ21" s="1021"/>
      <c r="BR21" s="1021"/>
      <c r="BS21" s="1021"/>
      <c r="BT21" s="1021"/>
      <c r="BU21" s="1021"/>
      <c r="BV21" s="1021"/>
      <c r="BW21" s="1021"/>
      <c r="BX21" s="1021"/>
      <c r="BY21" s="1021"/>
      <c r="BZ21" s="1021"/>
      <c r="CA21" s="1021"/>
      <c r="CB21" s="1021"/>
      <c r="CC21" s="1022" t="s">
        <v>6693</v>
      </c>
      <c r="CD21" s="1021"/>
      <c r="CE21" s="1021"/>
      <c r="CF21" s="1021"/>
      <c r="CG21" s="1021"/>
      <c r="CH21" s="1021"/>
      <c r="CI21" s="1021"/>
      <c r="CJ21" s="1021"/>
      <c r="CK21" s="1021"/>
      <c r="CL21" s="1021"/>
      <c r="CM21" s="1021"/>
      <c r="CN21" s="1021"/>
      <c r="CO21" s="1021"/>
      <c r="CP21" s="1021"/>
      <c r="CQ21" s="1021"/>
      <c r="CR21" s="1021"/>
      <c r="CS21" s="1021"/>
      <c r="CT21" s="1021"/>
      <c r="CU21" s="1021"/>
      <c r="CV21" s="1021"/>
      <c r="CW21" s="1021"/>
      <c r="CX21" s="1021"/>
      <c r="CY21" s="1021"/>
      <c r="CZ21" s="1021"/>
      <c r="DA21" s="1021"/>
      <c r="DB21" s="1021"/>
      <c r="DC21" s="1021"/>
      <c r="DD21" s="1021"/>
      <c r="DE21" s="1021"/>
      <c r="DF21" s="1021"/>
      <c r="DG21" s="1021"/>
      <c r="DH21" s="1021"/>
      <c r="DI21" s="1021"/>
      <c r="DJ21" s="1021"/>
      <c r="DK21" s="1021"/>
      <c r="DL21" s="1021"/>
      <c r="DM21" s="1021"/>
      <c r="DN21" s="1021"/>
      <c r="DO21" s="1021"/>
      <c r="DP21" s="1021"/>
      <c r="DQ21" s="1021"/>
      <c r="DR21" s="1021"/>
      <c r="DS21" s="1021"/>
      <c r="DT21" s="1021"/>
      <c r="DU21" s="1021"/>
      <c r="DV21" s="1021"/>
      <c r="DW21" s="1021"/>
      <c r="DX21" s="1021"/>
      <c r="DY21" s="1021"/>
      <c r="DZ21" s="1021"/>
      <c r="EA21" s="1021"/>
      <c r="EB21" s="1021"/>
      <c r="EC21" s="1021"/>
      <c r="ED21" s="1021"/>
      <c r="EE21" s="1021"/>
      <c r="EF21" s="1021"/>
      <c r="EG21" s="1021"/>
      <c r="EH21" s="1021"/>
      <c r="EI21" s="1021"/>
      <c r="EJ21" s="1021"/>
      <c r="EK21" s="1021"/>
      <c r="EL21" s="1021"/>
      <c r="EM21" s="1021"/>
      <c r="EN21" s="1021"/>
      <c r="EO21" s="1021"/>
      <c r="EP21" s="1021"/>
      <c r="EQ21" s="1021"/>
      <c r="ER21" s="1021"/>
      <c r="ES21" s="1021"/>
      <c r="ET21" s="1021"/>
      <c r="EU21" s="1021"/>
      <c r="EV21" s="1021"/>
      <c r="EW21" s="1021"/>
      <c r="EX21" s="1021"/>
      <c r="EY21" s="1021"/>
      <c r="EZ21" s="1021"/>
      <c r="FA21" s="1021"/>
      <c r="FB21" s="1021"/>
      <c r="FC21" s="1021"/>
      <c r="FD21" s="1021"/>
      <c r="FE21" s="1021"/>
      <c r="FF21" s="1021"/>
      <c r="FG21" s="1021"/>
      <c r="FH21" s="1021"/>
      <c r="FI21" s="1021"/>
      <c r="FJ21" s="1021"/>
      <c r="FK21" s="1021"/>
      <c r="FL21" s="1021"/>
      <c r="FM21" s="1021"/>
      <c r="FN21" s="1021"/>
      <c r="FO21" s="1021"/>
      <c r="FP21" s="1021"/>
      <c r="FQ21" s="1021"/>
      <c r="FR21" s="1021"/>
      <c r="FS21" s="1021"/>
      <c r="FT21" s="1021"/>
      <c r="FU21" s="1021"/>
      <c r="FV21" s="1021"/>
      <c r="FW21" s="1021"/>
      <c r="FX21" s="1021"/>
      <c r="FY21" s="1021"/>
      <c r="FZ21" s="1021"/>
      <c r="GA21" s="1021"/>
      <c r="GB21" s="1021"/>
      <c r="GC21" s="1021"/>
      <c r="GD21" s="1021"/>
      <c r="GE21" s="1021"/>
      <c r="GF21" s="1021"/>
      <c r="GG21" s="1021"/>
      <c r="GH21" s="1021"/>
      <c r="GI21" s="1021"/>
      <c r="GJ21" s="1021"/>
      <c r="GK21" s="1021"/>
      <c r="GL21" s="1021"/>
      <c r="GM21" s="1021"/>
      <c r="GN21" s="1021"/>
      <c r="GO21" s="1021"/>
      <c r="GP21" s="1021"/>
      <c r="GQ21" s="1021"/>
      <c r="GR21" s="1021"/>
      <c r="GS21" s="1021"/>
      <c r="GT21" s="1021"/>
      <c r="GU21" s="1021"/>
      <c r="GV21" s="1021"/>
      <c r="GW21" s="1021"/>
      <c r="GX21" s="1021"/>
      <c r="GY21" s="1021"/>
      <c r="GZ21" s="1021"/>
      <c r="HA21" s="1021"/>
      <c r="HB21" s="1021"/>
      <c r="HC21" s="1021"/>
      <c r="HD21" s="1021"/>
      <c r="HE21" s="1021"/>
      <c r="HF21" s="1021"/>
      <c r="HG21" s="1021"/>
    </row>
    <row r="22" ht="18.0" customHeight="1">
      <c r="A22" s="999"/>
      <c r="B22" s="1036" t="s">
        <v>10275</v>
      </c>
      <c r="C22" s="1001"/>
      <c r="D22" s="475">
        <v>50.0</v>
      </c>
      <c r="E22" s="1002" t="s">
        <v>10276</v>
      </c>
      <c r="F22" s="1028" t="s">
        <v>10277</v>
      </c>
      <c r="G22" s="1011">
        <v>2.037424811873E12</v>
      </c>
      <c r="H22" s="1009">
        <v>829.0</v>
      </c>
      <c r="I22" s="1006">
        <v>0.15</v>
      </c>
      <c r="J22" s="414">
        <v>581.0</v>
      </c>
      <c r="K22" s="412" t="s">
        <v>10278</v>
      </c>
      <c r="L22" s="450" t="s">
        <v>10279</v>
      </c>
      <c r="M22" s="450" t="s">
        <v>10231</v>
      </c>
      <c r="N22" s="982" t="s">
        <v>10159</v>
      </c>
      <c r="O22" s="1043"/>
      <c r="P22" s="1044"/>
      <c r="Q22" s="1044"/>
      <c r="R22" s="1009" t="s">
        <v>8976</v>
      </c>
      <c r="S22" s="1010" t="s">
        <v>10198</v>
      </c>
      <c r="T22" s="1010" t="s">
        <v>9030</v>
      </c>
      <c r="U22" s="1010" t="s">
        <v>10162</v>
      </c>
      <c r="V22" s="1011" t="s">
        <v>10280</v>
      </c>
      <c r="W22" s="1012"/>
      <c r="X22" s="1011" t="s">
        <v>10171</v>
      </c>
      <c r="Y22" s="1011" t="s">
        <v>10281</v>
      </c>
      <c r="Z22" s="1013">
        <v>0.36</v>
      </c>
      <c r="AA22" s="1014" t="s">
        <v>10166</v>
      </c>
      <c r="AB22" s="1015">
        <v>165.0</v>
      </c>
      <c r="AC22" s="1015">
        <v>110.0</v>
      </c>
      <c r="AD22" s="1015">
        <v>50.0</v>
      </c>
      <c r="AE22" s="1015">
        <v>120.0</v>
      </c>
      <c r="AF22" s="1045"/>
      <c r="AG22" s="1017">
        <v>165.0</v>
      </c>
      <c r="AH22" s="1015">
        <v>110.0</v>
      </c>
      <c r="AI22" s="1015">
        <v>50.0</v>
      </c>
      <c r="AJ22" s="1015">
        <v>120.0</v>
      </c>
      <c r="AK22" s="1018"/>
      <c r="AL22" s="1018"/>
      <c r="AM22" s="1018"/>
      <c r="AN22" s="1018"/>
      <c r="AO22" s="1018"/>
      <c r="AP22" s="1019"/>
      <c r="AQ22" s="1020"/>
      <c r="AR22" s="1019"/>
      <c r="AS22" s="1019"/>
      <c r="AT22" s="1019"/>
      <c r="AU22" s="1019"/>
      <c r="AV22" s="1019"/>
      <c r="AW22" s="1019"/>
      <c r="AX22" s="1018"/>
      <c r="AY22" s="1019"/>
      <c r="AZ22" s="1019"/>
      <c r="BA22" s="1019"/>
      <c r="BB22" s="1019"/>
      <c r="BC22" s="1019"/>
      <c r="BD22" s="1019"/>
      <c r="BE22" s="1019"/>
      <c r="BF22" s="1019"/>
      <c r="BG22" s="1019"/>
      <c r="BH22" s="1021"/>
      <c r="BI22" s="1021"/>
      <c r="BJ22" s="1021"/>
      <c r="BK22" s="1021"/>
      <c r="BL22" s="1021"/>
      <c r="BM22" s="1021"/>
      <c r="BN22" s="1021"/>
      <c r="BO22" s="1021"/>
      <c r="BP22" s="1021"/>
      <c r="BQ22" s="1021"/>
      <c r="BR22" s="1021"/>
      <c r="BS22" s="1021"/>
      <c r="BT22" s="1021"/>
      <c r="BU22" s="1021"/>
      <c r="BV22" s="1021"/>
      <c r="BW22" s="1021"/>
      <c r="BX22" s="1021"/>
      <c r="BY22" s="1021"/>
      <c r="BZ22" s="1021"/>
      <c r="CA22" s="1021"/>
      <c r="CB22" s="1021"/>
      <c r="CC22" s="1022" t="s">
        <v>6693</v>
      </c>
      <c r="CD22" s="1021"/>
      <c r="CE22" s="1021"/>
      <c r="CF22" s="1021"/>
      <c r="CG22" s="1021"/>
      <c r="CH22" s="1021"/>
      <c r="CI22" s="1021"/>
      <c r="CJ22" s="1021"/>
      <c r="CK22" s="1021"/>
      <c r="CL22" s="1021"/>
      <c r="CM22" s="1021"/>
      <c r="CN22" s="1021"/>
      <c r="CO22" s="1021"/>
      <c r="CP22" s="1021"/>
      <c r="CQ22" s="1021"/>
      <c r="CR22" s="1021"/>
      <c r="CS22" s="1021"/>
      <c r="CT22" s="1021"/>
      <c r="CU22" s="1021"/>
      <c r="CV22" s="1021"/>
      <c r="CW22" s="1021"/>
      <c r="CX22" s="1021"/>
      <c r="CY22" s="1021"/>
      <c r="CZ22" s="1021"/>
      <c r="DA22" s="1021"/>
      <c r="DB22" s="1021"/>
      <c r="DC22" s="1021"/>
      <c r="DD22" s="1021"/>
      <c r="DE22" s="1021"/>
      <c r="DF22" s="1021"/>
      <c r="DG22" s="1021"/>
      <c r="DH22" s="1021"/>
      <c r="DI22" s="1021"/>
      <c r="DJ22" s="1021"/>
      <c r="DK22" s="1021"/>
      <c r="DL22" s="1021"/>
      <c r="DM22" s="1021"/>
      <c r="DN22" s="1021"/>
      <c r="DO22" s="1021"/>
      <c r="DP22" s="1021"/>
      <c r="DQ22" s="1021"/>
      <c r="DR22" s="1021"/>
      <c r="DS22" s="1021"/>
      <c r="DT22" s="1021"/>
      <c r="DU22" s="1021"/>
      <c r="DV22" s="1021"/>
      <c r="DW22" s="1021"/>
      <c r="DX22" s="1021"/>
      <c r="DY22" s="1021"/>
      <c r="DZ22" s="1021"/>
      <c r="EA22" s="1021"/>
      <c r="EB22" s="1021"/>
      <c r="EC22" s="1021"/>
      <c r="ED22" s="1021"/>
      <c r="EE22" s="1021"/>
      <c r="EF22" s="1021"/>
      <c r="EG22" s="1021"/>
      <c r="EH22" s="1021"/>
      <c r="EI22" s="1021"/>
      <c r="EJ22" s="1021"/>
      <c r="EK22" s="1021"/>
      <c r="EL22" s="1021"/>
      <c r="EM22" s="1021"/>
      <c r="EN22" s="1021"/>
      <c r="EO22" s="1021"/>
      <c r="EP22" s="1021"/>
      <c r="EQ22" s="1021"/>
      <c r="ER22" s="1021"/>
      <c r="ES22" s="1021"/>
      <c r="ET22" s="1021"/>
      <c r="EU22" s="1021"/>
      <c r="EV22" s="1021"/>
      <c r="EW22" s="1021"/>
      <c r="EX22" s="1021"/>
      <c r="EY22" s="1021"/>
      <c r="EZ22" s="1021"/>
      <c r="FA22" s="1021"/>
      <c r="FB22" s="1021"/>
      <c r="FC22" s="1021"/>
      <c r="FD22" s="1021"/>
      <c r="FE22" s="1021"/>
      <c r="FF22" s="1021"/>
      <c r="FG22" s="1021"/>
      <c r="FH22" s="1021"/>
      <c r="FI22" s="1021"/>
      <c r="FJ22" s="1021"/>
      <c r="FK22" s="1021"/>
      <c r="FL22" s="1021"/>
      <c r="FM22" s="1021"/>
      <c r="FN22" s="1021"/>
      <c r="FO22" s="1021"/>
      <c r="FP22" s="1021"/>
      <c r="FQ22" s="1021"/>
      <c r="FR22" s="1021"/>
      <c r="FS22" s="1021"/>
      <c r="FT22" s="1021"/>
      <c r="FU22" s="1021"/>
      <c r="FV22" s="1021"/>
      <c r="FW22" s="1021"/>
      <c r="FX22" s="1021"/>
      <c r="FY22" s="1021"/>
      <c r="FZ22" s="1021"/>
      <c r="GA22" s="1021"/>
      <c r="GB22" s="1021"/>
      <c r="GC22" s="1021"/>
      <c r="GD22" s="1021"/>
      <c r="GE22" s="1021"/>
      <c r="GF22" s="1021"/>
      <c r="GG22" s="1021"/>
      <c r="GH22" s="1021"/>
      <c r="GI22" s="1021"/>
      <c r="GJ22" s="1021"/>
      <c r="GK22" s="1021"/>
      <c r="GL22" s="1021"/>
      <c r="GM22" s="1021"/>
      <c r="GN22" s="1021"/>
      <c r="GO22" s="1021"/>
      <c r="GP22" s="1021"/>
      <c r="GQ22" s="1021"/>
      <c r="GR22" s="1021"/>
      <c r="GS22" s="1021"/>
      <c r="GT22" s="1021"/>
      <c r="GU22" s="1021"/>
      <c r="GV22" s="1021"/>
      <c r="GW22" s="1021"/>
      <c r="GX22" s="1021"/>
      <c r="GY22" s="1021"/>
      <c r="GZ22" s="1021"/>
      <c r="HA22" s="1021"/>
      <c r="HB22" s="1021"/>
      <c r="HC22" s="1021"/>
      <c r="HD22" s="1021"/>
      <c r="HE22" s="1021"/>
      <c r="HF22" s="1021"/>
      <c r="HG22" s="1021"/>
    </row>
    <row r="23" ht="18.0" customHeight="1">
      <c r="A23" s="999"/>
      <c r="B23" s="1046" t="s">
        <v>10282</v>
      </c>
      <c r="C23" s="926" t="s">
        <v>6943</v>
      </c>
      <c r="D23" s="475">
        <v>0.0</v>
      </c>
      <c r="E23" s="1002" t="s">
        <v>10283</v>
      </c>
      <c r="F23" s="1047" t="s">
        <v>10284</v>
      </c>
      <c r="G23" s="1009">
        <v>2.000524746178E12</v>
      </c>
      <c r="H23" s="1009">
        <v>665.0</v>
      </c>
      <c r="I23" s="1048">
        <v>0.3</v>
      </c>
      <c r="J23" s="414">
        <v>466.0</v>
      </c>
      <c r="K23" s="449" t="s">
        <v>10285</v>
      </c>
      <c r="L23" s="450" t="s">
        <v>10286</v>
      </c>
      <c r="M23" s="450" t="s">
        <v>10287</v>
      </c>
      <c r="N23" s="982" t="s">
        <v>10159</v>
      </c>
      <c r="O23" s="1023">
        <v>50.0</v>
      </c>
      <c r="P23" s="1008" t="s">
        <v>10288</v>
      </c>
      <c r="Q23" s="1008" t="s">
        <v>10289</v>
      </c>
      <c r="R23" s="1009" t="s">
        <v>8976</v>
      </c>
      <c r="S23" s="1010" t="s">
        <v>10045</v>
      </c>
      <c r="T23" s="1010" t="s">
        <v>9030</v>
      </c>
      <c r="U23" s="1010" t="s">
        <v>10162</v>
      </c>
      <c r="V23" s="1011" t="s">
        <v>10290</v>
      </c>
      <c r="W23" s="1012"/>
      <c r="X23" s="1011" t="s">
        <v>10171</v>
      </c>
      <c r="Y23" s="1011" t="s">
        <v>10291</v>
      </c>
      <c r="Z23" s="1013">
        <v>0.43</v>
      </c>
      <c r="AA23" s="1014" t="s">
        <v>10166</v>
      </c>
      <c r="AB23" s="1015">
        <v>40.0</v>
      </c>
      <c r="AC23" s="1015">
        <v>110.0</v>
      </c>
      <c r="AD23" s="1015">
        <v>50.0</v>
      </c>
      <c r="AE23" s="1015">
        <v>120.0</v>
      </c>
      <c r="AF23" s="1016" t="s">
        <v>6952</v>
      </c>
      <c r="AG23" s="1049">
        <v>180.0</v>
      </c>
      <c r="AH23" s="1015">
        <v>110.0</v>
      </c>
      <c r="AI23" s="1015">
        <v>50.0</v>
      </c>
      <c r="AJ23" s="1015">
        <v>120.0</v>
      </c>
      <c r="AK23" s="1050" t="s">
        <v>10292</v>
      </c>
      <c r="AL23" s="1015" t="s">
        <v>807</v>
      </c>
      <c r="AM23" s="1015" t="s">
        <v>6575</v>
      </c>
      <c r="AN23" s="1015" t="s">
        <v>6951</v>
      </c>
      <c r="AO23" s="1015" t="s">
        <v>6578</v>
      </c>
      <c r="AP23" s="1011" t="s">
        <v>6574</v>
      </c>
      <c r="AQ23" s="1020"/>
      <c r="AR23" s="1051">
        <v>100.0</v>
      </c>
      <c r="AS23" s="1011">
        <v>0.1275</v>
      </c>
      <c r="AT23" s="1011" t="s">
        <v>6589</v>
      </c>
      <c r="AU23" s="1011" t="s">
        <v>6579</v>
      </c>
      <c r="AV23" s="1019"/>
      <c r="AW23" s="1019"/>
      <c r="AX23" s="1018"/>
      <c r="AY23" s="1019"/>
      <c r="AZ23" s="1019"/>
      <c r="BA23" s="1019"/>
      <c r="BB23" s="1019"/>
      <c r="BC23" s="1019"/>
      <c r="BD23" s="1019"/>
      <c r="BE23" s="1019"/>
      <c r="BF23" s="1019"/>
      <c r="BG23" s="1019"/>
      <c r="BH23" s="1021"/>
      <c r="BI23" s="1021"/>
      <c r="BJ23" s="1024" t="s">
        <v>10293</v>
      </c>
      <c r="BK23" s="1021"/>
      <c r="BL23" s="1021"/>
      <c r="BM23" s="1021"/>
      <c r="BN23" s="1021"/>
      <c r="BO23" s="1021"/>
      <c r="BP23" s="1021"/>
      <c r="BQ23" s="1021"/>
      <c r="BR23" s="1021"/>
      <c r="BS23" s="1021"/>
      <c r="BT23" s="1021"/>
      <c r="BU23" s="1021"/>
      <c r="BV23" s="1021"/>
      <c r="BW23" s="1021"/>
      <c r="BX23" s="1021"/>
      <c r="BY23" s="1021"/>
      <c r="BZ23" s="1021"/>
      <c r="CA23" s="1021"/>
      <c r="CB23" s="1021"/>
      <c r="CC23" s="1022" t="s">
        <v>6693</v>
      </c>
      <c r="CD23" s="1021"/>
      <c r="CE23" s="1021"/>
      <c r="CF23" s="1021"/>
      <c r="CG23" s="1021"/>
      <c r="CH23" s="1021"/>
      <c r="CI23" s="1021"/>
      <c r="CJ23" s="1021"/>
      <c r="CK23" s="1021"/>
      <c r="CL23" s="1021"/>
      <c r="CM23" s="1021"/>
      <c r="CN23" s="1021"/>
      <c r="CO23" s="1021"/>
      <c r="CP23" s="1021"/>
      <c r="CQ23" s="1021"/>
      <c r="CR23" s="1021"/>
      <c r="CS23" s="1021"/>
      <c r="CT23" s="1021"/>
      <c r="CU23" s="1021"/>
      <c r="CV23" s="1021"/>
      <c r="CW23" s="1021"/>
      <c r="CX23" s="1021"/>
      <c r="CY23" s="1021"/>
      <c r="CZ23" s="1021"/>
      <c r="DA23" s="1021"/>
      <c r="DB23" s="1021"/>
      <c r="DC23" s="1021"/>
      <c r="DD23" s="1021"/>
      <c r="DE23" s="1021"/>
      <c r="DF23" s="1021"/>
      <c r="DG23" s="1021"/>
      <c r="DH23" s="1021"/>
      <c r="DI23" s="1021"/>
      <c r="DJ23" s="1021"/>
      <c r="DK23" s="1021"/>
      <c r="DL23" s="1021"/>
      <c r="DM23" s="1021"/>
      <c r="DN23" s="1021"/>
      <c r="DO23" s="1021"/>
      <c r="DP23" s="1021"/>
      <c r="DQ23" s="1021"/>
      <c r="DR23" s="1021"/>
      <c r="DS23" s="1021"/>
      <c r="DT23" s="1021"/>
      <c r="DU23" s="1021"/>
      <c r="DV23" s="1021"/>
      <c r="DW23" s="1021"/>
      <c r="DX23" s="1021"/>
      <c r="DY23" s="1021"/>
      <c r="DZ23" s="1021"/>
      <c r="EA23" s="1021"/>
      <c r="EB23" s="1021"/>
      <c r="EC23" s="1021"/>
      <c r="ED23" s="1021"/>
      <c r="EE23" s="1021"/>
      <c r="EF23" s="1021"/>
      <c r="EG23" s="1021"/>
      <c r="EH23" s="1021"/>
      <c r="EI23" s="1021"/>
      <c r="EJ23" s="1021"/>
      <c r="EK23" s="1021"/>
      <c r="EL23" s="1021"/>
      <c r="EM23" s="1021"/>
      <c r="EN23" s="1021"/>
      <c r="EO23" s="1021"/>
      <c r="EP23" s="1021"/>
      <c r="EQ23" s="1021"/>
      <c r="ER23" s="1021"/>
      <c r="ES23" s="1021"/>
      <c r="ET23" s="1021"/>
      <c r="EU23" s="1021"/>
      <c r="EV23" s="1021"/>
      <c r="EW23" s="1021"/>
      <c r="EX23" s="1021"/>
      <c r="EY23" s="1021"/>
      <c r="EZ23" s="1021"/>
      <c r="FA23" s="1021"/>
      <c r="FB23" s="1021"/>
      <c r="FC23" s="1021"/>
      <c r="FD23" s="1021"/>
      <c r="FE23" s="1021"/>
      <c r="FF23" s="1021"/>
      <c r="FG23" s="1021"/>
      <c r="FH23" s="1021"/>
      <c r="FI23" s="1021"/>
      <c r="FJ23" s="1021"/>
      <c r="FK23" s="1021"/>
      <c r="FL23" s="1021"/>
      <c r="FM23" s="1021"/>
      <c r="FN23" s="1021"/>
      <c r="FO23" s="1021"/>
      <c r="FP23" s="1021"/>
      <c r="FQ23" s="1021"/>
      <c r="FR23" s="1021"/>
      <c r="FS23" s="1021"/>
      <c r="FT23" s="1021"/>
      <c r="FU23" s="1021"/>
      <c r="FV23" s="1021"/>
      <c r="FW23" s="1021"/>
      <c r="FX23" s="1021"/>
      <c r="FY23" s="1021"/>
      <c r="FZ23" s="1021"/>
      <c r="GA23" s="1021"/>
      <c r="GB23" s="1021"/>
      <c r="GC23" s="1021"/>
      <c r="GD23" s="1021"/>
      <c r="GE23" s="1021"/>
      <c r="GF23" s="1021"/>
      <c r="GG23" s="1021"/>
      <c r="GH23" s="1021"/>
      <c r="GI23" s="1021"/>
      <c r="GJ23" s="1021"/>
      <c r="GK23" s="1021"/>
      <c r="GL23" s="1021"/>
      <c r="GM23" s="1021"/>
      <c r="GN23" s="1021"/>
      <c r="GO23" s="1021"/>
      <c r="GP23" s="1021"/>
      <c r="GQ23" s="1021"/>
      <c r="GR23" s="1021"/>
      <c r="GS23" s="1021"/>
      <c r="GT23" s="1021"/>
      <c r="GU23" s="1021"/>
      <c r="GV23" s="1021"/>
      <c r="GW23" s="1021"/>
      <c r="GX23" s="1021"/>
      <c r="GY23" s="1021"/>
      <c r="GZ23" s="1021"/>
      <c r="HA23" s="1021"/>
      <c r="HB23" s="1021"/>
      <c r="HC23" s="1021"/>
      <c r="HD23" s="1021"/>
      <c r="HE23" s="1021"/>
      <c r="HF23" s="1021"/>
      <c r="HG23" s="1021"/>
    </row>
    <row r="24" ht="18.0" customHeight="1">
      <c r="A24" s="999"/>
      <c r="B24" s="1038" t="s">
        <v>10294</v>
      </c>
      <c r="C24" s="1001"/>
      <c r="D24" s="475">
        <v>50.0</v>
      </c>
      <c r="E24" s="1002" t="s">
        <v>10295</v>
      </c>
      <c r="F24" s="1028" t="s">
        <v>10296</v>
      </c>
      <c r="G24" s="1009">
        <v>2.000524746185E12</v>
      </c>
      <c r="H24" s="1009">
        <v>688.0</v>
      </c>
      <c r="I24" s="1006">
        <v>0.15</v>
      </c>
      <c r="J24" s="414">
        <v>585.0</v>
      </c>
      <c r="K24" s="449" t="s">
        <v>10297</v>
      </c>
      <c r="L24" s="450" t="s">
        <v>10298</v>
      </c>
      <c r="M24" s="450" t="s">
        <v>10299</v>
      </c>
      <c r="N24" s="982" t="s">
        <v>10159</v>
      </c>
      <c r="O24" s="1023">
        <v>50.0</v>
      </c>
      <c r="P24" s="1008" t="s">
        <v>10300</v>
      </c>
      <c r="Q24" s="1008" t="s">
        <v>10301</v>
      </c>
      <c r="R24" s="1009" t="s">
        <v>8976</v>
      </c>
      <c r="S24" s="1010" t="s">
        <v>10302</v>
      </c>
      <c r="T24" s="1010" t="s">
        <v>9030</v>
      </c>
      <c r="U24" s="1010" t="s">
        <v>10162</v>
      </c>
      <c r="V24" s="1011" t="s">
        <v>10303</v>
      </c>
      <c r="W24" s="1012"/>
      <c r="X24" s="1011" t="s">
        <v>10171</v>
      </c>
      <c r="Y24" s="1011" t="s">
        <v>10304</v>
      </c>
      <c r="Z24" s="1013">
        <v>0.52</v>
      </c>
      <c r="AA24" s="1014" t="s">
        <v>10166</v>
      </c>
      <c r="AB24" s="1015">
        <v>40.0</v>
      </c>
      <c r="AC24" s="1015">
        <v>110.0</v>
      </c>
      <c r="AD24" s="1015">
        <v>50.0</v>
      </c>
      <c r="AE24" s="1015">
        <v>120.0</v>
      </c>
      <c r="AF24" s="1016" t="s">
        <v>6964</v>
      </c>
      <c r="AG24" s="1049">
        <v>180.0</v>
      </c>
      <c r="AH24" s="1015">
        <v>110.0</v>
      </c>
      <c r="AI24" s="1015">
        <v>50.0</v>
      </c>
      <c r="AJ24" s="1015">
        <v>120.0</v>
      </c>
      <c r="AK24" s="1050" t="s">
        <v>10305</v>
      </c>
      <c r="AL24" s="1015" t="s">
        <v>807</v>
      </c>
      <c r="AM24" s="1015" t="s">
        <v>6575</v>
      </c>
      <c r="AN24" s="1015" t="s">
        <v>6951</v>
      </c>
      <c r="AO24" s="1015" t="s">
        <v>6578</v>
      </c>
      <c r="AP24" s="1011" t="s">
        <v>6574</v>
      </c>
      <c r="AQ24" s="1020"/>
      <c r="AR24" s="1051">
        <v>100.0</v>
      </c>
      <c r="AS24" s="1011">
        <v>0.1275</v>
      </c>
      <c r="AT24" s="1011" t="s">
        <v>6626</v>
      </c>
      <c r="AU24" s="1011" t="s">
        <v>6579</v>
      </c>
      <c r="AV24" s="1019"/>
      <c r="AW24" s="1019"/>
      <c r="AX24" s="1018"/>
      <c r="AY24" s="1019"/>
      <c r="AZ24" s="1019"/>
      <c r="BA24" s="1019"/>
      <c r="BB24" s="1019"/>
      <c r="BC24" s="1019"/>
      <c r="BD24" s="1019"/>
      <c r="BE24" s="1019"/>
      <c r="BF24" s="1019"/>
      <c r="BG24" s="1019"/>
      <c r="BH24" s="1021"/>
      <c r="BI24" s="1021"/>
      <c r="BJ24" s="1024" t="s">
        <v>10306</v>
      </c>
      <c r="BK24" s="1021"/>
      <c r="BL24" s="1021"/>
      <c r="BM24" s="1021"/>
      <c r="BN24" s="1021"/>
      <c r="BO24" s="1021"/>
      <c r="BP24" s="1021"/>
      <c r="BQ24" s="1021"/>
      <c r="BR24" s="1021"/>
      <c r="BS24" s="1021"/>
      <c r="BT24" s="1021"/>
      <c r="BU24" s="1021"/>
      <c r="BV24" s="1021"/>
      <c r="BW24" s="1021"/>
      <c r="BX24" s="1021"/>
      <c r="BY24" s="1021"/>
      <c r="BZ24" s="1021"/>
      <c r="CA24" s="1021"/>
      <c r="CB24" s="1021"/>
      <c r="CC24" s="1022" t="s">
        <v>6693</v>
      </c>
      <c r="CD24" s="1021"/>
      <c r="CE24" s="1021"/>
      <c r="CF24" s="1021"/>
      <c r="CG24" s="1021"/>
      <c r="CH24" s="1021"/>
      <c r="CI24" s="1021"/>
      <c r="CJ24" s="1021"/>
      <c r="CK24" s="1021"/>
      <c r="CL24" s="1021"/>
      <c r="CM24" s="1021"/>
      <c r="CN24" s="1021"/>
      <c r="CO24" s="1021"/>
      <c r="CP24" s="1021"/>
      <c r="CQ24" s="1021"/>
      <c r="CR24" s="1021"/>
      <c r="CS24" s="1021"/>
      <c r="CT24" s="1021"/>
      <c r="CU24" s="1021"/>
      <c r="CV24" s="1021"/>
      <c r="CW24" s="1021"/>
      <c r="CX24" s="1021"/>
      <c r="CY24" s="1021"/>
      <c r="CZ24" s="1021"/>
      <c r="DA24" s="1021"/>
      <c r="DB24" s="1021"/>
      <c r="DC24" s="1021"/>
      <c r="DD24" s="1021"/>
      <c r="DE24" s="1021"/>
      <c r="DF24" s="1021"/>
      <c r="DG24" s="1021"/>
      <c r="DH24" s="1021"/>
      <c r="DI24" s="1021"/>
      <c r="DJ24" s="1021"/>
      <c r="DK24" s="1021"/>
      <c r="DL24" s="1021"/>
      <c r="DM24" s="1021"/>
      <c r="DN24" s="1021"/>
      <c r="DO24" s="1021"/>
      <c r="DP24" s="1021"/>
      <c r="DQ24" s="1021"/>
      <c r="DR24" s="1021"/>
      <c r="DS24" s="1021"/>
      <c r="DT24" s="1021"/>
      <c r="DU24" s="1021"/>
      <c r="DV24" s="1021"/>
      <c r="DW24" s="1021"/>
      <c r="DX24" s="1021"/>
      <c r="DY24" s="1021"/>
      <c r="DZ24" s="1021"/>
      <c r="EA24" s="1021"/>
      <c r="EB24" s="1021"/>
      <c r="EC24" s="1021"/>
      <c r="ED24" s="1021"/>
      <c r="EE24" s="1021"/>
      <c r="EF24" s="1021"/>
      <c r="EG24" s="1021"/>
      <c r="EH24" s="1021"/>
      <c r="EI24" s="1021"/>
      <c r="EJ24" s="1021"/>
      <c r="EK24" s="1021"/>
      <c r="EL24" s="1021"/>
      <c r="EM24" s="1021"/>
      <c r="EN24" s="1021"/>
      <c r="EO24" s="1021"/>
      <c r="EP24" s="1021"/>
      <c r="EQ24" s="1021"/>
      <c r="ER24" s="1021"/>
      <c r="ES24" s="1021"/>
      <c r="ET24" s="1021"/>
      <c r="EU24" s="1021"/>
      <c r="EV24" s="1021"/>
      <c r="EW24" s="1021"/>
      <c r="EX24" s="1021"/>
      <c r="EY24" s="1021"/>
      <c r="EZ24" s="1021"/>
      <c r="FA24" s="1021"/>
      <c r="FB24" s="1021"/>
      <c r="FC24" s="1021"/>
      <c r="FD24" s="1021"/>
      <c r="FE24" s="1021"/>
      <c r="FF24" s="1021"/>
      <c r="FG24" s="1021"/>
      <c r="FH24" s="1021"/>
      <c r="FI24" s="1021"/>
      <c r="FJ24" s="1021"/>
      <c r="FK24" s="1021"/>
      <c r="FL24" s="1021"/>
      <c r="FM24" s="1021"/>
      <c r="FN24" s="1021"/>
      <c r="FO24" s="1021"/>
      <c r="FP24" s="1021"/>
      <c r="FQ24" s="1021"/>
      <c r="FR24" s="1021"/>
      <c r="FS24" s="1021"/>
      <c r="FT24" s="1021"/>
      <c r="FU24" s="1021"/>
      <c r="FV24" s="1021"/>
      <c r="FW24" s="1021"/>
      <c r="FX24" s="1021"/>
      <c r="FY24" s="1021"/>
      <c r="FZ24" s="1021"/>
      <c r="GA24" s="1021"/>
      <c r="GB24" s="1021"/>
      <c r="GC24" s="1021"/>
      <c r="GD24" s="1021"/>
      <c r="GE24" s="1021"/>
      <c r="GF24" s="1021"/>
      <c r="GG24" s="1021"/>
      <c r="GH24" s="1021"/>
      <c r="GI24" s="1021"/>
      <c r="GJ24" s="1021"/>
      <c r="GK24" s="1021"/>
      <c r="GL24" s="1021"/>
      <c r="GM24" s="1021"/>
      <c r="GN24" s="1021"/>
      <c r="GO24" s="1021"/>
      <c r="GP24" s="1021"/>
      <c r="GQ24" s="1021"/>
      <c r="GR24" s="1021"/>
      <c r="GS24" s="1021"/>
      <c r="GT24" s="1021"/>
      <c r="GU24" s="1021"/>
      <c r="GV24" s="1021"/>
      <c r="GW24" s="1021"/>
      <c r="GX24" s="1021"/>
      <c r="GY24" s="1021"/>
      <c r="GZ24" s="1021"/>
      <c r="HA24" s="1021"/>
      <c r="HB24" s="1021"/>
      <c r="HC24" s="1021"/>
      <c r="HD24" s="1021"/>
      <c r="HE24" s="1021"/>
      <c r="HF24" s="1021"/>
      <c r="HG24" s="1021"/>
    </row>
    <row r="25" ht="18.0" customHeight="1">
      <c r="A25" s="999"/>
      <c r="B25" s="1038" t="s">
        <v>10307</v>
      </c>
      <c r="C25" s="926" t="s">
        <v>6943</v>
      </c>
      <c r="D25" s="475">
        <v>0.0</v>
      </c>
      <c r="E25" s="1002" t="s">
        <v>10308</v>
      </c>
      <c r="F25" s="1028" t="s">
        <v>10309</v>
      </c>
      <c r="G25" s="1009">
        <v>2.000524746192E12</v>
      </c>
      <c r="H25" s="1009">
        <v>688.0</v>
      </c>
      <c r="I25" s="1048">
        <v>0.3</v>
      </c>
      <c r="J25" s="414">
        <v>482.0</v>
      </c>
      <c r="K25" s="449" t="s">
        <v>10310</v>
      </c>
      <c r="L25" s="450" t="s">
        <v>10311</v>
      </c>
      <c r="M25" s="450" t="s">
        <v>10312</v>
      </c>
      <c r="N25" s="982" t="s">
        <v>10159</v>
      </c>
      <c r="O25" s="1023">
        <v>50.0</v>
      </c>
      <c r="P25" s="1008" t="s">
        <v>10313</v>
      </c>
      <c r="Q25" s="1008" t="s">
        <v>10314</v>
      </c>
      <c r="R25" s="1009" t="s">
        <v>8976</v>
      </c>
      <c r="S25" s="1010" t="s">
        <v>10315</v>
      </c>
      <c r="T25" s="1010" t="s">
        <v>9030</v>
      </c>
      <c r="U25" s="1010" t="s">
        <v>10162</v>
      </c>
      <c r="V25" s="1011" t="s">
        <v>10316</v>
      </c>
      <c r="W25" s="1012"/>
      <c r="X25" s="1011" t="s">
        <v>10171</v>
      </c>
      <c r="Y25" s="1011" t="s">
        <v>10317</v>
      </c>
      <c r="Z25" s="1013">
        <v>0.43</v>
      </c>
      <c r="AA25" s="1014" t="s">
        <v>10166</v>
      </c>
      <c r="AB25" s="1015">
        <v>40.0</v>
      </c>
      <c r="AC25" s="1015">
        <v>110.0</v>
      </c>
      <c r="AD25" s="1015">
        <v>50.0</v>
      </c>
      <c r="AE25" s="1015">
        <v>120.0</v>
      </c>
      <c r="AF25" s="1016" t="s">
        <v>6964</v>
      </c>
      <c r="AG25" s="1017">
        <v>40.0</v>
      </c>
      <c r="AH25" s="1015">
        <v>110.0</v>
      </c>
      <c r="AI25" s="1015">
        <v>50.0</v>
      </c>
      <c r="AJ25" s="1015">
        <v>120.0</v>
      </c>
      <c r="AK25" s="1050" t="s">
        <v>10318</v>
      </c>
      <c r="AL25" s="1015" t="s">
        <v>807</v>
      </c>
      <c r="AM25" s="1015" t="s">
        <v>6575</v>
      </c>
      <c r="AN25" s="1015" t="s">
        <v>6951</v>
      </c>
      <c r="AO25" s="1015" t="s">
        <v>6578</v>
      </c>
      <c r="AP25" s="1011" t="s">
        <v>6574</v>
      </c>
      <c r="AQ25" s="1020"/>
      <c r="AR25" s="1051">
        <v>100.0</v>
      </c>
      <c r="AS25" s="1011">
        <v>0.1275</v>
      </c>
      <c r="AT25" s="1011" t="s">
        <v>6589</v>
      </c>
      <c r="AU25" s="1011" t="s">
        <v>6579</v>
      </c>
      <c r="AV25" s="1019"/>
      <c r="AW25" s="1019"/>
      <c r="AX25" s="1018"/>
      <c r="AY25" s="1019"/>
      <c r="AZ25" s="1019"/>
      <c r="BA25" s="1019"/>
      <c r="BB25" s="1019"/>
      <c r="BC25" s="1019"/>
      <c r="BD25" s="1019"/>
      <c r="BE25" s="1019"/>
      <c r="BF25" s="1019"/>
      <c r="BG25" s="1019"/>
      <c r="BH25" s="1021"/>
      <c r="BI25" s="1021"/>
      <c r="BJ25" s="1024" t="s">
        <v>10319</v>
      </c>
      <c r="BK25" s="1021"/>
      <c r="BL25" s="1021"/>
      <c r="BM25" s="1021"/>
      <c r="BN25" s="1021"/>
      <c r="BO25" s="1021"/>
      <c r="BP25" s="1021"/>
      <c r="BQ25" s="1021"/>
      <c r="BR25" s="1021"/>
      <c r="BS25" s="1021"/>
      <c r="BT25" s="1021"/>
      <c r="BU25" s="1021"/>
      <c r="BV25" s="1021"/>
      <c r="BW25" s="1021"/>
      <c r="BX25" s="1021"/>
      <c r="BY25" s="1021"/>
      <c r="BZ25" s="1021"/>
      <c r="CA25" s="1021"/>
      <c r="CB25" s="1021"/>
      <c r="CC25" s="1022" t="s">
        <v>6693</v>
      </c>
      <c r="CD25" s="1021"/>
      <c r="CE25" s="1021"/>
      <c r="CF25" s="1021"/>
      <c r="CG25" s="1021"/>
      <c r="CH25" s="1021"/>
      <c r="CI25" s="1021"/>
      <c r="CJ25" s="1021"/>
      <c r="CK25" s="1021"/>
      <c r="CL25" s="1021"/>
      <c r="CM25" s="1021"/>
      <c r="CN25" s="1021"/>
      <c r="CO25" s="1021"/>
      <c r="CP25" s="1021"/>
      <c r="CQ25" s="1021"/>
      <c r="CR25" s="1021"/>
      <c r="CS25" s="1021"/>
      <c r="CT25" s="1021"/>
      <c r="CU25" s="1021"/>
      <c r="CV25" s="1021"/>
      <c r="CW25" s="1021"/>
      <c r="CX25" s="1021"/>
      <c r="CY25" s="1021"/>
      <c r="CZ25" s="1021"/>
      <c r="DA25" s="1021"/>
      <c r="DB25" s="1021"/>
      <c r="DC25" s="1021"/>
      <c r="DD25" s="1021"/>
      <c r="DE25" s="1021"/>
      <c r="DF25" s="1021"/>
      <c r="DG25" s="1021"/>
      <c r="DH25" s="1021"/>
      <c r="DI25" s="1021"/>
      <c r="DJ25" s="1021"/>
      <c r="DK25" s="1021"/>
      <c r="DL25" s="1021"/>
      <c r="DM25" s="1021"/>
      <c r="DN25" s="1021"/>
      <c r="DO25" s="1021"/>
      <c r="DP25" s="1021"/>
      <c r="DQ25" s="1021"/>
      <c r="DR25" s="1021"/>
      <c r="DS25" s="1021"/>
      <c r="DT25" s="1021"/>
      <c r="DU25" s="1021"/>
      <c r="DV25" s="1021"/>
      <c r="DW25" s="1021"/>
      <c r="DX25" s="1021"/>
      <c r="DY25" s="1021"/>
      <c r="DZ25" s="1021"/>
      <c r="EA25" s="1021"/>
      <c r="EB25" s="1021"/>
      <c r="EC25" s="1021"/>
      <c r="ED25" s="1021"/>
      <c r="EE25" s="1021"/>
      <c r="EF25" s="1021"/>
      <c r="EG25" s="1021"/>
      <c r="EH25" s="1021"/>
      <c r="EI25" s="1021"/>
      <c r="EJ25" s="1021"/>
      <c r="EK25" s="1021"/>
      <c r="EL25" s="1021"/>
      <c r="EM25" s="1021"/>
      <c r="EN25" s="1021"/>
      <c r="EO25" s="1021"/>
      <c r="EP25" s="1021"/>
      <c r="EQ25" s="1021"/>
      <c r="ER25" s="1021"/>
      <c r="ES25" s="1021"/>
      <c r="ET25" s="1021"/>
      <c r="EU25" s="1021"/>
      <c r="EV25" s="1021"/>
      <c r="EW25" s="1021"/>
      <c r="EX25" s="1021"/>
      <c r="EY25" s="1021"/>
      <c r="EZ25" s="1021"/>
      <c r="FA25" s="1021"/>
      <c r="FB25" s="1021"/>
      <c r="FC25" s="1021"/>
      <c r="FD25" s="1021"/>
      <c r="FE25" s="1021"/>
      <c r="FF25" s="1021"/>
      <c r="FG25" s="1021"/>
      <c r="FH25" s="1021"/>
      <c r="FI25" s="1021"/>
      <c r="FJ25" s="1021"/>
      <c r="FK25" s="1021"/>
      <c r="FL25" s="1021"/>
      <c r="FM25" s="1021"/>
      <c r="FN25" s="1021"/>
      <c r="FO25" s="1021"/>
      <c r="FP25" s="1021"/>
      <c r="FQ25" s="1021"/>
      <c r="FR25" s="1021"/>
      <c r="FS25" s="1021"/>
      <c r="FT25" s="1021"/>
      <c r="FU25" s="1021"/>
      <c r="FV25" s="1021"/>
      <c r="FW25" s="1021"/>
      <c r="FX25" s="1021"/>
      <c r="FY25" s="1021"/>
      <c r="FZ25" s="1021"/>
      <c r="GA25" s="1021"/>
      <c r="GB25" s="1021"/>
      <c r="GC25" s="1021"/>
      <c r="GD25" s="1021"/>
      <c r="GE25" s="1021"/>
      <c r="GF25" s="1021"/>
      <c r="GG25" s="1021"/>
      <c r="GH25" s="1021"/>
      <c r="GI25" s="1021"/>
      <c r="GJ25" s="1021"/>
      <c r="GK25" s="1021"/>
      <c r="GL25" s="1021"/>
      <c r="GM25" s="1021"/>
      <c r="GN25" s="1021"/>
      <c r="GO25" s="1021"/>
      <c r="GP25" s="1021"/>
      <c r="GQ25" s="1021"/>
      <c r="GR25" s="1021"/>
      <c r="GS25" s="1021"/>
      <c r="GT25" s="1021"/>
      <c r="GU25" s="1021"/>
      <c r="GV25" s="1021"/>
      <c r="GW25" s="1021"/>
      <c r="GX25" s="1021"/>
      <c r="GY25" s="1021"/>
      <c r="GZ25" s="1021"/>
      <c r="HA25" s="1021"/>
      <c r="HB25" s="1021"/>
      <c r="HC25" s="1021"/>
      <c r="HD25" s="1021"/>
      <c r="HE25" s="1021"/>
      <c r="HF25" s="1021"/>
      <c r="HG25" s="1021"/>
    </row>
    <row r="26" ht="18.0" customHeight="1">
      <c r="A26" s="999"/>
      <c r="B26" s="1038" t="s">
        <v>10320</v>
      </c>
      <c r="C26" s="485"/>
      <c r="D26" s="475">
        <v>50.0</v>
      </c>
      <c r="E26" s="1002" t="s">
        <v>10321</v>
      </c>
      <c r="F26" s="1028" t="s">
        <v>10322</v>
      </c>
      <c r="G26" s="1009">
        <v>2.000524746208E12</v>
      </c>
      <c r="H26" s="1009">
        <v>688.0</v>
      </c>
      <c r="I26" s="1006">
        <v>0.15</v>
      </c>
      <c r="J26" s="414">
        <v>482.0</v>
      </c>
      <c r="K26" s="449" t="s">
        <v>10323</v>
      </c>
      <c r="L26" s="450" t="s">
        <v>10324</v>
      </c>
      <c r="M26" s="450" t="s">
        <v>10325</v>
      </c>
      <c r="N26" s="982" t="s">
        <v>10159</v>
      </c>
      <c r="O26" s="1023">
        <v>50.0</v>
      </c>
      <c r="P26" s="1008" t="s">
        <v>10313</v>
      </c>
      <c r="Q26" s="1008" t="s">
        <v>10314</v>
      </c>
      <c r="R26" s="1009" t="s">
        <v>8976</v>
      </c>
      <c r="S26" s="1010" t="s">
        <v>10326</v>
      </c>
      <c r="T26" s="1010" t="s">
        <v>9030</v>
      </c>
      <c r="U26" s="1010" t="s">
        <v>10162</v>
      </c>
      <c r="V26" s="1011" t="s">
        <v>10316</v>
      </c>
      <c r="W26" s="1012"/>
      <c r="X26" s="1011" t="s">
        <v>10171</v>
      </c>
      <c r="Y26" s="1011" t="s">
        <v>10327</v>
      </c>
      <c r="Z26" s="1013">
        <v>0.42</v>
      </c>
      <c r="AA26" s="1014" t="s">
        <v>10166</v>
      </c>
      <c r="AB26" s="1015">
        <v>40.0</v>
      </c>
      <c r="AC26" s="1015">
        <v>110.0</v>
      </c>
      <c r="AD26" s="1015">
        <v>50.0</v>
      </c>
      <c r="AE26" s="1015">
        <v>120.0</v>
      </c>
      <c r="AF26" s="1016" t="s">
        <v>6986</v>
      </c>
      <c r="AG26" s="1017">
        <v>40.0</v>
      </c>
      <c r="AH26" s="1015">
        <v>110.0</v>
      </c>
      <c r="AI26" s="1015">
        <v>50.0</v>
      </c>
      <c r="AJ26" s="1015">
        <v>120.0</v>
      </c>
      <c r="AK26" s="1050" t="s">
        <v>10328</v>
      </c>
      <c r="AL26" s="1015" t="s">
        <v>807</v>
      </c>
      <c r="AM26" s="1015" t="s">
        <v>6575</v>
      </c>
      <c r="AN26" s="1015" t="s">
        <v>6951</v>
      </c>
      <c r="AO26" s="1015" t="s">
        <v>6578</v>
      </c>
      <c r="AP26" s="1011" t="s">
        <v>6574</v>
      </c>
      <c r="AQ26" s="1020"/>
      <c r="AR26" s="1051">
        <v>100.0</v>
      </c>
      <c r="AS26" s="1011">
        <v>0.1275</v>
      </c>
      <c r="AT26" s="1011" t="s">
        <v>6626</v>
      </c>
      <c r="AU26" s="1011" t="s">
        <v>6589</v>
      </c>
      <c r="AV26" s="1019"/>
      <c r="AW26" s="1019"/>
      <c r="AX26" s="1018"/>
      <c r="AY26" s="1019"/>
      <c r="AZ26" s="1019"/>
      <c r="BA26" s="1019"/>
      <c r="BB26" s="1019"/>
      <c r="BC26" s="1019"/>
      <c r="BD26" s="1019"/>
      <c r="BE26" s="1019"/>
      <c r="BF26" s="1019"/>
      <c r="BG26" s="1019"/>
      <c r="BH26" s="1024">
        <v>13.0</v>
      </c>
      <c r="BI26" s="1024" t="s">
        <v>6611</v>
      </c>
      <c r="BJ26" s="1024" t="s">
        <v>10329</v>
      </c>
      <c r="BK26" s="1021"/>
      <c r="BL26" s="1021"/>
      <c r="BM26" s="1021"/>
      <c r="BN26" s="1021"/>
      <c r="BO26" s="1021"/>
      <c r="BP26" s="1021"/>
      <c r="BQ26" s="1021"/>
      <c r="BR26" s="1021"/>
      <c r="BS26" s="1021"/>
      <c r="BT26" s="1021"/>
      <c r="BU26" s="1021"/>
      <c r="BV26" s="1021"/>
      <c r="BW26" s="1021"/>
      <c r="BX26" s="1021"/>
      <c r="BY26" s="1021"/>
      <c r="BZ26" s="1021"/>
      <c r="CA26" s="1021"/>
      <c r="CB26" s="1021"/>
      <c r="CC26" s="1022" t="s">
        <v>6693</v>
      </c>
      <c r="CD26" s="1021"/>
      <c r="CE26" s="1021"/>
      <c r="CF26" s="1021"/>
      <c r="CG26" s="1021"/>
      <c r="CH26" s="1021"/>
      <c r="CI26" s="1021"/>
      <c r="CJ26" s="1021"/>
      <c r="CK26" s="1021"/>
      <c r="CL26" s="1021"/>
      <c r="CM26" s="1021"/>
      <c r="CN26" s="1021"/>
      <c r="CO26" s="1021"/>
      <c r="CP26" s="1021"/>
      <c r="CQ26" s="1021"/>
      <c r="CR26" s="1021"/>
      <c r="CS26" s="1021"/>
      <c r="CT26" s="1021"/>
      <c r="CU26" s="1021"/>
      <c r="CV26" s="1021"/>
      <c r="CW26" s="1021"/>
      <c r="CX26" s="1021"/>
      <c r="CY26" s="1021"/>
      <c r="CZ26" s="1021"/>
      <c r="DA26" s="1021"/>
      <c r="DB26" s="1021"/>
      <c r="DC26" s="1021"/>
      <c r="DD26" s="1021"/>
      <c r="DE26" s="1021"/>
      <c r="DF26" s="1021"/>
      <c r="DG26" s="1021"/>
      <c r="DH26" s="1021"/>
      <c r="DI26" s="1021"/>
      <c r="DJ26" s="1021"/>
      <c r="DK26" s="1021"/>
      <c r="DL26" s="1021"/>
      <c r="DM26" s="1021"/>
      <c r="DN26" s="1021"/>
      <c r="DO26" s="1021"/>
      <c r="DP26" s="1021"/>
      <c r="DQ26" s="1021"/>
      <c r="DR26" s="1021"/>
      <c r="DS26" s="1021"/>
      <c r="DT26" s="1021"/>
      <c r="DU26" s="1021"/>
      <c r="DV26" s="1021"/>
      <c r="DW26" s="1021"/>
      <c r="DX26" s="1021"/>
      <c r="DY26" s="1021"/>
      <c r="DZ26" s="1021"/>
      <c r="EA26" s="1021"/>
      <c r="EB26" s="1021"/>
      <c r="EC26" s="1021"/>
      <c r="ED26" s="1021"/>
      <c r="EE26" s="1021"/>
      <c r="EF26" s="1021"/>
      <c r="EG26" s="1021"/>
      <c r="EH26" s="1021"/>
      <c r="EI26" s="1021"/>
      <c r="EJ26" s="1021"/>
      <c r="EK26" s="1021"/>
      <c r="EL26" s="1021"/>
      <c r="EM26" s="1021"/>
      <c r="EN26" s="1021"/>
      <c r="EO26" s="1021"/>
      <c r="EP26" s="1021"/>
      <c r="EQ26" s="1021"/>
      <c r="ER26" s="1021"/>
      <c r="ES26" s="1021"/>
      <c r="ET26" s="1021"/>
      <c r="EU26" s="1021"/>
      <c r="EV26" s="1021"/>
      <c r="EW26" s="1021"/>
      <c r="EX26" s="1021"/>
      <c r="EY26" s="1021"/>
      <c r="EZ26" s="1021"/>
      <c r="FA26" s="1021"/>
      <c r="FB26" s="1021"/>
      <c r="FC26" s="1021"/>
      <c r="FD26" s="1021"/>
      <c r="FE26" s="1021"/>
      <c r="FF26" s="1021"/>
      <c r="FG26" s="1021"/>
      <c r="FH26" s="1021"/>
      <c r="FI26" s="1021"/>
      <c r="FJ26" s="1021"/>
      <c r="FK26" s="1021"/>
      <c r="FL26" s="1021"/>
      <c r="FM26" s="1021"/>
      <c r="FN26" s="1021"/>
      <c r="FO26" s="1021"/>
      <c r="FP26" s="1021"/>
      <c r="FQ26" s="1021"/>
      <c r="FR26" s="1021"/>
      <c r="FS26" s="1021"/>
      <c r="FT26" s="1021"/>
      <c r="FU26" s="1021"/>
      <c r="FV26" s="1021"/>
      <c r="FW26" s="1021"/>
      <c r="FX26" s="1021"/>
      <c r="FY26" s="1021"/>
      <c r="FZ26" s="1021"/>
      <c r="GA26" s="1021"/>
      <c r="GB26" s="1021"/>
      <c r="GC26" s="1021"/>
      <c r="GD26" s="1021"/>
      <c r="GE26" s="1021"/>
      <c r="GF26" s="1021"/>
      <c r="GG26" s="1021"/>
      <c r="GH26" s="1021"/>
      <c r="GI26" s="1021"/>
      <c r="GJ26" s="1021"/>
      <c r="GK26" s="1021"/>
      <c r="GL26" s="1021"/>
      <c r="GM26" s="1021"/>
      <c r="GN26" s="1021"/>
      <c r="GO26" s="1021"/>
      <c r="GP26" s="1021"/>
      <c r="GQ26" s="1021"/>
      <c r="GR26" s="1021"/>
      <c r="GS26" s="1021"/>
      <c r="GT26" s="1021"/>
      <c r="GU26" s="1021"/>
      <c r="GV26" s="1021"/>
      <c r="GW26" s="1021"/>
      <c r="GX26" s="1021"/>
      <c r="GY26" s="1021"/>
      <c r="GZ26" s="1021"/>
      <c r="HA26" s="1021"/>
      <c r="HB26" s="1021"/>
      <c r="HC26" s="1021"/>
      <c r="HD26" s="1021"/>
      <c r="HE26" s="1021"/>
      <c r="HF26" s="1021"/>
      <c r="HG26" s="1021"/>
    </row>
    <row r="27" ht="18.0" customHeight="1">
      <c r="A27" s="999"/>
      <c r="B27" s="1038" t="s">
        <v>10330</v>
      </c>
      <c r="C27" s="926" t="s">
        <v>6943</v>
      </c>
      <c r="D27" s="475">
        <v>0.0</v>
      </c>
      <c r="E27" s="1002" t="s">
        <v>10331</v>
      </c>
      <c r="F27" s="1028" t="s">
        <v>10332</v>
      </c>
      <c r="G27" s="1009">
        <v>2.000524746215E12</v>
      </c>
      <c r="H27" s="1009">
        <v>722.0</v>
      </c>
      <c r="I27" s="1048">
        <v>0.3</v>
      </c>
      <c r="J27" s="414">
        <v>506.0</v>
      </c>
      <c r="K27" s="449" t="s">
        <v>10333</v>
      </c>
      <c r="L27" s="450" t="s">
        <v>10334</v>
      </c>
      <c r="M27" s="450" t="s">
        <v>10335</v>
      </c>
      <c r="N27" s="982" t="s">
        <v>10159</v>
      </c>
      <c r="O27" s="1023">
        <v>50.0</v>
      </c>
      <c r="P27" s="1008" t="s">
        <v>10336</v>
      </c>
      <c r="Q27" s="1008" t="s">
        <v>10337</v>
      </c>
      <c r="R27" s="1009" t="s">
        <v>8976</v>
      </c>
      <c r="S27" s="1010" t="s">
        <v>10338</v>
      </c>
      <c r="T27" s="1010" t="s">
        <v>9030</v>
      </c>
      <c r="U27" s="1010" t="s">
        <v>10162</v>
      </c>
      <c r="V27" s="1011" t="s">
        <v>10339</v>
      </c>
      <c r="W27" s="1012"/>
      <c r="X27" s="1011" t="s">
        <v>10171</v>
      </c>
      <c r="Y27" s="1011" t="s">
        <v>10340</v>
      </c>
      <c r="Z27" s="1013">
        <v>0.43</v>
      </c>
      <c r="AA27" s="1014" t="s">
        <v>10166</v>
      </c>
      <c r="AB27" s="1015">
        <v>100.0</v>
      </c>
      <c r="AC27" s="1015">
        <v>110.0</v>
      </c>
      <c r="AD27" s="1015">
        <v>50.0</v>
      </c>
      <c r="AE27" s="1015">
        <v>120.0</v>
      </c>
      <c r="AF27" s="1016" t="s">
        <v>7000</v>
      </c>
      <c r="AG27" s="1017">
        <v>100.0</v>
      </c>
      <c r="AH27" s="1015">
        <v>110.0</v>
      </c>
      <c r="AI27" s="1015">
        <v>50.0</v>
      </c>
      <c r="AJ27" s="1015">
        <v>120.0</v>
      </c>
      <c r="AK27" s="1050" t="s">
        <v>10341</v>
      </c>
      <c r="AL27" s="1015" t="s">
        <v>807</v>
      </c>
      <c r="AM27" s="1015" t="s">
        <v>6575</v>
      </c>
      <c r="AN27" s="1015" t="s">
        <v>6951</v>
      </c>
      <c r="AO27" s="1015" t="s">
        <v>6578</v>
      </c>
      <c r="AP27" s="1011" t="s">
        <v>6574</v>
      </c>
      <c r="AQ27" s="1020"/>
      <c r="AR27" s="1051">
        <v>100.0</v>
      </c>
      <c r="AS27" s="1011">
        <v>0.28</v>
      </c>
      <c r="AT27" s="1011" t="s">
        <v>6626</v>
      </c>
      <c r="AU27" s="1019"/>
      <c r="AV27" s="1019"/>
      <c r="AW27" s="1019"/>
      <c r="AX27" s="1018"/>
      <c r="AY27" s="1019"/>
      <c r="AZ27" s="1019"/>
      <c r="BA27" s="1019"/>
      <c r="BB27" s="1019"/>
      <c r="BC27" s="1019"/>
      <c r="BD27" s="1019"/>
      <c r="BE27" s="1019"/>
      <c r="BF27" s="1019"/>
      <c r="BG27" s="1019"/>
      <c r="BH27" s="1021"/>
      <c r="BI27" s="1021"/>
      <c r="BJ27" s="1024" t="s">
        <v>10342</v>
      </c>
      <c r="BK27" s="1021"/>
      <c r="BL27" s="1021"/>
      <c r="BM27" s="1021"/>
      <c r="BN27" s="1021"/>
      <c r="BO27" s="1021"/>
      <c r="BP27" s="1021"/>
      <c r="BQ27" s="1021"/>
      <c r="BR27" s="1021"/>
      <c r="BS27" s="1021"/>
      <c r="BT27" s="1021"/>
      <c r="BU27" s="1021"/>
      <c r="BV27" s="1021"/>
      <c r="BW27" s="1021"/>
      <c r="BX27" s="1021"/>
      <c r="BY27" s="1021"/>
      <c r="BZ27" s="1021"/>
      <c r="CA27" s="1021"/>
      <c r="CB27" s="1021"/>
      <c r="CC27" s="1022" t="s">
        <v>6693</v>
      </c>
      <c r="CD27" s="1021"/>
      <c r="CE27" s="1021"/>
      <c r="CF27" s="1021"/>
      <c r="CG27" s="1021"/>
      <c r="CH27" s="1021"/>
      <c r="CI27" s="1021"/>
      <c r="CJ27" s="1021"/>
      <c r="CK27" s="1021"/>
      <c r="CL27" s="1021"/>
      <c r="CM27" s="1021"/>
      <c r="CN27" s="1021"/>
      <c r="CO27" s="1021"/>
      <c r="CP27" s="1021"/>
      <c r="CQ27" s="1021"/>
      <c r="CR27" s="1021"/>
      <c r="CS27" s="1021"/>
      <c r="CT27" s="1021"/>
      <c r="CU27" s="1021"/>
      <c r="CV27" s="1021"/>
      <c r="CW27" s="1021"/>
      <c r="CX27" s="1021"/>
      <c r="CY27" s="1021"/>
      <c r="CZ27" s="1021"/>
      <c r="DA27" s="1021"/>
      <c r="DB27" s="1021"/>
      <c r="DC27" s="1021"/>
      <c r="DD27" s="1021"/>
      <c r="DE27" s="1021"/>
      <c r="DF27" s="1021"/>
      <c r="DG27" s="1021"/>
      <c r="DH27" s="1021"/>
      <c r="DI27" s="1021"/>
      <c r="DJ27" s="1021"/>
      <c r="DK27" s="1021"/>
      <c r="DL27" s="1021"/>
      <c r="DM27" s="1021"/>
      <c r="DN27" s="1021"/>
      <c r="DO27" s="1021"/>
      <c r="DP27" s="1021"/>
      <c r="DQ27" s="1021"/>
      <c r="DR27" s="1021"/>
      <c r="DS27" s="1021"/>
      <c r="DT27" s="1021"/>
      <c r="DU27" s="1021"/>
      <c r="DV27" s="1021"/>
      <c r="DW27" s="1021"/>
      <c r="DX27" s="1021"/>
      <c r="DY27" s="1021"/>
      <c r="DZ27" s="1021"/>
      <c r="EA27" s="1021"/>
      <c r="EB27" s="1021"/>
      <c r="EC27" s="1021"/>
      <c r="ED27" s="1021"/>
      <c r="EE27" s="1021"/>
      <c r="EF27" s="1021"/>
      <c r="EG27" s="1021"/>
      <c r="EH27" s="1021"/>
      <c r="EI27" s="1021"/>
      <c r="EJ27" s="1021"/>
      <c r="EK27" s="1021"/>
      <c r="EL27" s="1021"/>
      <c r="EM27" s="1021"/>
      <c r="EN27" s="1021"/>
      <c r="EO27" s="1021"/>
      <c r="EP27" s="1021"/>
      <c r="EQ27" s="1021"/>
      <c r="ER27" s="1021"/>
      <c r="ES27" s="1021"/>
      <c r="ET27" s="1021"/>
      <c r="EU27" s="1021"/>
      <c r="EV27" s="1021"/>
      <c r="EW27" s="1021"/>
      <c r="EX27" s="1021"/>
      <c r="EY27" s="1021"/>
      <c r="EZ27" s="1021"/>
      <c r="FA27" s="1021"/>
      <c r="FB27" s="1021"/>
      <c r="FC27" s="1021"/>
      <c r="FD27" s="1021"/>
      <c r="FE27" s="1021"/>
      <c r="FF27" s="1021"/>
      <c r="FG27" s="1021"/>
      <c r="FH27" s="1021"/>
      <c r="FI27" s="1021"/>
      <c r="FJ27" s="1021"/>
      <c r="FK27" s="1021"/>
      <c r="FL27" s="1021"/>
      <c r="FM27" s="1021"/>
      <c r="FN27" s="1021"/>
      <c r="FO27" s="1021"/>
      <c r="FP27" s="1021"/>
      <c r="FQ27" s="1021"/>
      <c r="FR27" s="1021"/>
      <c r="FS27" s="1021"/>
      <c r="FT27" s="1021"/>
      <c r="FU27" s="1021"/>
      <c r="FV27" s="1021"/>
      <c r="FW27" s="1021"/>
      <c r="FX27" s="1021"/>
      <c r="FY27" s="1021"/>
      <c r="FZ27" s="1021"/>
      <c r="GA27" s="1021"/>
      <c r="GB27" s="1021"/>
      <c r="GC27" s="1021"/>
      <c r="GD27" s="1021"/>
      <c r="GE27" s="1021"/>
      <c r="GF27" s="1021"/>
      <c r="GG27" s="1021"/>
      <c r="GH27" s="1021"/>
      <c r="GI27" s="1021"/>
      <c r="GJ27" s="1021"/>
      <c r="GK27" s="1021"/>
      <c r="GL27" s="1021"/>
      <c r="GM27" s="1021"/>
      <c r="GN27" s="1021"/>
      <c r="GO27" s="1021"/>
      <c r="GP27" s="1021"/>
      <c r="GQ27" s="1021"/>
      <c r="GR27" s="1021"/>
      <c r="GS27" s="1021"/>
      <c r="GT27" s="1021"/>
      <c r="GU27" s="1021"/>
      <c r="GV27" s="1021"/>
      <c r="GW27" s="1021"/>
      <c r="GX27" s="1021"/>
      <c r="GY27" s="1021"/>
      <c r="GZ27" s="1021"/>
      <c r="HA27" s="1021"/>
      <c r="HB27" s="1021"/>
      <c r="HC27" s="1021"/>
      <c r="HD27" s="1021"/>
      <c r="HE27" s="1021"/>
      <c r="HF27" s="1021"/>
      <c r="HG27" s="1021"/>
    </row>
    <row r="28" ht="18.0" customHeight="1">
      <c r="A28" s="999"/>
      <c r="B28" s="1038" t="s">
        <v>10343</v>
      </c>
      <c r="C28" s="926" t="s">
        <v>6943</v>
      </c>
      <c r="D28" s="475">
        <v>0.0</v>
      </c>
      <c r="E28" s="1002" t="s">
        <v>10344</v>
      </c>
      <c r="F28" s="1028" t="s">
        <v>10345</v>
      </c>
      <c r="G28" s="1009">
        <v>2.000524746222E12</v>
      </c>
      <c r="H28" s="1009">
        <v>722.0</v>
      </c>
      <c r="I28" s="1048">
        <v>0.3</v>
      </c>
      <c r="J28" s="414">
        <v>506.0</v>
      </c>
      <c r="K28" s="449" t="s">
        <v>10346</v>
      </c>
      <c r="L28" s="450" t="s">
        <v>10347</v>
      </c>
      <c r="M28" s="450" t="s">
        <v>10348</v>
      </c>
      <c r="N28" s="982" t="s">
        <v>10159</v>
      </c>
      <c r="O28" s="1023">
        <v>50.0</v>
      </c>
      <c r="P28" s="1008" t="s">
        <v>10336</v>
      </c>
      <c r="Q28" s="1008" t="s">
        <v>10337</v>
      </c>
      <c r="R28" s="1009" t="s">
        <v>8976</v>
      </c>
      <c r="S28" s="1010" t="s">
        <v>10349</v>
      </c>
      <c r="T28" s="1010" t="s">
        <v>9030</v>
      </c>
      <c r="U28" s="1010" t="s">
        <v>10162</v>
      </c>
      <c r="V28" s="1011" t="s">
        <v>10339</v>
      </c>
      <c r="W28" s="1012"/>
      <c r="X28" s="1011" t="s">
        <v>10171</v>
      </c>
      <c r="Y28" s="1011" t="s">
        <v>10350</v>
      </c>
      <c r="Z28" s="1013">
        <v>0.42</v>
      </c>
      <c r="AA28" s="1014" t="s">
        <v>10166</v>
      </c>
      <c r="AB28" s="1015">
        <v>100.0</v>
      </c>
      <c r="AC28" s="1015">
        <v>110.0</v>
      </c>
      <c r="AD28" s="1015">
        <v>50.0</v>
      </c>
      <c r="AE28" s="1015">
        <v>120.0</v>
      </c>
      <c r="AF28" s="1016" t="s">
        <v>7011</v>
      </c>
      <c r="AG28" s="1017">
        <v>100.0</v>
      </c>
      <c r="AH28" s="1015">
        <v>110.0</v>
      </c>
      <c r="AI28" s="1015">
        <v>50.0</v>
      </c>
      <c r="AJ28" s="1015">
        <v>120.0</v>
      </c>
      <c r="AK28" s="1050" t="s">
        <v>10351</v>
      </c>
      <c r="AL28" s="1015" t="s">
        <v>807</v>
      </c>
      <c r="AM28" s="1015" t="s">
        <v>6575</v>
      </c>
      <c r="AN28" s="1015" t="s">
        <v>6951</v>
      </c>
      <c r="AO28" s="1015" t="s">
        <v>6578</v>
      </c>
      <c r="AP28" s="1011" t="s">
        <v>6574</v>
      </c>
      <c r="AQ28" s="1020"/>
      <c r="AR28" s="1051">
        <v>100.0</v>
      </c>
      <c r="AS28" s="1011">
        <v>0.28</v>
      </c>
      <c r="AT28" s="1011" t="s">
        <v>6626</v>
      </c>
      <c r="AU28" s="1019"/>
      <c r="AV28" s="1019"/>
      <c r="AW28" s="1019"/>
      <c r="AX28" s="1018"/>
      <c r="AY28" s="1019"/>
      <c r="AZ28" s="1019"/>
      <c r="BA28" s="1019"/>
      <c r="BB28" s="1019"/>
      <c r="BC28" s="1019"/>
      <c r="BD28" s="1019"/>
      <c r="BE28" s="1019"/>
      <c r="BF28" s="1019"/>
      <c r="BG28" s="1019"/>
      <c r="BH28" s="1021"/>
      <c r="BI28" s="1021"/>
      <c r="BJ28" s="1024" t="s">
        <v>10352</v>
      </c>
      <c r="BK28" s="1021"/>
      <c r="BL28" s="1021"/>
      <c r="BM28" s="1021"/>
      <c r="BN28" s="1021"/>
      <c r="BO28" s="1021"/>
      <c r="BP28" s="1021"/>
      <c r="BQ28" s="1021"/>
      <c r="BR28" s="1021"/>
      <c r="BS28" s="1021"/>
      <c r="BT28" s="1021"/>
      <c r="BU28" s="1021"/>
      <c r="BV28" s="1021"/>
      <c r="BW28" s="1021"/>
      <c r="BX28" s="1021"/>
      <c r="BY28" s="1021"/>
      <c r="BZ28" s="1021"/>
      <c r="CA28" s="1021"/>
      <c r="CB28" s="1021"/>
      <c r="CC28" s="1022" t="s">
        <v>6693</v>
      </c>
      <c r="CD28" s="1021"/>
      <c r="CE28" s="1021"/>
      <c r="CF28" s="1021"/>
      <c r="CG28" s="1021"/>
      <c r="CH28" s="1021"/>
      <c r="CI28" s="1021"/>
      <c r="CJ28" s="1021"/>
      <c r="CK28" s="1021"/>
      <c r="CL28" s="1021"/>
      <c r="CM28" s="1021"/>
      <c r="CN28" s="1021"/>
      <c r="CO28" s="1021"/>
      <c r="CP28" s="1021"/>
      <c r="CQ28" s="1021"/>
      <c r="CR28" s="1021"/>
      <c r="CS28" s="1021"/>
      <c r="CT28" s="1021"/>
      <c r="CU28" s="1021"/>
      <c r="CV28" s="1021"/>
      <c r="CW28" s="1021"/>
      <c r="CX28" s="1021"/>
      <c r="CY28" s="1021"/>
      <c r="CZ28" s="1021"/>
      <c r="DA28" s="1021"/>
      <c r="DB28" s="1021"/>
      <c r="DC28" s="1021"/>
      <c r="DD28" s="1021"/>
      <c r="DE28" s="1021"/>
      <c r="DF28" s="1021"/>
      <c r="DG28" s="1021"/>
      <c r="DH28" s="1021"/>
      <c r="DI28" s="1021"/>
      <c r="DJ28" s="1021"/>
      <c r="DK28" s="1021"/>
      <c r="DL28" s="1021"/>
      <c r="DM28" s="1021"/>
      <c r="DN28" s="1021"/>
      <c r="DO28" s="1021"/>
      <c r="DP28" s="1021"/>
      <c r="DQ28" s="1021"/>
      <c r="DR28" s="1021"/>
      <c r="DS28" s="1021"/>
      <c r="DT28" s="1021"/>
      <c r="DU28" s="1021"/>
      <c r="DV28" s="1021"/>
      <c r="DW28" s="1021"/>
      <c r="DX28" s="1021"/>
      <c r="DY28" s="1021"/>
      <c r="DZ28" s="1021"/>
      <c r="EA28" s="1021"/>
      <c r="EB28" s="1021"/>
      <c r="EC28" s="1021"/>
      <c r="ED28" s="1021"/>
      <c r="EE28" s="1021"/>
      <c r="EF28" s="1021"/>
      <c r="EG28" s="1021"/>
      <c r="EH28" s="1021"/>
      <c r="EI28" s="1021"/>
      <c r="EJ28" s="1021"/>
      <c r="EK28" s="1021"/>
      <c r="EL28" s="1021"/>
      <c r="EM28" s="1021"/>
      <c r="EN28" s="1021"/>
      <c r="EO28" s="1021"/>
      <c r="EP28" s="1021"/>
      <c r="EQ28" s="1021"/>
      <c r="ER28" s="1021"/>
      <c r="ES28" s="1021"/>
      <c r="ET28" s="1021"/>
      <c r="EU28" s="1021"/>
      <c r="EV28" s="1021"/>
      <c r="EW28" s="1021"/>
      <c r="EX28" s="1021"/>
      <c r="EY28" s="1021"/>
      <c r="EZ28" s="1021"/>
      <c r="FA28" s="1021"/>
      <c r="FB28" s="1021"/>
      <c r="FC28" s="1021"/>
      <c r="FD28" s="1021"/>
      <c r="FE28" s="1021"/>
      <c r="FF28" s="1021"/>
      <c r="FG28" s="1021"/>
      <c r="FH28" s="1021"/>
      <c r="FI28" s="1021"/>
      <c r="FJ28" s="1021"/>
      <c r="FK28" s="1021"/>
      <c r="FL28" s="1021"/>
      <c r="FM28" s="1021"/>
      <c r="FN28" s="1021"/>
      <c r="FO28" s="1021"/>
      <c r="FP28" s="1021"/>
      <c r="FQ28" s="1021"/>
      <c r="FR28" s="1021"/>
      <c r="FS28" s="1021"/>
      <c r="FT28" s="1021"/>
      <c r="FU28" s="1021"/>
      <c r="FV28" s="1021"/>
      <c r="FW28" s="1021"/>
      <c r="FX28" s="1021"/>
      <c r="FY28" s="1021"/>
      <c r="FZ28" s="1021"/>
      <c r="GA28" s="1021"/>
      <c r="GB28" s="1021"/>
      <c r="GC28" s="1021"/>
      <c r="GD28" s="1021"/>
      <c r="GE28" s="1021"/>
      <c r="GF28" s="1021"/>
      <c r="GG28" s="1021"/>
      <c r="GH28" s="1021"/>
      <c r="GI28" s="1021"/>
      <c r="GJ28" s="1021"/>
      <c r="GK28" s="1021"/>
      <c r="GL28" s="1021"/>
      <c r="GM28" s="1021"/>
      <c r="GN28" s="1021"/>
      <c r="GO28" s="1021"/>
      <c r="GP28" s="1021"/>
      <c r="GQ28" s="1021"/>
      <c r="GR28" s="1021"/>
      <c r="GS28" s="1021"/>
      <c r="GT28" s="1021"/>
      <c r="GU28" s="1021"/>
      <c r="GV28" s="1021"/>
      <c r="GW28" s="1021"/>
      <c r="GX28" s="1021"/>
      <c r="GY28" s="1021"/>
      <c r="GZ28" s="1021"/>
      <c r="HA28" s="1021"/>
      <c r="HB28" s="1021"/>
      <c r="HC28" s="1021"/>
      <c r="HD28" s="1021"/>
      <c r="HE28" s="1021"/>
      <c r="HF28" s="1021"/>
      <c r="HG28" s="1021"/>
    </row>
    <row r="29" ht="18.0" customHeight="1">
      <c r="A29" s="999"/>
      <c r="B29" s="1052" t="s">
        <v>10353</v>
      </c>
      <c r="C29" s="926" t="s">
        <v>6943</v>
      </c>
      <c r="D29" s="475">
        <v>0.0</v>
      </c>
      <c r="E29" s="1002" t="s">
        <v>10354</v>
      </c>
      <c r="F29" s="1028" t="s">
        <v>10355</v>
      </c>
      <c r="G29" s="1009">
        <v>2.000524746239E12</v>
      </c>
      <c r="H29" s="1009">
        <v>722.0</v>
      </c>
      <c r="I29" s="1048">
        <v>0.3</v>
      </c>
      <c r="J29" s="414">
        <v>506.0</v>
      </c>
      <c r="K29" s="449" t="s">
        <v>10356</v>
      </c>
      <c r="L29" s="450" t="s">
        <v>10357</v>
      </c>
      <c r="M29" s="1053" t="s">
        <v>10358</v>
      </c>
      <c r="N29" s="982" t="s">
        <v>10159</v>
      </c>
      <c r="O29" s="1023">
        <v>50.0</v>
      </c>
      <c r="P29" s="1008" t="s">
        <v>10336</v>
      </c>
      <c r="Q29" s="1008" t="s">
        <v>10337</v>
      </c>
      <c r="R29" s="1009" t="s">
        <v>8976</v>
      </c>
      <c r="S29" s="1010" t="s">
        <v>10359</v>
      </c>
      <c r="T29" s="1010" t="s">
        <v>9030</v>
      </c>
      <c r="U29" s="1010" t="s">
        <v>10162</v>
      </c>
      <c r="V29" s="1011" t="s">
        <v>10339</v>
      </c>
      <c r="W29" s="1012"/>
      <c r="X29" s="1011" t="s">
        <v>10171</v>
      </c>
      <c r="Y29" s="1011" t="s">
        <v>10360</v>
      </c>
      <c r="Z29" s="1013">
        <v>0.39</v>
      </c>
      <c r="AA29" s="1014" t="s">
        <v>10166</v>
      </c>
      <c r="AB29" s="1015">
        <v>120.0</v>
      </c>
      <c r="AC29" s="1015">
        <v>110.0</v>
      </c>
      <c r="AD29" s="1015">
        <v>50.0</v>
      </c>
      <c r="AE29" s="1015">
        <v>120.0</v>
      </c>
      <c r="AF29" s="1016" t="s">
        <v>7023</v>
      </c>
      <c r="AG29" s="1017">
        <v>120.0</v>
      </c>
      <c r="AH29" s="1015">
        <v>110.0</v>
      </c>
      <c r="AI29" s="1015">
        <v>50.0</v>
      </c>
      <c r="AJ29" s="1015">
        <v>120.0</v>
      </c>
      <c r="AK29" s="1050" t="s">
        <v>10361</v>
      </c>
      <c r="AL29" s="1015" t="s">
        <v>807</v>
      </c>
      <c r="AM29" s="1015" t="s">
        <v>6575</v>
      </c>
      <c r="AN29" s="1015" t="s">
        <v>6951</v>
      </c>
      <c r="AO29" s="1015" t="s">
        <v>6578</v>
      </c>
      <c r="AP29" s="1011" t="s">
        <v>6574</v>
      </c>
      <c r="AQ29" s="1020"/>
      <c r="AR29" s="1051">
        <v>100.0</v>
      </c>
      <c r="AS29" s="1011">
        <v>0.39</v>
      </c>
      <c r="AT29" s="1011" t="s">
        <v>6626</v>
      </c>
      <c r="AU29" s="1019"/>
      <c r="AV29" s="1019"/>
      <c r="AW29" s="1019"/>
      <c r="AX29" s="1018"/>
      <c r="AY29" s="1019"/>
      <c r="AZ29" s="1019"/>
      <c r="BA29" s="1019"/>
      <c r="BB29" s="1019"/>
      <c r="BC29" s="1019"/>
      <c r="BD29" s="1019"/>
      <c r="BE29" s="1019"/>
      <c r="BF29" s="1019"/>
      <c r="BG29" s="1019"/>
      <c r="BH29" s="1021"/>
      <c r="BI29" s="1021"/>
      <c r="BJ29" s="1024" t="s">
        <v>10362</v>
      </c>
      <c r="BK29" s="1021"/>
      <c r="BL29" s="1021"/>
      <c r="BM29" s="1021"/>
      <c r="BN29" s="1021"/>
      <c r="BO29" s="1021"/>
      <c r="BP29" s="1021"/>
      <c r="BQ29" s="1021"/>
      <c r="BR29" s="1021"/>
      <c r="BS29" s="1021"/>
      <c r="BT29" s="1021"/>
      <c r="BU29" s="1021"/>
      <c r="BV29" s="1021"/>
      <c r="BW29" s="1021"/>
      <c r="BX29" s="1021"/>
      <c r="BY29" s="1021"/>
      <c r="BZ29" s="1021"/>
      <c r="CA29" s="1021"/>
      <c r="CB29" s="1021"/>
      <c r="CC29" s="1022" t="s">
        <v>6693</v>
      </c>
      <c r="CD29" s="1021"/>
      <c r="CE29" s="1021"/>
      <c r="CF29" s="1021"/>
      <c r="CG29" s="1021"/>
      <c r="CH29" s="1021"/>
      <c r="CI29" s="1021"/>
      <c r="CJ29" s="1021"/>
      <c r="CK29" s="1021"/>
      <c r="CL29" s="1021"/>
      <c r="CM29" s="1021"/>
      <c r="CN29" s="1021"/>
      <c r="CO29" s="1021"/>
      <c r="CP29" s="1021"/>
      <c r="CQ29" s="1021"/>
      <c r="CR29" s="1021"/>
      <c r="CS29" s="1021"/>
      <c r="CT29" s="1021"/>
      <c r="CU29" s="1021"/>
      <c r="CV29" s="1021"/>
      <c r="CW29" s="1021"/>
      <c r="CX29" s="1021"/>
      <c r="CY29" s="1021"/>
      <c r="CZ29" s="1021"/>
      <c r="DA29" s="1021"/>
      <c r="DB29" s="1021"/>
      <c r="DC29" s="1021"/>
      <c r="DD29" s="1021"/>
      <c r="DE29" s="1021"/>
      <c r="DF29" s="1021"/>
      <c r="DG29" s="1021"/>
      <c r="DH29" s="1021"/>
      <c r="DI29" s="1021"/>
      <c r="DJ29" s="1021"/>
      <c r="DK29" s="1021"/>
      <c r="DL29" s="1021"/>
      <c r="DM29" s="1021"/>
      <c r="DN29" s="1021"/>
      <c r="DO29" s="1021"/>
      <c r="DP29" s="1021"/>
      <c r="DQ29" s="1021"/>
      <c r="DR29" s="1021"/>
      <c r="DS29" s="1021"/>
      <c r="DT29" s="1021"/>
      <c r="DU29" s="1021"/>
      <c r="DV29" s="1021"/>
      <c r="DW29" s="1021"/>
      <c r="DX29" s="1021"/>
      <c r="DY29" s="1021"/>
      <c r="DZ29" s="1021"/>
      <c r="EA29" s="1021"/>
      <c r="EB29" s="1021"/>
      <c r="EC29" s="1021"/>
      <c r="ED29" s="1021"/>
      <c r="EE29" s="1021"/>
      <c r="EF29" s="1021"/>
      <c r="EG29" s="1021"/>
      <c r="EH29" s="1021"/>
      <c r="EI29" s="1021"/>
      <c r="EJ29" s="1021"/>
      <c r="EK29" s="1021"/>
      <c r="EL29" s="1021"/>
      <c r="EM29" s="1021"/>
      <c r="EN29" s="1021"/>
      <c r="EO29" s="1021"/>
      <c r="EP29" s="1021"/>
      <c r="EQ29" s="1021"/>
      <c r="ER29" s="1021"/>
      <c r="ES29" s="1021"/>
      <c r="ET29" s="1021"/>
      <c r="EU29" s="1021"/>
      <c r="EV29" s="1021"/>
      <c r="EW29" s="1021"/>
      <c r="EX29" s="1021"/>
      <c r="EY29" s="1021"/>
      <c r="EZ29" s="1021"/>
      <c r="FA29" s="1021"/>
      <c r="FB29" s="1021"/>
      <c r="FC29" s="1021"/>
      <c r="FD29" s="1021"/>
      <c r="FE29" s="1021"/>
      <c r="FF29" s="1021"/>
      <c r="FG29" s="1021"/>
      <c r="FH29" s="1021"/>
      <c r="FI29" s="1021"/>
      <c r="FJ29" s="1021"/>
      <c r="FK29" s="1021"/>
      <c r="FL29" s="1021"/>
      <c r="FM29" s="1021"/>
      <c r="FN29" s="1021"/>
      <c r="FO29" s="1021"/>
      <c r="FP29" s="1021"/>
      <c r="FQ29" s="1021"/>
      <c r="FR29" s="1021"/>
      <c r="FS29" s="1021"/>
      <c r="FT29" s="1021"/>
      <c r="FU29" s="1021"/>
      <c r="FV29" s="1021"/>
      <c r="FW29" s="1021"/>
      <c r="FX29" s="1021"/>
      <c r="FY29" s="1021"/>
      <c r="FZ29" s="1021"/>
      <c r="GA29" s="1021"/>
      <c r="GB29" s="1021"/>
      <c r="GC29" s="1021"/>
      <c r="GD29" s="1021"/>
      <c r="GE29" s="1021"/>
      <c r="GF29" s="1021"/>
      <c r="GG29" s="1021"/>
      <c r="GH29" s="1021"/>
      <c r="GI29" s="1021"/>
      <c r="GJ29" s="1021"/>
      <c r="GK29" s="1021"/>
      <c r="GL29" s="1021"/>
      <c r="GM29" s="1021"/>
      <c r="GN29" s="1021"/>
      <c r="GO29" s="1021"/>
      <c r="GP29" s="1021"/>
      <c r="GQ29" s="1021"/>
      <c r="GR29" s="1021"/>
      <c r="GS29" s="1021"/>
      <c r="GT29" s="1021"/>
      <c r="GU29" s="1021"/>
      <c r="GV29" s="1021"/>
      <c r="GW29" s="1021"/>
      <c r="GX29" s="1021"/>
      <c r="GY29" s="1021"/>
      <c r="GZ29" s="1021"/>
      <c r="HA29" s="1021"/>
      <c r="HB29" s="1021"/>
      <c r="HC29" s="1021"/>
      <c r="HD29" s="1021"/>
      <c r="HE29" s="1021"/>
      <c r="HF29" s="1021"/>
      <c r="HG29" s="1021"/>
    </row>
    <row r="30" ht="18.0" customHeight="1">
      <c r="A30" s="999"/>
      <c r="B30" s="1036" t="s">
        <v>10363</v>
      </c>
      <c r="C30" s="1001"/>
      <c r="D30" s="475">
        <v>50.0</v>
      </c>
      <c r="E30" s="1002" t="s">
        <v>10364</v>
      </c>
      <c r="F30" s="1054" t="s">
        <v>10365</v>
      </c>
      <c r="G30" s="1055">
        <v>2.037480114918E12</v>
      </c>
      <c r="H30" s="1009">
        <v>911.0</v>
      </c>
      <c r="I30" s="1006">
        <v>0.15</v>
      </c>
      <c r="J30" s="414">
        <v>775.0</v>
      </c>
      <c r="K30" s="449" t="s">
        <v>10366</v>
      </c>
      <c r="L30" s="450" t="s">
        <v>10367</v>
      </c>
      <c r="M30" s="450" t="s">
        <v>10368</v>
      </c>
      <c r="N30" s="982" t="s">
        <v>10159</v>
      </c>
      <c r="O30" s="1023">
        <v>50.0</v>
      </c>
      <c r="P30" s="1008" t="s">
        <v>10369</v>
      </c>
      <c r="Q30" s="1008" t="s">
        <v>10370</v>
      </c>
      <c r="R30" s="1009" t="s">
        <v>8976</v>
      </c>
      <c r="S30" s="1010" t="s">
        <v>10371</v>
      </c>
      <c r="T30" s="1010" t="s">
        <v>9030</v>
      </c>
      <c r="U30" s="1010" t="s">
        <v>10162</v>
      </c>
      <c r="V30" s="1011" t="s">
        <v>10372</v>
      </c>
      <c r="W30" s="1012"/>
      <c r="X30" s="1011" t="s">
        <v>10171</v>
      </c>
      <c r="Y30" s="1011" t="s">
        <v>10373</v>
      </c>
      <c r="Z30" s="1013">
        <v>0.38</v>
      </c>
      <c r="AA30" s="1014" t="s">
        <v>10103</v>
      </c>
      <c r="AB30" s="1015">
        <v>158.0</v>
      </c>
      <c r="AC30" s="1015">
        <v>100.0</v>
      </c>
      <c r="AD30" s="1015">
        <v>90.0</v>
      </c>
      <c r="AE30" s="1015">
        <v>140.0</v>
      </c>
      <c r="AF30" s="1016" t="s">
        <v>7050</v>
      </c>
      <c r="AG30" s="1017">
        <v>158.0</v>
      </c>
      <c r="AH30" s="1015">
        <v>100.0</v>
      </c>
      <c r="AI30" s="1015">
        <v>90.0</v>
      </c>
      <c r="AJ30" s="1015">
        <v>140.0</v>
      </c>
      <c r="AK30" s="1015" t="s">
        <v>7048</v>
      </c>
      <c r="AL30" s="1015" t="s">
        <v>927</v>
      </c>
      <c r="AM30" s="1015" t="s">
        <v>10374</v>
      </c>
      <c r="AN30" s="1015" t="s">
        <v>7049</v>
      </c>
      <c r="AO30" s="1015" t="s">
        <v>6578</v>
      </c>
      <c r="AP30" s="1011" t="s">
        <v>6574</v>
      </c>
      <c r="AQ30" s="1020"/>
      <c r="AR30" s="1051">
        <v>100.0</v>
      </c>
      <c r="AS30" s="1019"/>
      <c r="AT30" s="1019"/>
      <c r="AU30" s="1019"/>
      <c r="AV30" s="1019"/>
      <c r="AW30" s="1019"/>
      <c r="AX30" s="1018"/>
      <c r="AY30" s="1019"/>
      <c r="AZ30" s="1019"/>
      <c r="BA30" s="1019"/>
      <c r="BB30" s="1019"/>
      <c r="BC30" s="1019"/>
      <c r="BD30" s="1019"/>
      <c r="BE30" s="1019"/>
      <c r="BF30" s="1019"/>
      <c r="BG30" s="1019"/>
      <c r="BH30" s="1021"/>
      <c r="BI30" s="1021"/>
      <c r="BJ30" s="1021"/>
      <c r="BK30" s="1021"/>
      <c r="BL30" s="1021"/>
      <c r="BM30" s="1021"/>
      <c r="BN30" s="1021"/>
      <c r="BO30" s="1021"/>
      <c r="BP30" s="1021"/>
      <c r="BQ30" s="1021"/>
      <c r="BR30" s="1021"/>
      <c r="BS30" s="1021"/>
      <c r="BT30" s="1021"/>
      <c r="BU30" s="1021"/>
      <c r="BV30" s="1021"/>
      <c r="BW30" s="1021"/>
      <c r="BX30" s="1021"/>
      <c r="BY30" s="1021"/>
      <c r="BZ30" s="1021"/>
      <c r="CA30" s="1021"/>
      <c r="CB30" s="1021"/>
      <c r="CC30" s="1014" t="s">
        <v>10103</v>
      </c>
      <c r="CD30" s="1021"/>
      <c r="CE30" s="1021"/>
      <c r="CF30" s="1021"/>
      <c r="CG30" s="1021"/>
      <c r="CH30" s="1021"/>
      <c r="CI30" s="1021"/>
      <c r="CJ30" s="1021"/>
      <c r="CK30" s="1021"/>
      <c r="CL30" s="1021"/>
      <c r="CM30" s="1021"/>
      <c r="CN30" s="1021"/>
      <c r="CO30" s="1021"/>
      <c r="CP30" s="1021"/>
      <c r="CQ30" s="1021"/>
      <c r="CR30" s="1021"/>
      <c r="CS30" s="1021"/>
      <c r="CT30" s="1021"/>
      <c r="CU30" s="1021"/>
      <c r="CV30" s="1021"/>
      <c r="CW30" s="1021"/>
      <c r="CX30" s="1021"/>
      <c r="CY30" s="1021"/>
      <c r="CZ30" s="1021"/>
      <c r="DA30" s="1021"/>
      <c r="DB30" s="1021"/>
      <c r="DC30" s="1021"/>
      <c r="DD30" s="1021"/>
      <c r="DE30" s="1021"/>
      <c r="DF30" s="1021"/>
      <c r="DG30" s="1021"/>
      <c r="DH30" s="1021"/>
      <c r="DI30" s="1021"/>
      <c r="DJ30" s="1021"/>
      <c r="DK30" s="1021"/>
      <c r="DL30" s="1021"/>
      <c r="DM30" s="1021"/>
      <c r="DN30" s="1021"/>
      <c r="DO30" s="1021"/>
      <c r="DP30" s="1021"/>
      <c r="DQ30" s="1021"/>
      <c r="DR30" s="1021"/>
      <c r="DS30" s="1021"/>
      <c r="DT30" s="1021"/>
      <c r="DU30" s="1021"/>
      <c r="DV30" s="1021"/>
      <c r="DW30" s="1021"/>
      <c r="DX30" s="1021"/>
      <c r="DY30" s="1021"/>
      <c r="DZ30" s="1021"/>
      <c r="EA30" s="1021"/>
      <c r="EB30" s="1021"/>
      <c r="EC30" s="1021"/>
      <c r="ED30" s="1021"/>
      <c r="EE30" s="1021"/>
      <c r="EF30" s="1021"/>
      <c r="EG30" s="1021"/>
      <c r="EH30" s="1021"/>
      <c r="EI30" s="1021"/>
      <c r="EJ30" s="1021"/>
      <c r="EK30" s="1021"/>
      <c r="EL30" s="1021"/>
      <c r="EM30" s="1021"/>
      <c r="EN30" s="1021"/>
      <c r="EO30" s="1021"/>
      <c r="EP30" s="1021"/>
      <c r="EQ30" s="1021"/>
      <c r="ER30" s="1021"/>
      <c r="ES30" s="1021"/>
      <c r="ET30" s="1021"/>
      <c r="EU30" s="1021"/>
      <c r="EV30" s="1021"/>
      <c r="EW30" s="1021"/>
      <c r="EX30" s="1021"/>
      <c r="EY30" s="1021"/>
      <c r="EZ30" s="1021"/>
      <c r="FA30" s="1021"/>
      <c r="FB30" s="1021"/>
      <c r="FC30" s="1021"/>
      <c r="FD30" s="1021"/>
      <c r="FE30" s="1021"/>
      <c r="FF30" s="1021"/>
      <c r="FG30" s="1021"/>
      <c r="FH30" s="1021"/>
      <c r="FI30" s="1021"/>
      <c r="FJ30" s="1021"/>
      <c r="FK30" s="1021"/>
      <c r="FL30" s="1021"/>
      <c r="FM30" s="1021"/>
      <c r="FN30" s="1021"/>
      <c r="FO30" s="1021"/>
      <c r="FP30" s="1021"/>
      <c r="FQ30" s="1021"/>
      <c r="FR30" s="1021"/>
      <c r="FS30" s="1021"/>
      <c r="FT30" s="1021"/>
      <c r="FU30" s="1021"/>
      <c r="FV30" s="1021"/>
      <c r="FW30" s="1021"/>
      <c r="FX30" s="1021"/>
      <c r="FY30" s="1021"/>
      <c r="FZ30" s="1021"/>
      <c r="GA30" s="1021"/>
      <c r="GB30" s="1021"/>
      <c r="GC30" s="1021"/>
      <c r="GD30" s="1021"/>
      <c r="GE30" s="1021"/>
      <c r="GF30" s="1021"/>
      <c r="GG30" s="1021"/>
      <c r="GH30" s="1021"/>
      <c r="GI30" s="1021"/>
      <c r="GJ30" s="1021"/>
      <c r="GK30" s="1021"/>
      <c r="GL30" s="1021"/>
      <c r="GM30" s="1021"/>
      <c r="GN30" s="1021"/>
      <c r="GO30" s="1021"/>
      <c r="GP30" s="1021"/>
      <c r="GQ30" s="1021"/>
      <c r="GR30" s="1021"/>
      <c r="GS30" s="1021"/>
      <c r="GT30" s="1021"/>
      <c r="GU30" s="1021"/>
      <c r="GV30" s="1021"/>
      <c r="GW30" s="1021"/>
      <c r="GX30" s="1021"/>
      <c r="GY30" s="1021"/>
      <c r="GZ30" s="1021"/>
      <c r="HA30" s="1021"/>
      <c r="HB30" s="1021"/>
      <c r="HC30" s="1021"/>
      <c r="HD30" s="1021"/>
      <c r="HE30" s="1021"/>
      <c r="HF30" s="1021"/>
      <c r="HG30" s="1021"/>
    </row>
    <row r="31">
      <c r="A31" s="999"/>
      <c r="B31" s="1036" t="s">
        <v>10375</v>
      </c>
      <c r="C31" s="485"/>
      <c r="D31" s="475">
        <v>50.0</v>
      </c>
      <c r="E31" s="1002" t="s">
        <v>10376</v>
      </c>
      <c r="F31" s="1054" t="s">
        <v>10377</v>
      </c>
      <c r="G31" s="1056">
        <v>2.037480117148E12</v>
      </c>
      <c r="H31" s="1009">
        <v>925.0</v>
      </c>
      <c r="I31" s="1006">
        <v>0.15</v>
      </c>
      <c r="J31" s="414">
        <v>787.0</v>
      </c>
      <c r="K31" s="449" t="s">
        <v>10378</v>
      </c>
      <c r="L31" s="450" t="s">
        <v>10379</v>
      </c>
      <c r="M31" s="450" t="s">
        <v>10368</v>
      </c>
      <c r="N31" s="982" t="s">
        <v>10159</v>
      </c>
      <c r="O31" s="1043"/>
      <c r="P31" s="1044"/>
      <c r="Q31" s="1044"/>
      <c r="R31" s="1009" t="s">
        <v>8976</v>
      </c>
      <c r="S31" s="1010" t="s">
        <v>10380</v>
      </c>
      <c r="T31" s="1010" t="s">
        <v>9030</v>
      </c>
      <c r="U31" s="1010" t="s">
        <v>10162</v>
      </c>
      <c r="V31" s="1011" t="s">
        <v>10381</v>
      </c>
      <c r="W31" s="1012"/>
      <c r="X31" s="1011" t="s">
        <v>10171</v>
      </c>
      <c r="Y31" s="1011" t="s">
        <v>10382</v>
      </c>
      <c r="Z31" s="1013">
        <v>0.38</v>
      </c>
      <c r="AA31" s="1014" t="s">
        <v>10103</v>
      </c>
      <c r="AB31" s="1015">
        <v>150.0</v>
      </c>
      <c r="AC31" s="1015">
        <v>100.0</v>
      </c>
      <c r="AD31" s="1015">
        <v>90.0</v>
      </c>
      <c r="AE31" s="1015">
        <v>140.0</v>
      </c>
      <c r="AF31" s="1045"/>
      <c r="AG31" s="1017">
        <v>150.0</v>
      </c>
      <c r="AH31" s="1015">
        <v>100.0</v>
      </c>
      <c r="AI31" s="1015">
        <v>90.0</v>
      </c>
      <c r="AJ31" s="1015">
        <v>140.0</v>
      </c>
      <c r="AK31" s="1018"/>
      <c r="AL31" s="1018"/>
      <c r="AM31" s="1018"/>
      <c r="AN31" s="1018"/>
      <c r="AO31" s="1018"/>
      <c r="AP31" s="1019"/>
      <c r="AQ31" s="1020"/>
      <c r="AR31" s="1057"/>
      <c r="AS31" s="1019"/>
      <c r="AT31" s="1019"/>
      <c r="AU31" s="1019"/>
      <c r="AV31" s="1019"/>
      <c r="AW31" s="1019"/>
      <c r="AX31" s="1018"/>
      <c r="AY31" s="1019"/>
      <c r="AZ31" s="1019"/>
      <c r="BA31" s="1019"/>
      <c r="BB31" s="1019"/>
      <c r="BC31" s="1019"/>
      <c r="BD31" s="1019"/>
      <c r="BE31" s="1019"/>
      <c r="BF31" s="1019"/>
      <c r="BG31" s="1019"/>
      <c r="BH31" s="1021"/>
      <c r="BI31" s="1021"/>
      <c r="BJ31" s="1021"/>
      <c r="BK31" s="1021"/>
      <c r="BL31" s="1021"/>
      <c r="BM31" s="1021"/>
      <c r="BN31" s="1021"/>
      <c r="BO31" s="1021"/>
      <c r="BP31" s="1021"/>
      <c r="BQ31" s="1021"/>
      <c r="BR31" s="1021"/>
      <c r="BS31" s="1021"/>
      <c r="BT31" s="1021"/>
      <c r="BU31" s="1021"/>
      <c r="BV31" s="1021"/>
      <c r="BW31" s="1021"/>
      <c r="BX31" s="1021"/>
      <c r="BY31" s="1021"/>
      <c r="BZ31" s="1021"/>
      <c r="CA31" s="1021"/>
      <c r="CB31" s="1021"/>
      <c r="CC31" s="1014" t="s">
        <v>10103</v>
      </c>
      <c r="CD31" s="1021"/>
      <c r="CE31" s="1021"/>
      <c r="CF31" s="1021"/>
      <c r="CG31" s="1021"/>
      <c r="CH31" s="1021"/>
      <c r="CI31" s="1021"/>
      <c r="CJ31" s="1021"/>
      <c r="CK31" s="1021"/>
      <c r="CL31" s="1021"/>
      <c r="CM31" s="1021"/>
      <c r="CN31" s="1021"/>
      <c r="CO31" s="1021"/>
      <c r="CP31" s="1021"/>
      <c r="CQ31" s="1021"/>
      <c r="CR31" s="1021"/>
      <c r="CS31" s="1021"/>
      <c r="CT31" s="1021"/>
      <c r="CU31" s="1021"/>
      <c r="CV31" s="1021"/>
      <c r="CW31" s="1021"/>
      <c r="CX31" s="1021"/>
      <c r="CY31" s="1021"/>
      <c r="CZ31" s="1021"/>
      <c r="DA31" s="1021"/>
      <c r="DB31" s="1021"/>
      <c r="DC31" s="1021"/>
      <c r="DD31" s="1021"/>
      <c r="DE31" s="1021"/>
      <c r="DF31" s="1021"/>
      <c r="DG31" s="1021"/>
      <c r="DH31" s="1021"/>
      <c r="DI31" s="1021"/>
      <c r="DJ31" s="1021"/>
      <c r="DK31" s="1021"/>
      <c r="DL31" s="1021"/>
      <c r="DM31" s="1021"/>
      <c r="DN31" s="1021"/>
      <c r="DO31" s="1021"/>
      <c r="DP31" s="1021"/>
      <c r="DQ31" s="1021"/>
      <c r="DR31" s="1021"/>
      <c r="DS31" s="1021"/>
      <c r="DT31" s="1021"/>
      <c r="DU31" s="1021"/>
      <c r="DV31" s="1021"/>
      <c r="DW31" s="1021"/>
      <c r="DX31" s="1021"/>
      <c r="DY31" s="1021"/>
      <c r="DZ31" s="1021"/>
      <c r="EA31" s="1021"/>
      <c r="EB31" s="1021"/>
      <c r="EC31" s="1021"/>
      <c r="ED31" s="1021"/>
      <c r="EE31" s="1021"/>
      <c r="EF31" s="1021"/>
      <c r="EG31" s="1021"/>
      <c r="EH31" s="1021"/>
      <c r="EI31" s="1021"/>
      <c r="EJ31" s="1021"/>
      <c r="EK31" s="1021"/>
      <c r="EL31" s="1021"/>
      <c r="EM31" s="1021"/>
      <c r="EN31" s="1021"/>
      <c r="EO31" s="1021"/>
      <c r="EP31" s="1021"/>
      <c r="EQ31" s="1021"/>
      <c r="ER31" s="1021"/>
      <c r="ES31" s="1021"/>
      <c r="ET31" s="1021"/>
      <c r="EU31" s="1021"/>
      <c r="EV31" s="1021"/>
      <c r="EW31" s="1021"/>
      <c r="EX31" s="1021"/>
      <c r="EY31" s="1021"/>
      <c r="EZ31" s="1021"/>
      <c r="FA31" s="1021"/>
      <c r="FB31" s="1021"/>
      <c r="FC31" s="1021"/>
      <c r="FD31" s="1021"/>
      <c r="FE31" s="1021"/>
      <c r="FF31" s="1021"/>
      <c r="FG31" s="1021"/>
      <c r="FH31" s="1021"/>
      <c r="FI31" s="1021"/>
      <c r="FJ31" s="1021"/>
      <c r="FK31" s="1021"/>
      <c r="FL31" s="1021"/>
      <c r="FM31" s="1021"/>
      <c r="FN31" s="1021"/>
      <c r="FO31" s="1021"/>
      <c r="FP31" s="1021"/>
      <c r="FQ31" s="1021"/>
      <c r="FR31" s="1021"/>
      <c r="FS31" s="1021"/>
      <c r="FT31" s="1021"/>
      <c r="FU31" s="1021"/>
      <c r="FV31" s="1021"/>
      <c r="FW31" s="1021"/>
      <c r="FX31" s="1021"/>
      <c r="FY31" s="1021"/>
      <c r="FZ31" s="1021"/>
      <c r="GA31" s="1021"/>
      <c r="GB31" s="1021"/>
      <c r="GC31" s="1021"/>
      <c r="GD31" s="1021"/>
      <c r="GE31" s="1021"/>
      <c r="GF31" s="1021"/>
      <c r="GG31" s="1021"/>
      <c r="GH31" s="1021"/>
      <c r="GI31" s="1021"/>
      <c r="GJ31" s="1021"/>
      <c r="GK31" s="1021"/>
      <c r="GL31" s="1021"/>
      <c r="GM31" s="1021"/>
      <c r="GN31" s="1021"/>
      <c r="GO31" s="1021"/>
      <c r="GP31" s="1021"/>
      <c r="GQ31" s="1021"/>
      <c r="GR31" s="1021"/>
      <c r="GS31" s="1021"/>
      <c r="GT31" s="1021"/>
      <c r="GU31" s="1021"/>
      <c r="GV31" s="1021"/>
      <c r="GW31" s="1021"/>
      <c r="GX31" s="1021"/>
      <c r="GY31" s="1021"/>
      <c r="GZ31" s="1021"/>
      <c r="HA31" s="1021"/>
      <c r="HB31" s="1021"/>
      <c r="HC31" s="1021"/>
      <c r="HD31" s="1021"/>
      <c r="HE31" s="1021"/>
      <c r="HF31" s="1021"/>
      <c r="HG31" s="1021"/>
    </row>
    <row r="32">
      <c r="A32" s="999"/>
      <c r="B32" s="1036" t="s">
        <v>10383</v>
      </c>
      <c r="C32" s="485"/>
      <c r="D32" s="475">
        <v>50.0</v>
      </c>
      <c r="E32" s="1002" t="s">
        <v>10384</v>
      </c>
      <c r="F32" s="1054">
        <v>35984.0</v>
      </c>
      <c r="G32" s="1056">
        <v>2.037480125754E12</v>
      </c>
      <c r="H32" s="1009">
        <v>936.0</v>
      </c>
      <c r="I32" s="1006">
        <v>0.15</v>
      </c>
      <c r="J32" s="414">
        <v>796.0</v>
      </c>
      <c r="K32" s="449" t="s">
        <v>10385</v>
      </c>
      <c r="L32" s="450" t="s">
        <v>10386</v>
      </c>
      <c r="M32" s="450" t="s">
        <v>10368</v>
      </c>
      <c r="N32" s="982" t="s">
        <v>10159</v>
      </c>
      <c r="O32" s="1023">
        <v>50.0</v>
      </c>
      <c r="P32" s="1008" t="s">
        <v>10387</v>
      </c>
      <c r="Q32" s="1008" t="s">
        <v>10388</v>
      </c>
      <c r="R32" s="1009" t="s">
        <v>8976</v>
      </c>
      <c r="S32" s="1010" t="s">
        <v>10389</v>
      </c>
      <c r="T32" s="1010" t="s">
        <v>9030</v>
      </c>
      <c r="U32" s="1010" t="s">
        <v>10162</v>
      </c>
      <c r="V32" s="1011" t="s">
        <v>10390</v>
      </c>
      <c r="W32" s="1012"/>
      <c r="X32" s="1011" t="s">
        <v>10171</v>
      </c>
      <c r="Y32" s="1011" t="s">
        <v>10391</v>
      </c>
      <c r="Z32" s="1013">
        <v>0.38</v>
      </c>
      <c r="AA32" s="1014" t="s">
        <v>10103</v>
      </c>
      <c r="AB32" s="1015">
        <v>165.0</v>
      </c>
      <c r="AC32" s="1015">
        <v>100.0</v>
      </c>
      <c r="AD32" s="1015">
        <v>90.0</v>
      </c>
      <c r="AE32" s="1015">
        <v>140.0</v>
      </c>
      <c r="AF32" s="1016" t="s">
        <v>7050</v>
      </c>
      <c r="AG32" s="1017">
        <v>165.0</v>
      </c>
      <c r="AH32" s="1015">
        <v>100.0</v>
      </c>
      <c r="AI32" s="1015">
        <v>90.0</v>
      </c>
      <c r="AJ32" s="1015">
        <v>140.0</v>
      </c>
      <c r="AK32" s="1015" t="s">
        <v>7065</v>
      </c>
      <c r="AL32" s="1015" t="s">
        <v>927</v>
      </c>
      <c r="AM32" s="1015" t="s">
        <v>10374</v>
      </c>
      <c r="AN32" s="1015" t="s">
        <v>7049</v>
      </c>
      <c r="AO32" s="1015" t="s">
        <v>6578</v>
      </c>
      <c r="AP32" s="1011" t="s">
        <v>6574</v>
      </c>
      <c r="AQ32" s="1020"/>
      <c r="AR32" s="1051">
        <v>100.0</v>
      </c>
      <c r="AS32" s="1019"/>
      <c r="AT32" s="1019"/>
      <c r="AU32" s="1019"/>
      <c r="AV32" s="1019"/>
      <c r="AW32" s="1019"/>
      <c r="AX32" s="1018"/>
      <c r="AY32" s="1019"/>
      <c r="AZ32" s="1019"/>
      <c r="BA32" s="1019"/>
      <c r="BB32" s="1019"/>
      <c r="BC32" s="1019"/>
      <c r="BD32" s="1019"/>
      <c r="BE32" s="1019"/>
      <c r="BF32" s="1019"/>
      <c r="BG32" s="1019"/>
      <c r="BH32" s="1021"/>
      <c r="BI32" s="1021"/>
      <c r="BJ32" s="1021"/>
      <c r="BK32" s="1021"/>
      <c r="BL32" s="1021"/>
      <c r="BM32" s="1021"/>
      <c r="BN32" s="1021"/>
      <c r="BO32" s="1021"/>
      <c r="BP32" s="1021"/>
      <c r="BQ32" s="1021"/>
      <c r="BR32" s="1021"/>
      <c r="BS32" s="1021"/>
      <c r="BT32" s="1021"/>
      <c r="BU32" s="1021"/>
      <c r="BV32" s="1021"/>
      <c r="BW32" s="1021"/>
      <c r="BX32" s="1021"/>
      <c r="BY32" s="1021"/>
      <c r="BZ32" s="1021"/>
      <c r="CA32" s="1021"/>
      <c r="CB32" s="1021"/>
      <c r="CC32" s="1014" t="s">
        <v>10103</v>
      </c>
      <c r="CD32" s="1021"/>
      <c r="CE32" s="1021"/>
      <c r="CF32" s="1021"/>
      <c r="CG32" s="1021"/>
      <c r="CH32" s="1021"/>
      <c r="CI32" s="1021"/>
      <c r="CJ32" s="1021"/>
      <c r="CK32" s="1021"/>
      <c r="CL32" s="1021"/>
      <c r="CM32" s="1021"/>
      <c r="CN32" s="1021"/>
      <c r="CO32" s="1021"/>
      <c r="CP32" s="1021"/>
      <c r="CQ32" s="1021"/>
      <c r="CR32" s="1021"/>
      <c r="CS32" s="1021"/>
      <c r="CT32" s="1021"/>
      <c r="CU32" s="1021"/>
      <c r="CV32" s="1021"/>
      <c r="CW32" s="1021"/>
      <c r="CX32" s="1021"/>
      <c r="CY32" s="1021"/>
      <c r="CZ32" s="1021"/>
      <c r="DA32" s="1021"/>
      <c r="DB32" s="1021"/>
      <c r="DC32" s="1021"/>
      <c r="DD32" s="1021"/>
      <c r="DE32" s="1021"/>
      <c r="DF32" s="1021"/>
      <c r="DG32" s="1021"/>
      <c r="DH32" s="1021"/>
      <c r="DI32" s="1021"/>
      <c r="DJ32" s="1021"/>
      <c r="DK32" s="1021"/>
      <c r="DL32" s="1021"/>
      <c r="DM32" s="1021"/>
      <c r="DN32" s="1021"/>
      <c r="DO32" s="1021"/>
      <c r="DP32" s="1021"/>
      <c r="DQ32" s="1021"/>
      <c r="DR32" s="1021"/>
      <c r="DS32" s="1021"/>
      <c r="DT32" s="1021"/>
      <c r="DU32" s="1021"/>
      <c r="DV32" s="1021"/>
      <c r="DW32" s="1021"/>
      <c r="DX32" s="1021"/>
      <c r="DY32" s="1021"/>
      <c r="DZ32" s="1021"/>
      <c r="EA32" s="1021"/>
      <c r="EB32" s="1021"/>
      <c r="EC32" s="1021"/>
      <c r="ED32" s="1021"/>
      <c r="EE32" s="1021"/>
      <c r="EF32" s="1021"/>
      <c r="EG32" s="1021"/>
      <c r="EH32" s="1021"/>
      <c r="EI32" s="1021"/>
      <c r="EJ32" s="1021"/>
      <c r="EK32" s="1021"/>
      <c r="EL32" s="1021"/>
      <c r="EM32" s="1021"/>
      <c r="EN32" s="1021"/>
      <c r="EO32" s="1021"/>
      <c r="EP32" s="1021"/>
      <c r="EQ32" s="1021"/>
      <c r="ER32" s="1021"/>
      <c r="ES32" s="1021"/>
      <c r="ET32" s="1021"/>
      <c r="EU32" s="1021"/>
      <c r="EV32" s="1021"/>
      <c r="EW32" s="1021"/>
      <c r="EX32" s="1021"/>
      <c r="EY32" s="1021"/>
      <c r="EZ32" s="1021"/>
      <c r="FA32" s="1021"/>
      <c r="FB32" s="1021"/>
      <c r="FC32" s="1021"/>
      <c r="FD32" s="1021"/>
      <c r="FE32" s="1021"/>
      <c r="FF32" s="1021"/>
      <c r="FG32" s="1021"/>
      <c r="FH32" s="1021"/>
      <c r="FI32" s="1021"/>
      <c r="FJ32" s="1021"/>
      <c r="FK32" s="1021"/>
      <c r="FL32" s="1021"/>
      <c r="FM32" s="1021"/>
      <c r="FN32" s="1021"/>
      <c r="FO32" s="1021"/>
      <c r="FP32" s="1021"/>
      <c r="FQ32" s="1021"/>
      <c r="FR32" s="1021"/>
      <c r="FS32" s="1021"/>
      <c r="FT32" s="1021"/>
      <c r="FU32" s="1021"/>
      <c r="FV32" s="1021"/>
      <c r="FW32" s="1021"/>
      <c r="FX32" s="1021"/>
      <c r="FY32" s="1021"/>
      <c r="FZ32" s="1021"/>
      <c r="GA32" s="1021"/>
      <c r="GB32" s="1021"/>
      <c r="GC32" s="1021"/>
      <c r="GD32" s="1021"/>
      <c r="GE32" s="1021"/>
      <c r="GF32" s="1021"/>
      <c r="GG32" s="1021"/>
      <c r="GH32" s="1021"/>
      <c r="GI32" s="1021"/>
      <c r="GJ32" s="1021"/>
      <c r="GK32" s="1021"/>
      <c r="GL32" s="1021"/>
      <c r="GM32" s="1021"/>
      <c r="GN32" s="1021"/>
      <c r="GO32" s="1021"/>
      <c r="GP32" s="1021"/>
      <c r="GQ32" s="1021"/>
      <c r="GR32" s="1021"/>
      <c r="GS32" s="1021"/>
      <c r="GT32" s="1021"/>
      <c r="GU32" s="1021"/>
      <c r="GV32" s="1021"/>
      <c r="GW32" s="1021"/>
      <c r="GX32" s="1021"/>
      <c r="GY32" s="1021"/>
      <c r="GZ32" s="1021"/>
      <c r="HA32" s="1021"/>
      <c r="HB32" s="1021"/>
      <c r="HC32" s="1021"/>
      <c r="HD32" s="1021"/>
      <c r="HE32" s="1021"/>
      <c r="HF32" s="1021"/>
      <c r="HG32" s="1021"/>
    </row>
    <row r="33">
      <c r="A33" s="999"/>
      <c r="B33" s="1036" t="s">
        <v>10392</v>
      </c>
      <c r="C33" s="485"/>
      <c r="D33" s="475">
        <v>50.0</v>
      </c>
      <c r="E33" s="1002" t="s">
        <v>10393</v>
      </c>
      <c r="F33" s="1054" t="s">
        <v>10394</v>
      </c>
      <c r="G33" s="1055">
        <v>2.03748012966E12</v>
      </c>
      <c r="H33" s="1009">
        <v>1001.0</v>
      </c>
      <c r="I33" s="1006">
        <v>0.15</v>
      </c>
      <c r="J33" s="414">
        <v>851.0</v>
      </c>
      <c r="K33" s="449" t="s">
        <v>10395</v>
      </c>
      <c r="L33" s="450" t="s">
        <v>10396</v>
      </c>
      <c r="M33" s="450" t="s">
        <v>10368</v>
      </c>
      <c r="N33" s="982" t="s">
        <v>10159</v>
      </c>
      <c r="O33" s="1023">
        <v>50.0</v>
      </c>
      <c r="P33" s="1008" t="s">
        <v>10397</v>
      </c>
      <c r="Q33" s="1008" t="s">
        <v>10398</v>
      </c>
      <c r="R33" s="1009" t="s">
        <v>8976</v>
      </c>
      <c r="S33" s="1010" t="s">
        <v>10399</v>
      </c>
      <c r="T33" s="1010" t="s">
        <v>9030</v>
      </c>
      <c r="U33" s="1010" t="s">
        <v>10162</v>
      </c>
      <c r="V33" s="1011" t="s">
        <v>10400</v>
      </c>
      <c r="W33" s="1012"/>
      <c r="X33" s="1011" t="s">
        <v>10171</v>
      </c>
      <c r="Y33" s="1011" t="s">
        <v>10401</v>
      </c>
      <c r="Z33" s="1013">
        <v>0.41</v>
      </c>
      <c r="AA33" s="1014" t="s">
        <v>10103</v>
      </c>
      <c r="AB33" s="1015">
        <v>180.0</v>
      </c>
      <c r="AC33" s="1015">
        <v>100.0</v>
      </c>
      <c r="AD33" s="1015">
        <v>90.0</v>
      </c>
      <c r="AE33" s="1015">
        <v>140.0</v>
      </c>
      <c r="AF33" s="1016" t="s">
        <v>7050</v>
      </c>
      <c r="AG33" s="1017">
        <v>180.0</v>
      </c>
      <c r="AH33" s="1015">
        <v>100.0</v>
      </c>
      <c r="AI33" s="1015">
        <v>90.0</v>
      </c>
      <c r="AJ33" s="1015">
        <v>140.0</v>
      </c>
      <c r="AK33" s="1015" t="s">
        <v>7072</v>
      </c>
      <c r="AL33" s="1015" t="s">
        <v>927</v>
      </c>
      <c r="AM33" s="1015" t="s">
        <v>10374</v>
      </c>
      <c r="AN33" s="1015" t="s">
        <v>7049</v>
      </c>
      <c r="AO33" s="1015" t="s">
        <v>6578</v>
      </c>
      <c r="AP33" s="1011" t="s">
        <v>6574</v>
      </c>
      <c r="AQ33" s="1020"/>
      <c r="AR33" s="1051">
        <v>100.0</v>
      </c>
      <c r="AS33" s="1019"/>
      <c r="AT33" s="1019"/>
      <c r="AU33" s="1019"/>
      <c r="AV33" s="1019"/>
      <c r="AW33" s="1019"/>
      <c r="AX33" s="1018"/>
      <c r="AY33" s="1019"/>
      <c r="AZ33" s="1019"/>
      <c r="BA33" s="1019"/>
      <c r="BB33" s="1019"/>
      <c r="BC33" s="1019"/>
      <c r="BD33" s="1019"/>
      <c r="BE33" s="1019"/>
      <c r="BF33" s="1019"/>
      <c r="BG33" s="1019"/>
      <c r="BH33" s="1021"/>
      <c r="BI33" s="1021"/>
      <c r="BJ33" s="1021"/>
      <c r="BK33" s="1021"/>
      <c r="BL33" s="1021"/>
      <c r="BM33" s="1021"/>
      <c r="BN33" s="1021"/>
      <c r="BO33" s="1021"/>
      <c r="BP33" s="1021"/>
      <c r="BQ33" s="1021"/>
      <c r="BR33" s="1021"/>
      <c r="BS33" s="1021"/>
      <c r="BT33" s="1021"/>
      <c r="BU33" s="1021"/>
      <c r="BV33" s="1021"/>
      <c r="BW33" s="1021"/>
      <c r="BX33" s="1021"/>
      <c r="BY33" s="1021"/>
      <c r="BZ33" s="1021"/>
      <c r="CA33" s="1021"/>
      <c r="CB33" s="1021"/>
      <c r="CC33" s="1014" t="s">
        <v>10103</v>
      </c>
      <c r="CD33" s="1021"/>
      <c r="CE33" s="1021"/>
      <c r="CF33" s="1021"/>
      <c r="CG33" s="1021"/>
      <c r="CH33" s="1021"/>
      <c r="CI33" s="1021"/>
      <c r="CJ33" s="1021"/>
      <c r="CK33" s="1021"/>
      <c r="CL33" s="1021"/>
      <c r="CM33" s="1021"/>
      <c r="CN33" s="1021"/>
      <c r="CO33" s="1021"/>
      <c r="CP33" s="1021"/>
      <c r="CQ33" s="1021"/>
      <c r="CR33" s="1021"/>
      <c r="CS33" s="1021"/>
      <c r="CT33" s="1021"/>
      <c r="CU33" s="1021"/>
      <c r="CV33" s="1021"/>
      <c r="CW33" s="1021"/>
      <c r="CX33" s="1021"/>
      <c r="CY33" s="1021"/>
      <c r="CZ33" s="1021"/>
      <c r="DA33" s="1021"/>
      <c r="DB33" s="1021"/>
      <c r="DC33" s="1021"/>
      <c r="DD33" s="1021"/>
      <c r="DE33" s="1021"/>
      <c r="DF33" s="1021"/>
      <c r="DG33" s="1021"/>
      <c r="DH33" s="1021"/>
      <c r="DI33" s="1021"/>
      <c r="DJ33" s="1021"/>
      <c r="DK33" s="1021"/>
      <c r="DL33" s="1021"/>
      <c r="DM33" s="1021"/>
      <c r="DN33" s="1021"/>
      <c r="DO33" s="1021"/>
      <c r="DP33" s="1021"/>
      <c r="DQ33" s="1021"/>
      <c r="DR33" s="1021"/>
      <c r="DS33" s="1021"/>
      <c r="DT33" s="1021"/>
      <c r="DU33" s="1021"/>
      <c r="DV33" s="1021"/>
      <c r="DW33" s="1021"/>
      <c r="DX33" s="1021"/>
      <c r="DY33" s="1021"/>
      <c r="DZ33" s="1021"/>
      <c r="EA33" s="1021"/>
      <c r="EB33" s="1021"/>
      <c r="EC33" s="1021"/>
      <c r="ED33" s="1021"/>
      <c r="EE33" s="1021"/>
      <c r="EF33" s="1021"/>
      <c r="EG33" s="1021"/>
      <c r="EH33" s="1021"/>
      <c r="EI33" s="1021"/>
      <c r="EJ33" s="1021"/>
      <c r="EK33" s="1021"/>
      <c r="EL33" s="1021"/>
      <c r="EM33" s="1021"/>
      <c r="EN33" s="1021"/>
      <c r="EO33" s="1021"/>
      <c r="EP33" s="1021"/>
      <c r="EQ33" s="1021"/>
      <c r="ER33" s="1021"/>
      <c r="ES33" s="1021"/>
      <c r="ET33" s="1021"/>
      <c r="EU33" s="1021"/>
      <c r="EV33" s="1021"/>
      <c r="EW33" s="1021"/>
      <c r="EX33" s="1021"/>
      <c r="EY33" s="1021"/>
      <c r="EZ33" s="1021"/>
      <c r="FA33" s="1021"/>
      <c r="FB33" s="1021"/>
      <c r="FC33" s="1021"/>
      <c r="FD33" s="1021"/>
      <c r="FE33" s="1021"/>
      <c r="FF33" s="1021"/>
      <c r="FG33" s="1021"/>
      <c r="FH33" s="1021"/>
      <c r="FI33" s="1021"/>
      <c r="FJ33" s="1021"/>
      <c r="FK33" s="1021"/>
      <c r="FL33" s="1021"/>
      <c r="FM33" s="1021"/>
      <c r="FN33" s="1021"/>
      <c r="FO33" s="1021"/>
      <c r="FP33" s="1021"/>
      <c r="FQ33" s="1021"/>
      <c r="FR33" s="1021"/>
      <c r="FS33" s="1021"/>
      <c r="FT33" s="1021"/>
      <c r="FU33" s="1021"/>
      <c r="FV33" s="1021"/>
      <c r="FW33" s="1021"/>
      <c r="FX33" s="1021"/>
      <c r="FY33" s="1021"/>
      <c r="FZ33" s="1021"/>
      <c r="GA33" s="1021"/>
      <c r="GB33" s="1021"/>
      <c r="GC33" s="1021"/>
      <c r="GD33" s="1021"/>
      <c r="GE33" s="1021"/>
      <c r="GF33" s="1021"/>
      <c r="GG33" s="1021"/>
      <c r="GH33" s="1021"/>
      <c r="GI33" s="1021"/>
      <c r="GJ33" s="1021"/>
      <c r="GK33" s="1021"/>
      <c r="GL33" s="1021"/>
      <c r="GM33" s="1021"/>
      <c r="GN33" s="1021"/>
      <c r="GO33" s="1021"/>
      <c r="GP33" s="1021"/>
      <c r="GQ33" s="1021"/>
      <c r="GR33" s="1021"/>
      <c r="GS33" s="1021"/>
      <c r="GT33" s="1021"/>
      <c r="GU33" s="1021"/>
      <c r="GV33" s="1021"/>
      <c r="GW33" s="1021"/>
      <c r="GX33" s="1021"/>
      <c r="GY33" s="1021"/>
      <c r="GZ33" s="1021"/>
      <c r="HA33" s="1021"/>
      <c r="HB33" s="1021"/>
      <c r="HC33" s="1021"/>
      <c r="HD33" s="1021"/>
      <c r="HE33" s="1021"/>
      <c r="HF33" s="1021"/>
      <c r="HG33" s="1021"/>
    </row>
    <row r="34">
      <c r="A34" s="999"/>
      <c r="B34" s="1036" t="s">
        <v>10402</v>
      </c>
      <c r="C34" s="1001"/>
      <c r="D34" s="475">
        <v>50.0</v>
      </c>
      <c r="E34" s="1002" t="s">
        <v>10403</v>
      </c>
      <c r="F34" s="1054" t="s">
        <v>10404</v>
      </c>
      <c r="G34" s="1055">
        <v>2.037480130154E12</v>
      </c>
      <c r="H34" s="1009">
        <v>1045.0</v>
      </c>
      <c r="I34" s="1006">
        <v>0.15</v>
      </c>
      <c r="J34" s="414">
        <v>889.0</v>
      </c>
      <c r="K34" s="449" t="s">
        <v>10405</v>
      </c>
      <c r="L34" s="450" t="s">
        <v>10406</v>
      </c>
      <c r="M34" s="450" t="s">
        <v>10368</v>
      </c>
      <c r="N34" s="982" t="s">
        <v>10159</v>
      </c>
      <c r="O34" s="1023">
        <v>50.0</v>
      </c>
      <c r="P34" s="1008" t="s">
        <v>10407</v>
      </c>
      <c r="Q34" s="1008" t="s">
        <v>10408</v>
      </c>
      <c r="R34" s="1009" t="s">
        <v>8976</v>
      </c>
      <c r="S34" s="1010" t="s">
        <v>10399</v>
      </c>
      <c r="T34" s="1010" t="s">
        <v>9030</v>
      </c>
      <c r="U34" s="1010" t="s">
        <v>10162</v>
      </c>
      <c r="V34" s="1011" t="s">
        <v>10409</v>
      </c>
      <c r="W34" s="1012"/>
      <c r="X34" s="1011" t="s">
        <v>10171</v>
      </c>
      <c r="Y34" s="1011" t="s">
        <v>10410</v>
      </c>
      <c r="Z34" s="1013">
        <v>0.43</v>
      </c>
      <c r="AA34" s="1014" t="s">
        <v>10103</v>
      </c>
      <c r="AB34" s="1015">
        <v>185.0</v>
      </c>
      <c r="AC34" s="1015">
        <v>100.0</v>
      </c>
      <c r="AD34" s="1015">
        <v>90.0</v>
      </c>
      <c r="AE34" s="1015">
        <v>140.0</v>
      </c>
      <c r="AF34" s="1016" t="s">
        <v>7050</v>
      </c>
      <c r="AG34" s="1017">
        <v>185.0</v>
      </c>
      <c r="AH34" s="1015">
        <v>100.0</v>
      </c>
      <c r="AI34" s="1015">
        <v>90.0</v>
      </c>
      <c r="AJ34" s="1015">
        <v>140.0</v>
      </c>
      <c r="AK34" s="1015" t="s">
        <v>7079</v>
      </c>
      <c r="AL34" s="1015" t="s">
        <v>927</v>
      </c>
      <c r="AM34" s="1015" t="s">
        <v>10374</v>
      </c>
      <c r="AN34" s="1015" t="s">
        <v>7049</v>
      </c>
      <c r="AO34" s="1015" t="s">
        <v>6578</v>
      </c>
      <c r="AP34" s="1011" t="s">
        <v>6574</v>
      </c>
      <c r="AQ34" s="1020"/>
      <c r="AR34" s="1051">
        <v>100.0</v>
      </c>
      <c r="AS34" s="1019"/>
      <c r="AT34" s="1019"/>
      <c r="AU34" s="1019"/>
      <c r="AV34" s="1019"/>
      <c r="AW34" s="1019"/>
      <c r="AX34" s="1018"/>
      <c r="AY34" s="1019"/>
      <c r="AZ34" s="1019"/>
      <c r="BA34" s="1019"/>
      <c r="BB34" s="1019"/>
      <c r="BC34" s="1019"/>
      <c r="BD34" s="1019"/>
      <c r="BE34" s="1019"/>
      <c r="BF34" s="1019"/>
      <c r="BG34" s="1019"/>
      <c r="BH34" s="1021"/>
      <c r="BI34" s="1021"/>
      <c r="BJ34" s="1021"/>
      <c r="BK34" s="1021"/>
      <c r="BL34" s="1021"/>
      <c r="BM34" s="1021"/>
      <c r="BN34" s="1021"/>
      <c r="BO34" s="1021"/>
      <c r="BP34" s="1021"/>
      <c r="BQ34" s="1021"/>
      <c r="BR34" s="1021"/>
      <c r="BS34" s="1021"/>
      <c r="BT34" s="1021"/>
      <c r="BU34" s="1021"/>
      <c r="BV34" s="1021"/>
      <c r="BW34" s="1021"/>
      <c r="BX34" s="1021"/>
      <c r="BY34" s="1021"/>
      <c r="BZ34" s="1021"/>
      <c r="CA34" s="1021"/>
      <c r="CB34" s="1021"/>
      <c r="CC34" s="1014" t="s">
        <v>10103</v>
      </c>
      <c r="CD34" s="1021"/>
      <c r="CE34" s="1021"/>
      <c r="CF34" s="1021"/>
      <c r="CG34" s="1021"/>
      <c r="CH34" s="1021"/>
      <c r="CI34" s="1021"/>
      <c r="CJ34" s="1021"/>
      <c r="CK34" s="1021"/>
      <c r="CL34" s="1021"/>
      <c r="CM34" s="1021"/>
      <c r="CN34" s="1021"/>
      <c r="CO34" s="1021"/>
      <c r="CP34" s="1021"/>
      <c r="CQ34" s="1021"/>
      <c r="CR34" s="1021"/>
      <c r="CS34" s="1021"/>
      <c r="CT34" s="1021"/>
      <c r="CU34" s="1021"/>
      <c r="CV34" s="1021"/>
      <c r="CW34" s="1021"/>
      <c r="CX34" s="1021"/>
      <c r="CY34" s="1021"/>
      <c r="CZ34" s="1021"/>
      <c r="DA34" s="1021"/>
      <c r="DB34" s="1021"/>
      <c r="DC34" s="1021"/>
      <c r="DD34" s="1021"/>
      <c r="DE34" s="1021"/>
      <c r="DF34" s="1021"/>
      <c r="DG34" s="1021"/>
      <c r="DH34" s="1021"/>
      <c r="DI34" s="1021"/>
      <c r="DJ34" s="1021"/>
      <c r="DK34" s="1021"/>
      <c r="DL34" s="1021"/>
      <c r="DM34" s="1021"/>
      <c r="DN34" s="1021"/>
      <c r="DO34" s="1021"/>
      <c r="DP34" s="1021"/>
      <c r="DQ34" s="1021"/>
      <c r="DR34" s="1021"/>
      <c r="DS34" s="1021"/>
      <c r="DT34" s="1021"/>
      <c r="DU34" s="1021"/>
      <c r="DV34" s="1021"/>
      <c r="DW34" s="1021"/>
      <c r="DX34" s="1021"/>
      <c r="DY34" s="1021"/>
      <c r="DZ34" s="1021"/>
      <c r="EA34" s="1021"/>
      <c r="EB34" s="1021"/>
      <c r="EC34" s="1021"/>
      <c r="ED34" s="1021"/>
      <c r="EE34" s="1021"/>
      <c r="EF34" s="1021"/>
      <c r="EG34" s="1021"/>
      <c r="EH34" s="1021"/>
      <c r="EI34" s="1021"/>
      <c r="EJ34" s="1021"/>
      <c r="EK34" s="1021"/>
      <c r="EL34" s="1021"/>
      <c r="EM34" s="1021"/>
      <c r="EN34" s="1021"/>
      <c r="EO34" s="1021"/>
      <c r="EP34" s="1021"/>
      <c r="EQ34" s="1021"/>
      <c r="ER34" s="1021"/>
      <c r="ES34" s="1021"/>
      <c r="ET34" s="1021"/>
      <c r="EU34" s="1021"/>
      <c r="EV34" s="1021"/>
      <c r="EW34" s="1021"/>
      <c r="EX34" s="1021"/>
      <c r="EY34" s="1021"/>
      <c r="EZ34" s="1021"/>
      <c r="FA34" s="1021"/>
      <c r="FB34" s="1021"/>
      <c r="FC34" s="1021"/>
      <c r="FD34" s="1021"/>
      <c r="FE34" s="1021"/>
      <c r="FF34" s="1021"/>
      <c r="FG34" s="1021"/>
      <c r="FH34" s="1021"/>
      <c r="FI34" s="1021"/>
      <c r="FJ34" s="1021"/>
      <c r="FK34" s="1021"/>
      <c r="FL34" s="1021"/>
      <c r="FM34" s="1021"/>
      <c r="FN34" s="1021"/>
      <c r="FO34" s="1021"/>
      <c r="FP34" s="1021"/>
      <c r="FQ34" s="1021"/>
      <c r="FR34" s="1021"/>
      <c r="FS34" s="1021"/>
      <c r="FT34" s="1021"/>
      <c r="FU34" s="1021"/>
      <c r="FV34" s="1021"/>
      <c r="FW34" s="1021"/>
      <c r="FX34" s="1021"/>
      <c r="FY34" s="1021"/>
      <c r="FZ34" s="1021"/>
      <c r="GA34" s="1021"/>
      <c r="GB34" s="1021"/>
      <c r="GC34" s="1021"/>
      <c r="GD34" s="1021"/>
      <c r="GE34" s="1021"/>
      <c r="GF34" s="1021"/>
      <c r="GG34" s="1021"/>
      <c r="GH34" s="1021"/>
      <c r="GI34" s="1021"/>
      <c r="GJ34" s="1021"/>
      <c r="GK34" s="1021"/>
      <c r="GL34" s="1021"/>
      <c r="GM34" s="1021"/>
      <c r="GN34" s="1021"/>
      <c r="GO34" s="1021"/>
      <c r="GP34" s="1021"/>
      <c r="GQ34" s="1021"/>
      <c r="GR34" s="1021"/>
      <c r="GS34" s="1021"/>
      <c r="GT34" s="1021"/>
      <c r="GU34" s="1021"/>
      <c r="GV34" s="1021"/>
      <c r="GW34" s="1021"/>
      <c r="GX34" s="1021"/>
      <c r="GY34" s="1021"/>
      <c r="GZ34" s="1021"/>
      <c r="HA34" s="1021"/>
      <c r="HB34" s="1021"/>
      <c r="HC34" s="1021"/>
      <c r="HD34" s="1021"/>
      <c r="HE34" s="1021"/>
      <c r="HF34" s="1021"/>
      <c r="HG34" s="1021"/>
    </row>
    <row r="35">
      <c r="A35" s="999"/>
      <c r="B35" s="1058" t="s">
        <v>10411</v>
      </c>
      <c r="C35" s="1001"/>
      <c r="D35" s="475">
        <v>50.0</v>
      </c>
      <c r="E35" s="1002" t="s">
        <v>10412</v>
      </c>
      <c r="F35" s="1054" t="s">
        <v>10413</v>
      </c>
      <c r="G35" s="1009">
        <v>2.037489063446E12</v>
      </c>
      <c r="H35" s="1009">
        <v>925.0</v>
      </c>
      <c r="I35" s="1006">
        <v>0.15</v>
      </c>
      <c r="J35" s="414">
        <v>787.0</v>
      </c>
      <c r="K35" s="449" t="s">
        <v>10414</v>
      </c>
      <c r="L35" s="450" t="s">
        <v>10415</v>
      </c>
      <c r="M35" s="450" t="s">
        <v>10416</v>
      </c>
      <c r="N35" s="982" t="s">
        <v>10159</v>
      </c>
      <c r="O35" s="1023">
        <v>50.0</v>
      </c>
      <c r="P35" s="1008" t="s">
        <v>10417</v>
      </c>
      <c r="Q35" s="1008" t="s">
        <v>10418</v>
      </c>
      <c r="R35" s="1009" t="s">
        <v>8976</v>
      </c>
      <c r="S35" s="1010" t="s">
        <v>10371</v>
      </c>
      <c r="T35" s="1010" t="s">
        <v>9030</v>
      </c>
      <c r="U35" s="1010" t="s">
        <v>10162</v>
      </c>
      <c r="V35" s="1011" t="s">
        <v>10381</v>
      </c>
      <c r="W35" s="1012"/>
      <c r="X35" s="1011" t="s">
        <v>10171</v>
      </c>
      <c r="Y35" s="1011" t="s">
        <v>10419</v>
      </c>
      <c r="Z35" s="1013">
        <v>0.39</v>
      </c>
      <c r="AA35" s="1014" t="s">
        <v>10103</v>
      </c>
      <c r="AB35" s="1015">
        <v>150.0</v>
      </c>
      <c r="AC35" s="1015">
        <v>100.0</v>
      </c>
      <c r="AD35" s="1015">
        <v>90.0</v>
      </c>
      <c r="AE35" s="1015">
        <v>140.0</v>
      </c>
      <c r="AF35" s="1016" t="s">
        <v>10420</v>
      </c>
      <c r="AG35" s="1017">
        <v>150.0</v>
      </c>
      <c r="AH35" s="1015">
        <v>100.0</v>
      </c>
      <c r="AI35" s="1015">
        <v>90.0</v>
      </c>
      <c r="AJ35" s="1015">
        <v>140.0</v>
      </c>
      <c r="AK35" s="1015" t="s">
        <v>7092</v>
      </c>
      <c r="AL35" s="1015" t="s">
        <v>2272</v>
      </c>
      <c r="AM35" s="1015" t="s">
        <v>10374</v>
      </c>
      <c r="AN35" s="1015" t="s">
        <v>7049</v>
      </c>
      <c r="AO35" s="1015" t="s">
        <v>6578</v>
      </c>
      <c r="AP35" s="1011" t="s">
        <v>6574</v>
      </c>
      <c r="AQ35" s="1020"/>
      <c r="AR35" s="1051">
        <v>100.0</v>
      </c>
      <c r="AS35" s="1019"/>
      <c r="AT35" s="1019"/>
      <c r="AU35" s="1019"/>
      <c r="AV35" s="1019"/>
      <c r="AW35" s="1019"/>
      <c r="AX35" s="1018"/>
      <c r="AY35" s="1019"/>
      <c r="AZ35" s="1019"/>
      <c r="BA35" s="1019"/>
      <c r="BB35" s="1019"/>
      <c r="BC35" s="1019"/>
      <c r="BD35" s="1019"/>
      <c r="BE35" s="1019"/>
      <c r="BF35" s="1019"/>
      <c r="BG35" s="1019"/>
      <c r="BH35" s="1021"/>
      <c r="BI35" s="1021"/>
      <c r="BJ35" s="1021"/>
      <c r="BK35" s="1021"/>
      <c r="BL35" s="1021"/>
      <c r="BM35" s="1021"/>
      <c r="BN35" s="1021"/>
      <c r="BO35" s="1021"/>
      <c r="BP35" s="1021"/>
      <c r="BQ35" s="1021"/>
      <c r="BR35" s="1021"/>
      <c r="BS35" s="1021"/>
      <c r="BT35" s="1021"/>
      <c r="BU35" s="1021"/>
      <c r="BV35" s="1021"/>
      <c r="BW35" s="1021"/>
      <c r="BX35" s="1021"/>
      <c r="BY35" s="1021"/>
      <c r="BZ35" s="1021"/>
      <c r="CA35" s="1021"/>
      <c r="CB35" s="1021"/>
      <c r="CC35" s="1014" t="s">
        <v>10103</v>
      </c>
      <c r="CD35" s="1021"/>
      <c r="CE35" s="1021"/>
      <c r="CF35" s="1021"/>
      <c r="CG35" s="1021"/>
      <c r="CH35" s="1021"/>
      <c r="CI35" s="1021"/>
      <c r="CJ35" s="1021"/>
      <c r="CK35" s="1021"/>
      <c r="CL35" s="1021"/>
      <c r="CM35" s="1021"/>
      <c r="CN35" s="1021"/>
      <c r="CO35" s="1021"/>
      <c r="CP35" s="1021"/>
      <c r="CQ35" s="1021"/>
      <c r="CR35" s="1021"/>
      <c r="CS35" s="1021"/>
      <c r="CT35" s="1021"/>
      <c r="CU35" s="1021"/>
      <c r="CV35" s="1021"/>
      <c r="CW35" s="1021"/>
      <c r="CX35" s="1021"/>
      <c r="CY35" s="1021"/>
      <c r="CZ35" s="1021"/>
      <c r="DA35" s="1021"/>
      <c r="DB35" s="1021"/>
      <c r="DC35" s="1021"/>
      <c r="DD35" s="1021"/>
      <c r="DE35" s="1021"/>
      <c r="DF35" s="1021"/>
      <c r="DG35" s="1021"/>
      <c r="DH35" s="1021"/>
      <c r="DI35" s="1021"/>
      <c r="DJ35" s="1021"/>
      <c r="DK35" s="1021"/>
      <c r="DL35" s="1021"/>
      <c r="DM35" s="1021"/>
      <c r="DN35" s="1021"/>
      <c r="DO35" s="1021"/>
      <c r="DP35" s="1021"/>
      <c r="DQ35" s="1021"/>
      <c r="DR35" s="1021"/>
      <c r="DS35" s="1021"/>
      <c r="DT35" s="1021"/>
      <c r="DU35" s="1021"/>
      <c r="DV35" s="1021"/>
      <c r="DW35" s="1021"/>
      <c r="DX35" s="1021"/>
      <c r="DY35" s="1021"/>
      <c r="DZ35" s="1021"/>
      <c r="EA35" s="1021"/>
      <c r="EB35" s="1021"/>
      <c r="EC35" s="1021"/>
      <c r="ED35" s="1021"/>
      <c r="EE35" s="1021"/>
      <c r="EF35" s="1021"/>
      <c r="EG35" s="1021"/>
      <c r="EH35" s="1021"/>
      <c r="EI35" s="1021"/>
      <c r="EJ35" s="1021"/>
      <c r="EK35" s="1021"/>
      <c r="EL35" s="1021"/>
      <c r="EM35" s="1021"/>
      <c r="EN35" s="1021"/>
      <c r="EO35" s="1021"/>
      <c r="EP35" s="1021"/>
      <c r="EQ35" s="1021"/>
      <c r="ER35" s="1021"/>
      <c r="ES35" s="1021"/>
      <c r="ET35" s="1021"/>
      <c r="EU35" s="1021"/>
      <c r="EV35" s="1021"/>
      <c r="EW35" s="1021"/>
      <c r="EX35" s="1021"/>
      <c r="EY35" s="1021"/>
      <c r="EZ35" s="1021"/>
      <c r="FA35" s="1021"/>
      <c r="FB35" s="1021"/>
      <c r="FC35" s="1021"/>
      <c r="FD35" s="1021"/>
      <c r="FE35" s="1021"/>
      <c r="FF35" s="1021"/>
      <c r="FG35" s="1021"/>
      <c r="FH35" s="1021"/>
      <c r="FI35" s="1021"/>
      <c r="FJ35" s="1021"/>
      <c r="FK35" s="1021"/>
      <c r="FL35" s="1021"/>
      <c r="FM35" s="1021"/>
      <c r="FN35" s="1021"/>
      <c r="FO35" s="1021"/>
      <c r="FP35" s="1021"/>
      <c r="FQ35" s="1021"/>
      <c r="FR35" s="1021"/>
      <c r="FS35" s="1021"/>
      <c r="FT35" s="1021"/>
      <c r="FU35" s="1021"/>
      <c r="FV35" s="1021"/>
      <c r="FW35" s="1021"/>
      <c r="FX35" s="1021"/>
      <c r="FY35" s="1021"/>
      <c r="FZ35" s="1021"/>
      <c r="GA35" s="1021"/>
      <c r="GB35" s="1021"/>
      <c r="GC35" s="1021"/>
      <c r="GD35" s="1021"/>
      <c r="GE35" s="1021"/>
      <c r="GF35" s="1021"/>
      <c r="GG35" s="1021"/>
      <c r="GH35" s="1021"/>
      <c r="GI35" s="1021"/>
      <c r="GJ35" s="1021"/>
      <c r="GK35" s="1021"/>
      <c r="GL35" s="1021"/>
      <c r="GM35" s="1021"/>
      <c r="GN35" s="1021"/>
      <c r="GO35" s="1021"/>
      <c r="GP35" s="1021"/>
      <c r="GQ35" s="1021"/>
      <c r="GR35" s="1021"/>
      <c r="GS35" s="1021"/>
      <c r="GT35" s="1021"/>
      <c r="GU35" s="1021"/>
      <c r="GV35" s="1021"/>
      <c r="GW35" s="1021"/>
      <c r="GX35" s="1021"/>
      <c r="GY35" s="1021"/>
      <c r="GZ35" s="1021"/>
      <c r="HA35" s="1021"/>
      <c r="HB35" s="1021"/>
      <c r="HC35" s="1021"/>
      <c r="HD35" s="1021"/>
      <c r="HE35" s="1021"/>
      <c r="HF35" s="1021"/>
      <c r="HG35" s="1021"/>
    </row>
    <row r="36">
      <c r="A36" s="999"/>
      <c r="B36" s="1058" t="s">
        <v>10421</v>
      </c>
      <c r="C36" s="1001"/>
      <c r="D36" s="475">
        <v>50.0</v>
      </c>
      <c r="E36" s="1002" t="s">
        <v>10422</v>
      </c>
      <c r="F36" s="1054" t="s">
        <v>10423</v>
      </c>
      <c r="G36" s="1009">
        <v>2.037489091043E12</v>
      </c>
      <c r="H36" s="1009">
        <v>936.0</v>
      </c>
      <c r="I36" s="1006">
        <v>0.15</v>
      </c>
      <c r="J36" s="414">
        <v>796.0</v>
      </c>
      <c r="K36" s="449" t="s">
        <v>10424</v>
      </c>
      <c r="L36" s="450" t="s">
        <v>10425</v>
      </c>
      <c r="M36" s="450" t="s">
        <v>10416</v>
      </c>
      <c r="N36" s="982" t="s">
        <v>10159</v>
      </c>
      <c r="O36" s="1023">
        <v>50.0</v>
      </c>
      <c r="P36" s="1008" t="s">
        <v>10387</v>
      </c>
      <c r="Q36" s="1008" t="s">
        <v>10388</v>
      </c>
      <c r="R36" s="1009" t="s">
        <v>8976</v>
      </c>
      <c r="S36" s="1010" t="s">
        <v>10389</v>
      </c>
      <c r="T36" s="1010" t="s">
        <v>9030</v>
      </c>
      <c r="U36" s="1010" t="s">
        <v>10162</v>
      </c>
      <c r="V36" s="1011" t="s">
        <v>10390</v>
      </c>
      <c r="W36" s="1012"/>
      <c r="X36" s="1011" t="s">
        <v>10171</v>
      </c>
      <c r="Y36" s="1011" t="s">
        <v>10391</v>
      </c>
      <c r="Z36" s="1013">
        <v>0.38</v>
      </c>
      <c r="AA36" s="1014" t="s">
        <v>10103</v>
      </c>
      <c r="AB36" s="1015">
        <v>165.0</v>
      </c>
      <c r="AC36" s="1015">
        <v>100.0</v>
      </c>
      <c r="AD36" s="1015">
        <v>90.0</v>
      </c>
      <c r="AE36" s="1015">
        <v>140.0</v>
      </c>
      <c r="AF36" s="1016" t="s">
        <v>7093</v>
      </c>
      <c r="AG36" s="1017">
        <v>165.0</v>
      </c>
      <c r="AH36" s="1015">
        <v>100.0</v>
      </c>
      <c r="AI36" s="1015">
        <v>90.0</v>
      </c>
      <c r="AJ36" s="1015">
        <v>140.0</v>
      </c>
      <c r="AK36" s="1015" t="s">
        <v>7100</v>
      </c>
      <c r="AL36" s="1015" t="s">
        <v>2272</v>
      </c>
      <c r="AM36" s="1015" t="s">
        <v>10374</v>
      </c>
      <c r="AN36" s="1015" t="s">
        <v>7049</v>
      </c>
      <c r="AO36" s="1015" t="s">
        <v>6578</v>
      </c>
      <c r="AP36" s="1011" t="s">
        <v>6574</v>
      </c>
      <c r="AQ36" s="1020"/>
      <c r="AR36" s="1051">
        <v>100.0</v>
      </c>
      <c r="AS36" s="1019"/>
      <c r="AT36" s="1019"/>
      <c r="AU36" s="1019"/>
      <c r="AV36" s="1019"/>
      <c r="AW36" s="1019"/>
      <c r="AX36" s="1018"/>
      <c r="AY36" s="1019"/>
      <c r="AZ36" s="1019"/>
      <c r="BA36" s="1019"/>
      <c r="BB36" s="1019"/>
      <c r="BC36" s="1019"/>
      <c r="BD36" s="1019"/>
      <c r="BE36" s="1019"/>
      <c r="BF36" s="1019"/>
      <c r="BG36" s="1019"/>
      <c r="BH36" s="1021"/>
      <c r="BI36" s="1021"/>
      <c r="BJ36" s="1021"/>
      <c r="BK36" s="1021"/>
      <c r="BL36" s="1021"/>
      <c r="BM36" s="1021"/>
      <c r="BN36" s="1021"/>
      <c r="BO36" s="1021"/>
      <c r="BP36" s="1021"/>
      <c r="BQ36" s="1021"/>
      <c r="BR36" s="1021"/>
      <c r="BS36" s="1021"/>
      <c r="BT36" s="1021"/>
      <c r="BU36" s="1021"/>
      <c r="BV36" s="1021"/>
      <c r="BW36" s="1021"/>
      <c r="BX36" s="1021"/>
      <c r="BY36" s="1021"/>
      <c r="BZ36" s="1021"/>
      <c r="CA36" s="1021"/>
      <c r="CB36" s="1021"/>
      <c r="CC36" s="1014" t="s">
        <v>10103</v>
      </c>
      <c r="CD36" s="1021"/>
      <c r="CE36" s="1021"/>
      <c r="CF36" s="1021"/>
      <c r="CG36" s="1021"/>
      <c r="CH36" s="1021"/>
      <c r="CI36" s="1021"/>
      <c r="CJ36" s="1021"/>
      <c r="CK36" s="1021"/>
      <c r="CL36" s="1021"/>
      <c r="CM36" s="1021"/>
      <c r="CN36" s="1021"/>
      <c r="CO36" s="1021"/>
      <c r="CP36" s="1021"/>
      <c r="CQ36" s="1021"/>
      <c r="CR36" s="1021"/>
      <c r="CS36" s="1021"/>
      <c r="CT36" s="1021"/>
      <c r="CU36" s="1021"/>
      <c r="CV36" s="1021"/>
      <c r="CW36" s="1021"/>
      <c r="CX36" s="1021"/>
      <c r="CY36" s="1021"/>
      <c r="CZ36" s="1021"/>
      <c r="DA36" s="1021"/>
      <c r="DB36" s="1021"/>
      <c r="DC36" s="1021"/>
      <c r="DD36" s="1021"/>
      <c r="DE36" s="1021"/>
      <c r="DF36" s="1021"/>
      <c r="DG36" s="1021"/>
      <c r="DH36" s="1021"/>
      <c r="DI36" s="1021"/>
      <c r="DJ36" s="1021"/>
      <c r="DK36" s="1021"/>
      <c r="DL36" s="1021"/>
      <c r="DM36" s="1021"/>
      <c r="DN36" s="1021"/>
      <c r="DO36" s="1021"/>
      <c r="DP36" s="1021"/>
      <c r="DQ36" s="1021"/>
      <c r="DR36" s="1021"/>
      <c r="DS36" s="1021"/>
      <c r="DT36" s="1021"/>
      <c r="DU36" s="1021"/>
      <c r="DV36" s="1021"/>
      <c r="DW36" s="1021"/>
      <c r="DX36" s="1021"/>
      <c r="DY36" s="1021"/>
      <c r="DZ36" s="1021"/>
      <c r="EA36" s="1021"/>
      <c r="EB36" s="1021"/>
      <c r="EC36" s="1021"/>
      <c r="ED36" s="1021"/>
      <c r="EE36" s="1021"/>
      <c r="EF36" s="1021"/>
      <c r="EG36" s="1021"/>
      <c r="EH36" s="1021"/>
      <c r="EI36" s="1021"/>
      <c r="EJ36" s="1021"/>
      <c r="EK36" s="1021"/>
      <c r="EL36" s="1021"/>
      <c r="EM36" s="1021"/>
      <c r="EN36" s="1021"/>
      <c r="EO36" s="1021"/>
      <c r="EP36" s="1021"/>
      <c r="EQ36" s="1021"/>
      <c r="ER36" s="1021"/>
      <c r="ES36" s="1021"/>
      <c r="ET36" s="1021"/>
      <c r="EU36" s="1021"/>
      <c r="EV36" s="1021"/>
      <c r="EW36" s="1021"/>
      <c r="EX36" s="1021"/>
      <c r="EY36" s="1021"/>
      <c r="EZ36" s="1021"/>
      <c r="FA36" s="1021"/>
      <c r="FB36" s="1021"/>
      <c r="FC36" s="1021"/>
      <c r="FD36" s="1021"/>
      <c r="FE36" s="1021"/>
      <c r="FF36" s="1021"/>
      <c r="FG36" s="1021"/>
      <c r="FH36" s="1021"/>
      <c r="FI36" s="1021"/>
      <c r="FJ36" s="1021"/>
      <c r="FK36" s="1021"/>
      <c r="FL36" s="1021"/>
      <c r="FM36" s="1021"/>
      <c r="FN36" s="1021"/>
      <c r="FO36" s="1021"/>
      <c r="FP36" s="1021"/>
      <c r="FQ36" s="1021"/>
      <c r="FR36" s="1021"/>
      <c r="FS36" s="1021"/>
      <c r="FT36" s="1021"/>
      <c r="FU36" s="1021"/>
      <c r="FV36" s="1021"/>
      <c r="FW36" s="1021"/>
      <c r="FX36" s="1021"/>
      <c r="FY36" s="1021"/>
      <c r="FZ36" s="1021"/>
      <c r="GA36" s="1021"/>
      <c r="GB36" s="1021"/>
      <c r="GC36" s="1021"/>
      <c r="GD36" s="1021"/>
      <c r="GE36" s="1021"/>
      <c r="GF36" s="1021"/>
      <c r="GG36" s="1021"/>
      <c r="GH36" s="1021"/>
      <c r="GI36" s="1021"/>
      <c r="GJ36" s="1021"/>
      <c r="GK36" s="1021"/>
      <c r="GL36" s="1021"/>
      <c r="GM36" s="1021"/>
      <c r="GN36" s="1021"/>
      <c r="GO36" s="1021"/>
      <c r="GP36" s="1021"/>
      <c r="GQ36" s="1021"/>
      <c r="GR36" s="1021"/>
      <c r="GS36" s="1021"/>
      <c r="GT36" s="1021"/>
      <c r="GU36" s="1021"/>
      <c r="GV36" s="1021"/>
      <c r="GW36" s="1021"/>
      <c r="GX36" s="1021"/>
      <c r="GY36" s="1021"/>
      <c r="GZ36" s="1021"/>
      <c r="HA36" s="1021"/>
      <c r="HB36" s="1021"/>
      <c r="HC36" s="1021"/>
      <c r="HD36" s="1021"/>
      <c r="HE36" s="1021"/>
      <c r="HF36" s="1021"/>
      <c r="HG36" s="1021"/>
    </row>
    <row r="37">
      <c r="A37" s="999"/>
      <c r="B37" s="1058" t="s">
        <v>10426</v>
      </c>
      <c r="C37" s="1001"/>
      <c r="D37" s="475">
        <v>50.0</v>
      </c>
      <c r="E37" s="1002" t="s">
        <v>10427</v>
      </c>
      <c r="F37" s="1054" t="s">
        <v>10428</v>
      </c>
      <c r="G37" s="1009">
        <v>2.037489119938E12</v>
      </c>
      <c r="H37" s="1009">
        <v>1001.0</v>
      </c>
      <c r="I37" s="1006">
        <v>0.15</v>
      </c>
      <c r="J37" s="414">
        <v>851.0</v>
      </c>
      <c r="K37" s="449" t="s">
        <v>10429</v>
      </c>
      <c r="L37" s="450" t="s">
        <v>10430</v>
      </c>
      <c r="M37" s="450" t="s">
        <v>10416</v>
      </c>
      <c r="N37" s="982" t="s">
        <v>10159</v>
      </c>
      <c r="O37" s="1043"/>
      <c r="P37" s="1044"/>
      <c r="Q37" s="1044"/>
      <c r="R37" s="1009" t="s">
        <v>8976</v>
      </c>
      <c r="S37" s="1010" t="s">
        <v>10399</v>
      </c>
      <c r="T37" s="1010" t="s">
        <v>9030</v>
      </c>
      <c r="U37" s="1010" t="s">
        <v>10162</v>
      </c>
      <c r="V37" s="1011" t="s">
        <v>10400</v>
      </c>
      <c r="W37" s="1012"/>
      <c r="X37" s="1011" t="s">
        <v>10171</v>
      </c>
      <c r="Y37" s="1011" t="s">
        <v>10401</v>
      </c>
      <c r="Z37" s="1013">
        <v>0.41</v>
      </c>
      <c r="AA37" s="1014" t="s">
        <v>10103</v>
      </c>
      <c r="AB37" s="1015">
        <v>180.0</v>
      </c>
      <c r="AC37" s="1015">
        <v>100.0</v>
      </c>
      <c r="AD37" s="1015">
        <v>90.0</v>
      </c>
      <c r="AE37" s="1015">
        <v>140.0</v>
      </c>
      <c r="AF37" s="1045"/>
      <c r="AG37" s="1017">
        <v>180.0</v>
      </c>
      <c r="AH37" s="1015">
        <v>100.0</v>
      </c>
      <c r="AI37" s="1015">
        <v>90.0</v>
      </c>
      <c r="AJ37" s="1015">
        <v>140.0</v>
      </c>
      <c r="AK37" s="1018"/>
      <c r="AL37" s="1018"/>
      <c r="AM37" s="1018"/>
      <c r="AN37" s="1018"/>
      <c r="AO37" s="1018"/>
      <c r="AP37" s="1019"/>
      <c r="AQ37" s="1020"/>
      <c r="AR37" s="1057"/>
      <c r="AS37" s="1019"/>
      <c r="AT37" s="1019"/>
      <c r="AU37" s="1019"/>
      <c r="AV37" s="1019"/>
      <c r="AW37" s="1019"/>
      <c r="AX37" s="1018"/>
      <c r="AY37" s="1019"/>
      <c r="AZ37" s="1019"/>
      <c r="BA37" s="1019"/>
      <c r="BB37" s="1019"/>
      <c r="BC37" s="1019"/>
      <c r="BD37" s="1019"/>
      <c r="BE37" s="1019"/>
      <c r="BF37" s="1019"/>
      <c r="BG37" s="1019"/>
      <c r="BH37" s="1021"/>
      <c r="BI37" s="1021"/>
      <c r="BJ37" s="1021"/>
      <c r="BK37" s="1021"/>
      <c r="BL37" s="1021"/>
      <c r="BM37" s="1021"/>
      <c r="BN37" s="1021"/>
      <c r="BO37" s="1021"/>
      <c r="BP37" s="1021"/>
      <c r="BQ37" s="1021"/>
      <c r="BR37" s="1021"/>
      <c r="BS37" s="1021"/>
      <c r="BT37" s="1021"/>
      <c r="BU37" s="1021"/>
      <c r="BV37" s="1021"/>
      <c r="BW37" s="1021"/>
      <c r="BX37" s="1021"/>
      <c r="BY37" s="1021"/>
      <c r="BZ37" s="1021"/>
      <c r="CA37" s="1021"/>
      <c r="CB37" s="1021"/>
      <c r="CC37" s="1014" t="s">
        <v>10103</v>
      </c>
      <c r="CD37" s="1021"/>
      <c r="CE37" s="1021"/>
      <c r="CF37" s="1021"/>
      <c r="CG37" s="1021"/>
      <c r="CH37" s="1021"/>
      <c r="CI37" s="1021"/>
      <c r="CJ37" s="1021"/>
      <c r="CK37" s="1021"/>
      <c r="CL37" s="1021"/>
      <c r="CM37" s="1021"/>
      <c r="CN37" s="1021"/>
      <c r="CO37" s="1021"/>
      <c r="CP37" s="1021"/>
      <c r="CQ37" s="1021"/>
      <c r="CR37" s="1021"/>
      <c r="CS37" s="1021"/>
      <c r="CT37" s="1021"/>
      <c r="CU37" s="1021"/>
      <c r="CV37" s="1021"/>
      <c r="CW37" s="1021"/>
      <c r="CX37" s="1021"/>
      <c r="CY37" s="1021"/>
      <c r="CZ37" s="1021"/>
      <c r="DA37" s="1021"/>
      <c r="DB37" s="1021"/>
      <c r="DC37" s="1021"/>
      <c r="DD37" s="1021"/>
      <c r="DE37" s="1021"/>
      <c r="DF37" s="1021"/>
      <c r="DG37" s="1021"/>
      <c r="DH37" s="1021"/>
      <c r="DI37" s="1021"/>
      <c r="DJ37" s="1021"/>
      <c r="DK37" s="1021"/>
      <c r="DL37" s="1021"/>
      <c r="DM37" s="1021"/>
      <c r="DN37" s="1021"/>
      <c r="DO37" s="1021"/>
      <c r="DP37" s="1021"/>
      <c r="DQ37" s="1021"/>
      <c r="DR37" s="1021"/>
      <c r="DS37" s="1021"/>
      <c r="DT37" s="1021"/>
      <c r="DU37" s="1021"/>
      <c r="DV37" s="1021"/>
      <c r="DW37" s="1021"/>
      <c r="DX37" s="1021"/>
      <c r="DY37" s="1021"/>
      <c r="DZ37" s="1021"/>
      <c r="EA37" s="1021"/>
      <c r="EB37" s="1021"/>
      <c r="EC37" s="1021"/>
      <c r="ED37" s="1021"/>
      <c r="EE37" s="1021"/>
      <c r="EF37" s="1021"/>
      <c r="EG37" s="1021"/>
      <c r="EH37" s="1021"/>
      <c r="EI37" s="1021"/>
      <c r="EJ37" s="1021"/>
      <c r="EK37" s="1021"/>
      <c r="EL37" s="1021"/>
      <c r="EM37" s="1021"/>
      <c r="EN37" s="1021"/>
      <c r="EO37" s="1021"/>
      <c r="EP37" s="1021"/>
      <c r="EQ37" s="1021"/>
      <c r="ER37" s="1021"/>
      <c r="ES37" s="1021"/>
      <c r="ET37" s="1021"/>
      <c r="EU37" s="1021"/>
      <c r="EV37" s="1021"/>
      <c r="EW37" s="1021"/>
      <c r="EX37" s="1021"/>
      <c r="EY37" s="1021"/>
      <c r="EZ37" s="1021"/>
      <c r="FA37" s="1021"/>
      <c r="FB37" s="1021"/>
      <c r="FC37" s="1021"/>
      <c r="FD37" s="1021"/>
      <c r="FE37" s="1021"/>
      <c r="FF37" s="1021"/>
      <c r="FG37" s="1021"/>
      <c r="FH37" s="1021"/>
      <c r="FI37" s="1021"/>
      <c r="FJ37" s="1021"/>
      <c r="FK37" s="1021"/>
      <c r="FL37" s="1021"/>
      <c r="FM37" s="1021"/>
      <c r="FN37" s="1021"/>
      <c r="FO37" s="1021"/>
      <c r="FP37" s="1021"/>
      <c r="FQ37" s="1021"/>
      <c r="FR37" s="1021"/>
      <c r="FS37" s="1021"/>
      <c r="FT37" s="1021"/>
      <c r="FU37" s="1021"/>
      <c r="FV37" s="1021"/>
      <c r="FW37" s="1021"/>
      <c r="FX37" s="1021"/>
      <c r="FY37" s="1021"/>
      <c r="FZ37" s="1021"/>
      <c r="GA37" s="1021"/>
      <c r="GB37" s="1021"/>
      <c r="GC37" s="1021"/>
      <c r="GD37" s="1021"/>
      <c r="GE37" s="1021"/>
      <c r="GF37" s="1021"/>
      <c r="GG37" s="1021"/>
      <c r="GH37" s="1021"/>
      <c r="GI37" s="1021"/>
      <c r="GJ37" s="1021"/>
      <c r="GK37" s="1021"/>
      <c r="GL37" s="1021"/>
      <c r="GM37" s="1021"/>
      <c r="GN37" s="1021"/>
      <c r="GO37" s="1021"/>
      <c r="GP37" s="1021"/>
      <c r="GQ37" s="1021"/>
      <c r="GR37" s="1021"/>
      <c r="GS37" s="1021"/>
      <c r="GT37" s="1021"/>
      <c r="GU37" s="1021"/>
      <c r="GV37" s="1021"/>
      <c r="GW37" s="1021"/>
      <c r="GX37" s="1021"/>
      <c r="GY37" s="1021"/>
      <c r="GZ37" s="1021"/>
      <c r="HA37" s="1021"/>
      <c r="HB37" s="1021"/>
      <c r="HC37" s="1021"/>
      <c r="HD37" s="1021"/>
      <c r="HE37" s="1021"/>
      <c r="HF37" s="1021"/>
      <c r="HG37" s="1021"/>
    </row>
    <row r="38">
      <c r="A38" s="999"/>
      <c r="B38" s="1036" t="s">
        <v>10431</v>
      </c>
      <c r="C38" s="1001"/>
      <c r="D38" s="475">
        <v>50.0</v>
      </c>
      <c r="E38" s="1002" t="s">
        <v>10432</v>
      </c>
      <c r="F38" s="1037" t="s">
        <v>10433</v>
      </c>
      <c r="G38" s="1025">
        <v>2.037489261576E12</v>
      </c>
      <c r="H38" s="1009">
        <v>911.0</v>
      </c>
      <c r="I38" s="1006">
        <v>0.15</v>
      </c>
      <c r="J38" s="414">
        <v>775.0</v>
      </c>
      <c r="K38" s="449" t="s">
        <v>10434</v>
      </c>
      <c r="L38" s="450" t="s">
        <v>10435</v>
      </c>
      <c r="M38" s="450" t="s">
        <v>10436</v>
      </c>
      <c r="N38" s="982" t="s">
        <v>10159</v>
      </c>
      <c r="O38" s="1043"/>
      <c r="P38" s="1044"/>
      <c r="Q38" s="1044"/>
      <c r="R38" s="1009" t="s">
        <v>8976</v>
      </c>
      <c r="S38" s="1010" t="s">
        <v>10371</v>
      </c>
      <c r="T38" s="1010" t="s">
        <v>9030</v>
      </c>
      <c r="U38" s="1010" t="s">
        <v>10162</v>
      </c>
      <c r="V38" s="1011" t="s">
        <v>10372</v>
      </c>
      <c r="W38" s="1012"/>
      <c r="X38" s="1011" t="s">
        <v>10171</v>
      </c>
      <c r="Y38" s="1011" t="s">
        <v>10373</v>
      </c>
      <c r="Z38" s="1013">
        <v>0.38</v>
      </c>
      <c r="AA38" s="1014" t="s">
        <v>10103</v>
      </c>
      <c r="AB38" s="1015">
        <v>158.0</v>
      </c>
      <c r="AC38" s="1015">
        <v>100.0</v>
      </c>
      <c r="AD38" s="1015">
        <v>90.0</v>
      </c>
      <c r="AE38" s="1015">
        <v>140.0</v>
      </c>
      <c r="AF38" s="1045"/>
      <c r="AG38" s="1017">
        <v>158.0</v>
      </c>
      <c r="AH38" s="1015">
        <v>100.0</v>
      </c>
      <c r="AI38" s="1015">
        <v>90.0</v>
      </c>
      <c r="AJ38" s="1015">
        <v>140.0</v>
      </c>
      <c r="AK38" s="1018"/>
      <c r="AL38" s="1018"/>
      <c r="AM38" s="1018"/>
      <c r="AN38" s="1018"/>
      <c r="AO38" s="1018"/>
      <c r="AP38" s="1019"/>
      <c r="AQ38" s="1020"/>
      <c r="AR38" s="1057"/>
      <c r="AS38" s="1019"/>
      <c r="AT38" s="1019"/>
      <c r="AU38" s="1019"/>
      <c r="AV38" s="1019"/>
      <c r="AW38" s="1019"/>
      <c r="AX38" s="1018"/>
      <c r="AY38" s="1019"/>
      <c r="AZ38" s="1019"/>
      <c r="BA38" s="1019"/>
      <c r="BB38" s="1019"/>
      <c r="BC38" s="1019"/>
      <c r="BD38" s="1019"/>
      <c r="BE38" s="1019"/>
      <c r="BF38" s="1019"/>
      <c r="BG38" s="1019"/>
      <c r="BH38" s="1021"/>
      <c r="BI38" s="1021"/>
      <c r="BJ38" s="1021"/>
      <c r="BK38" s="1021"/>
      <c r="BL38" s="1021"/>
      <c r="BM38" s="1021"/>
      <c r="BN38" s="1021"/>
      <c r="BO38" s="1021"/>
      <c r="BP38" s="1021"/>
      <c r="BQ38" s="1021"/>
      <c r="BR38" s="1021"/>
      <c r="BS38" s="1021"/>
      <c r="BT38" s="1021"/>
      <c r="BU38" s="1021"/>
      <c r="BV38" s="1021"/>
      <c r="BW38" s="1021"/>
      <c r="BX38" s="1021"/>
      <c r="BY38" s="1021"/>
      <c r="BZ38" s="1021"/>
      <c r="CA38" s="1021"/>
      <c r="CB38" s="1021"/>
      <c r="CC38" s="1014" t="s">
        <v>10103</v>
      </c>
      <c r="CD38" s="1021"/>
      <c r="CE38" s="1021"/>
      <c r="CF38" s="1021"/>
      <c r="CG38" s="1021"/>
      <c r="CH38" s="1021"/>
      <c r="CI38" s="1021"/>
      <c r="CJ38" s="1021"/>
      <c r="CK38" s="1021"/>
      <c r="CL38" s="1021"/>
      <c r="CM38" s="1021"/>
      <c r="CN38" s="1021"/>
      <c r="CO38" s="1021"/>
      <c r="CP38" s="1021"/>
      <c r="CQ38" s="1021"/>
      <c r="CR38" s="1021"/>
      <c r="CS38" s="1021"/>
      <c r="CT38" s="1021"/>
      <c r="CU38" s="1021"/>
      <c r="CV38" s="1021"/>
      <c r="CW38" s="1021"/>
      <c r="CX38" s="1021"/>
      <c r="CY38" s="1021"/>
      <c r="CZ38" s="1021"/>
      <c r="DA38" s="1021"/>
      <c r="DB38" s="1021"/>
      <c r="DC38" s="1021"/>
      <c r="DD38" s="1021"/>
      <c r="DE38" s="1021"/>
      <c r="DF38" s="1021"/>
      <c r="DG38" s="1021"/>
      <c r="DH38" s="1021"/>
      <c r="DI38" s="1021"/>
      <c r="DJ38" s="1021"/>
      <c r="DK38" s="1021"/>
      <c r="DL38" s="1021"/>
      <c r="DM38" s="1021"/>
      <c r="DN38" s="1021"/>
      <c r="DO38" s="1021"/>
      <c r="DP38" s="1021"/>
      <c r="DQ38" s="1021"/>
      <c r="DR38" s="1021"/>
      <c r="DS38" s="1021"/>
      <c r="DT38" s="1021"/>
      <c r="DU38" s="1021"/>
      <c r="DV38" s="1021"/>
      <c r="DW38" s="1021"/>
      <c r="DX38" s="1021"/>
      <c r="DY38" s="1021"/>
      <c r="DZ38" s="1021"/>
      <c r="EA38" s="1021"/>
      <c r="EB38" s="1021"/>
      <c r="EC38" s="1021"/>
      <c r="ED38" s="1021"/>
      <c r="EE38" s="1021"/>
      <c r="EF38" s="1021"/>
      <c r="EG38" s="1021"/>
      <c r="EH38" s="1021"/>
      <c r="EI38" s="1021"/>
      <c r="EJ38" s="1021"/>
      <c r="EK38" s="1021"/>
      <c r="EL38" s="1021"/>
      <c r="EM38" s="1021"/>
      <c r="EN38" s="1021"/>
      <c r="EO38" s="1021"/>
      <c r="EP38" s="1021"/>
      <c r="EQ38" s="1021"/>
      <c r="ER38" s="1021"/>
      <c r="ES38" s="1021"/>
      <c r="ET38" s="1021"/>
      <c r="EU38" s="1021"/>
      <c r="EV38" s="1021"/>
      <c r="EW38" s="1021"/>
      <c r="EX38" s="1021"/>
      <c r="EY38" s="1021"/>
      <c r="EZ38" s="1021"/>
      <c r="FA38" s="1021"/>
      <c r="FB38" s="1021"/>
      <c r="FC38" s="1021"/>
      <c r="FD38" s="1021"/>
      <c r="FE38" s="1021"/>
      <c r="FF38" s="1021"/>
      <c r="FG38" s="1021"/>
      <c r="FH38" s="1021"/>
      <c r="FI38" s="1021"/>
      <c r="FJ38" s="1021"/>
      <c r="FK38" s="1021"/>
      <c r="FL38" s="1021"/>
      <c r="FM38" s="1021"/>
      <c r="FN38" s="1021"/>
      <c r="FO38" s="1021"/>
      <c r="FP38" s="1021"/>
      <c r="FQ38" s="1021"/>
      <c r="FR38" s="1021"/>
      <c r="FS38" s="1021"/>
      <c r="FT38" s="1021"/>
      <c r="FU38" s="1021"/>
      <c r="FV38" s="1021"/>
      <c r="FW38" s="1021"/>
      <c r="FX38" s="1021"/>
      <c r="FY38" s="1021"/>
      <c r="FZ38" s="1021"/>
      <c r="GA38" s="1021"/>
      <c r="GB38" s="1021"/>
      <c r="GC38" s="1021"/>
      <c r="GD38" s="1021"/>
      <c r="GE38" s="1021"/>
      <c r="GF38" s="1021"/>
      <c r="GG38" s="1021"/>
      <c r="GH38" s="1021"/>
      <c r="GI38" s="1021"/>
      <c r="GJ38" s="1021"/>
      <c r="GK38" s="1021"/>
      <c r="GL38" s="1021"/>
      <c r="GM38" s="1021"/>
      <c r="GN38" s="1021"/>
      <c r="GO38" s="1021"/>
      <c r="GP38" s="1021"/>
      <c r="GQ38" s="1021"/>
      <c r="GR38" s="1021"/>
      <c r="GS38" s="1021"/>
      <c r="GT38" s="1021"/>
      <c r="GU38" s="1021"/>
      <c r="GV38" s="1021"/>
      <c r="GW38" s="1021"/>
      <c r="GX38" s="1021"/>
      <c r="GY38" s="1021"/>
      <c r="GZ38" s="1021"/>
      <c r="HA38" s="1021"/>
      <c r="HB38" s="1021"/>
      <c r="HC38" s="1021"/>
      <c r="HD38" s="1021"/>
      <c r="HE38" s="1021"/>
      <c r="HF38" s="1021"/>
      <c r="HG38" s="1021"/>
    </row>
    <row r="39">
      <c r="A39" s="999"/>
      <c r="B39" s="1036" t="s">
        <v>10437</v>
      </c>
      <c r="C39" s="1001"/>
      <c r="D39" s="475">
        <v>50.0</v>
      </c>
      <c r="E39" s="1002" t="s">
        <v>10438</v>
      </c>
      <c r="F39" s="1037" t="s">
        <v>10439</v>
      </c>
      <c r="G39" s="1059">
        <v>2.037489285145E12</v>
      </c>
      <c r="H39" s="1009">
        <v>925.0</v>
      </c>
      <c r="I39" s="1006">
        <v>0.15</v>
      </c>
      <c r="J39" s="414">
        <v>787.0</v>
      </c>
      <c r="K39" s="449" t="s">
        <v>10440</v>
      </c>
      <c r="L39" s="450" t="s">
        <v>10441</v>
      </c>
      <c r="M39" s="450" t="s">
        <v>10436</v>
      </c>
      <c r="N39" s="982" t="s">
        <v>10159</v>
      </c>
      <c r="O39" s="1043"/>
      <c r="P39" s="1044"/>
      <c r="Q39" s="1044"/>
      <c r="R39" s="1009" t="s">
        <v>8976</v>
      </c>
      <c r="S39" s="1010" t="s">
        <v>10371</v>
      </c>
      <c r="T39" s="1010" t="s">
        <v>9030</v>
      </c>
      <c r="U39" s="1010" t="s">
        <v>10162</v>
      </c>
      <c r="V39" s="1011" t="s">
        <v>10381</v>
      </c>
      <c r="W39" s="1012"/>
      <c r="X39" s="1011" t="s">
        <v>10171</v>
      </c>
      <c r="Y39" s="1011" t="s">
        <v>10419</v>
      </c>
      <c r="Z39" s="1013">
        <v>0.39</v>
      </c>
      <c r="AA39" s="1014" t="s">
        <v>10103</v>
      </c>
      <c r="AB39" s="1015">
        <v>150.0</v>
      </c>
      <c r="AC39" s="1015">
        <v>100.0</v>
      </c>
      <c r="AD39" s="1015">
        <v>90.0</v>
      </c>
      <c r="AE39" s="1015">
        <v>140.0</v>
      </c>
      <c r="AF39" s="1045"/>
      <c r="AG39" s="1017">
        <v>150.0</v>
      </c>
      <c r="AH39" s="1015">
        <v>100.0</v>
      </c>
      <c r="AI39" s="1015">
        <v>90.0</v>
      </c>
      <c r="AJ39" s="1015">
        <v>140.0</v>
      </c>
      <c r="AK39" s="1018"/>
      <c r="AL39" s="1018"/>
      <c r="AM39" s="1018"/>
      <c r="AN39" s="1018"/>
      <c r="AO39" s="1018"/>
      <c r="AP39" s="1019"/>
      <c r="AQ39" s="1020"/>
      <c r="AR39" s="1057"/>
      <c r="AS39" s="1019"/>
      <c r="AT39" s="1019"/>
      <c r="AU39" s="1019"/>
      <c r="AV39" s="1019"/>
      <c r="AW39" s="1019"/>
      <c r="AX39" s="1018"/>
      <c r="AY39" s="1019"/>
      <c r="AZ39" s="1019"/>
      <c r="BA39" s="1019"/>
      <c r="BB39" s="1019"/>
      <c r="BC39" s="1019"/>
      <c r="BD39" s="1019"/>
      <c r="BE39" s="1019"/>
      <c r="BF39" s="1019"/>
      <c r="BG39" s="1019"/>
      <c r="BH39" s="1021"/>
      <c r="BI39" s="1021"/>
      <c r="BJ39" s="1021"/>
      <c r="BK39" s="1021"/>
      <c r="BL39" s="1021"/>
      <c r="BM39" s="1021"/>
      <c r="BN39" s="1021"/>
      <c r="BO39" s="1021"/>
      <c r="BP39" s="1021"/>
      <c r="BQ39" s="1021"/>
      <c r="BR39" s="1021"/>
      <c r="BS39" s="1021"/>
      <c r="BT39" s="1021"/>
      <c r="BU39" s="1021"/>
      <c r="BV39" s="1021"/>
      <c r="BW39" s="1021"/>
      <c r="BX39" s="1021"/>
      <c r="BY39" s="1021"/>
      <c r="BZ39" s="1021"/>
      <c r="CA39" s="1021"/>
      <c r="CB39" s="1021"/>
      <c r="CC39" s="1014" t="s">
        <v>10103</v>
      </c>
      <c r="CD39" s="1021"/>
      <c r="CE39" s="1021"/>
      <c r="CF39" s="1021"/>
      <c r="CG39" s="1021"/>
      <c r="CH39" s="1021"/>
      <c r="CI39" s="1021"/>
      <c r="CJ39" s="1021"/>
      <c r="CK39" s="1021"/>
      <c r="CL39" s="1021"/>
      <c r="CM39" s="1021"/>
      <c r="CN39" s="1021"/>
      <c r="CO39" s="1021"/>
      <c r="CP39" s="1021"/>
      <c r="CQ39" s="1021"/>
      <c r="CR39" s="1021"/>
      <c r="CS39" s="1021"/>
      <c r="CT39" s="1021"/>
      <c r="CU39" s="1021"/>
      <c r="CV39" s="1021"/>
      <c r="CW39" s="1021"/>
      <c r="CX39" s="1021"/>
      <c r="CY39" s="1021"/>
      <c r="CZ39" s="1021"/>
      <c r="DA39" s="1021"/>
      <c r="DB39" s="1021"/>
      <c r="DC39" s="1021"/>
      <c r="DD39" s="1021"/>
      <c r="DE39" s="1021"/>
      <c r="DF39" s="1021"/>
      <c r="DG39" s="1021"/>
      <c r="DH39" s="1021"/>
      <c r="DI39" s="1021"/>
      <c r="DJ39" s="1021"/>
      <c r="DK39" s="1021"/>
      <c r="DL39" s="1021"/>
      <c r="DM39" s="1021"/>
      <c r="DN39" s="1021"/>
      <c r="DO39" s="1021"/>
      <c r="DP39" s="1021"/>
      <c r="DQ39" s="1021"/>
      <c r="DR39" s="1021"/>
      <c r="DS39" s="1021"/>
      <c r="DT39" s="1021"/>
      <c r="DU39" s="1021"/>
      <c r="DV39" s="1021"/>
      <c r="DW39" s="1021"/>
      <c r="DX39" s="1021"/>
      <c r="DY39" s="1021"/>
      <c r="DZ39" s="1021"/>
      <c r="EA39" s="1021"/>
      <c r="EB39" s="1021"/>
      <c r="EC39" s="1021"/>
      <c r="ED39" s="1021"/>
      <c r="EE39" s="1021"/>
      <c r="EF39" s="1021"/>
      <c r="EG39" s="1021"/>
      <c r="EH39" s="1021"/>
      <c r="EI39" s="1021"/>
      <c r="EJ39" s="1021"/>
      <c r="EK39" s="1021"/>
      <c r="EL39" s="1021"/>
      <c r="EM39" s="1021"/>
      <c r="EN39" s="1021"/>
      <c r="EO39" s="1021"/>
      <c r="EP39" s="1021"/>
      <c r="EQ39" s="1021"/>
      <c r="ER39" s="1021"/>
      <c r="ES39" s="1021"/>
      <c r="ET39" s="1021"/>
      <c r="EU39" s="1021"/>
      <c r="EV39" s="1021"/>
      <c r="EW39" s="1021"/>
      <c r="EX39" s="1021"/>
      <c r="EY39" s="1021"/>
      <c r="EZ39" s="1021"/>
      <c r="FA39" s="1021"/>
      <c r="FB39" s="1021"/>
      <c r="FC39" s="1021"/>
      <c r="FD39" s="1021"/>
      <c r="FE39" s="1021"/>
      <c r="FF39" s="1021"/>
      <c r="FG39" s="1021"/>
      <c r="FH39" s="1021"/>
      <c r="FI39" s="1021"/>
      <c r="FJ39" s="1021"/>
      <c r="FK39" s="1021"/>
      <c r="FL39" s="1021"/>
      <c r="FM39" s="1021"/>
      <c r="FN39" s="1021"/>
      <c r="FO39" s="1021"/>
      <c r="FP39" s="1021"/>
      <c r="FQ39" s="1021"/>
      <c r="FR39" s="1021"/>
      <c r="FS39" s="1021"/>
      <c r="FT39" s="1021"/>
      <c r="FU39" s="1021"/>
      <c r="FV39" s="1021"/>
      <c r="FW39" s="1021"/>
      <c r="FX39" s="1021"/>
      <c r="FY39" s="1021"/>
      <c r="FZ39" s="1021"/>
      <c r="GA39" s="1021"/>
      <c r="GB39" s="1021"/>
      <c r="GC39" s="1021"/>
      <c r="GD39" s="1021"/>
      <c r="GE39" s="1021"/>
      <c r="GF39" s="1021"/>
      <c r="GG39" s="1021"/>
      <c r="GH39" s="1021"/>
      <c r="GI39" s="1021"/>
      <c r="GJ39" s="1021"/>
      <c r="GK39" s="1021"/>
      <c r="GL39" s="1021"/>
      <c r="GM39" s="1021"/>
      <c r="GN39" s="1021"/>
      <c r="GO39" s="1021"/>
      <c r="GP39" s="1021"/>
      <c r="GQ39" s="1021"/>
      <c r="GR39" s="1021"/>
      <c r="GS39" s="1021"/>
      <c r="GT39" s="1021"/>
      <c r="GU39" s="1021"/>
      <c r="GV39" s="1021"/>
      <c r="GW39" s="1021"/>
      <c r="GX39" s="1021"/>
      <c r="GY39" s="1021"/>
      <c r="GZ39" s="1021"/>
      <c r="HA39" s="1021"/>
      <c r="HB39" s="1021"/>
      <c r="HC39" s="1021"/>
      <c r="HD39" s="1021"/>
      <c r="HE39" s="1021"/>
      <c r="HF39" s="1021"/>
      <c r="HG39" s="1021"/>
    </row>
    <row r="40">
      <c r="A40" s="999"/>
      <c r="B40" s="1036" t="s">
        <v>10442</v>
      </c>
      <c r="C40" s="1001"/>
      <c r="D40" s="475">
        <v>50.0</v>
      </c>
      <c r="E40" s="1002" t="s">
        <v>10443</v>
      </c>
      <c r="F40" s="1037" t="s">
        <v>10444</v>
      </c>
      <c r="G40" s="1059">
        <v>2.037489291207E12</v>
      </c>
      <c r="H40" s="1009">
        <v>936.0</v>
      </c>
      <c r="I40" s="1006">
        <v>0.15</v>
      </c>
      <c r="J40" s="414">
        <v>796.0</v>
      </c>
      <c r="K40" s="449" t="s">
        <v>10445</v>
      </c>
      <c r="L40" s="450" t="s">
        <v>10446</v>
      </c>
      <c r="M40" s="450" t="s">
        <v>10436</v>
      </c>
      <c r="N40" s="982" t="s">
        <v>10159</v>
      </c>
      <c r="O40" s="1043"/>
      <c r="P40" s="1044"/>
      <c r="Q40" s="1044"/>
      <c r="R40" s="1009" t="s">
        <v>8976</v>
      </c>
      <c r="S40" s="1010" t="s">
        <v>10389</v>
      </c>
      <c r="T40" s="1010" t="s">
        <v>9030</v>
      </c>
      <c r="U40" s="1010" t="s">
        <v>10162</v>
      </c>
      <c r="V40" s="1011" t="s">
        <v>10390</v>
      </c>
      <c r="W40" s="1012"/>
      <c r="X40" s="1011" t="s">
        <v>10171</v>
      </c>
      <c r="Y40" s="1011" t="s">
        <v>10391</v>
      </c>
      <c r="Z40" s="1013">
        <v>0.38</v>
      </c>
      <c r="AA40" s="1014" t="s">
        <v>10103</v>
      </c>
      <c r="AB40" s="1015">
        <v>165.0</v>
      </c>
      <c r="AC40" s="1015">
        <v>100.0</v>
      </c>
      <c r="AD40" s="1015">
        <v>90.0</v>
      </c>
      <c r="AE40" s="1015">
        <v>140.0</v>
      </c>
      <c r="AF40" s="1045"/>
      <c r="AG40" s="1017">
        <v>165.0</v>
      </c>
      <c r="AH40" s="1015">
        <v>100.0</v>
      </c>
      <c r="AI40" s="1015">
        <v>90.0</v>
      </c>
      <c r="AJ40" s="1015">
        <v>140.0</v>
      </c>
      <c r="AK40" s="1018"/>
      <c r="AL40" s="1018"/>
      <c r="AM40" s="1018"/>
      <c r="AN40" s="1018"/>
      <c r="AO40" s="1018"/>
      <c r="AP40" s="1019"/>
      <c r="AQ40" s="1020"/>
      <c r="AR40" s="1057"/>
      <c r="AS40" s="1019"/>
      <c r="AT40" s="1019"/>
      <c r="AU40" s="1019"/>
      <c r="AV40" s="1019"/>
      <c r="AW40" s="1019"/>
      <c r="AX40" s="1018"/>
      <c r="AY40" s="1019"/>
      <c r="AZ40" s="1019"/>
      <c r="BA40" s="1019"/>
      <c r="BB40" s="1019"/>
      <c r="BC40" s="1019"/>
      <c r="BD40" s="1019"/>
      <c r="BE40" s="1019"/>
      <c r="BF40" s="1019"/>
      <c r="BG40" s="1019"/>
      <c r="BH40" s="1021"/>
      <c r="BI40" s="1021"/>
      <c r="BJ40" s="1021"/>
      <c r="BK40" s="1021"/>
      <c r="BL40" s="1021"/>
      <c r="BM40" s="1021"/>
      <c r="BN40" s="1021"/>
      <c r="BO40" s="1021"/>
      <c r="BP40" s="1021"/>
      <c r="BQ40" s="1021"/>
      <c r="BR40" s="1021"/>
      <c r="BS40" s="1021"/>
      <c r="BT40" s="1021"/>
      <c r="BU40" s="1021"/>
      <c r="BV40" s="1021"/>
      <c r="BW40" s="1021"/>
      <c r="BX40" s="1021"/>
      <c r="BY40" s="1021"/>
      <c r="BZ40" s="1021"/>
      <c r="CA40" s="1021"/>
      <c r="CB40" s="1021"/>
      <c r="CC40" s="1014" t="s">
        <v>10103</v>
      </c>
      <c r="CD40" s="1021"/>
      <c r="CE40" s="1021"/>
      <c r="CF40" s="1021"/>
      <c r="CG40" s="1021"/>
      <c r="CH40" s="1021"/>
      <c r="CI40" s="1021"/>
      <c r="CJ40" s="1021"/>
      <c r="CK40" s="1021"/>
      <c r="CL40" s="1021"/>
      <c r="CM40" s="1021"/>
      <c r="CN40" s="1021"/>
      <c r="CO40" s="1021"/>
      <c r="CP40" s="1021"/>
      <c r="CQ40" s="1021"/>
      <c r="CR40" s="1021"/>
      <c r="CS40" s="1021"/>
      <c r="CT40" s="1021"/>
      <c r="CU40" s="1021"/>
      <c r="CV40" s="1021"/>
      <c r="CW40" s="1021"/>
      <c r="CX40" s="1021"/>
      <c r="CY40" s="1021"/>
      <c r="CZ40" s="1021"/>
      <c r="DA40" s="1021"/>
      <c r="DB40" s="1021"/>
      <c r="DC40" s="1021"/>
      <c r="DD40" s="1021"/>
      <c r="DE40" s="1021"/>
      <c r="DF40" s="1021"/>
      <c r="DG40" s="1021"/>
      <c r="DH40" s="1021"/>
      <c r="DI40" s="1021"/>
      <c r="DJ40" s="1021"/>
      <c r="DK40" s="1021"/>
      <c r="DL40" s="1021"/>
      <c r="DM40" s="1021"/>
      <c r="DN40" s="1021"/>
      <c r="DO40" s="1021"/>
      <c r="DP40" s="1021"/>
      <c r="DQ40" s="1021"/>
      <c r="DR40" s="1021"/>
      <c r="DS40" s="1021"/>
      <c r="DT40" s="1021"/>
      <c r="DU40" s="1021"/>
      <c r="DV40" s="1021"/>
      <c r="DW40" s="1021"/>
      <c r="DX40" s="1021"/>
      <c r="DY40" s="1021"/>
      <c r="DZ40" s="1021"/>
      <c r="EA40" s="1021"/>
      <c r="EB40" s="1021"/>
      <c r="EC40" s="1021"/>
      <c r="ED40" s="1021"/>
      <c r="EE40" s="1021"/>
      <c r="EF40" s="1021"/>
      <c r="EG40" s="1021"/>
      <c r="EH40" s="1021"/>
      <c r="EI40" s="1021"/>
      <c r="EJ40" s="1021"/>
      <c r="EK40" s="1021"/>
      <c r="EL40" s="1021"/>
      <c r="EM40" s="1021"/>
      <c r="EN40" s="1021"/>
      <c r="EO40" s="1021"/>
      <c r="EP40" s="1021"/>
      <c r="EQ40" s="1021"/>
      <c r="ER40" s="1021"/>
      <c r="ES40" s="1021"/>
      <c r="ET40" s="1021"/>
      <c r="EU40" s="1021"/>
      <c r="EV40" s="1021"/>
      <c r="EW40" s="1021"/>
      <c r="EX40" s="1021"/>
      <c r="EY40" s="1021"/>
      <c r="EZ40" s="1021"/>
      <c r="FA40" s="1021"/>
      <c r="FB40" s="1021"/>
      <c r="FC40" s="1021"/>
      <c r="FD40" s="1021"/>
      <c r="FE40" s="1021"/>
      <c r="FF40" s="1021"/>
      <c r="FG40" s="1021"/>
      <c r="FH40" s="1021"/>
      <c r="FI40" s="1021"/>
      <c r="FJ40" s="1021"/>
      <c r="FK40" s="1021"/>
      <c r="FL40" s="1021"/>
      <c r="FM40" s="1021"/>
      <c r="FN40" s="1021"/>
      <c r="FO40" s="1021"/>
      <c r="FP40" s="1021"/>
      <c r="FQ40" s="1021"/>
      <c r="FR40" s="1021"/>
      <c r="FS40" s="1021"/>
      <c r="FT40" s="1021"/>
      <c r="FU40" s="1021"/>
      <c r="FV40" s="1021"/>
      <c r="FW40" s="1021"/>
      <c r="FX40" s="1021"/>
      <c r="FY40" s="1021"/>
      <c r="FZ40" s="1021"/>
      <c r="GA40" s="1021"/>
      <c r="GB40" s="1021"/>
      <c r="GC40" s="1021"/>
      <c r="GD40" s="1021"/>
      <c r="GE40" s="1021"/>
      <c r="GF40" s="1021"/>
      <c r="GG40" s="1021"/>
      <c r="GH40" s="1021"/>
      <c r="GI40" s="1021"/>
      <c r="GJ40" s="1021"/>
      <c r="GK40" s="1021"/>
      <c r="GL40" s="1021"/>
      <c r="GM40" s="1021"/>
      <c r="GN40" s="1021"/>
      <c r="GO40" s="1021"/>
      <c r="GP40" s="1021"/>
      <c r="GQ40" s="1021"/>
      <c r="GR40" s="1021"/>
      <c r="GS40" s="1021"/>
      <c r="GT40" s="1021"/>
      <c r="GU40" s="1021"/>
      <c r="GV40" s="1021"/>
      <c r="GW40" s="1021"/>
      <c r="GX40" s="1021"/>
      <c r="GY40" s="1021"/>
      <c r="GZ40" s="1021"/>
      <c r="HA40" s="1021"/>
      <c r="HB40" s="1021"/>
      <c r="HC40" s="1021"/>
      <c r="HD40" s="1021"/>
      <c r="HE40" s="1021"/>
      <c r="HF40" s="1021"/>
      <c r="HG40" s="1021"/>
    </row>
    <row r="41">
      <c r="A41" s="999"/>
      <c r="B41" s="1036" t="s">
        <v>10447</v>
      </c>
      <c r="C41" s="1001"/>
      <c r="D41" s="475">
        <v>50.0</v>
      </c>
      <c r="E41" s="1002" t="s">
        <v>10448</v>
      </c>
      <c r="F41" s="1037" t="s">
        <v>10449</v>
      </c>
      <c r="G41" s="1059">
        <v>2.037489313619E12</v>
      </c>
      <c r="H41" s="1009">
        <v>1001.0</v>
      </c>
      <c r="I41" s="1006">
        <v>0.15</v>
      </c>
      <c r="J41" s="414">
        <v>851.0</v>
      </c>
      <c r="K41" s="449" t="s">
        <v>10450</v>
      </c>
      <c r="L41" s="450" t="s">
        <v>10451</v>
      </c>
      <c r="M41" s="450" t="s">
        <v>10436</v>
      </c>
      <c r="N41" s="982" t="s">
        <v>10159</v>
      </c>
      <c r="O41" s="1043"/>
      <c r="P41" s="1044"/>
      <c r="Q41" s="1044"/>
      <c r="R41" s="1009" t="s">
        <v>8976</v>
      </c>
      <c r="S41" s="1010" t="s">
        <v>10399</v>
      </c>
      <c r="T41" s="1010" t="s">
        <v>9030</v>
      </c>
      <c r="U41" s="1010" t="s">
        <v>10162</v>
      </c>
      <c r="V41" s="1011" t="s">
        <v>10400</v>
      </c>
      <c r="W41" s="1012"/>
      <c r="X41" s="1011" t="s">
        <v>10171</v>
      </c>
      <c r="Y41" s="1011" t="s">
        <v>10401</v>
      </c>
      <c r="Z41" s="1013">
        <v>0.41</v>
      </c>
      <c r="AA41" s="1014" t="s">
        <v>10103</v>
      </c>
      <c r="AB41" s="1015">
        <v>180.0</v>
      </c>
      <c r="AC41" s="1015">
        <v>100.0</v>
      </c>
      <c r="AD41" s="1015">
        <v>90.0</v>
      </c>
      <c r="AE41" s="1015">
        <v>140.0</v>
      </c>
      <c r="AF41" s="1045"/>
      <c r="AG41" s="1017">
        <v>180.0</v>
      </c>
      <c r="AH41" s="1015">
        <v>100.0</v>
      </c>
      <c r="AI41" s="1015">
        <v>90.0</v>
      </c>
      <c r="AJ41" s="1015">
        <v>140.0</v>
      </c>
      <c r="AK41" s="1018"/>
      <c r="AL41" s="1018"/>
      <c r="AM41" s="1018"/>
      <c r="AN41" s="1018"/>
      <c r="AO41" s="1018"/>
      <c r="AP41" s="1019"/>
      <c r="AQ41" s="1020"/>
      <c r="AR41" s="1057"/>
      <c r="AS41" s="1019"/>
      <c r="AT41" s="1019"/>
      <c r="AU41" s="1019"/>
      <c r="AV41" s="1019"/>
      <c r="AW41" s="1019"/>
      <c r="AX41" s="1018"/>
      <c r="AY41" s="1019"/>
      <c r="AZ41" s="1019"/>
      <c r="BA41" s="1019"/>
      <c r="BB41" s="1019"/>
      <c r="BC41" s="1019"/>
      <c r="BD41" s="1019"/>
      <c r="BE41" s="1019"/>
      <c r="BF41" s="1019"/>
      <c r="BG41" s="1019"/>
      <c r="BH41" s="1021"/>
      <c r="BI41" s="1021"/>
      <c r="BJ41" s="1021"/>
      <c r="BK41" s="1021"/>
      <c r="BL41" s="1021"/>
      <c r="BM41" s="1021"/>
      <c r="BN41" s="1021"/>
      <c r="BO41" s="1021"/>
      <c r="BP41" s="1021"/>
      <c r="BQ41" s="1021"/>
      <c r="BR41" s="1021"/>
      <c r="BS41" s="1021"/>
      <c r="BT41" s="1021"/>
      <c r="BU41" s="1021"/>
      <c r="BV41" s="1021"/>
      <c r="BW41" s="1021"/>
      <c r="BX41" s="1021"/>
      <c r="BY41" s="1021"/>
      <c r="BZ41" s="1021"/>
      <c r="CA41" s="1021"/>
      <c r="CB41" s="1021"/>
      <c r="CC41" s="1014" t="s">
        <v>10103</v>
      </c>
      <c r="CD41" s="1021"/>
      <c r="CE41" s="1021"/>
      <c r="CF41" s="1021"/>
      <c r="CG41" s="1021"/>
      <c r="CH41" s="1021"/>
      <c r="CI41" s="1021"/>
      <c r="CJ41" s="1021"/>
      <c r="CK41" s="1021"/>
      <c r="CL41" s="1021"/>
      <c r="CM41" s="1021"/>
      <c r="CN41" s="1021"/>
      <c r="CO41" s="1021"/>
      <c r="CP41" s="1021"/>
      <c r="CQ41" s="1021"/>
      <c r="CR41" s="1021"/>
      <c r="CS41" s="1021"/>
      <c r="CT41" s="1021"/>
      <c r="CU41" s="1021"/>
      <c r="CV41" s="1021"/>
      <c r="CW41" s="1021"/>
      <c r="CX41" s="1021"/>
      <c r="CY41" s="1021"/>
      <c r="CZ41" s="1021"/>
      <c r="DA41" s="1021"/>
      <c r="DB41" s="1021"/>
      <c r="DC41" s="1021"/>
      <c r="DD41" s="1021"/>
      <c r="DE41" s="1021"/>
      <c r="DF41" s="1021"/>
      <c r="DG41" s="1021"/>
      <c r="DH41" s="1021"/>
      <c r="DI41" s="1021"/>
      <c r="DJ41" s="1021"/>
      <c r="DK41" s="1021"/>
      <c r="DL41" s="1021"/>
      <c r="DM41" s="1021"/>
      <c r="DN41" s="1021"/>
      <c r="DO41" s="1021"/>
      <c r="DP41" s="1021"/>
      <c r="DQ41" s="1021"/>
      <c r="DR41" s="1021"/>
      <c r="DS41" s="1021"/>
      <c r="DT41" s="1021"/>
      <c r="DU41" s="1021"/>
      <c r="DV41" s="1021"/>
      <c r="DW41" s="1021"/>
      <c r="DX41" s="1021"/>
      <c r="DY41" s="1021"/>
      <c r="DZ41" s="1021"/>
      <c r="EA41" s="1021"/>
      <c r="EB41" s="1021"/>
      <c r="EC41" s="1021"/>
      <c r="ED41" s="1021"/>
      <c r="EE41" s="1021"/>
      <c r="EF41" s="1021"/>
      <c r="EG41" s="1021"/>
      <c r="EH41" s="1021"/>
      <c r="EI41" s="1021"/>
      <c r="EJ41" s="1021"/>
      <c r="EK41" s="1021"/>
      <c r="EL41" s="1021"/>
      <c r="EM41" s="1021"/>
      <c r="EN41" s="1021"/>
      <c r="EO41" s="1021"/>
      <c r="EP41" s="1021"/>
      <c r="EQ41" s="1021"/>
      <c r="ER41" s="1021"/>
      <c r="ES41" s="1021"/>
      <c r="ET41" s="1021"/>
      <c r="EU41" s="1021"/>
      <c r="EV41" s="1021"/>
      <c r="EW41" s="1021"/>
      <c r="EX41" s="1021"/>
      <c r="EY41" s="1021"/>
      <c r="EZ41" s="1021"/>
      <c r="FA41" s="1021"/>
      <c r="FB41" s="1021"/>
      <c r="FC41" s="1021"/>
      <c r="FD41" s="1021"/>
      <c r="FE41" s="1021"/>
      <c r="FF41" s="1021"/>
      <c r="FG41" s="1021"/>
      <c r="FH41" s="1021"/>
      <c r="FI41" s="1021"/>
      <c r="FJ41" s="1021"/>
      <c r="FK41" s="1021"/>
      <c r="FL41" s="1021"/>
      <c r="FM41" s="1021"/>
      <c r="FN41" s="1021"/>
      <c r="FO41" s="1021"/>
      <c r="FP41" s="1021"/>
      <c r="FQ41" s="1021"/>
      <c r="FR41" s="1021"/>
      <c r="FS41" s="1021"/>
      <c r="FT41" s="1021"/>
      <c r="FU41" s="1021"/>
      <c r="FV41" s="1021"/>
      <c r="FW41" s="1021"/>
      <c r="FX41" s="1021"/>
      <c r="FY41" s="1021"/>
      <c r="FZ41" s="1021"/>
      <c r="GA41" s="1021"/>
      <c r="GB41" s="1021"/>
      <c r="GC41" s="1021"/>
      <c r="GD41" s="1021"/>
      <c r="GE41" s="1021"/>
      <c r="GF41" s="1021"/>
      <c r="GG41" s="1021"/>
      <c r="GH41" s="1021"/>
      <c r="GI41" s="1021"/>
      <c r="GJ41" s="1021"/>
      <c r="GK41" s="1021"/>
      <c r="GL41" s="1021"/>
      <c r="GM41" s="1021"/>
      <c r="GN41" s="1021"/>
      <c r="GO41" s="1021"/>
      <c r="GP41" s="1021"/>
      <c r="GQ41" s="1021"/>
      <c r="GR41" s="1021"/>
      <c r="GS41" s="1021"/>
      <c r="GT41" s="1021"/>
      <c r="GU41" s="1021"/>
      <c r="GV41" s="1021"/>
      <c r="GW41" s="1021"/>
      <c r="GX41" s="1021"/>
      <c r="GY41" s="1021"/>
      <c r="GZ41" s="1021"/>
      <c r="HA41" s="1021"/>
      <c r="HB41" s="1021"/>
      <c r="HC41" s="1021"/>
      <c r="HD41" s="1021"/>
      <c r="HE41" s="1021"/>
      <c r="HF41" s="1021"/>
      <c r="HG41" s="1021"/>
    </row>
    <row r="42">
      <c r="A42" s="974"/>
      <c r="B42" s="1036" t="s">
        <v>10452</v>
      </c>
      <c r="C42" s="976"/>
      <c r="D42" s="833">
        <v>50.0</v>
      </c>
      <c r="E42" s="977" t="s">
        <v>10453</v>
      </c>
      <c r="F42" s="1060" t="s">
        <v>10454</v>
      </c>
      <c r="G42" s="1061">
        <v>2.037489333266E12</v>
      </c>
      <c r="H42" s="985">
        <v>1045.0</v>
      </c>
      <c r="I42" s="981">
        <v>0.15</v>
      </c>
      <c r="J42" s="504">
        <v>889.0</v>
      </c>
      <c r="K42" s="449" t="s">
        <v>10455</v>
      </c>
      <c r="L42" s="450" t="s">
        <v>10456</v>
      </c>
      <c r="M42" s="450" t="s">
        <v>10436</v>
      </c>
      <c r="N42" s="982" t="s">
        <v>10159</v>
      </c>
      <c r="O42" s="1062"/>
      <c r="P42" s="1063"/>
      <c r="Q42" s="1063"/>
      <c r="R42" s="985" t="s">
        <v>8976</v>
      </c>
      <c r="S42" s="986" t="s">
        <v>10399</v>
      </c>
      <c r="T42" s="986" t="s">
        <v>9030</v>
      </c>
      <c r="U42" s="986" t="s">
        <v>10162</v>
      </c>
      <c r="V42" s="987" t="s">
        <v>10409</v>
      </c>
      <c r="W42" s="988"/>
      <c r="X42" s="987" t="s">
        <v>10171</v>
      </c>
      <c r="Y42" s="987" t="s">
        <v>10410</v>
      </c>
      <c r="Z42" s="989">
        <v>0.43</v>
      </c>
      <c r="AA42" s="990" t="s">
        <v>10103</v>
      </c>
      <c r="AB42" s="991">
        <v>185.0</v>
      </c>
      <c r="AC42" s="991">
        <v>100.0</v>
      </c>
      <c r="AD42" s="991">
        <v>90.0</v>
      </c>
      <c r="AE42" s="991">
        <v>140.0</v>
      </c>
      <c r="AF42" s="1064"/>
      <c r="AG42" s="993">
        <v>185.0</v>
      </c>
      <c r="AH42" s="991">
        <v>100.0</v>
      </c>
      <c r="AI42" s="991">
        <v>90.0</v>
      </c>
      <c r="AJ42" s="991">
        <v>140.0</v>
      </c>
      <c r="AK42" s="994"/>
      <c r="AL42" s="994"/>
      <c r="AM42" s="994"/>
      <c r="AN42" s="994"/>
      <c r="AO42" s="994"/>
      <c r="AP42" s="995"/>
      <c r="AQ42" s="996"/>
      <c r="AR42" s="1065"/>
      <c r="AS42" s="995"/>
      <c r="AT42" s="995"/>
      <c r="AU42" s="995"/>
      <c r="AV42" s="995"/>
      <c r="AW42" s="995"/>
      <c r="AX42" s="994"/>
      <c r="AY42" s="995"/>
      <c r="AZ42" s="995"/>
      <c r="BA42" s="995"/>
      <c r="BB42" s="995"/>
      <c r="BC42" s="995"/>
      <c r="BD42" s="995"/>
      <c r="BE42" s="995"/>
      <c r="BF42" s="995"/>
      <c r="BG42" s="995"/>
      <c r="BH42" s="997"/>
      <c r="BI42" s="997"/>
      <c r="BJ42" s="997"/>
      <c r="BK42" s="997"/>
      <c r="BL42" s="997"/>
      <c r="BM42" s="997"/>
      <c r="BN42" s="997"/>
      <c r="BO42" s="997"/>
      <c r="BP42" s="997"/>
      <c r="BQ42" s="997"/>
      <c r="BR42" s="997"/>
      <c r="BS42" s="997"/>
      <c r="BT42" s="997"/>
      <c r="BU42" s="997"/>
      <c r="BV42" s="997"/>
      <c r="BW42" s="997"/>
      <c r="BX42" s="997"/>
      <c r="BY42" s="997"/>
      <c r="BZ42" s="997"/>
      <c r="CA42" s="997"/>
      <c r="CB42" s="997"/>
      <c r="CC42" s="990" t="s">
        <v>10103</v>
      </c>
      <c r="CD42" s="997"/>
      <c r="CE42" s="997"/>
      <c r="CF42" s="997"/>
      <c r="CG42" s="997"/>
      <c r="CH42" s="997"/>
      <c r="CI42" s="997"/>
      <c r="CJ42" s="997"/>
      <c r="CK42" s="997"/>
      <c r="CL42" s="997"/>
      <c r="CM42" s="997"/>
      <c r="CN42" s="997"/>
      <c r="CO42" s="997"/>
      <c r="CP42" s="997"/>
      <c r="CQ42" s="997"/>
      <c r="CR42" s="997"/>
      <c r="CS42" s="997"/>
      <c r="CT42" s="997"/>
      <c r="CU42" s="997"/>
      <c r="CV42" s="997"/>
      <c r="CW42" s="997"/>
      <c r="CX42" s="997"/>
      <c r="CY42" s="997"/>
      <c r="CZ42" s="997"/>
      <c r="DA42" s="997"/>
      <c r="DB42" s="997"/>
      <c r="DC42" s="997"/>
      <c r="DD42" s="997"/>
      <c r="DE42" s="997"/>
      <c r="DF42" s="997"/>
      <c r="DG42" s="997"/>
      <c r="DH42" s="997"/>
      <c r="DI42" s="997"/>
      <c r="DJ42" s="997"/>
      <c r="DK42" s="997"/>
      <c r="DL42" s="997"/>
      <c r="DM42" s="997"/>
      <c r="DN42" s="997"/>
      <c r="DO42" s="997"/>
      <c r="DP42" s="997"/>
      <c r="DQ42" s="997"/>
      <c r="DR42" s="997"/>
      <c r="DS42" s="997"/>
      <c r="DT42" s="997"/>
      <c r="DU42" s="997"/>
      <c r="DV42" s="997"/>
      <c r="DW42" s="997"/>
      <c r="DX42" s="997"/>
      <c r="DY42" s="997"/>
      <c r="DZ42" s="997"/>
      <c r="EA42" s="997"/>
      <c r="EB42" s="997"/>
      <c r="EC42" s="997"/>
      <c r="ED42" s="997"/>
      <c r="EE42" s="997"/>
      <c r="EF42" s="997"/>
      <c r="EG42" s="997"/>
      <c r="EH42" s="997"/>
      <c r="EI42" s="997"/>
      <c r="EJ42" s="997"/>
      <c r="EK42" s="997"/>
      <c r="EL42" s="997"/>
      <c r="EM42" s="997"/>
      <c r="EN42" s="997"/>
      <c r="EO42" s="997"/>
      <c r="EP42" s="997"/>
      <c r="EQ42" s="997"/>
      <c r="ER42" s="997"/>
      <c r="ES42" s="997"/>
      <c r="ET42" s="997"/>
      <c r="EU42" s="997"/>
      <c r="EV42" s="997"/>
      <c r="EW42" s="997"/>
      <c r="EX42" s="997"/>
      <c r="EY42" s="997"/>
      <c r="EZ42" s="997"/>
      <c r="FA42" s="997"/>
      <c r="FB42" s="997"/>
      <c r="FC42" s="997"/>
      <c r="FD42" s="997"/>
      <c r="FE42" s="997"/>
      <c r="FF42" s="997"/>
      <c r="FG42" s="997"/>
      <c r="FH42" s="997"/>
      <c r="FI42" s="997"/>
      <c r="FJ42" s="997"/>
      <c r="FK42" s="997"/>
      <c r="FL42" s="997"/>
      <c r="FM42" s="997"/>
      <c r="FN42" s="997"/>
      <c r="FO42" s="997"/>
      <c r="FP42" s="997"/>
      <c r="FQ42" s="997"/>
      <c r="FR42" s="997"/>
      <c r="FS42" s="997"/>
      <c r="FT42" s="997"/>
      <c r="FU42" s="997"/>
      <c r="FV42" s="997"/>
      <c r="FW42" s="997"/>
      <c r="FX42" s="997"/>
      <c r="FY42" s="997"/>
      <c r="FZ42" s="997"/>
      <c r="GA42" s="997"/>
      <c r="GB42" s="997"/>
      <c r="GC42" s="997"/>
      <c r="GD42" s="997"/>
      <c r="GE42" s="997"/>
      <c r="GF42" s="997"/>
      <c r="GG42" s="997"/>
      <c r="GH42" s="997"/>
      <c r="GI42" s="997"/>
      <c r="GJ42" s="997"/>
      <c r="GK42" s="997"/>
      <c r="GL42" s="997"/>
      <c r="GM42" s="997"/>
      <c r="GN42" s="997"/>
      <c r="GO42" s="997"/>
      <c r="GP42" s="997"/>
      <c r="GQ42" s="997"/>
      <c r="GR42" s="997"/>
      <c r="GS42" s="997"/>
      <c r="GT42" s="997"/>
      <c r="GU42" s="997"/>
      <c r="GV42" s="997"/>
      <c r="GW42" s="997"/>
      <c r="GX42" s="997"/>
      <c r="GY42" s="997"/>
      <c r="GZ42" s="997"/>
      <c r="HA42" s="997"/>
      <c r="HB42" s="997"/>
      <c r="HC42" s="997"/>
      <c r="HD42" s="997"/>
      <c r="HE42" s="997"/>
      <c r="HF42" s="997"/>
      <c r="HG42" s="997"/>
    </row>
    <row r="43">
      <c r="A43" s="999"/>
      <c r="B43" s="1036" t="s">
        <v>10457</v>
      </c>
      <c r="C43" s="926" t="s">
        <v>6943</v>
      </c>
      <c r="D43" s="475">
        <v>0.0</v>
      </c>
      <c r="E43" s="1002" t="s">
        <v>10458</v>
      </c>
      <c r="F43" s="1054" t="s">
        <v>10459</v>
      </c>
      <c r="G43" s="1059">
        <v>2.037489718599E12</v>
      </c>
      <c r="H43" s="1009">
        <v>911.0</v>
      </c>
      <c r="I43" s="1048">
        <v>0.25</v>
      </c>
      <c r="J43" s="414">
        <v>684.0</v>
      </c>
      <c r="K43" s="449" t="s">
        <v>10460</v>
      </c>
      <c r="L43" s="450" t="s">
        <v>10461</v>
      </c>
      <c r="M43" s="450" t="s">
        <v>10462</v>
      </c>
      <c r="N43" s="982" t="s">
        <v>10159</v>
      </c>
      <c r="O43" s="1043"/>
      <c r="P43" s="1044"/>
      <c r="Q43" s="1044"/>
      <c r="R43" s="1009" t="s">
        <v>8976</v>
      </c>
      <c r="S43" s="1010" t="s">
        <v>10371</v>
      </c>
      <c r="T43" s="1010" t="s">
        <v>9030</v>
      </c>
      <c r="U43" s="1010" t="s">
        <v>10162</v>
      </c>
      <c r="V43" s="1011" t="s">
        <v>10463</v>
      </c>
      <c r="W43" s="1012"/>
      <c r="X43" s="1011" t="s">
        <v>10171</v>
      </c>
      <c r="Y43" s="1011" t="s">
        <v>10464</v>
      </c>
      <c r="Z43" s="1013">
        <v>0.31</v>
      </c>
      <c r="AA43" s="1014" t="s">
        <v>10103</v>
      </c>
      <c r="AB43" s="1015">
        <v>158.0</v>
      </c>
      <c r="AC43" s="1015">
        <v>100.0</v>
      </c>
      <c r="AD43" s="1015">
        <v>90.0</v>
      </c>
      <c r="AE43" s="1015">
        <v>140.0</v>
      </c>
      <c r="AF43" s="1045"/>
      <c r="AG43" s="1017">
        <v>158.0</v>
      </c>
      <c r="AH43" s="1015">
        <v>100.0</v>
      </c>
      <c r="AI43" s="1015">
        <v>90.0</v>
      </c>
      <c r="AJ43" s="1015">
        <v>140.0</v>
      </c>
      <c r="AK43" s="1018"/>
      <c r="AL43" s="1018"/>
      <c r="AM43" s="1018"/>
      <c r="AN43" s="1018"/>
      <c r="AO43" s="1018"/>
      <c r="AP43" s="1019"/>
      <c r="AQ43" s="1020"/>
      <c r="AR43" s="1057"/>
      <c r="AS43" s="1019"/>
      <c r="AT43" s="1019"/>
      <c r="AU43" s="1019"/>
      <c r="AV43" s="1019"/>
      <c r="AW43" s="1019"/>
      <c r="AX43" s="1018"/>
      <c r="AY43" s="1019"/>
      <c r="AZ43" s="1019"/>
      <c r="BA43" s="1019"/>
      <c r="BB43" s="1019"/>
      <c r="BC43" s="1019"/>
      <c r="BD43" s="1019"/>
      <c r="BE43" s="1019"/>
      <c r="BF43" s="1019"/>
      <c r="BG43" s="1019"/>
      <c r="BH43" s="1021"/>
      <c r="BI43" s="1021"/>
      <c r="BJ43" s="1021"/>
      <c r="BK43" s="1021"/>
      <c r="BL43" s="1021"/>
      <c r="BM43" s="1021"/>
      <c r="BN43" s="1021"/>
      <c r="BO43" s="1021"/>
      <c r="BP43" s="1021"/>
      <c r="BQ43" s="1021"/>
      <c r="BR43" s="1021"/>
      <c r="BS43" s="1021"/>
      <c r="BT43" s="1021"/>
      <c r="BU43" s="1021"/>
      <c r="BV43" s="1021"/>
      <c r="BW43" s="1021"/>
      <c r="BX43" s="1021"/>
      <c r="BY43" s="1021"/>
      <c r="BZ43" s="1021"/>
      <c r="CA43" s="1021"/>
      <c r="CB43" s="1021"/>
      <c r="CC43" s="1014" t="s">
        <v>10103</v>
      </c>
      <c r="CD43" s="1021"/>
      <c r="CE43" s="1021"/>
      <c r="CF43" s="1021"/>
      <c r="CG43" s="1021"/>
      <c r="CH43" s="1021"/>
      <c r="CI43" s="1021"/>
      <c r="CJ43" s="1021"/>
      <c r="CK43" s="1021"/>
      <c r="CL43" s="1021"/>
      <c r="CM43" s="1021"/>
      <c r="CN43" s="1021"/>
      <c r="CO43" s="1021"/>
      <c r="CP43" s="1021"/>
      <c r="CQ43" s="1021"/>
      <c r="CR43" s="1021"/>
      <c r="CS43" s="1021"/>
      <c r="CT43" s="1021"/>
      <c r="CU43" s="1021"/>
      <c r="CV43" s="1021"/>
      <c r="CW43" s="1021"/>
      <c r="CX43" s="1021"/>
      <c r="CY43" s="1021"/>
      <c r="CZ43" s="1021"/>
      <c r="DA43" s="1021"/>
      <c r="DB43" s="1021"/>
      <c r="DC43" s="1021"/>
      <c r="DD43" s="1021"/>
      <c r="DE43" s="1021"/>
      <c r="DF43" s="1021"/>
      <c r="DG43" s="1021"/>
      <c r="DH43" s="1021"/>
      <c r="DI43" s="1021"/>
      <c r="DJ43" s="1021"/>
      <c r="DK43" s="1021"/>
      <c r="DL43" s="1021"/>
      <c r="DM43" s="1021"/>
      <c r="DN43" s="1021"/>
      <c r="DO43" s="1021"/>
      <c r="DP43" s="1021"/>
      <c r="DQ43" s="1021"/>
      <c r="DR43" s="1021"/>
      <c r="DS43" s="1021"/>
      <c r="DT43" s="1021"/>
      <c r="DU43" s="1021"/>
      <c r="DV43" s="1021"/>
      <c r="DW43" s="1021"/>
      <c r="DX43" s="1021"/>
      <c r="DY43" s="1021"/>
      <c r="DZ43" s="1021"/>
      <c r="EA43" s="1021"/>
      <c r="EB43" s="1021"/>
      <c r="EC43" s="1021"/>
      <c r="ED43" s="1021"/>
      <c r="EE43" s="1021"/>
      <c r="EF43" s="1021"/>
      <c r="EG43" s="1021"/>
      <c r="EH43" s="1021"/>
      <c r="EI43" s="1021"/>
      <c r="EJ43" s="1021"/>
      <c r="EK43" s="1021"/>
      <c r="EL43" s="1021"/>
      <c r="EM43" s="1021"/>
      <c r="EN43" s="1021"/>
      <c r="EO43" s="1021"/>
      <c r="EP43" s="1021"/>
      <c r="EQ43" s="1021"/>
      <c r="ER43" s="1021"/>
      <c r="ES43" s="1021"/>
      <c r="ET43" s="1021"/>
      <c r="EU43" s="1021"/>
      <c r="EV43" s="1021"/>
      <c r="EW43" s="1021"/>
      <c r="EX43" s="1021"/>
      <c r="EY43" s="1021"/>
      <c r="EZ43" s="1021"/>
      <c r="FA43" s="1021"/>
      <c r="FB43" s="1021"/>
      <c r="FC43" s="1021"/>
      <c r="FD43" s="1021"/>
      <c r="FE43" s="1021"/>
      <c r="FF43" s="1021"/>
      <c r="FG43" s="1021"/>
      <c r="FH43" s="1021"/>
      <c r="FI43" s="1021"/>
      <c r="FJ43" s="1021"/>
      <c r="FK43" s="1021"/>
      <c r="FL43" s="1021"/>
      <c r="FM43" s="1021"/>
      <c r="FN43" s="1021"/>
      <c r="FO43" s="1021"/>
      <c r="FP43" s="1021"/>
      <c r="FQ43" s="1021"/>
      <c r="FR43" s="1021"/>
      <c r="FS43" s="1021"/>
      <c r="FT43" s="1021"/>
      <c r="FU43" s="1021"/>
      <c r="FV43" s="1021"/>
      <c r="FW43" s="1021"/>
      <c r="FX43" s="1021"/>
      <c r="FY43" s="1021"/>
      <c r="FZ43" s="1021"/>
      <c r="GA43" s="1021"/>
      <c r="GB43" s="1021"/>
      <c r="GC43" s="1021"/>
      <c r="GD43" s="1021"/>
      <c r="GE43" s="1021"/>
      <c r="GF43" s="1021"/>
      <c r="GG43" s="1021"/>
      <c r="GH43" s="1021"/>
      <c r="GI43" s="1021"/>
      <c r="GJ43" s="1021"/>
      <c r="GK43" s="1021"/>
      <c r="GL43" s="1021"/>
      <c r="GM43" s="1021"/>
      <c r="GN43" s="1021"/>
      <c r="GO43" s="1021"/>
      <c r="GP43" s="1021"/>
      <c r="GQ43" s="1021"/>
      <c r="GR43" s="1021"/>
      <c r="GS43" s="1021"/>
      <c r="GT43" s="1021"/>
      <c r="GU43" s="1021"/>
      <c r="GV43" s="1021"/>
      <c r="GW43" s="1021"/>
      <c r="GX43" s="1021"/>
      <c r="GY43" s="1021"/>
      <c r="GZ43" s="1021"/>
      <c r="HA43" s="1021"/>
      <c r="HB43" s="1021"/>
      <c r="HC43" s="1021"/>
      <c r="HD43" s="1021"/>
      <c r="HE43" s="1021"/>
      <c r="HF43" s="1021"/>
      <c r="HG43" s="1021"/>
    </row>
    <row r="44">
      <c r="A44" s="999"/>
      <c r="B44" s="1036" t="s">
        <v>10465</v>
      </c>
      <c r="C44" s="1001"/>
      <c r="D44" s="475">
        <v>50.0</v>
      </c>
      <c r="E44" s="1002" t="s">
        <v>10466</v>
      </c>
      <c r="F44" s="1054" t="s">
        <v>10467</v>
      </c>
      <c r="G44" s="1059">
        <v>2.037489784259E12</v>
      </c>
      <c r="H44" s="1009">
        <v>925.0</v>
      </c>
      <c r="I44" s="1006">
        <v>0.15</v>
      </c>
      <c r="J44" s="414">
        <v>787.0</v>
      </c>
      <c r="K44" s="449" t="s">
        <v>10468</v>
      </c>
      <c r="L44" s="450" t="s">
        <v>10469</v>
      </c>
      <c r="M44" s="450" t="s">
        <v>10462</v>
      </c>
      <c r="N44" s="982" t="s">
        <v>10159</v>
      </c>
      <c r="O44" s="1043"/>
      <c r="P44" s="1044"/>
      <c r="Q44" s="1044"/>
      <c r="R44" s="1009" t="s">
        <v>8976</v>
      </c>
      <c r="S44" s="1010" t="s">
        <v>10371</v>
      </c>
      <c r="T44" s="1010" t="s">
        <v>9030</v>
      </c>
      <c r="U44" s="1010" t="s">
        <v>10162</v>
      </c>
      <c r="V44" s="1011" t="s">
        <v>10381</v>
      </c>
      <c r="W44" s="1012"/>
      <c r="X44" s="1011" t="s">
        <v>10171</v>
      </c>
      <c r="Y44" s="1011" t="s">
        <v>10419</v>
      </c>
      <c r="Z44" s="1013">
        <v>0.39</v>
      </c>
      <c r="AA44" s="1014" t="s">
        <v>10103</v>
      </c>
      <c r="AB44" s="1015">
        <v>150.0</v>
      </c>
      <c r="AC44" s="1015">
        <v>100.0</v>
      </c>
      <c r="AD44" s="1015">
        <v>90.0</v>
      </c>
      <c r="AE44" s="1015">
        <v>140.0</v>
      </c>
      <c r="AF44" s="1045"/>
      <c r="AG44" s="1017">
        <v>150.0</v>
      </c>
      <c r="AH44" s="1015">
        <v>100.0</v>
      </c>
      <c r="AI44" s="1015">
        <v>90.0</v>
      </c>
      <c r="AJ44" s="1015">
        <v>140.0</v>
      </c>
      <c r="AK44" s="1018"/>
      <c r="AL44" s="1018"/>
      <c r="AM44" s="1018"/>
      <c r="AN44" s="1018"/>
      <c r="AO44" s="1018"/>
      <c r="AP44" s="1019"/>
      <c r="AQ44" s="1020"/>
      <c r="AR44" s="1057"/>
      <c r="AS44" s="1019"/>
      <c r="AT44" s="1019"/>
      <c r="AU44" s="1019"/>
      <c r="AV44" s="1019"/>
      <c r="AW44" s="1019"/>
      <c r="AX44" s="1018"/>
      <c r="AY44" s="1019"/>
      <c r="AZ44" s="1019"/>
      <c r="BA44" s="1019"/>
      <c r="BB44" s="1019"/>
      <c r="BC44" s="1019"/>
      <c r="BD44" s="1019"/>
      <c r="BE44" s="1019"/>
      <c r="BF44" s="1019"/>
      <c r="BG44" s="1019"/>
      <c r="BH44" s="1021"/>
      <c r="BI44" s="1021"/>
      <c r="BJ44" s="1021"/>
      <c r="BK44" s="1021"/>
      <c r="BL44" s="1021"/>
      <c r="BM44" s="1021"/>
      <c r="BN44" s="1021"/>
      <c r="BO44" s="1021"/>
      <c r="BP44" s="1021"/>
      <c r="BQ44" s="1021"/>
      <c r="BR44" s="1021"/>
      <c r="BS44" s="1021"/>
      <c r="BT44" s="1021"/>
      <c r="BU44" s="1021"/>
      <c r="BV44" s="1021"/>
      <c r="BW44" s="1021"/>
      <c r="BX44" s="1021"/>
      <c r="BY44" s="1021"/>
      <c r="BZ44" s="1021"/>
      <c r="CA44" s="1021"/>
      <c r="CB44" s="1021"/>
      <c r="CC44" s="1014" t="s">
        <v>10103</v>
      </c>
      <c r="CD44" s="1021"/>
      <c r="CE44" s="1021"/>
      <c r="CF44" s="1021"/>
      <c r="CG44" s="1021"/>
      <c r="CH44" s="1021"/>
      <c r="CI44" s="1021"/>
      <c r="CJ44" s="1021"/>
      <c r="CK44" s="1021"/>
      <c r="CL44" s="1021"/>
      <c r="CM44" s="1021"/>
      <c r="CN44" s="1021"/>
      <c r="CO44" s="1021"/>
      <c r="CP44" s="1021"/>
      <c r="CQ44" s="1021"/>
      <c r="CR44" s="1021"/>
      <c r="CS44" s="1021"/>
      <c r="CT44" s="1021"/>
      <c r="CU44" s="1021"/>
      <c r="CV44" s="1021"/>
      <c r="CW44" s="1021"/>
      <c r="CX44" s="1021"/>
      <c r="CY44" s="1021"/>
      <c r="CZ44" s="1021"/>
      <c r="DA44" s="1021"/>
      <c r="DB44" s="1021"/>
      <c r="DC44" s="1021"/>
      <c r="DD44" s="1021"/>
      <c r="DE44" s="1021"/>
      <c r="DF44" s="1021"/>
      <c r="DG44" s="1021"/>
      <c r="DH44" s="1021"/>
      <c r="DI44" s="1021"/>
      <c r="DJ44" s="1021"/>
      <c r="DK44" s="1021"/>
      <c r="DL44" s="1021"/>
      <c r="DM44" s="1021"/>
      <c r="DN44" s="1021"/>
      <c r="DO44" s="1021"/>
      <c r="DP44" s="1021"/>
      <c r="DQ44" s="1021"/>
      <c r="DR44" s="1021"/>
      <c r="DS44" s="1021"/>
      <c r="DT44" s="1021"/>
      <c r="DU44" s="1021"/>
      <c r="DV44" s="1021"/>
      <c r="DW44" s="1021"/>
      <c r="DX44" s="1021"/>
      <c r="DY44" s="1021"/>
      <c r="DZ44" s="1021"/>
      <c r="EA44" s="1021"/>
      <c r="EB44" s="1021"/>
      <c r="EC44" s="1021"/>
      <c r="ED44" s="1021"/>
      <c r="EE44" s="1021"/>
      <c r="EF44" s="1021"/>
      <c r="EG44" s="1021"/>
      <c r="EH44" s="1021"/>
      <c r="EI44" s="1021"/>
      <c r="EJ44" s="1021"/>
      <c r="EK44" s="1021"/>
      <c r="EL44" s="1021"/>
      <c r="EM44" s="1021"/>
      <c r="EN44" s="1021"/>
      <c r="EO44" s="1021"/>
      <c r="EP44" s="1021"/>
      <c r="EQ44" s="1021"/>
      <c r="ER44" s="1021"/>
      <c r="ES44" s="1021"/>
      <c r="ET44" s="1021"/>
      <c r="EU44" s="1021"/>
      <c r="EV44" s="1021"/>
      <c r="EW44" s="1021"/>
      <c r="EX44" s="1021"/>
      <c r="EY44" s="1021"/>
      <c r="EZ44" s="1021"/>
      <c r="FA44" s="1021"/>
      <c r="FB44" s="1021"/>
      <c r="FC44" s="1021"/>
      <c r="FD44" s="1021"/>
      <c r="FE44" s="1021"/>
      <c r="FF44" s="1021"/>
      <c r="FG44" s="1021"/>
      <c r="FH44" s="1021"/>
      <c r="FI44" s="1021"/>
      <c r="FJ44" s="1021"/>
      <c r="FK44" s="1021"/>
      <c r="FL44" s="1021"/>
      <c r="FM44" s="1021"/>
      <c r="FN44" s="1021"/>
      <c r="FO44" s="1021"/>
      <c r="FP44" s="1021"/>
      <c r="FQ44" s="1021"/>
      <c r="FR44" s="1021"/>
      <c r="FS44" s="1021"/>
      <c r="FT44" s="1021"/>
      <c r="FU44" s="1021"/>
      <c r="FV44" s="1021"/>
      <c r="FW44" s="1021"/>
      <c r="FX44" s="1021"/>
      <c r="FY44" s="1021"/>
      <c r="FZ44" s="1021"/>
      <c r="GA44" s="1021"/>
      <c r="GB44" s="1021"/>
      <c r="GC44" s="1021"/>
      <c r="GD44" s="1021"/>
      <c r="GE44" s="1021"/>
      <c r="GF44" s="1021"/>
      <c r="GG44" s="1021"/>
      <c r="GH44" s="1021"/>
      <c r="GI44" s="1021"/>
      <c r="GJ44" s="1021"/>
      <c r="GK44" s="1021"/>
      <c r="GL44" s="1021"/>
      <c r="GM44" s="1021"/>
      <c r="GN44" s="1021"/>
      <c r="GO44" s="1021"/>
      <c r="GP44" s="1021"/>
      <c r="GQ44" s="1021"/>
      <c r="GR44" s="1021"/>
      <c r="GS44" s="1021"/>
      <c r="GT44" s="1021"/>
      <c r="GU44" s="1021"/>
      <c r="GV44" s="1021"/>
      <c r="GW44" s="1021"/>
      <c r="GX44" s="1021"/>
      <c r="GY44" s="1021"/>
      <c r="GZ44" s="1021"/>
      <c r="HA44" s="1021"/>
      <c r="HB44" s="1021"/>
      <c r="HC44" s="1021"/>
      <c r="HD44" s="1021"/>
      <c r="HE44" s="1021"/>
      <c r="HF44" s="1021"/>
      <c r="HG44" s="1021"/>
    </row>
    <row r="45">
      <c r="A45" s="999"/>
      <c r="B45" s="1036" t="s">
        <v>10470</v>
      </c>
      <c r="C45" s="1001"/>
      <c r="D45" s="475">
        <v>50.0</v>
      </c>
      <c r="E45" s="1002" t="s">
        <v>10471</v>
      </c>
      <c r="F45" s="1054" t="s">
        <v>10472</v>
      </c>
      <c r="G45" s="1009">
        <v>2.037489791097E12</v>
      </c>
      <c r="H45" s="1009">
        <v>936.0</v>
      </c>
      <c r="I45" s="1006">
        <v>0.15</v>
      </c>
      <c r="J45" s="414">
        <v>796.0</v>
      </c>
      <c r="K45" s="449" t="s">
        <v>10473</v>
      </c>
      <c r="L45" s="450" t="s">
        <v>10474</v>
      </c>
      <c r="M45" s="450" t="s">
        <v>10462</v>
      </c>
      <c r="N45" s="982" t="s">
        <v>10159</v>
      </c>
      <c r="O45" s="1043"/>
      <c r="P45" s="1044"/>
      <c r="Q45" s="1044"/>
      <c r="R45" s="1009" t="s">
        <v>8976</v>
      </c>
      <c r="S45" s="1010" t="s">
        <v>10389</v>
      </c>
      <c r="T45" s="1010" t="s">
        <v>9030</v>
      </c>
      <c r="U45" s="1010" t="s">
        <v>10162</v>
      </c>
      <c r="V45" s="1011" t="s">
        <v>10390</v>
      </c>
      <c r="W45" s="1012"/>
      <c r="X45" s="1011" t="s">
        <v>10171</v>
      </c>
      <c r="Y45" s="1011" t="s">
        <v>10391</v>
      </c>
      <c r="Z45" s="1013">
        <v>0.38</v>
      </c>
      <c r="AA45" s="1014" t="s">
        <v>10103</v>
      </c>
      <c r="AB45" s="1015">
        <v>165.0</v>
      </c>
      <c r="AC45" s="1015">
        <v>100.0</v>
      </c>
      <c r="AD45" s="1015">
        <v>90.0</v>
      </c>
      <c r="AE45" s="1015">
        <v>140.0</v>
      </c>
      <c r="AF45" s="1045"/>
      <c r="AG45" s="1017">
        <v>165.0</v>
      </c>
      <c r="AH45" s="1015">
        <v>100.0</v>
      </c>
      <c r="AI45" s="1015">
        <v>90.0</v>
      </c>
      <c r="AJ45" s="1015">
        <v>140.0</v>
      </c>
      <c r="AK45" s="1018"/>
      <c r="AL45" s="1018"/>
      <c r="AM45" s="1018"/>
      <c r="AN45" s="1018"/>
      <c r="AO45" s="1018"/>
      <c r="AP45" s="1019"/>
      <c r="AQ45" s="1020"/>
      <c r="AR45" s="1057"/>
      <c r="AS45" s="1019"/>
      <c r="AT45" s="1019"/>
      <c r="AU45" s="1019"/>
      <c r="AV45" s="1019"/>
      <c r="AW45" s="1019"/>
      <c r="AX45" s="1018"/>
      <c r="AY45" s="1019"/>
      <c r="AZ45" s="1019"/>
      <c r="BA45" s="1019"/>
      <c r="BB45" s="1019"/>
      <c r="BC45" s="1019"/>
      <c r="BD45" s="1019"/>
      <c r="BE45" s="1019"/>
      <c r="BF45" s="1019"/>
      <c r="BG45" s="1019"/>
      <c r="BH45" s="1021"/>
      <c r="BI45" s="1021"/>
      <c r="BJ45" s="1021"/>
      <c r="BK45" s="1021"/>
      <c r="BL45" s="1021"/>
      <c r="BM45" s="1021"/>
      <c r="BN45" s="1021"/>
      <c r="BO45" s="1021"/>
      <c r="BP45" s="1021"/>
      <c r="BQ45" s="1021"/>
      <c r="BR45" s="1021"/>
      <c r="BS45" s="1021"/>
      <c r="BT45" s="1021"/>
      <c r="BU45" s="1021"/>
      <c r="BV45" s="1021"/>
      <c r="BW45" s="1021"/>
      <c r="BX45" s="1021"/>
      <c r="BY45" s="1021"/>
      <c r="BZ45" s="1021"/>
      <c r="CA45" s="1021"/>
      <c r="CB45" s="1021"/>
      <c r="CC45" s="1014" t="s">
        <v>10103</v>
      </c>
      <c r="CD45" s="1021"/>
      <c r="CE45" s="1021"/>
      <c r="CF45" s="1021"/>
      <c r="CG45" s="1021"/>
      <c r="CH45" s="1021"/>
      <c r="CI45" s="1021"/>
      <c r="CJ45" s="1021"/>
      <c r="CK45" s="1021"/>
      <c r="CL45" s="1021"/>
      <c r="CM45" s="1021"/>
      <c r="CN45" s="1021"/>
      <c r="CO45" s="1021"/>
      <c r="CP45" s="1021"/>
      <c r="CQ45" s="1021"/>
      <c r="CR45" s="1021"/>
      <c r="CS45" s="1021"/>
      <c r="CT45" s="1021"/>
      <c r="CU45" s="1021"/>
      <c r="CV45" s="1021"/>
      <c r="CW45" s="1021"/>
      <c r="CX45" s="1021"/>
      <c r="CY45" s="1021"/>
      <c r="CZ45" s="1021"/>
      <c r="DA45" s="1021"/>
      <c r="DB45" s="1021"/>
      <c r="DC45" s="1021"/>
      <c r="DD45" s="1021"/>
      <c r="DE45" s="1021"/>
      <c r="DF45" s="1021"/>
      <c r="DG45" s="1021"/>
      <c r="DH45" s="1021"/>
      <c r="DI45" s="1021"/>
      <c r="DJ45" s="1021"/>
      <c r="DK45" s="1021"/>
      <c r="DL45" s="1021"/>
      <c r="DM45" s="1021"/>
      <c r="DN45" s="1021"/>
      <c r="DO45" s="1021"/>
      <c r="DP45" s="1021"/>
      <c r="DQ45" s="1021"/>
      <c r="DR45" s="1021"/>
      <c r="DS45" s="1021"/>
      <c r="DT45" s="1021"/>
      <c r="DU45" s="1021"/>
      <c r="DV45" s="1021"/>
      <c r="DW45" s="1021"/>
      <c r="DX45" s="1021"/>
      <c r="DY45" s="1021"/>
      <c r="DZ45" s="1021"/>
      <c r="EA45" s="1021"/>
      <c r="EB45" s="1021"/>
      <c r="EC45" s="1021"/>
      <c r="ED45" s="1021"/>
      <c r="EE45" s="1021"/>
      <c r="EF45" s="1021"/>
      <c r="EG45" s="1021"/>
      <c r="EH45" s="1021"/>
      <c r="EI45" s="1021"/>
      <c r="EJ45" s="1021"/>
      <c r="EK45" s="1021"/>
      <c r="EL45" s="1021"/>
      <c r="EM45" s="1021"/>
      <c r="EN45" s="1021"/>
      <c r="EO45" s="1021"/>
      <c r="EP45" s="1021"/>
      <c r="EQ45" s="1021"/>
      <c r="ER45" s="1021"/>
      <c r="ES45" s="1021"/>
      <c r="ET45" s="1021"/>
      <c r="EU45" s="1021"/>
      <c r="EV45" s="1021"/>
      <c r="EW45" s="1021"/>
      <c r="EX45" s="1021"/>
      <c r="EY45" s="1021"/>
      <c r="EZ45" s="1021"/>
      <c r="FA45" s="1021"/>
      <c r="FB45" s="1021"/>
      <c r="FC45" s="1021"/>
      <c r="FD45" s="1021"/>
      <c r="FE45" s="1021"/>
      <c r="FF45" s="1021"/>
      <c r="FG45" s="1021"/>
      <c r="FH45" s="1021"/>
      <c r="FI45" s="1021"/>
      <c r="FJ45" s="1021"/>
      <c r="FK45" s="1021"/>
      <c r="FL45" s="1021"/>
      <c r="FM45" s="1021"/>
      <c r="FN45" s="1021"/>
      <c r="FO45" s="1021"/>
      <c r="FP45" s="1021"/>
      <c r="FQ45" s="1021"/>
      <c r="FR45" s="1021"/>
      <c r="FS45" s="1021"/>
      <c r="FT45" s="1021"/>
      <c r="FU45" s="1021"/>
      <c r="FV45" s="1021"/>
      <c r="FW45" s="1021"/>
      <c r="FX45" s="1021"/>
      <c r="FY45" s="1021"/>
      <c r="FZ45" s="1021"/>
      <c r="GA45" s="1021"/>
      <c r="GB45" s="1021"/>
      <c r="GC45" s="1021"/>
      <c r="GD45" s="1021"/>
      <c r="GE45" s="1021"/>
      <c r="GF45" s="1021"/>
      <c r="GG45" s="1021"/>
      <c r="GH45" s="1021"/>
      <c r="GI45" s="1021"/>
      <c r="GJ45" s="1021"/>
      <c r="GK45" s="1021"/>
      <c r="GL45" s="1021"/>
      <c r="GM45" s="1021"/>
      <c r="GN45" s="1021"/>
      <c r="GO45" s="1021"/>
      <c r="GP45" s="1021"/>
      <c r="GQ45" s="1021"/>
      <c r="GR45" s="1021"/>
      <c r="GS45" s="1021"/>
      <c r="GT45" s="1021"/>
      <c r="GU45" s="1021"/>
      <c r="GV45" s="1021"/>
      <c r="GW45" s="1021"/>
      <c r="GX45" s="1021"/>
      <c r="GY45" s="1021"/>
      <c r="GZ45" s="1021"/>
      <c r="HA45" s="1021"/>
      <c r="HB45" s="1021"/>
      <c r="HC45" s="1021"/>
      <c r="HD45" s="1021"/>
      <c r="HE45" s="1021"/>
      <c r="HF45" s="1021"/>
      <c r="HG45" s="1021"/>
    </row>
    <row r="46">
      <c r="A46" s="999"/>
      <c r="B46" s="1036" t="s">
        <v>10475</v>
      </c>
      <c r="C46" s="1001"/>
      <c r="D46" s="475">
        <v>50.0</v>
      </c>
      <c r="E46" s="1002" t="s">
        <v>10476</v>
      </c>
      <c r="F46" s="1054" t="s">
        <v>10477</v>
      </c>
      <c r="G46" s="1059">
        <v>2.03748981525E12</v>
      </c>
      <c r="H46" s="1009">
        <v>1001.0</v>
      </c>
      <c r="I46" s="1006">
        <v>0.15</v>
      </c>
      <c r="J46" s="414">
        <v>851.0</v>
      </c>
      <c r="K46" s="449" t="s">
        <v>10478</v>
      </c>
      <c r="L46" s="450" t="s">
        <v>10479</v>
      </c>
      <c r="M46" s="450" t="s">
        <v>10462</v>
      </c>
      <c r="N46" s="982" t="s">
        <v>10159</v>
      </c>
      <c r="O46" s="1043"/>
      <c r="P46" s="1044"/>
      <c r="Q46" s="1044"/>
      <c r="R46" s="1009" t="s">
        <v>8976</v>
      </c>
      <c r="S46" s="1010" t="s">
        <v>10399</v>
      </c>
      <c r="T46" s="1010" t="s">
        <v>9030</v>
      </c>
      <c r="U46" s="1010" t="s">
        <v>10162</v>
      </c>
      <c r="V46" s="1011" t="s">
        <v>10400</v>
      </c>
      <c r="W46" s="1012"/>
      <c r="X46" s="1011" t="s">
        <v>10171</v>
      </c>
      <c r="Y46" s="1011" t="s">
        <v>10401</v>
      </c>
      <c r="Z46" s="1013">
        <v>0.41</v>
      </c>
      <c r="AA46" s="1014" t="s">
        <v>10103</v>
      </c>
      <c r="AB46" s="1015">
        <v>180.0</v>
      </c>
      <c r="AC46" s="1015">
        <v>100.0</v>
      </c>
      <c r="AD46" s="1015">
        <v>90.0</v>
      </c>
      <c r="AE46" s="1015">
        <v>140.0</v>
      </c>
      <c r="AF46" s="1045"/>
      <c r="AG46" s="1017">
        <v>180.0</v>
      </c>
      <c r="AH46" s="1015">
        <v>100.0</v>
      </c>
      <c r="AI46" s="1015">
        <v>90.0</v>
      </c>
      <c r="AJ46" s="1015">
        <v>140.0</v>
      </c>
      <c r="AK46" s="1018"/>
      <c r="AL46" s="1018"/>
      <c r="AM46" s="1018"/>
      <c r="AN46" s="1018"/>
      <c r="AO46" s="1018"/>
      <c r="AP46" s="1019"/>
      <c r="AQ46" s="1020"/>
      <c r="AR46" s="1057"/>
      <c r="AS46" s="1019"/>
      <c r="AT46" s="1019"/>
      <c r="AU46" s="1019"/>
      <c r="AV46" s="1019"/>
      <c r="AW46" s="1019"/>
      <c r="AX46" s="1018"/>
      <c r="AY46" s="1019"/>
      <c r="AZ46" s="1019"/>
      <c r="BA46" s="1019"/>
      <c r="BB46" s="1019"/>
      <c r="BC46" s="1019"/>
      <c r="BD46" s="1019"/>
      <c r="BE46" s="1019"/>
      <c r="BF46" s="1019"/>
      <c r="BG46" s="1019"/>
      <c r="BH46" s="1021"/>
      <c r="BI46" s="1021"/>
      <c r="BJ46" s="1021"/>
      <c r="BK46" s="1021"/>
      <c r="BL46" s="1021"/>
      <c r="BM46" s="1021"/>
      <c r="BN46" s="1021"/>
      <c r="BO46" s="1021"/>
      <c r="BP46" s="1021"/>
      <c r="BQ46" s="1021"/>
      <c r="BR46" s="1021"/>
      <c r="BS46" s="1021"/>
      <c r="BT46" s="1021"/>
      <c r="BU46" s="1021"/>
      <c r="BV46" s="1021"/>
      <c r="BW46" s="1021"/>
      <c r="BX46" s="1021"/>
      <c r="BY46" s="1021"/>
      <c r="BZ46" s="1021"/>
      <c r="CA46" s="1021"/>
      <c r="CB46" s="1021"/>
      <c r="CC46" s="1014" t="s">
        <v>10103</v>
      </c>
      <c r="CD46" s="1021"/>
      <c r="CE46" s="1021"/>
      <c r="CF46" s="1021"/>
      <c r="CG46" s="1021"/>
      <c r="CH46" s="1021"/>
      <c r="CI46" s="1021"/>
      <c r="CJ46" s="1021"/>
      <c r="CK46" s="1021"/>
      <c r="CL46" s="1021"/>
      <c r="CM46" s="1021"/>
      <c r="CN46" s="1021"/>
      <c r="CO46" s="1021"/>
      <c r="CP46" s="1021"/>
      <c r="CQ46" s="1021"/>
      <c r="CR46" s="1021"/>
      <c r="CS46" s="1021"/>
      <c r="CT46" s="1021"/>
      <c r="CU46" s="1021"/>
      <c r="CV46" s="1021"/>
      <c r="CW46" s="1021"/>
      <c r="CX46" s="1021"/>
      <c r="CY46" s="1021"/>
      <c r="CZ46" s="1021"/>
      <c r="DA46" s="1021"/>
      <c r="DB46" s="1021"/>
      <c r="DC46" s="1021"/>
      <c r="DD46" s="1021"/>
      <c r="DE46" s="1021"/>
      <c r="DF46" s="1021"/>
      <c r="DG46" s="1021"/>
      <c r="DH46" s="1021"/>
      <c r="DI46" s="1021"/>
      <c r="DJ46" s="1021"/>
      <c r="DK46" s="1021"/>
      <c r="DL46" s="1021"/>
      <c r="DM46" s="1021"/>
      <c r="DN46" s="1021"/>
      <c r="DO46" s="1021"/>
      <c r="DP46" s="1021"/>
      <c r="DQ46" s="1021"/>
      <c r="DR46" s="1021"/>
      <c r="DS46" s="1021"/>
      <c r="DT46" s="1021"/>
      <c r="DU46" s="1021"/>
      <c r="DV46" s="1021"/>
      <c r="DW46" s="1021"/>
      <c r="DX46" s="1021"/>
      <c r="DY46" s="1021"/>
      <c r="DZ46" s="1021"/>
      <c r="EA46" s="1021"/>
      <c r="EB46" s="1021"/>
      <c r="EC46" s="1021"/>
      <c r="ED46" s="1021"/>
      <c r="EE46" s="1021"/>
      <c r="EF46" s="1021"/>
      <c r="EG46" s="1021"/>
      <c r="EH46" s="1021"/>
      <c r="EI46" s="1021"/>
      <c r="EJ46" s="1021"/>
      <c r="EK46" s="1021"/>
      <c r="EL46" s="1021"/>
      <c r="EM46" s="1021"/>
      <c r="EN46" s="1021"/>
      <c r="EO46" s="1021"/>
      <c r="EP46" s="1021"/>
      <c r="EQ46" s="1021"/>
      <c r="ER46" s="1021"/>
      <c r="ES46" s="1021"/>
      <c r="ET46" s="1021"/>
      <c r="EU46" s="1021"/>
      <c r="EV46" s="1021"/>
      <c r="EW46" s="1021"/>
      <c r="EX46" s="1021"/>
      <c r="EY46" s="1021"/>
      <c r="EZ46" s="1021"/>
      <c r="FA46" s="1021"/>
      <c r="FB46" s="1021"/>
      <c r="FC46" s="1021"/>
      <c r="FD46" s="1021"/>
      <c r="FE46" s="1021"/>
      <c r="FF46" s="1021"/>
      <c r="FG46" s="1021"/>
      <c r="FH46" s="1021"/>
      <c r="FI46" s="1021"/>
      <c r="FJ46" s="1021"/>
      <c r="FK46" s="1021"/>
      <c r="FL46" s="1021"/>
      <c r="FM46" s="1021"/>
      <c r="FN46" s="1021"/>
      <c r="FO46" s="1021"/>
      <c r="FP46" s="1021"/>
      <c r="FQ46" s="1021"/>
      <c r="FR46" s="1021"/>
      <c r="FS46" s="1021"/>
      <c r="FT46" s="1021"/>
      <c r="FU46" s="1021"/>
      <c r="FV46" s="1021"/>
      <c r="FW46" s="1021"/>
      <c r="FX46" s="1021"/>
      <c r="FY46" s="1021"/>
      <c r="FZ46" s="1021"/>
      <c r="GA46" s="1021"/>
      <c r="GB46" s="1021"/>
      <c r="GC46" s="1021"/>
      <c r="GD46" s="1021"/>
      <c r="GE46" s="1021"/>
      <c r="GF46" s="1021"/>
      <c r="GG46" s="1021"/>
      <c r="GH46" s="1021"/>
      <c r="GI46" s="1021"/>
      <c r="GJ46" s="1021"/>
      <c r="GK46" s="1021"/>
      <c r="GL46" s="1021"/>
      <c r="GM46" s="1021"/>
      <c r="GN46" s="1021"/>
      <c r="GO46" s="1021"/>
      <c r="GP46" s="1021"/>
      <c r="GQ46" s="1021"/>
      <c r="GR46" s="1021"/>
      <c r="GS46" s="1021"/>
      <c r="GT46" s="1021"/>
      <c r="GU46" s="1021"/>
      <c r="GV46" s="1021"/>
      <c r="GW46" s="1021"/>
      <c r="GX46" s="1021"/>
      <c r="GY46" s="1021"/>
      <c r="GZ46" s="1021"/>
      <c r="HA46" s="1021"/>
      <c r="HB46" s="1021"/>
      <c r="HC46" s="1021"/>
      <c r="HD46" s="1021"/>
      <c r="HE46" s="1021"/>
      <c r="HF46" s="1021"/>
      <c r="HG46" s="1021"/>
    </row>
    <row r="47">
      <c r="A47" s="999"/>
      <c r="B47" s="1036" t="s">
        <v>10480</v>
      </c>
      <c r="C47" s="1001"/>
      <c r="D47" s="475">
        <v>50.0</v>
      </c>
      <c r="E47" s="1002" t="s">
        <v>10481</v>
      </c>
      <c r="F47" s="1054" t="s">
        <v>10482</v>
      </c>
      <c r="G47" s="1059">
        <v>2.037489846445E12</v>
      </c>
      <c r="H47" s="1009">
        <v>1045.0</v>
      </c>
      <c r="I47" s="1006">
        <v>0.15</v>
      </c>
      <c r="J47" s="414">
        <v>889.0</v>
      </c>
      <c r="K47" s="449" t="s">
        <v>10483</v>
      </c>
      <c r="L47" s="450" t="s">
        <v>10484</v>
      </c>
      <c r="M47" s="450" t="s">
        <v>10462</v>
      </c>
      <c r="N47" s="982" t="s">
        <v>10159</v>
      </c>
      <c r="O47" s="1043"/>
      <c r="P47" s="1044"/>
      <c r="Q47" s="1044"/>
      <c r="R47" s="1009" t="s">
        <v>8976</v>
      </c>
      <c r="S47" s="1010" t="s">
        <v>10399</v>
      </c>
      <c r="T47" s="1010" t="s">
        <v>9030</v>
      </c>
      <c r="U47" s="1010" t="s">
        <v>10162</v>
      </c>
      <c r="V47" s="1011" t="s">
        <v>10409</v>
      </c>
      <c r="W47" s="1012"/>
      <c r="X47" s="1011" t="s">
        <v>10171</v>
      </c>
      <c r="Y47" s="1011" t="s">
        <v>10410</v>
      </c>
      <c r="Z47" s="1013">
        <v>0.43</v>
      </c>
      <c r="AA47" s="1014" t="s">
        <v>10103</v>
      </c>
      <c r="AB47" s="1015">
        <v>185.0</v>
      </c>
      <c r="AC47" s="1015">
        <v>100.0</v>
      </c>
      <c r="AD47" s="1015">
        <v>90.0</v>
      </c>
      <c r="AE47" s="1015">
        <v>140.0</v>
      </c>
      <c r="AF47" s="1045"/>
      <c r="AG47" s="1017">
        <v>185.0</v>
      </c>
      <c r="AH47" s="1015">
        <v>100.0</v>
      </c>
      <c r="AI47" s="1015">
        <v>90.0</v>
      </c>
      <c r="AJ47" s="1015">
        <v>140.0</v>
      </c>
      <c r="AK47" s="1018"/>
      <c r="AL47" s="1018"/>
      <c r="AM47" s="1018"/>
      <c r="AN47" s="1018"/>
      <c r="AO47" s="1018"/>
      <c r="AP47" s="1019"/>
      <c r="AQ47" s="1020"/>
      <c r="AR47" s="1057"/>
      <c r="AS47" s="1019"/>
      <c r="AT47" s="1019"/>
      <c r="AU47" s="1019"/>
      <c r="AV47" s="1019"/>
      <c r="AW47" s="1019"/>
      <c r="AX47" s="1018"/>
      <c r="AY47" s="1019"/>
      <c r="AZ47" s="1019"/>
      <c r="BA47" s="1019"/>
      <c r="BB47" s="1019"/>
      <c r="BC47" s="1019"/>
      <c r="BD47" s="1019"/>
      <c r="BE47" s="1019"/>
      <c r="BF47" s="1019"/>
      <c r="BG47" s="1019"/>
      <c r="BH47" s="1021"/>
      <c r="BI47" s="1021"/>
      <c r="BJ47" s="1021"/>
      <c r="BK47" s="1021"/>
      <c r="BL47" s="1021"/>
      <c r="BM47" s="1021"/>
      <c r="BN47" s="1021"/>
      <c r="BO47" s="1021"/>
      <c r="BP47" s="1021"/>
      <c r="BQ47" s="1021"/>
      <c r="BR47" s="1021"/>
      <c r="BS47" s="1021"/>
      <c r="BT47" s="1021"/>
      <c r="BU47" s="1021"/>
      <c r="BV47" s="1021"/>
      <c r="BW47" s="1021"/>
      <c r="BX47" s="1021"/>
      <c r="BY47" s="1021"/>
      <c r="BZ47" s="1021"/>
      <c r="CA47" s="1021"/>
      <c r="CB47" s="1021"/>
      <c r="CC47" s="1014" t="s">
        <v>10103</v>
      </c>
      <c r="CD47" s="1021"/>
      <c r="CE47" s="1021"/>
      <c r="CF47" s="1021"/>
      <c r="CG47" s="1021"/>
      <c r="CH47" s="1021"/>
      <c r="CI47" s="1021"/>
      <c r="CJ47" s="1021"/>
      <c r="CK47" s="1021"/>
      <c r="CL47" s="1021"/>
      <c r="CM47" s="1021"/>
      <c r="CN47" s="1021"/>
      <c r="CO47" s="1021"/>
      <c r="CP47" s="1021"/>
      <c r="CQ47" s="1021"/>
      <c r="CR47" s="1021"/>
      <c r="CS47" s="1021"/>
      <c r="CT47" s="1021"/>
      <c r="CU47" s="1021"/>
      <c r="CV47" s="1021"/>
      <c r="CW47" s="1021"/>
      <c r="CX47" s="1021"/>
      <c r="CY47" s="1021"/>
      <c r="CZ47" s="1021"/>
      <c r="DA47" s="1021"/>
      <c r="DB47" s="1021"/>
      <c r="DC47" s="1021"/>
      <c r="DD47" s="1021"/>
      <c r="DE47" s="1021"/>
      <c r="DF47" s="1021"/>
      <c r="DG47" s="1021"/>
      <c r="DH47" s="1021"/>
      <c r="DI47" s="1021"/>
      <c r="DJ47" s="1021"/>
      <c r="DK47" s="1021"/>
      <c r="DL47" s="1021"/>
      <c r="DM47" s="1021"/>
      <c r="DN47" s="1021"/>
      <c r="DO47" s="1021"/>
      <c r="DP47" s="1021"/>
      <c r="DQ47" s="1021"/>
      <c r="DR47" s="1021"/>
      <c r="DS47" s="1021"/>
      <c r="DT47" s="1021"/>
      <c r="DU47" s="1021"/>
      <c r="DV47" s="1021"/>
      <c r="DW47" s="1021"/>
      <c r="DX47" s="1021"/>
      <c r="DY47" s="1021"/>
      <c r="DZ47" s="1021"/>
      <c r="EA47" s="1021"/>
      <c r="EB47" s="1021"/>
      <c r="EC47" s="1021"/>
      <c r="ED47" s="1021"/>
      <c r="EE47" s="1021"/>
      <c r="EF47" s="1021"/>
      <c r="EG47" s="1021"/>
      <c r="EH47" s="1021"/>
      <c r="EI47" s="1021"/>
      <c r="EJ47" s="1021"/>
      <c r="EK47" s="1021"/>
      <c r="EL47" s="1021"/>
      <c r="EM47" s="1021"/>
      <c r="EN47" s="1021"/>
      <c r="EO47" s="1021"/>
      <c r="EP47" s="1021"/>
      <c r="EQ47" s="1021"/>
      <c r="ER47" s="1021"/>
      <c r="ES47" s="1021"/>
      <c r="ET47" s="1021"/>
      <c r="EU47" s="1021"/>
      <c r="EV47" s="1021"/>
      <c r="EW47" s="1021"/>
      <c r="EX47" s="1021"/>
      <c r="EY47" s="1021"/>
      <c r="EZ47" s="1021"/>
      <c r="FA47" s="1021"/>
      <c r="FB47" s="1021"/>
      <c r="FC47" s="1021"/>
      <c r="FD47" s="1021"/>
      <c r="FE47" s="1021"/>
      <c r="FF47" s="1021"/>
      <c r="FG47" s="1021"/>
      <c r="FH47" s="1021"/>
      <c r="FI47" s="1021"/>
      <c r="FJ47" s="1021"/>
      <c r="FK47" s="1021"/>
      <c r="FL47" s="1021"/>
      <c r="FM47" s="1021"/>
      <c r="FN47" s="1021"/>
      <c r="FO47" s="1021"/>
      <c r="FP47" s="1021"/>
      <c r="FQ47" s="1021"/>
      <c r="FR47" s="1021"/>
      <c r="FS47" s="1021"/>
      <c r="FT47" s="1021"/>
      <c r="FU47" s="1021"/>
      <c r="FV47" s="1021"/>
      <c r="FW47" s="1021"/>
      <c r="FX47" s="1021"/>
      <c r="FY47" s="1021"/>
      <c r="FZ47" s="1021"/>
      <c r="GA47" s="1021"/>
      <c r="GB47" s="1021"/>
      <c r="GC47" s="1021"/>
      <c r="GD47" s="1021"/>
      <c r="GE47" s="1021"/>
      <c r="GF47" s="1021"/>
      <c r="GG47" s="1021"/>
      <c r="GH47" s="1021"/>
      <c r="GI47" s="1021"/>
      <c r="GJ47" s="1021"/>
      <c r="GK47" s="1021"/>
      <c r="GL47" s="1021"/>
      <c r="GM47" s="1021"/>
      <c r="GN47" s="1021"/>
      <c r="GO47" s="1021"/>
      <c r="GP47" s="1021"/>
      <c r="GQ47" s="1021"/>
      <c r="GR47" s="1021"/>
      <c r="GS47" s="1021"/>
      <c r="GT47" s="1021"/>
      <c r="GU47" s="1021"/>
      <c r="GV47" s="1021"/>
      <c r="GW47" s="1021"/>
      <c r="GX47" s="1021"/>
      <c r="GY47" s="1021"/>
      <c r="GZ47" s="1021"/>
      <c r="HA47" s="1021"/>
      <c r="HB47" s="1021"/>
      <c r="HC47" s="1021"/>
      <c r="HD47" s="1021"/>
      <c r="HE47" s="1021"/>
      <c r="HF47" s="1021"/>
      <c r="HG47" s="1021"/>
    </row>
    <row r="48">
      <c r="A48" s="999"/>
      <c r="B48" s="1036" t="s">
        <v>10485</v>
      </c>
      <c r="C48" s="1001"/>
      <c r="D48" s="475">
        <v>50.0</v>
      </c>
      <c r="E48" s="1002" t="s">
        <v>10486</v>
      </c>
      <c r="F48" s="1015" t="s">
        <v>10487</v>
      </c>
      <c r="G48" s="1066">
        <v>2.037490071638E12</v>
      </c>
      <c r="H48" s="1009">
        <v>911.0</v>
      </c>
      <c r="I48" s="1006">
        <v>0.15</v>
      </c>
      <c r="J48" s="414">
        <v>775.0</v>
      </c>
      <c r="K48" s="449" t="s">
        <v>10488</v>
      </c>
      <c r="L48" s="450" t="s">
        <v>10489</v>
      </c>
      <c r="M48" s="450" t="s">
        <v>10490</v>
      </c>
      <c r="N48" s="982" t="s">
        <v>10159</v>
      </c>
      <c r="O48" s="1043"/>
      <c r="P48" s="1044"/>
      <c r="Q48" s="1044"/>
      <c r="R48" s="1009" t="s">
        <v>8976</v>
      </c>
      <c r="S48" s="1010" t="s">
        <v>10371</v>
      </c>
      <c r="T48" s="1010" t="s">
        <v>9030</v>
      </c>
      <c r="U48" s="1010" t="s">
        <v>10162</v>
      </c>
      <c r="V48" s="1011" t="s">
        <v>10372</v>
      </c>
      <c r="W48" s="1012"/>
      <c r="X48" s="1011" t="s">
        <v>10171</v>
      </c>
      <c r="Y48" s="1011" t="s">
        <v>10373</v>
      </c>
      <c r="Z48" s="1013">
        <v>0.38</v>
      </c>
      <c r="AA48" s="1014" t="s">
        <v>10103</v>
      </c>
      <c r="AB48" s="1015">
        <v>158.0</v>
      </c>
      <c r="AC48" s="1015">
        <v>100.0</v>
      </c>
      <c r="AD48" s="1015">
        <v>90.0</v>
      </c>
      <c r="AE48" s="1015">
        <v>140.0</v>
      </c>
      <c r="AF48" s="1018"/>
      <c r="AG48" s="1017">
        <v>158.0</v>
      </c>
      <c r="AH48" s="1015">
        <v>100.0</v>
      </c>
      <c r="AI48" s="1015">
        <v>90.0</v>
      </c>
      <c r="AJ48" s="1015">
        <v>140.0</v>
      </c>
      <c r="AK48" s="1018"/>
      <c r="AL48" s="1018"/>
      <c r="AM48" s="1018"/>
      <c r="AN48" s="1018"/>
      <c r="AO48" s="1018"/>
      <c r="AP48" s="1019"/>
      <c r="AQ48" s="1020"/>
      <c r="AR48" s="1057"/>
      <c r="AS48" s="1019"/>
      <c r="AT48" s="1019"/>
      <c r="AU48" s="1019"/>
      <c r="AV48" s="1019"/>
      <c r="AW48" s="1019"/>
      <c r="AX48" s="1018"/>
      <c r="AY48" s="1019"/>
      <c r="AZ48" s="1019"/>
      <c r="BA48" s="1019"/>
      <c r="BB48" s="1019"/>
      <c r="BC48" s="1019"/>
      <c r="BD48" s="1019"/>
      <c r="BE48" s="1019"/>
      <c r="BF48" s="1019"/>
      <c r="BG48" s="1019"/>
      <c r="BH48" s="1021"/>
      <c r="BI48" s="1021"/>
      <c r="BJ48" s="1021"/>
      <c r="BK48" s="1021"/>
      <c r="BL48" s="1021"/>
      <c r="BM48" s="1021"/>
      <c r="BN48" s="1021"/>
      <c r="BO48" s="1021"/>
      <c r="BP48" s="1021"/>
      <c r="BQ48" s="1021"/>
      <c r="BR48" s="1021"/>
      <c r="BS48" s="1021"/>
      <c r="BT48" s="1021"/>
      <c r="BU48" s="1021"/>
      <c r="BV48" s="1021"/>
      <c r="BW48" s="1021"/>
      <c r="BX48" s="1021"/>
      <c r="BY48" s="1021"/>
      <c r="BZ48" s="1021"/>
      <c r="CA48" s="1021"/>
      <c r="CB48" s="1021"/>
      <c r="CC48" s="1014" t="s">
        <v>10103</v>
      </c>
      <c r="CD48" s="1021"/>
      <c r="CE48" s="1021"/>
      <c r="CF48" s="1021"/>
      <c r="CG48" s="1021"/>
      <c r="CH48" s="1021"/>
      <c r="CI48" s="1021"/>
      <c r="CJ48" s="1021"/>
      <c r="CK48" s="1021"/>
      <c r="CL48" s="1021"/>
      <c r="CM48" s="1021"/>
      <c r="CN48" s="1021"/>
      <c r="CO48" s="1021"/>
      <c r="CP48" s="1021"/>
      <c r="CQ48" s="1021"/>
      <c r="CR48" s="1021"/>
      <c r="CS48" s="1021"/>
      <c r="CT48" s="1021"/>
      <c r="CU48" s="1021"/>
      <c r="CV48" s="1021"/>
      <c r="CW48" s="1021"/>
      <c r="CX48" s="1021"/>
      <c r="CY48" s="1021"/>
      <c r="CZ48" s="1021"/>
      <c r="DA48" s="1021"/>
      <c r="DB48" s="1021"/>
      <c r="DC48" s="1021"/>
      <c r="DD48" s="1021"/>
      <c r="DE48" s="1021"/>
      <c r="DF48" s="1021"/>
      <c r="DG48" s="1021"/>
      <c r="DH48" s="1021"/>
      <c r="DI48" s="1021"/>
      <c r="DJ48" s="1021"/>
      <c r="DK48" s="1021"/>
      <c r="DL48" s="1021"/>
      <c r="DM48" s="1021"/>
      <c r="DN48" s="1021"/>
      <c r="DO48" s="1021"/>
      <c r="DP48" s="1021"/>
      <c r="DQ48" s="1021"/>
      <c r="DR48" s="1021"/>
      <c r="DS48" s="1021"/>
      <c r="DT48" s="1021"/>
      <c r="DU48" s="1021"/>
      <c r="DV48" s="1021"/>
      <c r="DW48" s="1021"/>
      <c r="DX48" s="1021"/>
      <c r="DY48" s="1021"/>
      <c r="DZ48" s="1021"/>
      <c r="EA48" s="1021"/>
      <c r="EB48" s="1021"/>
      <c r="EC48" s="1021"/>
      <c r="ED48" s="1021"/>
      <c r="EE48" s="1021"/>
      <c r="EF48" s="1021"/>
      <c r="EG48" s="1021"/>
      <c r="EH48" s="1021"/>
      <c r="EI48" s="1021"/>
      <c r="EJ48" s="1021"/>
      <c r="EK48" s="1021"/>
      <c r="EL48" s="1021"/>
      <c r="EM48" s="1021"/>
      <c r="EN48" s="1021"/>
      <c r="EO48" s="1021"/>
      <c r="EP48" s="1021"/>
      <c r="EQ48" s="1021"/>
      <c r="ER48" s="1021"/>
      <c r="ES48" s="1021"/>
      <c r="ET48" s="1021"/>
      <c r="EU48" s="1021"/>
      <c r="EV48" s="1021"/>
      <c r="EW48" s="1021"/>
      <c r="EX48" s="1021"/>
      <c r="EY48" s="1021"/>
      <c r="EZ48" s="1021"/>
      <c r="FA48" s="1021"/>
      <c r="FB48" s="1021"/>
      <c r="FC48" s="1021"/>
      <c r="FD48" s="1021"/>
      <c r="FE48" s="1021"/>
      <c r="FF48" s="1021"/>
      <c r="FG48" s="1021"/>
      <c r="FH48" s="1021"/>
      <c r="FI48" s="1021"/>
      <c r="FJ48" s="1021"/>
      <c r="FK48" s="1021"/>
      <c r="FL48" s="1021"/>
      <c r="FM48" s="1021"/>
      <c r="FN48" s="1021"/>
      <c r="FO48" s="1021"/>
      <c r="FP48" s="1021"/>
      <c r="FQ48" s="1021"/>
      <c r="FR48" s="1021"/>
      <c r="FS48" s="1021"/>
      <c r="FT48" s="1021"/>
      <c r="FU48" s="1021"/>
      <c r="FV48" s="1021"/>
      <c r="FW48" s="1021"/>
      <c r="FX48" s="1021"/>
      <c r="FY48" s="1021"/>
      <c r="FZ48" s="1021"/>
      <c r="GA48" s="1021"/>
      <c r="GB48" s="1021"/>
      <c r="GC48" s="1021"/>
      <c r="GD48" s="1021"/>
      <c r="GE48" s="1021"/>
      <c r="GF48" s="1021"/>
      <c r="GG48" s="1021"/>
      <c r="GH48" s="1021"/>
      <c r="GI48" s="1021"/>
      <c r="GJ48" s="1021"/>
      <c r="GK48" s="1021"/>
      <c r="GL48" s="1021"/>
      <c r="GM48" s="1021"/>
      <c r="GN48" s="1021"/>
      <c r="GO48" s="1021"/>
      <c r="GP48" s="1021"/>
      <c r="GQ48" s="1021"/>
      <c r="GR48" s="1021"/>
      <c r="GS48" s="1021"/>
      <c r="GT48" s="1021"/>
      <c r="GU48" s="1021"/>
      <c r="GV48" s="1021"/>
      <c r="GW48" s="1021"/>
      <c r="GX48" s="1021"/>
      <c r="GY48" s="1021"/>
      <c r="GZ48" s="1021"/>
      <c r="HA48" s="1021"/>
      <c r="HB48" s="1021"/>
      <c r="HC48" s="1021"/>
      <c r="HD48" s="1021"/>
      <c r="HE48" s="1021"/>
      <c r="HF48" s="1021"/>
      <c r="HG48" s="1021"/>
    </row>
    <row r="49">
      <c r="A49" s="999"/>
      <c r="B49" s="1036" t="s">
        <v>10491</v>
      </c>
      <c r="C49" s="1001"/>
      <c r="D49" s="475">
        <v>50.0</v>
      </c>
      <c r="E49" s="1002" t="s">
        <v>10492</v>
      </c>
      <c r="F49" s="1015" t="s">
        <v>10493</v>
      </c>
      <c r="G49" s="1066">
        <v>2.037490117497E12</v>
      </c>
      <c r="H49" s="1009">
        <v>925.0</v>
      </c>
      <c r="I49" s="1006">
        <v>0.15</v>
      </c>
      <c r="J49" s="414">
        <v>787.0</v>
      </c>
      <c r="K49" s="449" t="s">
        <v>10494</v>
      </c>
      <c r="L49" s="450" t="s">
        <v>10495</v>
      </c>
      <c r="M49" s="450" t="s">
        <v>10490</v>
      </c>
      <c r="N49" s="982" t="s">
        <v>10159</v>
      </c>
      <c r="O49" s="1043"/>
      <c r="P49" s="1044"/>
      <c r="Q49" s="1044"/>
      <c r="R49" s="1009" t="s">
        <v>8976</v>
      </c>
      <c r="S49" s="1010" t="s">
        <v>10371</v>
      </c>
      <c r="T49" s="1010" t="s">
        <v>9030</v>
      </c>
      <c r="U49" s="1010" t="s">
        <v>10162</v>
      </c>
      <c r="V49" s="1011" t="s">
        <v>10381</v>
      </c>
      <c r="W49" s="1012"/>
      <c r="X49" s="1011" t="s">
        <v>10171</v>
      </c>
      <c r="Y49" s="1011" t="s">
        <v>10419</v>
      </c>
      <c r="Z49" s="1013">
        <v>0.39</v>
      </c>
      <c r="AA49" s="1014" t="s">
        <v>10103</v>
      </c>
      <c r="AB49" s="1015">
        <v>150.0</v>
      </c>
      <c r="AC49" s="1015">
        <v>100.0</v>
      </c>
      <c r="AD49" s="1015">
        <v>90.0</v>
      </c>
      <c r="AE49" s="1015">
        <v>140.0</v>
      </c>
      <c r="AF49" s="1018"/>
      <c r="AG49" s="1017">
        <v>150.0</v>
      </c>
      <c r="AH49" s="1015">
        <v>100.0</v>
      </c>
      <c r="AI49" s="1015">
        <v>90.0</v>
      </c>
      <c r="AJ49" s="1015">
        <v>140.0</v>
      </c>
      <c r="AK49" s="1018"/>
      <c r="AL49" s="1018"/>
      <c r="AM49" s="1018"/>
      <c r="AN49" s="1018"/>
      <c r="AO49" s="1018"/>
      <c r="AP49" s="1019"/>
      <c r="AQ49" s="1020"/>
      <c r="AR49" s="1057"/>
      <c r="AS49" s="1019"/>
      <c r="AT49" s="1019"/>
      <c r="AU49" s="1019"/>
      <c r="AV49" s="1019"/>
      <c r="AW49" s="1019"/>
      <c r="AX49" s="1018"/>
      <c r="AY49" s="1019"/>
      <c r="AZ49" s="1019"/>
      <c r="BA49" s="1019"/>
      <c r="BB49" s="1019"/>
      <c r="BC49" s="1019"/>
      <c r="BD49" s="1019"/>
      <c r="BE49" s="1019"/>
      <c r="BF49" s="1019"/>
      <c r="BG49" s="1019"/>
      <c r="BH49" s="1021"/>
      <c r="BI49" s="1021"/>
      <c r="BJ49" s="1021"/>
      <c r="BK49" s="1021"/>
      <c r="BL49" s="1021"/>
      <c r="BM49" s="1021"/>
      <c r="BN49" s="1021"/>
      <c r="BO49" s="1021"/>
      <c r="BP49" s="1021"/>
      <c r="BQ49" s="1021"/>
      <c r="BR49" s="1021"/>
      <c r="BS49" s="1021"/>
      <c r="BT49" s="1021"/>
      <c r="BU49" s="1021"/>
      <c r="BV49" s="1021"/>
      <c r="BW49" s="1021"/>
      <c r="BX49" s="1021"/>
      <c r="BY49" s="1021"/>
      <c r="BZ49" s="1021"/>
      <c r="CA49" s="1021"/>
      <c r="CB49" s="1021"/>
      <c r="CC49" s="1014" t="s">
        <v>10103</v>
      </c>
      <c r="CD49" s="1021"/>
      <c r="CE49" s="1021"/>
      <c r="CF49" s="1021"/>
      <c r="CG49" s="1021"/>
      <c r="CH49" s="1021"/>
      <c r="CI49" s="1021"/>
      <c r="CJ49" s="1021"/>
      <c r="CK49" s="1021"/>
      <c r="CL49" s="1021"/>
      <c r="CM49" s="1021"/>
      <c r="CN49" s="1021"/>
      <c r="CO49" s="1021"/>
      <c r="CP49" s="1021"/>
      <c r="CQ49" s="1021"/>
      <c r="CR49" s="1021"/>
      <c r="CS49" s="1021"/>
      <c r="CT49" s="1021"/>
      <c r="CU49" s="1021"/>
      <c r="CV49" s="1021"/>
      <c r="CW49" s="1021"/>
      <c r="CX49" s="1021"/>
      <c r="CY49" s="1021"/>
      <c r="CZ49" s="1021"/>
      <c r="DA49" s="1021"/>
      <c r="DB49" s="1021"/>
      <c r="DC49" s="1021"/>
      <c r="DD49" s="1021"/>
      <c r="DE49" s="1021"/>
      <c r="DF49" s="1021"/>
      <c r="DG49" s="1021"/>
      <c r="DH49" s="1021"/>
      <c r="DI49" s="1021"/>
      <c r="DJ49" s="1021"/>
      <c r="DK49" s="1021"/>
      <c r="DL49" s="1021"/>
      <c r="DM49" s="1021"/>
      <c r="DN49" s="1021"/>
      <c r="DO49" s="1021"/>
      <c r="DP49" s="1021"/>
      <c r="DQ49" s="1021"/>
      <c r="DR49" s="1021"/>
      <c r="DS49" s="1021"/>
      <c r="DT49" s="1021"/>
      <c r="DU49" s="1021"/>
      <c r="DV49" s="1021"/>
      <c r="DW49" s="1021"/>
      <c r="DX49" s="1021"/>
      <c r="DY49" s="1021"/>
      <c r="DZ49" s="1021"/>
      <c r="EA49" s="1021"/>
      <c r="EB49" s="1021"/>
      <c r="EC49" s="1021"/>
      <c r="ED49" s="1021"/>
      <c r="EE49" s="1021"/>
      <c r="EF49" s="1021"/>
      <c r="EG49" s="1021"/>
      <c r="EH49" s="1021"/>
      <c r="EI49" s="1021"/>
      <c r="EJ49" s="1021"/>
      <c r="EK49" s="1021"/>
      <c r="EL49" s="1021"/>
      <c r="EM49" s="1021"/>
      <c r="EN49" s="1021"/>
      <c r="EO49" s="1021"/>
      <c r="EP49" s="1021"/>
      <c r="EQ49" s="1021"/>
      <c r="ER49" s="1021"/>
      <c r="ES49" s="1021"/>
      <c r="ET49" s="1021"/>
      <c r="EU49" s="1021"/>
      <c r="EV49" s="1021"/>
      <c r="EW49" s="1021"/>
      <c r="EX49" s="1021"/>
      <c r="EY49" s="1021"/>
      <c r="EZ49" s="1021"/>
      <c r="FA49" s="1021"/>
      <c r="FB49" s="1021"/>
      <c r="FC49" s="1021"/>
      <c r="FD49" s="1021"/>
      <c r="FE49" s="1021"/>
      <c r="FF49" s="1021"/>
      <c r="FG49" s="1021"/>
      <c r="FH49" s="1021"/>
      <c r="FI49" s="1021"/>
      <c r="FJ49" s="1021"/>
      <c r="FK49" s="1021"/>
      <c r="FL49" s="1021"/>
      <c r="FM49" s="1021"/>
      <c r="FN49" s="1021"/>
      <c r="FO49" s="1021"/>
      <c r="FP49" s="1021"/>
      <c r="FQ49" s="1021"/>
      <c r="FR49" s="1021"/>
      <c r="FS49" s="1021"/>
      <c r="FT49" s="1021"/>
      <c r="FU49" s="1021"/>
      <c r="FV49" s="1021"/>
      <c r="FW49" s="1021"/>
      <c r="FX49" s="1021"/>
      <c r="FY49" s="1021"/>
      <c r="FZ49" s="1021"/>
      <c r="GA49" s="1021"/>
      <c r="GB49" s="1021"/>
      <c r="GC49" s="1021"/>
      <c r="GD49" s="1021"/>
      <c r="GE49" s="1021"/>
      <c r="GF49" s="1021"/>
      <c r="GG49" s="1021"/>
      <c r="GH49" s="1021"/>
      <c r="GI49" s="1021"/>
      <c r="GJ49" s="1021"/>
      <c r="GK49" s="1021"/>
      <c r="GL49" s="1021"/>
      <c r="GM49" s="1021"/>
      <c r="GN49" s="1021"/>
      <c r="GO49" s="1021"/>
      <c r="GP49" s="1021"/>
      <c r="GQ49" s="1021"/>
      <c r="GR49" s="1021"/>
      <c r="GS49" s="1021"/>
      <c r="GT49" s="1021"/>
      <c r="GU49" s="1021"/>
      <c r="GV49" s="1021"/>
      <c r="GW49" s="1021"/>
      <c r="GX49" s="1021"/>
      <c r="GY49" s="1021"/>
      <c r="GZ49" s="1021"/>
      <c r="HA49" s="1021"/>
      <c r="HB49" s="1021"/>
      <c r="HC49" s="1021"/>
      <c r="HD49" s="1021"/>
      <c r="HE49" s="1021"/>
      <c r="HF49" s="1021"/>
      <c r="HG49" s="1021"/>
    </row>
    <row r="50">
      <c r="A50" s="999"/>
      <c r="B50" s="1036" t="s">
        <v>10496</v>
      </c>
      <c r="C50" s="1001"/>
      <c r="D50" s="475">
        <v>50.0</v>
      </c>
      <c r="E50" s="1002" t="s">
        <v>10497</v>
      </c>
      <c r="F50" s="1015" t="s">
        <v>10498</v>
      </c>
      <c r="G50" s="1066">
        <v>2.037490133329E12</v>
      </c>
      <c r="H50" s="1009">
        <v>936.0</v>
      </c>
      <c r="I50" s="1006">
        <v>0.15</v>
      </c>
      <c r="J50" s="414">
        <v>796.0</v>
      </c>
      <c r="K50" s="449" t="s">
        <v>10499</v>
      </c>
      <c r="L50" s="450" t="s">
        <v>10500</v>
      </c>
      <c r="M50" s="450" t="s">
        <v>10490</v>
      </c>
      <c r="N50" s="982" t="s">
        <v>10159</v>
      </c>
      <c r="O50" s="1043"/>
      <c r="P50" s="1044"/>
      <c r="Q50" s="1044"/>
      <c r="R50" s="1009" t="s">
        <v>8976</v>
      </c>
      <c r="S50" s="1010" t="s">
        <v>10389</v>
      </c>
      <c r="T50" s="1010" t="s">
        <v>9030</v>
      </c>
      <c r="U50" s="1010" t="s">
        <v>10162</v>
      </c>
      <c r="V50" s="1011" t="s">
        <v>10390</v>
      </c>
      <c r="W50" s="1012"/>
      <c r="X50" s="1011" t="s">
        <v>10171</v>
      </c>
      <c r="Y50" s="1011" t="s">
        <v>10391</v>
      </c>
      <c r="Z50" s="1013">
        <v>0.38</v>
      </c>
      <c r="AA50" s="1014" t="s">
        <v>10103</v>
      </c>
      <c r="AB50" s="1015">
        <v>165.0</v>
      </c>
      <c r="AC50" s="1015">
        <v>100.0</v>
      </c>
      <c r="AD50" s="1015">
        <v>90.0</v>
      </c>
      <c r="AE50" s="1015">
        <v>140.0</v>
      </c>
      <c r="AF50" s="1018"/>
      <c r="AG50" s="1017">
        <v>165.0</v>
      </c>
      <c r="AH50" s="1015">
        <v>100.0</v>
      </c>
      <c r="AI50" s="1015">
        <v>90.0</v>
      </c>
      <c r="AJ50" s="1015">
        <v>140.0</v>
      </c>
      <c r="AK50" s="1018"/>
      <c r="AL50" s="1018"/>
      <c r="AM50" s="1018"/>
      <c r="AN50" s="1018"/>
      <c r="AO50" s="1018"/>
      <c r="AP50" s="1019"/>
      <c r="AQ50" s="1020"/>
      <c r="AR50" s="1057"/>
      <c r="AS50" s="1019"/>
      <c r="AT50" s="1019"/>
      <c r="AU50" s="1019"/>
      <c r="AV50" s="1019"/>
      <c r="AW50" s="1019"/>
      <c r="AX50" s="1018"/>
      <c r="AY50" s="1019"/>
      <c r="AZ50" s="1019"/>
      <c r="BA50" s="1019"/>
      <c r="BB50" s="1019"/>
      <c r="BC50" s="1019"/>
      <c r="BD50" s="1019"/>
      <c r="BE50" s="1019"/>
      <c r="BF50" s="1019"/>
      <c r="BG50" s="1019"/>
      <c r="BH50" s="1021"/>
      <c r="BI50" s="1021"/>
      <c r="BJ50" s="1021"/>
      <c r="BK50" s="1021"/>
      <c r="BL50" s="1021"/>
      <c r="BM50" s="1021"/>
      <c r="BN50" s="1021"/>
      <c r="BO50" s="1021"/>
      <c r="BP50" s="1021"/>
      <c r="BQ50" s="1021"/>
      <c r="BR50" s="1021"/>
      <c r="BS50" s="1021"/>
      <c r="BT50" s="1021"/>
      <c r="BU50" s="1021"/>
      <c r="BV50" s="1021"/>
      <c r="BW50" s="1021"/>
      <c r="BX50" s="1021"/>
      <c r="BY50" s="1021"/>
      <c r="BZ50" s="1021"/>
      <c r="CA50" s="1021"/>
      <c r="CB50" s="1021"/>
      <c r="CC50" s="1014" t="s">
        <v>10103</v>
      </c>
      <c r="CD50" s="1021"/>
      <c r="CE50" s="1021"/>
      <c r="CF50" s="1021"/>
      <c r="CG50" s="1021"/>
      <c r="CH50" s="1021"/>
      <c r="CI50" s="1021"/>
      <c r="CJ50" s="1021"/>
      <c r="CK50" s="1021"/>
      <c r="CL50" s="1021"/>
      <c r="CM50" s="1021"/>
      <c r="CN50" s="1021"/>
      <c r="CO50" s="1021"/>
      <c r="CP50" s="1021"/>
      <c r="CQ50" s="1021"/>
      <c r="CR50" s="1021"/>
      <c r="CS50" s="1021"/>
      <c r="CT50" s="1021"/>
      <c r="CU50" s="1021"/>
      <c r="CV50" s="1021"/>
      <c r="CW50" s="1021"/>
      <c r="CX50" s="1021"/>
      <c r="CY50" s="1021"/>
      <c r="CZ50" s="1021"/>
      <c r="DA50" s="1021"/>
      <c r="DB50" s="1021"/>
      <c r="DC50" s="1021"/>
      <c r="DD50" s="1021"/>
      <c r="DE50" s="1021"/>
      <c r="DF50" s="1021"/>
      <c r="DG50" s="1021"/>
      <c r="DH50" s="1021"/>
      <c r="DI50" s="1021"/>
      <c r="DJ50" s="1021"/>
      <c r="DK50" s="1021"/>
      <c r="DL50" s="1021"/>
      <c r="DM50" s="1021"/>
      <c r="DN50" s="1021"/>
      <c r="DO50" s="1021"/>
      <c r="DP50" s="1021"/>
      <c r="DQ50" s="1021"/>
      <c r="DR50" s="1021"/>
      <c r="DS50" s="1021"/>
      <c r="DT50" s="1021"/>
      <c r="DU50" s="1021"/>
      <c r="DV50" s="1021"/>
      <c r="DW50" s="1021"/>
      <c r="DX50" s="1021"/>
      <c r="DY50" s="1021"/>
      <c r="DZ50" s="1021"/>
      <c r="EA50" s="1021"/>
      <c r="EB50" s="1021"/>
      <c r="EC50" s="1021"/>
      <c r="ED50" s="1021"/>
      <c r="EE50" s="1021"/>
      <c r="EF50" s="1021"/>
      <c r="EG50" s="1021"/>
      <c r="EH50" s="1021"/>
      <c r="EI50" s="1021"/>
      <c r="EJ50" s="1021"/>
      <c r="EK50" s="1021"/>
      <c r="EL50" s="1021"/>
      <c r="EM50" s="1021"/>
      <c r="EN50" s="1021"/>
      <c r="EO50" s="1021"/>
      <c r="EP50" s="1021"/>
      <c r="EQ50" s="1021"/>
      <c r="ER50" s="1021"/>
      <c r="ES50" s="1021"/>
      <c r="ET50" s="1021"/>
      <c r="EU50" s="1021"/>
      <c r="EV50" s="1021"/>
      <c r="EW50" s="1021"/>
      <c r="EX50" s="1021"/>
      <c r="EY50" s="1021"/>
      <c r="EZ50" s="1021"/>
      <c r="FA50" s="1021"/>
      <c r="FB50" s="1021"/>
      <c r="FC50" s="1021"/>
      <c r="FD50" s="1021"/>
      <c r="FE50" s="1021"/>
      <c r="FF50" s="1021"/>
      <c r="FG50" s="1021"/>
      <c r="FH50" s="1021"/>
      <c r="FI50" s="1021"/>
      <c r="FJ50" s="1021"/>
      <c r="FK50" s="1021"/>
      <c r="FL50" s="1021"/>
      <c r="FM50" s="1021"/>
      <c r="FN50" s="1021"/>
      <c r="FO50" s="1021"/>
      <c r="FP50" s="1021"/>
      <c r="FQ50" s="1021"/>
      <c r="FR50" s="1021"/>
      <c r="FS50" s="1021"/>
      <c r="FT50" s="1021"/>
      <c r="FU50" s="1021"/>
      <c r="FV50" s="1021"/>
      <c r="FW50" s="1021"/>
      <c r="FX50" s="1021"/>
      <c r="FY50" s="1021"/>
      <c r="FZ50" s="1021"/>
      <c r="GA50" s="1021"/>
      <c r="GB50" s="1021"/>
      <c r="GC50" s="1021"/>
      <c r="GD50" s="1021"/>
      <c r="GE50" s="1021"/>
      <c r="GF50" s="1021"/>
      <c r="GG50" s="1021"/>
      <c r="GH50" s="1021"/>
      <c r="GI50" s="1021"/>
      <c r="GJ50" s="1021"/>
      <c r="GK50" s="1021"/>
      <c r="GL50" s="1021"/>
      <c r="GM50" s="1021"/>
      <c r="GN50" s="1021"/>
      <c r="GO50" s="1021"/>
      <c r="GP50" s="1021"/>
      <c r="GQ50" s="1021"/>
      <c r="GR50" s="1021"/>
      <c r="GS50" s="1021"/>
      <c r="GT50" s="1021"/>
      <c r="GU50" s="1021"/>
      <c r="GV50" s="1021"/>
      <c r="GW50" s="1021"/>
      <c r="GX50" s="1021"/>
      <c r="GY50" s="1021"/>
      <c r="GZ50" s="1021"/>
      <c r="HA50" s="1021"/>
      <c r="HB50" s="1021"/>
      <c r="HC50" s="1021"/>
      <c r="HD50" s="1021"/>
      <c r="HE50" s="1021"/>
      <c r="HF50" s="1021"/>
      <c r="HG50" s="1021"/>
    </row>
    <row r="51">
      <c r="A51" s="999"/>
      <c r="B51" s="1036" t="s">
        <v>10501</v>
      </c>
      <c r="C51" s="1001"/>
      <c r="D51" s="475">
        <v>50.0</v>
      </c>
      <c r="E51" s="1002" t="s">
        <v>10502</v>
      </c>
      <c r="F51" s="1015" t="s">
        <v>10503</v>
      </c>
      <c r="G51" s="1066">
        <v>2.037490161063E12</v>
      </c>
      <c r="H51" s="1009">
        <v>1001.0</v>
      </c>
      <c r="I51" s="1006">
        <v>0.15</v>
      </c>
      <c r="J51" s="414">
        <v>851.0</v>
      </c>
      <c r="K51" s="449" t="s">
        <v>10504</v>
      </c>
      <c r="L51" s="450" t="s">
        <v>10505</v>
      </c>
      <c r="M51" s="450" t="s">
        <v>10490</v>
      </c>
      <c r="N51" s="982" t="s">
        <v>10159</v>
      </c>
      <c r="O51" s="1043"/>
      <c r="P51" s="1044"/>
      <c r="Q51" s="1044"/>
      <c r="R51" s="1009" t="s">
        <v>8976</v>
      </c>
      <c r="S51" s="1010" t="s">
        <v>10399</v>
      </c>
      <c r="T51" s="1010" t="s">
        <v>9030</v>
      </c>
      <c r="U51" s="1010" t="s">
        <v>10162</v>
      </c>
      <c r="V51" s="1011" t="s">
        <v>10400</v>
      </c>
      <c r="W51" s="1012"/>
      <c r="X51" s="1011" t="s">
        <v>10171</v>
      </c>
      <c r="Y51" s="1011" t="s">
        <v>10401</v>
      </c>
      <c r="Z51" s="1013">
        <v>0.41</v>
      </c>
      <c r="AA51" s="1014" t="s">
        <v>10103</v>
      </c>
      <c r="AB51" s="1015">
        <v>180.0</v>
      </c>
      <c r="AC51" s="1015">
        <v>100.0</v>
      </c>
      <c r="AD51" s="1015">
        <v>90.0</v>
      </c>
      <c r="AE51" s="1015">
        <v>140.0</v>
      </c>
      <c r="AF51" s="1018"/>
      <c r="AG51" s="1017">
        <v>180.0</v>
      </c>
      <c r="AH51" s="1015">
        <v>100.0</v>
      </c>
      <c r="AI51" s="1015">
        <v>90.0</v>
      </c>
      <c r="AJ51" s="1015">
        <v>140.0</v>
      </c>
      <c r="AK51" s="1018"/>
      <c r="AL51" s="1018"/>
      <c r="AM51" s="1018"/>
      <c r="AN51" s="1018"/>
      <c r="AO51" s="1018"/>
      <c r="AP51" s="1019"/>
      <c r="AQ51" s="1020"/>
      <c r="AR51" s="1057"/>
      <c r="AS51" s="1019"/>
      <c r="AT51" s="1019"/>
      <c r="AU51" s="1019"/>
      <c r="AV51" s="1019"/>
      <c r="AW51" s="1019"/>
      <c r="AX51" s="1018"/>
      <c r="AY51" s="1019"/>
      <c r="AZ51" s="1019"/>
      <c r="BA51" s="1019"/>
      <c r="BB51" s="1019"/>
      <c r="BC51" s="1019"/>
      <c r="BD51" s="1019"/>
      <c r="BE51" s="1019"/>
      <c r="BF51" s="1019"/>
      <c r="BG51" s="1019"/>
      <c r="BH51" s="1021"/>
      <c r="BI51" s="1021"/>
      <c r="BJ51" s="1021"/>
      <c r="BK51" s="1021"/>
      <c r="BL51" s="1021"/>
      <c r="BM51" s="1021"/>
      <c r="BN51" s="1021"/>
      <c r="BO51" s="1021"/>
      <c r="BP51" s="1021"/>
      <c r="BQ51" s="1021"/>
      <c r="BR51" s="1021"/>
      <c r="BS51" s="1021"/>
      <c r="BT51" s="1021"/>
      <c r="BU51" s="1021"/>
      <c r="BV51" s="1021"/>
      <c r="BW51" s="1021"/>
      <c r="BX51" s="1021"/>
      <c r="BY51" s="1021"/>
      <c r="BZ51" s="1021"/>
      <c r="CA51" s="1021"/>
      <c r="CB51" s="1021"/>
      <c r="CC51" s="1014" t="s">
        <v>10103</v>
      </c>
      <c r="CD51" s="1021"/>
      <c r="CE51" s="1021"/>
      <c r="CF51" s="1021"/>
      <c r="CG51" s="1021"/>
      <c r="CH51" s="1021"/>
      <c r="CI51" s="1021"/>
      <c r="CJ51" s="1021"/>
      <c r="CK51" s="1021"/>
      <c r="CL51" s="1021"/>
      <c r="CM51" s="1021"/>
      <c r="CN51" s="1021"/>
      <c r="CO51" s="1021"/>
      <c r="CP51" s="1021"/>
      <c r="CQ51" s="1021"/>
      <c r="CR51" s="1021"/>
      <c r="CS51" s="1021"/>
      <c r="CT51" s="1021"/>
      <c r="CU51" s="1021"/>
      <c r="CV51" s="1021"/>
      <c r="CW51" s="1021"/>
      <c r="CX51" s="1021"/>
      <c r="CY51" s="1021"/>
      <c r="CZ51" s="1021"/>
      <c r="DA51" s="1021"/>
      <c r="DB51" s="1021"/>
      <c r="DC51" s="1021"/>
      <c r="DD51" s="1021"/>
      <c r="DE51" s="1021"/>
      <c r="DF51" s="1021"/>
      <c r="DG51" s="1021"/>
      <c r="DH51" s="1021"/>
      <c r="DI51" s="1021"/>
      <c r="DJ51" s="1021"/>
      <c r="DK51" s="1021"/>
      <c r="DL51" s="1021"/>
      <c r="DM51" s="1021"/>
      <c r="DN51" s="1021"/>
      <c r="DO51" s="1021"/>
      <c r="DP51" s="1021"/>
      <c r="DQ51" s="1021"/>
      <c r="DR51" s="1021"/>
      <c r="DS51" s="1021"/>
      <c r="DT51" s="1021"/>
      <c r="DU51" s="1021"/>
      <c r="DV51" s="1021"/>
      <c r="DW51" s="1021"/>
      <c r="DX51" s="1021"/>
      <c r="DY51" s="1021"/>
      <c r="DZ51" s="1021"/>
      <c r="EA51" s="1021"/>
      <c r="EB51" s="1021"/>
      <c r="EC51" s="1021"/>
      <c r="ED51" s="1021"/>
      <c r="EE51" s="1021"/>
      <c r="EF51" s="1021"/>
      <c r="EG51" s="1021"/>
      <c r="EH51" s="1021"/>
      <c r="EI51" s="1021"/>
      <c r="EJ51" s="1021"/>
      <c r="EK51" s="1021"/>
      <c r="EL51" s="1021"/>
      <c r="EM51" s="1021"/>
      <c r="EN51" s="1021"/>
      <c r="EO51" s="1021"/>
      <c r="EP51" s="1021"/>
      <c r="EQ51" s="1021"/>
      <c r="ER51" s="1021"/>
      <c r="ES51" s="1021"/>
      <c r="ET51" s="1021"/>
      <c r="EU51" s="1021"/>
      <c r="EV51" s="1021"/>
      <c r="EW51" s="1021"/>
      <c r="EX51" s="1021"/>
      <c r="EY51" s="1021"/>
      <c r="EZ51" s="1021"/>
      <c r="FA51" s="1021"/>
      <c r="FB51" s="1021"/>
      <c r="FC51" s="1021"/>
      <c r="FD51" s="1021"/>
      <c r="FE51" s="1021"/>
      <c r="FF51" s="1021"/>
      <c r="FG51" s="1021"/>
      <c r="FH51" s="1021"/>
      <c r="FI51" s="1021"/>
      <c r="FJ51" s="1021"/>
      <c r="FK51" s="1021"/>
      <c r="FL51" s="1021"/>
      <c r="FM51" s="1021"/>
      <c r="FN51" s="1021"/>
      <c r="FO51" s="1021"/>
      <c r="FP51" s="1021"/>
      <c r="FQ51" s="1021"/>
      <c r="FR51" s="1021"/>
      <c r="FS51" s="1021"/>
      <c r="FT51" s="1021"/>
      <c r="FU51" s="1021"/>
      <c r="FV51" s="1021"/>
      <c r="FW51" s="1021"/>
      <c r="FX51" s="1021"/>
      <c r="FY51" s="1021"/>
      <c r="FZ51" s="1021"/>
      <c r="GA51" s="1021"/>
      <c r="GB51" s="1021"/>
      <c r="GC51" s="1021"/>
      <c r="GD51" s="1021"/>
      <c r="GE51" s="1021"/>
      <c r="GF51" s="1021"/>
      <c r="GG51" s="1021"/>
      <c r="GH51" s="1021"/>
      <c r="GI51" s="1021"/>
      <c r="GJ51" s="1021"/>
      <c r="GK51" s="1021"/>
      <c r="GL51" s="1021"/>
      <c r="GM51" s="1021"/>
      <c r="GN51" s="1021"/>
      <c r="GO51" s="1021"/>
      <c r="GP51" s="1021"/>
      <c r="GQ51" s="1021"/>
      <c r="GR51" s="1021"/>
      <c r="GS51" s="1021"/>
      <c r="GT51" s="1021"/>
      <c r="GU51" s="1021"/>
      <c r="GV51" s="1021"/>
      <c r="GW51" s="1021"/>
      <c r="GX51" s="1021"/>
      <c r="GY51" s="1021"/>
      <c r="GZ51" s="1021"/>
      <c r="HA51" s="1021"/>
      <c r="HB51" s="1021"/>
      <c r="HC51" s="1021"/>
      <c r="HD51" s="1021"/>
      <c r="HE51" s="1021"/>
      <c r="HF51" s="1021"/>
      <c r="HG51" s="1021"/>
    </row>
    <row r="52">
      <c r="A52" s="999"/>
      <c r="B52" s="1036" t="s">
        <v>10506</v>
      </c>
      <c r="C52" s="1001"/>
      <c r="D52" s="475">
        <v>50.0</v>
      </c>
      <c r="E52" s="1002" t="s">
        <v>10507</v>
      </c>
      <c r="F52" s="1015" t="s">
        <v>10508</v>
      </c>
      <c r="G52" s="1066">
        <v>2.037490174469E12</v>
      </c>
      <c r="H52" s="1009">
        <v>1045.0</v>
      </c>
      <c r="I52" s="1006">
        <v>0.15</v>
      </c>
      <c r="J52" s="414">
        <v>889.0</v>
      </c>
      <c r="K52" s="449" t="s">
        <v>10509</v>
      </c>
      <c r="L52" s="450" t="s">
        <v>10510</v>
      </c>
      <c r="M52" s="450" t="s">
        <v>10490</v>
      </c>
      <c r="N52" s="982" t="s">
        <v>10159</v>
      </c>
      <c r="O52" s="1043"/>
      <c r="P52" s="1044"/>
      <c r="Q52" s="1044"/>
      <c r="R52" s="1009" t="s">
        <v>8976</v>
      </c>
      <c r="S52" s="1010" t="s">
        <v>10399</v>
      </c>
      <c r="T52" s="1010" t="s">
        <v>9030</v>
      </c>
      <c r="U52" s="1010" t="s">
        <v>10162</v>
      </c>
      <c r="V52" s="1011" t="s">
        <v>10409</v>
      </c>
      <c r="W52" s="1012"/>
      <c r="X52" s="1011" t="s">
        <v>10171</v>
      </c>
      <c r="Y52" s="1011" t="s">
        <v>10410</v>
      </c>
      <c r="Z52" s="1013">
        <v>0.43</v>
      </c>
      <c r="AA52" s="1014" t="s">
        <v>10103</v>
      </c>
      <c r="AB52" s="1015">
        <v>185.0</v>
      </c>
      <c r="AC52" s="1015">
        <v>100.0</v>
      </c>
      <c r="AD52" s="1015">
        <v>90.0</v>
      </c>
      <c r="AE52" s="1015">
        <v>140.0</v>
      </c>
      <c r="AF52" s="1018"/>
      <c r="AG52" s="1017">
        <v>185.0</v>
      </c>
      <c r="AH52" s="1015">
        <v>100.0</v>
      </c>
      <c r="AI52" s="1015">
        <v>90.0</v>
      </c>
      <c r="AJ52" s="1015">
        <v>140.0</v>
      </c>
      <c r="AK52" s="1018"/>
      <c r="AL52" s="1018"/>
      <c r="AM52" s="1018"/>
      <c r="AN52" s="1018"/>
      <c r="AO52" s="1018"/>
      <c r="AP52" s="1019"/>
      <c r="AQ52" s="1020"/>
      <c r="AR52" s="1057"/>
      <c r="AS52" s="1019"/>
      <c r="AT52" s="1019"/>
      <c r="AU52" s="1019"/>
      <c r="AV52" s="1019"/>
      <c r="AW52" s="1019"/>
      <c r="AX52" s="1018"/>
      <c r="AY52" s="1019"/>
      <c r="AZ52" s="1019"/>
      <c r="BA52" s="1019"/>
      <c r="BB52" s="1019"/>
      <c r="BC52" s="1019"/>
      <c r="BD52" s="1019"/>
      <c r="BE52" s="1019"/>
      <c r="BF52" s="1019"/>
      <c r="BG52" s="1019"/>
      <c r="BH52" s="1021"/>
      <c r="BI52" s="1021"/>
      <c r="BJ52" s="1021"/>
      <c r="BK52" s="1021"/>
      <c r="BL52" s="1021"/>
      <c r="BM52" s="1021"/>
      <c r="BN52" s="1021"/>
      <c r="BO52" s="1021"/>
      <c r="BP52" s="1021"/>
      <c r="BQ52" s="1021"/>
      <c r="BR52" s="1021"/>
      <c r="BS52" s="1021"/>
      <c r="BT52" s="1021"/>
      <c r="BU52" s="1021"/>
      <c r="BV52" s="1021"/>
      <c r="BW52" s="1021"/>
      <c r="BX52" s="1021"/>
      <c r="BY52" s="1021"/>
      <c r="BZ52" s="1021"/>
      <c r="CA52" s="1021"/>
      <c r="CB52" s="1021"/>
      <c r="CC52" s="1014" t="s">
        <v>10103</v>
      </c>
      <c r="CD52" s="1021"/>
      <c r="CE52" s="1021"/>
      <c r="CF52" s="1021"/>
      <c r="CG52" s="1021"/>
      <c r="CH52" s="1021"/>
      <c r="CI52" s="1021"/>
      <c r="CJ52" s="1021"/>
      <c r="CK52" s="1021"/>
      <c r="CL52" s="1021"/>
      <c r="CM52" s="1021"/>
      <c r="CN52" s="1021"/>
      <c r="CO52" s="1021"/>
      <c r="CP52" s="1021"/>
      <c r="CQ52" s="1021"/>
      <c r="CR52" s="1021"/>
      <c r="CS52" s="1021"/>
      <c r="CT52" s="1021"/>
      <c r="CU52" s="1021"/>
      <c r="CV52" s="1021"/>
      <c r="CW52" s="1021"/>
      <c r="CX52" s="1021"/>
      <c r="CY52" s="1021"/>
      <c r="CZ52" s="1021"/>
      <c r="DA52" s="1021"/>
      <c r="DB52" s="1021"/>
      <c r="DC52" s="1021"/>
      <c r="DD52" s="1021"/>
      <c r="DE52" s="1021"/>
      <c r="DF52" s="1021"/>
      <c r="DG52" s="1021"/>
      <c r="DH52" s="1021"/>
      <c r="DI52" s="1021"/>
      <c r="DJ52" s="1021"/>
      <c r="DK52" s="1021"/>
      <c r="DL52" s="1021"/>
      <c r="DM52" s="1021"/>
      <c r="DN52" s="1021"/>
      <c r="DO52" s="1021"/>
      <c r="DP52" s="1021"/>
      <c r="DQ52" s="1021"/>
      <c r="DR52" s="1021"/>
      <c r="DS52" s="1021"/>
      <c r="DT52" s="1021"/>
      <c r="DU52" s="1021"/>
      <c r="DV52" s="1021"/>
      <c r="DW52" s="1021"/>
      <c r="DX52" s="1021"/>
      <c r="DY52" s="1021"/>
      <c r="DZ52" s="1021"/>
      <c r="EA52" s="1021"/>
      <c r="EB52" s="1021"/>
      <c r="EC52" s="1021"/>
      <c r="ED52" s="1021"/>
      <c r="EE52" s="1021"/>
      <c r="EF52" s="1021"/>
      <c r="EG52" s="1021"/>
      <c r="EH52" s="1021"/>
      <c r="EI52" s="1021"/>
      <c r="EJ52" s="1021"/>
      <c r="EK52" s="1021"/>
      <c r="EL52" s="1021"/>
      <c r="EM52" s="1021"/>
      <c r="EN52" s="1021"/>
      <c r="EO52" s="1021"/>
      <c r="EP52" s="1021"/>
      <c r="EQ52" s="1021"/>
      <c r="ER52" s="1021"/>
      <c r="ES52" s="1021"/>
      <c r="ET52" s="1021"/>
      <c r="EU52" s="1021"/>
      <c r="EV52" s="1021"/>
      <c r="EW52" s="1021"/>
      <c r="EX52" s="1021"/>
      <c r="EY52" s="1021"/>
      <c r="EZ52" s="1021"/>
      <c r="FA52" s="1021"/>
      <c r="FB52" s="1021"/>
      <c r="FC52" s="1021"/>
      <c r="FD52" s="1021"/>
      <c r="FE52" s="1021"/>
      <c r="FF52" s="1021"/>
      <c r="FG52" s="1021"/>
      <c r="FH52" s="1021"/>
      <c r="FI52" s="1021"/>
      <c r="FJ52" s="1021"/>
      <c r="FK52" s="1021"/>
      <c r="FL52" s="1021"/>
      <c r="FM52" s="1021"/>
      <c r="FN52" s="1021"/>
      <c r="FO52" s="1021"/>
      <c r="FP52" s="1021"/>
      <c r="FQ52" s="1021"/>
      <c r="FR52" s="1021"/>
      <c r="FS52" s="1021"/>
      <c r="FT52" s="1021"/>
      <c r="FU52" s="1021"/>
      <c r="FV52" s="1021"/>
      <c r="FW52" s="1021"/>
      <c r="FX52" s="1021"/>
      <c r="FY52" s="1021"/>
      <c r="FZ52" s="1021"/>
      <c r="GA52" s="1021"/>
      <c r="GB52" s="1021"/>
      <c r="GC52" s="1021"/>
      <c r="GD52" s="1021"/>
      <c r="GE52" s="1021"/>
      <c r="GF52" s="1021"/>
      <c r="GG52" s="1021"/>
      <c r="GH52" s="1021"/>
      <c r="GI52" s="1021"/>
      <c r="GJ52" s="1021"/>
      <c r="GK52" s="1021"/>
      <c r="GL52" s="1021"/>
      <c r="GM52" s="1021"/>
      <c r="GN52" s="1021"/>
      <c r="GO52" s="1021"/>
      <c r="GP52" s="1021"/>
      <c r="GQ52" s="1021"/>
      <c r="GR52" s="1021"/>
      <c r="GS52" s="1021"/>
      <c r="GT52" s="1021"/>
      <c r="GU52" s="1021"/>
      <c r="GV52" s="1021"/>
      <c r="GW52" s="1021"/>
      <c r="GX52" s="1021"/>
      <c r="GY52" s="1021"/>
      <c r="GZ52" s="1021"/>
      <c r="HA52" s="1021"/>
      <c r="HB52" s="1021"/>
      <c r="HC52" s="1021"/>
      <c r="HD52" s="1021"/>
      <c r="HE52" s="1021"/>
      <c r="HF52" s="1021"/>
      <c r="HG52" s="1021"/>
    </row>
    <row r="53">
      <c r="A53" s="999"/>
      <c r="B53" s="1067"/>
      <c r="C53" s="1068"/>
      <c r="D53" s="1069"/>
      <c r="E53" s="1070" t="s">
        <v>8957</v>
      </c>
      <c r="F53" s="1068"/>
      <c r="G53" s="1069"/>
      <c r="H53" s="1021"/>
      <c r="I53" s="1021"/>
      <c r="J53" s="1071"/>
      <c r="K53" s="1072"/>
      <c r="L53" s="444"/>
      <c r="M53" s="444"/>
      <c r="N53" s="444"/>
      <c r="O53" s="1073"/>
      <c r="P53" s="1074"/>
      <c r="Q53" s="1021"/>
      <c r="R53" s="1075"/>
      <c r="S53" s="1021"/>
      <c r="T53" s="1021"/>
      <c r="U53" s="1021"/>
      <c r="V53" s="1021"/>
      <c r="W53" s="1076"/>
      <c r="X53" s="1021"/>
      <c r="Y53" s="1021"/>
      <c r="Z53" s="1077"/>
      <c r="AA53" s="1020"/>
      <c r="AB53" s="1021"/>
      <c r="AC53" s="1021"/>
      <c r="AD53" s="1021"/>
      <c r="AE53" s="1021"/>
      <c r="AF53" s="1021"/>
      <c r="AG53" s="1078"/>
      <c r="AH53" s="1021"/>
      <c r="AI53" s="1021"/>
      <c r="AJ53" s="1021"/>
      <c r="AK53" s="1021"/>
      <c r="AL53" s="1021"/>
      <c r="AM53" s="1021"/>
      <c r="AN53" s="1021"/>
      <c r="AO53" s="1021"/>
      <c r="AP53" s="1021"/>
      <c r="AQ53" s="1021"/>
      <c r="AR53" s="1021"/>
      <c r="AS53" s="1021"/>
      <c r="AT53" s="1021"/>
      <c r="AU53" s="1021"/>
      <c r="AV53" s="1021"/>
      <c r="AW53" s="1021"/>
      <c r="AX53" s="1020"/>
      <c r="AY53" s="1021"/>
      <c r="AZ53" s="1021"/>
      <c r="BA53" s="1021"/>
      <c r="BB53" s="1021"/>
      <c r="BC53" s="1021"/>
      <c r="BD53" s="1021"/>
      <c r="BE53" s="1021"/>
      <c r="BF53" s="1021"/>
      <c r="BG53" s="1021"/>
      <c r="BH53" s="1021"/>
      <c r="BI53" s="1021"/>
      <c r="BJ53" s="1021"/>
      <c r="BK53" s="1021"/>
      <c r="BL53" s="1021"/>
      <c r="BM53" s="1021"/>
      <c r="BN53" s="1021"/>
      <c r="BO53" s="1021"/>
      <c r="BP53" s="1021"/>
      <c r="BQ53" s="1021"/>
      <c r="BR53" s="1021"/>
      <c r="BS53" s="1021"/>
      <c r="BT53" s="1021"/>
      <c r="BU53" s="1021"/>
      <c r="BV53" s="1021"/>
      <c r="BW53" s="1021"/>
      <c r="BX53" s="1021"/>
      <c r="BY53" s="1021"/>
      <c r="BZ53" s="1021"/>
      <c r="CA53" s="1021"/>
      <c r="CB53" s="1021"/>
      <c r="CC53" s="1078"/>
      <c r="CD53" s="1021"/>
      <c r="CE53" s="1021"/>
      <c r="CF53" s="1021"/>
      <c r="CG53" s="1021"/>
      <c r="CH53" s="1021"/>
      <c r="CI53" s="1021"/>
      <c r="CJ53" s="1021"/>
      <c r="CK53" s="1021"/>
      <c r="CL53" s="1021"/>
      <c r="CM53" s="1021"/>
      <c r="CN53" s="1021"/>
      <c r="CO53" s="1021"/>
      <c r="CP53" s="1021"/>
      <c r="CQ53" s="1021"/>
      <c r="CR53" s="1021"/>
      <c r="CS53" s="1021"/>
      <c r="CT53" s="1021"/>
      <c r="CU53" s="1021"/>
      <c r="CV53" s="1021"/>
      <c r="CW53" s="1021"/>
      <c r="CX53" s="1021"/>
      <c r="CY53" s="1021"/>
      <c r="CZ53" s="1021"/>
      <c r="DA53" s="1021"/>
      <c r="DB53" s="1021"/>
      <c r="DC53" s="1021"/>
      <c r="DD53" s="1021"/>
      <c r="DE53" s="1021"/>
      <c r="DF53" s="1021"/>
      <c r="DG53" s="1021"/>
      <c r="DH53" s="1021"/>
      <c r="DI53" s="1021"/>
      <c r="DJ53" s="1021"/>
      <c r="DK53" s="1021"/>
      <c r="DL53" s="1021"/>
      <c r="DM53" s="1021"/>
      <c r="DN53" s="1021"/>
      <c r="DO53" s="1021"/>
      <c r="DP53" s="1021"/>
      <c r="DQ53" s="1021"/>
      <c r="DR53" s="1021"/>
      <c r="DS53" s="1021"/>
      <c r="DT53" s="1021"/>
      <c r="DU53" s="1021"/>
      <c r="DV53" s="1021"/>
      <c r="DW53" s="1021"/>
      <c r="DX53" s="1021"/>
      <c r="DY53" s="1021"/>
      <c r="DZ53" s="1021"/>
      <c r="EA53" s="1021"/>
      <c r="EB53" s="1021"/>
      <c r="EC53" s="1021"/>
      <c r="ED53" s="1021"/>
      <c r="EE53" s="1021"/>
      <c r="EF53" s="1021"/>
      <c r="EG53" s="1021"/>
      <c r="EH53" s="1021"/>
      <c r="EI53" s="1021"/>
      <c r="EJ53" s="1021"/>
      <c r="EK53" s="1021"/>
      <c r="EL53" s="1021"/>
      <c r="EM53" s="1021"/>
      <c r="EN53" s="1021"/>
      <c r="EO53" s="1021"/>
      <c r="EP53" s="1021"/>
      <c r="EQ53" s="1021"/>
      <c r="ER53" s="1021"/>
      <c r="ES53" s="1021"/>
      <c r="ET53" s="1021"/>
      <c r="EU53" s="1021"/>
      <c r="EV53" s="1021"/>
      <c r="EW53" s="1021"/>
      <c r="EX53" s="1021"/>
      <c r="EY53" s="1021"/>
      <c r="EZ53" s="1021"/>
      <c r="FA53" s="1021"/>
      <c r="FB53" s="1021"/>
      <c r="FC53" s="1021"/>
      <c r="FD53" s="1021"/>
      <c r="FE53" s="1021"/>
      <c r="FF53" s="1021"/>
      <c r="FG53" s="1021"/>
      <c r="FH53" s="1021"/>
      <c r="FI53" s="1021"/>
      <c r="FJ53" s="1021"/>
      <c r="FK53" s="1021"/>
      <c r="FL53" s="1021"/>
      <c r="FM53" s="1021"/>
      <c r="FN53" s="1021"/>
      <c r="FO53" s="1021"/>
      <c r="FP53" s="1021"/>
      <c r="FQ53" s="1021"/>
      <c r="FR53" s="1021"/>
      <c r="FS53" s="1021"/>
      <c r="FT53" s="1021"/>
      <c r="FU53" s="1021"/>
      <c r="FV53" s="1021"/>
      <c r="FW53" s="1021"/>
      <c r="FX53" s="1021"/>
      <c r="FY53" s="1021"/>
      <c r="FZ53" s="1021"/>
      <c r="GA53" s="1021"/>
      <c r="GB53" s="1021"/>
      <c r="GC53" s="1021"/>
      <c r="GD53" s="1021"/>
      <c r="GE53" s="1021"/>
      <c r="GF53" s="1021"/>
      <c r="GG53" s="1021"/>
      <c r="GH53" s="1021"/>
      <c r="GI53" s="1021"/>
      <c r="GJ53" s="1021"/>
      <c r="GK53" s="1021"/>
      <c r="GL53" s="1021"/>
      <c r="GM53" s="1021"/>
      <c r="GN53" s="1021"/>
      <c r="GO53" s="1021"/>
      <c r="GP53" s="1021"/>
      <c r="GQ53" s="1021"/>
      <c r="GR53" s="1021"/>
      <c r="GS53" s="1021"/>
      <c r="GT53" s="1021"/>
      <c r="GU53" s="1021"/>
      <c r="GV53" s="1021"/>
      <c r="GW53" s="1021"/>
      <c r="GX53" s="1021"/>
      <c r="GY53" s="1021"/>
      <c r="GZ53" s="1021"/>
      <c r="HA53" s="1021"/>
      <c r="HB53" s="1021"/>
      <c r="HC53" s="1021"/>
      <c r="HD53" s="1021"/>
      <c r="HE53" s="1021"/>
      <c r="HF53" s="1021"/>
      <c r="HG53" s="1021"/>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4">
        <v>0.0</v>
      </c>
      <c r="I341" s="954">
        <v>0.0</v>
      </c>
      <c r="J341" s="1079">
        <v>0.0</v>
      </c>
      <c r="K341" s="954">
        <v>0.0</v>
      </c>
      <c r="L341" s="954">
        <v>0.0</v>
      </c>
      <c r="M341" s="954">
        <v>0.0</v>
      </c>
      <c r="N341" s="954">
        <v>0.0</v>
      </c>
      <c r="O341" s="954">
        <v>0.0</v>
      </c>
      <c r="P341" s="954">
        <v>0.0</v>
      </c>
      <c r="Q341" s="954">
        <v>0.0</v>
      </c>
      <c r="R341" s="954">
        <v>0.0</v>
      </c>
      <c r="S341" s="954">
        <v>0.0</v>
      </c>
      <c r="T341" s="954">
        <v>0.0</v>
      </c>
      <c r="U341" s="954">
        <v>0.0</v>
      </c>
      <c r="V341" s="954">
        <v>0.0</v>
      </c>
      <c r="W341" s="954">
        <v>0.0</v>
      </c>
      <c r="X341" s="954">
        <v>0.0</v>
      </c>
      <c r="Y341" s="954">
        <v>0.0</v>
      </c>
      <c r="Z341" s="954">
        <v>0.0</v>
      </c>
      <c r="AA341" s="954">
        <v>0.0</v>
      </c>
      <c r="AB341" s="954">
        <v>0.0</v>
      </c>
      <c r="AC341" s="954">
        <v>0.0</v>
      </c>
      <c r="AD341" s="954">
        <v>0.0</v>
      </c>
      <c r="AE341" s="954">
        <v>0.0</v>
      </c>
      <c r="AF341" s="954">
        <v>0.0</v>
      </c>
      <c r="CC341" s="954">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0" t="s">
        <v>6</v>
      </c>
      <c r="H1" s="1081" t="s">
        <v>7</v>
      </c>
      <c r="I1" s="382" t="s">
        <v>6542</v>
      </c>
      <c r="J1" s="382" t="s">
        <v>8958</v>
      </c>
      <c r="K1" s="382" t="s">
        <v>10</v>
      </c>
      <c r="L1" s="382" t="s">
        <v>11</v>
      </c>
      <c r="M1" s="382" t="s">
        <v>12</v>
      </c>
      <c r="N1" s="378" t="s">
        <v>13</v>
      </c>
      <c r="O1" s="1082" t="s">
        <v>10511</v>
      </c>
      <c r="P1" s="1083" t="s">
        <v>10512</v>
      </c>
      <c r="Q1" s="1084" t="s">
        <v>10513</v>
      </c>
      <c r="R1" s="1085" t="s">
        <v>10514</v>
      </c>
      <c r="S1" s="1086" t="s">
        <v>54</v>
      </c>
      <c r="T1" s="1085" t="s">
        <v>65</v>
      </c>
      <c r="U1" s="1087" t="s">
        <v>10515</v>
      </c>
      <c r="V1" s="1085" t="s">
        <v>10143</v>
      </c>
      <c r="W1" s="1087" t="s">
        <v>8963</v>
      </c>
      <c r="X1" s="1087" t="s">
        <v>8964</v>
      </c>
      <c r="Y1" s="1084" t="s">
        <v>14</v>
      </c>
      <c r="Z1" s="1084" t="s">
        <v>15</v>
      </c>
      <c r="AA1" s="1084" t="s">
        <v>16</v>
      </c>
      <c r="AB1" s="1084" t="s">
        <v>17</v>
      </c>
      <c r="AC1" s="1084" t="s">
        <v>10146</v>
      </c>
      <c r="AD1" s="1088" t="s">
        <v>10150</v>
      </c>
      <c r="AE1" s="1088" t="s">
        <v>10149</v>
      </c>
      <c r="AF1" s="1088" t="s">
        <v>10148</v>
      </c>
      <c r="AG1" s="1084" t="s">
        <v>8965</v>
      </c>
      <c r="AH1" s="1084" t="s">
        <v>21</v>
      </c>
      <c r="AI1" s="1084" t="s">
        <v>10151</v>
      </c>
      <c r="AJ1" s="1084" t="s">
        <v>22</v>
      </c>
      <c r="AK1" s="400"/>
      <c r="AL1" s="1089" t="s">
        <v>10516</v>
      </c>
      <c r="AM1" s="1090" t="s">
        <v>10517</v>
      </c>
      <c r="AN1" s="1089" t="s">
        <v>10518</v>
      </c>
      <c r="AO1" s="1089" t="s">
        <v>10519</v>
      </c>
      <c r="AP1" s="1089" t="s">
        <v>10520</v>
      </c>
      <c r="AQ1" s="1089" t="s">
        <v>10521</v>
      </c>
      <c r="AR1" s="1089" t="s">
        <v>10522</v>
      </c>
      <c r="AS1" s="1091" t="s">
        <v>10523</v>
      </c>
      <c r="AT1" s="1092" t="s">
        <v>10524</v>
      </c>
      <c r="AU1" s="83" t="s">
        <v>10525</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3" t="s">
        <v>6564</v>
      </c>
      <c r="B2" s="1094" t="s">
        <v>10526</v>
      </c>
      <c r="C2" s="1095"/>
      <c r="D2" s="485">
        <v>50.0</v>
      </c>
      <c r="E2" s="1096" t="s">
        <v>10527</v>
      </c>
      <c r="F2" s="1097" t="s">
        <v>10528</v>
      </c>
      <c r="G2" s="1098">
        <v>2.000223114551E12</v>
      </c>
      <c r="H2" s="1099">
        <v>324.0</v>
      </c>
      <c r="I2" s="1100">
        <v>0.3</v>
      </c>
      <c r="J2" s="839">
        <f t="shared" ref="J2:J65" si="1">ROUND(H2*(1-I2),0)</f>
        <v>227</v>
      </c>
      <c r="K2" s="412" t="s">
        <v>10529</v>
      </c>
      <c r="L2" s="413" t="s">
        <v>10530</v>
      </c>
      <c r="M2" s="413" t="s">
        <v>10531</v>
      </c>
      <c r="N2" s="1101"/>
      <c r="O2" s="1102"/>
      <c r="P2" s="1103" t="s">
        <v>8982</v>
      </c>
      <c r="Q2" s="1104">
        <v>10.0</v>
      </c>
      <c r="R2" s="1105">
        <v>80.0</v>
      </c>
      <c r="S2" s="1106">
        <v>15.0</v>
      </c>
      <c r="T2" s="1106">
        <v>15.89</v>
      </c>
      <c r="U2" s="1107">
        <v>110.89</v>
      </c>
      <c r="V2" s="1106">
        <v>22.7</v>
      </c>
      <c r="W2" s="1108">
        <v>116.11</v>
      </c>
      <c r="X2" s="1109">
        <v>0.51</v>
      </c>
      <c r="Y2" s="416">
        <v>40.0</v>
      </c>
      <c r="Z2" s="417">
        <v>60.0</v>
      </c>
      <c r="AA2" s="417">
        <v>14.0</v>
      </c>
      <c r="AB2" s="417">
        <v>110.0</v>
      </c>
      <c r="AC2" s="716"/>
      <c r="AD2" s="501"/>
      <c r="AE2" s="716"/>
      <c r="AF2" s="716"/>
      <c r="AG2" s="717" t="s">
        <v>10532</v>
      </c>
      <c r="AH2" s="716"/>
      <c r="AI2" s="716"/>
      <c r="AJ2" s="717" t="s">
        <v>10533</v>
      </c>
      <c r="AK2" s="716"/>
      <c r="AL2" s="1110"/>
      <c r="AM2" s="696"/>
      <c r="AN2" s="812"/>
      <c r="AO2" s="812"/>
      <c r="AP2" s="812"/>
      <c r="AQ2" s="696"/>
      <c r="AR2" s="1111"/>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3" t="s">
        <v>6564</v>
      </c>
      <c r="B3" s="1094" t="s">
        <v>10534</v>
      </c>
      <c r="C3" s="1095"/>
      <c r="D3" s="485">
        <v>50.0</v>
      </c>
      <c r="E3" s="1096" t="s">
        <v>10535</v>
      </c>
      <c r="F3" s="1097" t="s">
        <v>10536</v>
      </c>
      <c r="G3" s="1112">
        <v>2.000223114223E12</v>
      </c>
      <c r="H3" s="1113">
        <v>300.0</v>
      </c>
      <c r="I3" s="1100">
        <v>0.3</v>
      </c>
      <c r="J3" s="839">
        <f t="shared" si="1"/>
        <v>210</v>
      </c>
      <c r="K3" s="449" t="s">
        <v>10537</v>
      </c>
      <c r="L3" s="450" t="s">
        <v>10538</v>
      </c>
      <c r="M3" s="450" t="s">
        <v>10539</v>
      </c>
      <c r="N3" s="1114"/>
      <c r="O3" s="1115"/>
      <c r="P3" s="1103" t="s">
        <v>8982</v>
      </c>
      <c r="Q3" s="1116">
        <v>10.0</v>
      </c>
      <c r="R3" s="1117">
        <v>80.0</v>
      </c>
      <c r="S3" s="897">
        <v>20.0</v>
      </c>
      <c r="T3" s="897">
        <v>14.7</v>
      </c>
      <c r="U3" s="1118">
        <v>114.7</v>
      </c>
      <c r="V3" s="897">
        <v>21.0</v>
      </c>
      <c r="W3" s="1119">
        <v>95.3</v>
      </c>
      <c r="X3" s="1120">
        <v>0.45</v>
      </c>
      <c r="Y3" s="451">
        <v>40.0</v>
      </c>
      <c r="Z3" s="419">
        <v>60.0</v>
      </c>
      <c r="AA3" s="419">
        <v>14.0</v>
      </c>
      <c r="AB3" s="419">
        <v>110.0</v>
      </c>
      <c r="AC3" s="684"/>
      <c r="AD3" s="684"/>
      <c r="AE3" s="684"/>
      <c r="AF3" s="684"/>
      <c r="AG3" s="688" t="s">
        <v>10540</v>
      </c>
      <c r="AH3" s="684"/>
      <c r="AI3" s="684"/>
      <c r="AJ3" s="688" t="s">
        <v>10533</v>
      </c>
      <c r="AK3" s="684"/>
      <c r="AL3" s="1110"/>
      <c r="AM3" s="696"/>
      <c r="AN3" s="812"/>
      <c r="AO3" s="812"/>
      <c r="AP3" s="812"/>
      <c r="AQ3" s="696"/>
      <c r="AR3" s="1111"/>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3" t="s">
        <v>6564</v>
      </c>
      <c r="B4" s="1094" t="s">
        <v>10541</v>
      </c>
      <c r="C4" s="1095"/>
      <c r="D4" s="485">
        <v>50.0</v>
      </c>
      <c r="E4" s="1096" t="s">
        <v>10542</v>
      </c>
      <c r="F4" s="1097" t="s">
        <v>10543</v>
      </c>
      <c r="G4" s="1112">
        <v>2.00022311423E12</v>
      </c>
      <c r="H4" s="1113">
        <v>362.0</v>
      </c>
      <c r="I4" s="1100">
        <v>0.3</v>
      </c>
      <c r="J4" s="839">
        <f t="shared" si="1"/>
        <v>253</v>
      </c>
      <c r="K4" s="449" t="s">
        <v>10544</v>
      </c>
      <c r="L4" s="450" t="s">
        <v>10545</v>
      </c>
      <c r="M4" s="450" t="s">
        <v>10546</v>
      </c>
      <c r="N4" s="1114"/>
      <c r="O4" s="1115"/>
      <c r="P4" s="1103" t="s">
        <v>8982</v>
      </c>
      <c r="Q4" s="1116">
        <v>10.0</v>
      </c>
      <c r="R4" s="1117">
        <v>80.0</v>
      </c>
      <c r="S4" s="897">
        <v>27.0</v>
      </c>
      <c r="T4" s="897">
        <v>17.78</v>
      </c>
      <c r="U4" s="1118">
        <v>124.78</v>
      </c>
      <c r="V4" s="897">
        <v>25.4</v>
      </c>
      <c r="W4" s="1119">
        <v>129.22</v>
      </c>
      <c r="X4" s="1120">
        <v>0.51</v>
      </c>
      <c r="Y4" s="451">
        <v>40.0</v>
      </c>
      <c r="Z4" s="419">
        <v>60.0</v>
      </c>
      <c r="AA4" s="419">
        <v>14.0</v>
      </c>
      <c r="AB4" s="419">
        <v>110.0</v>
      </c>
      <c r="AC4" s="684"/>
      <c r="AD4" s="684"/>
      <c r="AE4" s="684"/>
      <c r="AF4" s="684"/>
      <c r="AG4" s="688" t="s">
        <v>10547</v>
      </c>
      <c r="AH4" s="684"/>
      <c r="AI4" s="684"/>
      <c r="AJ4" s="688" t="s">
        <v>10533</v>
      </c>
      <c r="AK4" s="684"/>
      <c r="AL4" s="1110"/>
      <c r="AM4" s="696"/>
      <c r="AN4" s="812"/>
      <c r="AO4" s="812"/>
      <c r="AP4" s="812"/>
      <c r="AQ4" s="696"/>
      <c r="AR4" s="1111"/>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3" t="s">
        <v>6564</v>
      </c>
      <c r="B5" s="1094" t="s">
        <v>10548</v>
      </c>
      <c r="C5" s="1095"/>
      <c r="D5" s="485">
        <v>50.0</v>
      </c>
      <c r="E5" s="1096" t="s">
        <v>10549</v>
      </c>
      <c r="F5" s="1097" t="s">
        <v>10550</v>
      </c>
      <c r="G5" s="1112">
        <v>2.000223114247E12</v>
      </c>
      <c r="H5" s="1113">
        <v>325.0</v>
      </c>
      <c r="I5" s="1100">
        <v>0.3</v>
      </c>
      <c r="J5" s="839">
        <f t="shared" si="1"/>
        <v>228</v>
      </c>
      <c r="K5" s="1121" t="s">
        <v>10551</v>
      </c>
      <c r="L5" s="1122" t="s">
        <v>10552</v>
      </c>
      <c r="M5" s="1122" t="s">
        <v>10553</v>
      </c>
      <c r="N5" s="1123"/>
      <c r="O5" s="1124"/>
      <c r="P5" s="1103" t="s">
        <v>8982</v>
      </c>
      <c r="Q5" s="1116">
        <v>10.0</v>
      </c>
      <c r="R5" s="1117">
        <v>80.0</v>
      </c>
      <c r="S5" s="897">
        <v>31.0</v>
      </c>
      <c r="T5" s="897">
        <v>15.96</v>
      </c>
      <c r="U5" s="1118">
        <v>126.96</v>
      </c>
      <c r="V5" s="897">
        <v>22.8</v>
      </c>
      <c r="W5" s="1119">
        <v>101.04</v>
      </c>
      <c r="X5" s="1120">
        <v>0.44</v>
      </c>
      <c r="Y5" s="451">
        <v>40.0</v>
      </c>
      <c r="Z5" s="419">
        <v>60.0</v>
      </c>
      <c r="AA5" s="419">
        <v>14.0</v>
      </c>
      <c r="AB5" s="419">
        <v>110.0</v>
      </c>
      <c r="AC5" s="684"/>
      <c r="AD5" s="684"/>
      <c r="AE5" s="684"/>
      <c r="AF5" s="684"/>
      <c r="AG5" s="688" t="s">
        <v>10554</v>
      </c>
      <c r="AH5" s="684"/>
      <c r="AI5" s="684"/>
      <c r="AJ5" s="688" t="s">
        <v>10533</v>
      </c>
      <c r="AK5" s="684"/>
      <c r="AL5" s="1110"/>
      <c r="AM5" s="696"/>
      <c r="AN5" s="812"/>
      <c r="AO5" s="812"/>
      <c r="AP5" s="812"/>
      <c r="AQ5" s="696"/>
      <c r="AR5" s="1111"/>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3" t="s">
        <v>6564</v>
      </c>
      <c r="B6" s="1094" t="s">
        <v>10555</v>
      </c>
      <c r="C6" s="1095"/>
      <c r="D6" s="485">
        <v>50.0</v>
      </c>
      <c r="E6" s="1096" t="s">
        <v>10556</v>
      </c>
      <c r="F6" s="1097" t="s">
        <v>10557</v>
      </c>
      <c r="G6" s="1112">
        <v>2.000223114254E12</v>
      </c>
      <c r="H6" s="1113">
        <v>355.0</v>
      </c>
      <c r="I6" s="1100">
        <v>0.3</v>
      </c>
      <c r="J6" s="839">
        <f t="shared" si="1"/>
        <v>249</v>
      </c>
      <c r="K6" s="1121" t="s">
        <v>10558</v>
      </c>
      <c r="L6" s="1122" t="s">
        <v>10559</v>
      </c>
      <c r="M6" s="1122" t="s">
        <v>10560</v>
      </c>
      <c r="N6" s="1123"/>
      <c r="O6" s="1124"/>
      <c r="P6" s="1103" t="s">
        <v>8982</v>
      </c>
      <c r="Q6" s="1116">
        <v>10.0</v>
      </c>
      <c r="R6" s="1117">
        <v>80.0</v>
      </c>
      <c r="S6" s="897">
        <v>33.0</v>
      </c>
      <c r="T6" s="897">
        <v>17.43</v>
      </c>
      <c r="U6" s="1118">
        <v>142.43</v>
      </c>
      <c r="V6" s="897">
        <v>24.9</v>
      </c>
      <c r="W6" s="1119">
        <v>106.57</v>
      </c>
      <c r="X6" s="1120">
        <v>0.43</v>
      </c>
      <c r="Y6" s="451">
        <v>40.0</v>
      </c>
      <c r="Z6" s="419">
        <v>60.0</v>
      </c>
      <c r="AA6" s="419">
        <v>14.0</v>
      </c>
      <c r="AB6" s="419">
        <v>110.0</v>
      </c>
      <c r="AC6" s="684"/>
      <c r="AD6" s="684"/>
      <c r="AE6" s="684"/>
      <c r="AF6" s="684"/>
      <c r="AG6" s="688" t="s">
        <v>10561</v>
      </c>
      <c r="AH6" s="684"/>
      <c r="AI6" s="684"/>
      <c r="AJ6" s="688" t="s">
        <v>10533</v>
      </c>
      <c r="AK6" s="684"/>
      <c r="AL6" s="1110"/>
      <c r="AM6" s="696"/>
      <c r="AN6" s="812"/>
      <c r="AO6" s="812"/>
      <c r="AP6" s="812"/>
      <c r="AQ6" s="696"/>
      <c r="AR6" s="1111"/>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3"/>
      <c r="B7" s="1125" t="s">
        <v>10562</v>
      </c>
      <c r="C7" s="1095"/>
      <c r="D7" s="485">
        <v>50.0</v>
      </c>
      <c r="E7" s="1126" t="s">
        <v>10563</v>
      </c>
      <c r="F7" s="686"/>
      <c r="G7" s="1127">
        <v>2.039688408967E12</v>
      </c>
      <c r="H7" s="1113">
        <v>330.0</v>
      </c>
      <c r="I7" s="1100">
        <v>0.3</v>
      </c>
      <c r="J7" s="839">
        <f t="shared" si="1"/>
        <v>231</v>
      </c>
      <c r="K7" s="1128" t="s">
        <v>10564</v>
      </c>
      <c r="L7" s="1129" t="s">
        <v>10565</v>
      </c>
      <c r="M7" s="1129" t="s">
        <v>10566</v>
      </c>
      <c r="N7" s="1123"/>
      <c r="O7" s="1124"/>
      <c r="P7" s="1103"/>
      <c r="Q7" s="1130">
        <v>10.0</v>
      </c>
      <c r="R7" s="1117">
        <v>154.0</v>
      </c>
      <c r="S7" s="897"/>
      <c r="T7" s="897">
        <v>17.43</v>
      </c>
      <c r="U7" s="1118">
        <v>142.43</v>
      </c>
      <c r="V7" s="897">
        <v>24.9</v>
      </c>
      <c r="W7" s="1119">
        <v>106.57</v>
      </c>
      <c r="X7" s="1120">
        <v>0.43</v>
      </c>
      <c r="Y7" s="1131"/>
      <c r="Z7" s="684"/>
      <c r="AA7" s="684"/>
      <c r="AB7" s="684"/>
      <c r="AC7" s="684"/>
      <c r="AD7" s="684"/>
      <c r="AE7" s="684"/>
      <c r="AF7" s="684"/>
      <c r="AG7" s="684"/>
      <c r="AH7" s="684"/>
      <c r="AI7" s="684"/>
      <c r="AJ7" s="684"/>
      <c r="AK7" s="684"/>
      <c r="AL7" s="1110"/>
      <c r="AM7" s="696"/>
      <c r="AN7" s="812"/>
      <c r="AO7" s="812"/>
      <c r="AP7" s="812"/>
      <c r="AQ7" s="696"/>
      <c r="AR7" s="1111"/>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3"/>
      <c r="B8" s="1125" t="s">
        <v>10567</v>
      </c>
      <c r="C8" s="1095"/>
      <c r="D8" s="485">
        <v>50.0</v>
      </c>
      <c r="E8" s="1126" t="s">
        <v>10568</v>
      </c>
      <c r="F8" s="686"/>
      <c r="G8" s="1127"/>
      <c r="H8" s="1113"/>
      <c r="I8" s="1100">
        <v>0.3</v>
      </c>
      <c r="J8" s="839">
        <f t="shared" si="1"/>
        <v>0</v>
      </c>
      <c r="K8" s="1128" t="s">
        <v>10569</v>
      </c>
      <c r="L8" s="1129" t="s">
        <v>10565</v>
      </c>
      <c r="M8" s="1129" t="s">
        <v>10570</v>
      </c>
      <c r="N8" s="1123"/>
      <c r="O8" s="1124"/>
      <c r="P8" s="1103"/>
      <c r="Q8" s="1130">
        <v>10.0</v>
      </c>
      <c r="R8" s="1117">
        <v>100.0</v>
      </c>
      <c r="S8" s="897"/>
      <c r="T8" s="897">
        <v>17.43</v>
      </c>
      <c r="U8" s="1118">
        <v>142.43</v>
      </c>
      <c r="V8" s="897">
        <v>24.9</v>
      </c>
      <c r="W8" s="1119">
        <v>106.57</v>
      </c>
      <c r="X8" s="1120">
        <v>0.43</v>
      </c>
      <c r="Y8" s="1131"/>
      <c r="Z8" s="684"/>
      <c r="AA8" s="684"/>
      <c r="AB8" s="684"/>
      <c r="AC8" s="684"/>
      <c r="AD8" s="684"/>
      <c r="AE8" s="684"/>
      <c r="AF8" s="684"/>
      <c r="AG8" s="684"/>
      <c r="AH8" s="684"/>
      <c r="AI8" s="684"/>
      <c r="AJ8" s="684"/>
      <c r="AK8" s="684"/>
      <c r="AL8" s="1110"/>
      <c r="AM8" s="696"/>
      <c r="AN8" s="812"/>
      <c r="AO8" s="812"/>
      <c r="AP8" s="812"/>
      <c r="AQ8" s="696"/>
      <c r="AR8" s="1111"/>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3"/>
      <c r="B9" s="1125" t="s">
        <v>10571</v>
      </c>
      <c r="C9" s="1095"/>
      <c r="D9" s="485">
        <v>50.0</v>
      </c>
      <c r="E9" s="1126" t="s">
        <v>10572</v>
      </c>
      <c r="F9" s="686"/>
      <c r="G9" s="1127">
        <v>2.039701401999E12</v>
      </c>
      <c r="H9" s="1113">
        <v>330.0</v>
      </c>
      <c r="I9" s="1100">
        <v>0.3</v>
      </c>
      <c r="J9" s="839">
        <f t="shared" si="1"/>
        <v>231</v>
      </c>
      <c r="K9" s="1128" t="s">
        <v>10564</v>
      </c>
      <c r="L9" s="1129" t="s">
        <v>10565</v>
      </c>
      <c r="M9" s="1129" t="s">
        <v>10573</v>
      </c>
      <c r="N9" s="1123"/>
      <c r="O9" s="1124"/>
      <c r="P9" s="1103"/>
      <c r="Q9" s="1130">
        <v>10.0</v>
      </c>
      <c r="R9" s="1117">
        <v>154.0</v>
      </c>
      <c r="S9" s="897"/>
      <c r="T9" s="897">
        <v>17.43</v>
      </c>
      <c r="U9" s="1118">
        <v>142.43</v>
      </c>
      <c r="V9" s="897">
        <v>24.9</v>
      </c>
      <c r="W9" s="1119">
        <v>106.57</v>
      </c>
      <c r="X9" s="1120">
        <v>0.43</v>
      </c>
      <c r="Y9" s="1131"/>
      <c r="Z9" s="684"/>
      <c r="AA9" s="684"/>
      <c r="AB9" s="684"/>
      <c r="AC9" s="684"/>
      <c r="AD9" s="684"/>
      <c r="AE9" s="684"/>
      <c r="AF9" s="684"/>
      <c r="AG9" s="684"/>
      <c r="AH9" s="684"/>
      <c r="AI9" s="684"/>
      <c r="AJ9" s="684"/>
      <c r="AK9" s="684"/>
      <c r="AL9" s="1110"/>
      <c r="AM9" s="696"/>
      <c r="AN9" s="812"/>
      <c r="AO9" s="812"/>
      <c r="AP9" s="812"/>
      <c r="AQ9" s="696"/>
      <c r="AR9" s="1111"/>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3"/>
      <c r="B10" s="1125" t="s">
        <v>10574</v>
      </c>
      <c r="C10" s="1095"/>
      <c r="D10" s="485">
        <v>50.0</v>
      </c>
      <c r="E10" s="1126" t="s">
        <v>10575</v>
      </c>
      <c r="F10" s="686"/>
      <c r="G10" s="1127"/>
      <c r="H10" s="1113"/>
      <c r="I10" s="1100">
        <v>0.3</v>
      </c>
      <c r="J10" s="839">
        <f t="shared" si="1"/>
        <v>0</v>
      </c>
      <c r="K10" s="1128" t="s">
        <v>10569</v>
      </c>
      <c r="L10" s="1129" t="s">
        <v>10565</v>
      </c>
      <c r="M10" s="1129" t="s">
        <v>10565</v>
      </c>
      <c r="N10" s="1123"/>
      <c r="O10" s="1124"/>
      <c r="P10" s="1103"/>
      <c r="Q10" s="1130">
        <v>10.0</v>
      </c>
      <c r="R10" s="1117">
        <v>100.0</v>
      </c>
      <c r="S10" s="897"/>
      <c r="T10" s="897">
        <v>17.43</v>
      </c>
      <c r="U10" s="1118">
        <v>142.43</v>
      </c>
      <c r="V10" s="897">
        <v>24.9</v>
      </c>
      <c r="W10" s="1119">
        <v>106.57</v>
      </c>
      <c r="X10" s="1120">
        <v>0.43</v>
      </c>
      <c r="Y10" s="1131"/>
      <c r="Z10" s="684"/>
      <c r="AA10" s="684"/>
      <c r="AB10" s="684"/>
      <c r="AC10" s="684"/>
      <c r="AD10" s="684"/>
      <c r="AE10" s="684"/>
      <c r="AF10" s="684"/>
      <c r="AG10" s="684"/>
      <c r="AH10" s="684"/>
      <c r="AI10" s="684"/>
      <c r="AJ10" s="684"/>
      <c r="AK10" s="684"/>
      <c r="AL10" s="1110"/>
      <c r="AM10" s="696"/>
      <c r="AN10" s="812"/>
      <c r="AO10" s="812"/>
      <c r="AP10" s="812"/>
      <c r="AQ10" s="696"/>
      <c r="AR10" s="1111"/>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3"/>
      <c r="B11" s="1125" t="s">
        <v>10576</v>
      </c>
      <c r="C11" s="1095"/>
      <c r="D11" s="485">
        <v>50.0</v>
      </c>
      <c r="E11" s="1126" t="s">
        <v>10577</v>
      </c>
      <c r="F11" s="686"/>
      <c r="G11" s="1127">
        <v>2.039701417228E12</v>
      </c>
      <c r="H11" s="1113">
        <v>330.0</v>
      </c>
      <c r="I11" s="1100">
        <v>0.3</v>
      </c>
      <c r="J11" s="839">
        <f t="shared" si="1"/>
        <v>231</v>
      </c>
      <c r="K11" s="1128" t="s">
        <v>10564</v>
      </c>
      <c r="L11" s="1129" t="s">
        <v>10565</v>
      </c>
      <c r="M11" s="1129" t="s">
        <v>10565</v>
      </c>
      <c r="N11" s="1123"/>
      <c r="O11" s="1124"/>
      <c r="P11" s="1103"/>
      <c r="Q11" s="1130">
        <v>10.0</v>
      </c>
      <c r="R11" s="1117">
        <v>154.0</v>
      </c>
      <c r="S11" s="897"/>
      <c r="T11" s="897">
        <v>17.43</v>
      </c>
      <c r="U11" s="1118">
        <v>142.43</v>
      </c>
      <c r="V11" s="897">
        <v>24.9</v>
      </c>
      <c r="W11" s="1119">
        <v>106.57</v>
      </c>
      <c r="X11" s="1120">
        <v>0.43</v>
      </c>
      <c r="Y11" s="1131"/>
      <c r="Z11" s="684"/>
      <c r="AA11" s="684"/>
      <c r="AB11" s="684"/>
      <c r="AC11" s="684"/>
      <c r="AD11" s="684"/>
      <c r="AE11" s="684"/>
      <c r="AF11" s="684"/>
      <c r="AG11" s="684"/>
      <c r="AH11" s="684"/>
      <c r="AI11" s="684"/>
      <c r="AJ11" s="684"/>
      <c r="AK11" s="684"/>
      <c r="AL11" s="1110"/>
      <c r="AM11" s="696"/>
      <c r="AN11" s="812"/>
      <c r="AO11" s="812"/>
      <c r="AP11" s="812"/>
      <c r="AQ11" s="696"/>
      <c r="AR11" s="1111"/>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3"/>
      <c r="B12" s="1125" t="s">
        <v>10578</v>
      </c>
      <c r="C12" s="1095"/>
      <c r="D12" s="485">
        <v>50.0</v>
      </c>
      <c r="E12" s="1126" t="s">
        <v>10579</v>
      </c>
      <c r="F12" s="686"/>
      <c r="G12" s="1127"/>
      <c r="H12" s="1113"/>
      <c r="I12" s="1100">
        <v>0.3</v>
      </c>
      <c r="J12" s="839">
        <f t="shared" si="1"/>
        <v>0</v>
      </c>
      <c r="K12" s="1128" t="s">
        <v>10569</v>
      </c>
      <c r="L12" s="1129" t="s">
        <v>10565</v>
      </c>
      <c r="M12" s="1129" t="s">
        <v>10565</v>
      </c>
      <c r="N12" s="1123"/>
      <c r="O12" s="1124"/>
      <c r="P12" s="1103"/>
      <c r="Q12" s="1130">
        <v>10.0</v>
      </c>
      <c r="R12" s="1117">
        <v>100.0</v>
      </c>
      <c r="S12" s="897"/>
      <c r="T12" s="897">
        <v>17.43</v>
      </c>
      <c r="U12" s="1118">
        <v>142.43</v>
      </c>
      <c r="V12" s="897">
        <v>24.9</v>
      </c>
      <c r="W12" s="1119">
        <v>106.57</v>
      </c>
      <c r="X12" s="1120">
        <v>0.43</v>
      </c>
      <c r="Y12" s="1131"/>
      <c r="Z12" s="684"/>
      <c r="AA12" s="684"/>
      <c r="AB12" s="684"/>
      <c r="AC12" s="684"/>
      <c r="AD12" s="684"/>
      <c r="AE12" s="684"/>
      <c r="AF12" s="684"/>
      <c r="AG12" s="684"/>
      <c r="AH12" s="684"/>
      <c r="AI12" s="684"/>
      <c r="AJ12" s="684"/>
      <c r="AK12" s="684"/>
      <c r="AL12" s="1110"/>
      <c r="AM12" s="696"/>
      <c r="AN12" s="812"/>
      <c r="AO12" s="812"/>
      <c r="AP12" s="812"/>
      <c r="AQ12" s="696"/>
      <c r="AR12" s="1111"/>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3"/>
      <c r="B13" s="1125" t="s">
        <v>10580</v>
      </c>
      <c r="C13" s="1095"/>
      <c r="D13" s="485">
        <v>50.0</v>
      </c>
      <c r="E13" s="1126" t="s">
        <v>10581</v>
      </c>
      <c r="F13" s="686"/>
      <c r="G13" s="1127">
        <v>2.039724525764E12</v>
      </c>
      <c r="H13" s="1113">
        <v>330.0</v>
      </c>
      <c r="I13" s="1100">
        <v>0.3</v>
      </c>
      <c r="J13" s="839">
        <f t="shared" si="1"/>
        <v>231</v>
      </c>
      <c r="K13" s="1128" t="s">
        <v>10564</v>
      </c>
      <c r="L13" s="1129" t="s">
        <v>10565</v>
      </c>
      <c r="M13" s="1129" t="s">
        <v>10565</v>
      </c>
      <c r="N13" s="1123"/>
      <c r="O13" s="1124"/>
      <c r="P13" s="1103"/>
      <c r="Q13" s="1130">
        <v>10.0</v>
      </c>
      <c r="R13" s="1117">
        <v>154.0</v>
      </c>
      <c r="S13" s="897"/>
      <c r="T13" s="897">
        <v>17.43</v>
      </c>
      <c r="U13" s="1118">
        <v>142.43</v>
      </c>
      <c r="V13" s="897">
        <v>24.9</v>
      </c>
      <c r="W13" s="1119">
        <v>106.57</v>
      </c>
      <c r="X13" s="1120">
        <v>0.43</v>
      </c>
      <c r="Y13" s="1131"/>
      <c r="Z13" s="684"/>
      <c r="AA13" s="684"/>
      <c r="AB13" s="684"/>
      <c r="AC13" s="684"/>
      <c r="AD13" s="684"/>
      <c r="AE13" s="684"/>
      <c r="AF13" s="684"/>
      <c r="AG13" s="684"/>
      <c r="AH13" s="684"/>
      <c r="AI13" s="684"/>
      <c r="AJ13" s="684"/>
      <c r="AK13" s="684"/>
      <c r="AL13" s="1110"/>
      <c r="AM13" s="696"/>
      <c r="AN13" s="812"/>
      <c r="AO13" s="812"/>
      <c r="AP13" s="812"/>
      <c r="AQ13" s="696"/>
      <c r="AR13" s="1111"/>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3"/>
      <c r="B14" s="1125" t="s">
        <v>10582</v>
      </c>
      <c r="C14" s="1095"/>
      <c r="D14" s="485">
        <v>50.0</v>
      </c>
      <c r="E14" s="1126" t="s">
        <v>10583</v>
      </c>
      <c r="F14" s="686"/>
      <c r="G14" s="1127"/>
      <c r="H14" s="1113"/>
      <c r="I14" s="1100">
        <v>0.3</v>
      </c>
      <c r="J14" s="839">
        <f t="shared" si="1"/>
        <v>0</v>
      </c>
      <c r="K14" s="1128" t="s">
        <v>10584</v>
      </c>
      <c r="L14" s="1129" t="s">
        <v>10565</v>
      </c>
      <c r="M14" s="1129" t="s">
        <v>10565</v>
      </c>
      <c r="N14" s="1123"/>
      <c r="O14" s="1124"/>
      <c r="P14" s="1103"/>
      <c r="Q14" s="1130">
        <v>10.0</v>
      </c>
      <c r="R14" s="1117">
        <v>100.0</v>
      </c>
      <c r="S14" s="897"/>
      <c r="T14" s="897">
        <v>17.43</v>
      </c>
      <c r="U14" s="1118">
        <v>142.43</v>
      </c>
      <c r="V14" s="897">
        <v>24.9</v>
      </c>
      <c r="W14" s="1119">
        <v>106.57</v>
      </c>
      <c r="X14" s="1120">
        <v>0.43</v>
      </c>
      <c r="Y14" s="1131"/>
      <c r="Z14" s="684"/>
      <c r="AA14" s="684"/>
      <c r="AB14" s="684"/>
      <c r="AC14" s="684"/>
      <c r="AD14" s="684"/>
      <c r="AE14" s="684"/>
      <c r="AF14" s="684"/>
      <c r="AG14" s="684"/>
      <c r="AH14" s="684"/>
      <c r="AI14" s="684"/>
      <c r="AJ14" s="684"/>
      <c r="AK14" s="684"/>
      <c r="AL14" s="1110"/>
      <c r="AM14" s="696"/>
      <c r="AN14" s="812"/>
      <c r="AO14" s="812"/>
      <c r="AP14" s="812"/>
      <c r="AQ14" s="696"/>
      <c r="AR14" s="1111"/>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3" t="s">
        <v>6564</v>
      </c>
      <c r="B15" s="1125" t="s">
        <v>10585</v>
      </c>
      <c r="C15" s="1095"/>
      <c r="D15" s="485">
        <v>50.0</v>
      </c>
      <c r="E15" s="1126" t="s">
        <v>10586</v>
      </c>
      <c r="F15" s="686" t="s">
        <v>10587</v>
      </c>
      <c r="G15" s="1127">
        <v>2.000223114209E12</v>
      </c>
      <c r="H15" s="1113">
        <v>355.0</v>
      </c>
      <c r="I15" s="1100">
        <v>0.3</v>
      </c>
      <c r="J15" s="839">
        <f t="shared" si="1"/>
        <v>249</v>
      </c>
      <c r="K15" s="1121" t="s">
        <v>10588</v>
      </c>
      <c r="L15" s="1122" t="s">
        <v>10589</v>
      </c>
      <c r="M15" s="1122" t="s">
        <v>10590</v>
      </c>
      <c r="N15" s="1123"/>
      <c r="O15" s="1124"/>
      <c r="P15" s="1103" t="s">
        <v>8982</v>
      </c>
      <c r="Q15" s="1130">
        <v>10.0</v>
      </c>
      <c r="R15" s="1117">
        <v>80.0</v>
      </c>
      <c r="S15" s="897">
        <v>45.0</v>
      </c>
      <c r="T15" s="897">
        <v>17.43</v>
      </c>
      <c r="U15" s="1118">
        <v>142.43</v>
      </c>
      <c r="V15" s="897">
        <v>24.9</v>
      </c>
      <c r="W15" s="1119">
        <v>142.57</v>
      </c>
      <c r="X15" s="1120">
        <v>0.43</v>
      </c>
      <c r="Y15" s="1131" t="s">
        <v>10591</v>
      </c>
      <c r="Z15" s="684"/>
      <c r="AA15" s="684"/>
      <c r="AB15" s="684"/>
      <c r="AC15" s="684"/>
      <c r="AD15" s="684"/>
      <c r="AE15" s="684"/>
      <c r="AF15" s="684"/>
      <c r="AG15" s="684"/>
      <c r="AH15" s="684"/>
      <c r="AI15" s="684"/>
      <c r="AJ15" s="684"/>
      <c r="AK15" s="684"/>
      <c r="AL15" s="1110"/>
      <c r="AM15" s="696"/>
      <c r="AN15" s="812"/>
      <c r="AO15" s="812"/>
      <c r="AP15" s="812"/>
      <c r="AQ15" s="696"/>
      <c r="AR15" s="1111"/>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3"/>
      <c r="B16" s="1094" t="s">
        <v>10592</v>
      </c>
      <c r="C16" s="485"/>
      <c r="D16" s="485">
        <v>50.0</v>
      </c>
      <c r="E16" s="1096" t="s">
        <v>10593</v>
      </c>
      <c r="F16" s="1132"/>
      <c r="G16" s="1127">
        <v>2.037857915469E12</v>
      </c>
      <c r="H16" s="1133">
        <v>394.0</v>
      </c>
      <c r="I16" s="1134">
        <v>0.3</v>
      </c>
      <c r="J16" s="839">
        <f t="shared" si="1"/>
        <v>276</v>
      </c>
      <c r="K16" s="449" t="s">
        <v>10594</v>
      </c>
      <c r="L16" s="450" t="s">
        <v>10595</v>
      </c>
      <c r="M16" s="1135" t="s">
        <v>10565</v>
      </c>
      <c r="N16" s="1136"/>
      <c r="O16" s="1136"/>
      <c r="P16" s="1137" t="s">
        <v>10596</v>
      </c>
      <c r="Q16" s="1138">
        <v>10.0</v>
      </c>
      <c r="R16" s="1139"/>
      <c r="S16" s="444"/>
      <c r="T16" s="444"/>
      <c r="U16" s="1140">
        <v>0.0</v>
      </c>
      <c r="V16" s="444"/>
      <c r="W16" s="1119">
        <v>276.0</v>
      </c>
      <c r="X16" s="1120">
        <v>1.0</v>
      </c>
      <c r="Y16" s="1141"/>
      <c r="Z16" s="1073"/>
      <c r="AA16" s="684"/>
      <c r="AB16" s="684"/>
      <c r="AC16" s="684"/>
      <c r="AD16" s="684"/>
      <c r="AE16" s="684"/>
      <c r="AF16" s="684"/>
      <c r="AG16" s="684"/>
      <c r="AH16" s="684"/>
      <c r="AI16" s="684"/>
      <c r="AJ16" s="684"/>
      <c r="AK16" s="684"/>
      <c r="AL16" s="1110"/>
      <c r="AM16" s="696"/>
      <c r="AN16" s="812"/>
      <c r="AO16" s="812"/>
      <c r="AP16" s="812"/>
      <c r="AQ16" s="696"/>
      <c r="AR16" s="1111"/>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3"/>
      <c r="B17" s="1125" t="s">
        <v>10597</v>
      </c>
      <c r="C17" s="485"/>
      <c r="D17" s="485">
        <v>50.0</v>
      </c>
      <c r="E17" s="1126" t="s">
        <v>10598</v>
      </c>
      <c r="F17" s="1142" t="s">
        <v>10599</v>
      </c>
      <c r="G17" s="1143">
        <v>2.003268586E12</v>
      </c>
      <c r="H17" s="1144">
        <v>921.0</v>
      </c>
      <c r="I17" s="1145">
        <v>0.2</v>
      </c>
      <c r="J17" s="839">
        <f t="shared" si="1"/>
        <v>737</v>
      </c>
      <c r="K17" s="412" t="s">
        <v>10600</v>
      </c>
      <c r="L17" s="413" t="s">
        <v>10601</v>
      </c>
      <c r="M17" s="413" t="s">
        <v>10602</v>
      </c>
      <c r="N17" s="684"/>
      <c r="O17" s="684"/>
      <c r="P17" s="1146"/>
      <c r="Q17" s="1130"/>
      <c r="R17" s="897"/>
      <c r="S17" s="897"/>
      <c r="T17" s="897"/>
      <c r="U17" s="1140"/>
      <c r="V17" s="1073"/>
      <c r="W17" s="1119"/>
      <c r="X17" s="1120"/>
      <c r="Y17" s="1073"/>
      <c r="Z17" s="684"/>
      <c r="AA17" s="684"/>
      <c r="AB17" s="684"/>
      <c r="AC17" s="684"/>
      <c r="AD17" s="684"/>
      <c r="AE17" s="684"/>
      <c r="AF17" s="684"/>
      <c r="AG17" s="684"/>
      <c r="AH17" s="684"/>
      <c r="AI17" s="684"/>
      <c r="AJ17" s="688"/>
      <c r="AK17" s="684"/>
      <c r="AL17" s="1110"/>
      <c r="AM17" s="696"/>
      <c r="AN17" s="812"/>
      <c r="AO17" s="812"/>
      <c r="AP17" s="812"/>
      <c r="AQ17" s="696"/>
      <c r="AR17" s="1111"/>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10603</v>
      </c>
      <c r="CD17" s="684"/>
      <c r="CE17" s="684"/>
      <c r="CF17" s="684"/>
      <c r="CG17" s="684"/>
      <c r="CH17" s="684"/>
    </row>
    <row r="18" ht="17.25" customHeight="1">
      <c r="A18" s="1093" t="s">
        <v>6564</v>
      </c>
      <c r="B18" s="1125" t="s">
        <v>10604</v>
      </c>
      <c r="C18" s="485"/>
      <c r="D18" s="485">
        <v>50.0</v>
      </c>
      <c r="E18" s="1126" t="s">
        <v>10605</v>
      </c>
      <c r="F18" s="1147" t="s">
        <v>10606</v>
      </c>
      <c r="G18" s="1148">
        <v>2.003378921005E12</v>
      </c>
      <c r="H18" s="1149">
        <v>1141.0</v>
      </c>
      <c r="I18" s="1150">
        <v>0.15</v>
      </c>
      <c r="J18" s="839">
        <f t="shared" si="1"/>
        <v>970</v>
      </c>
      <c r="K18" s="656" t="s">
        <v>10607</v>
      </c>
      <c r="L18" s="500" t="s">
        <v>10608</v>
      </c>
      <c r="M18" s="500" t="s">
        <v>10609</v>
      </c>
      <c r="N18" s="684"/>
      <c r="O18" s="1073"/>
      <c r="P18" s="1146"/>
      <c r="Q18" s="1130">
        <v>1.0</v>
      </c>
      <c r="R18" s="897">
        <v>150.0</v>
      </c>
      <c r="S18" s="897">
        <v>400.0</v>
      </c>
      <c r="T18" s="897">
        <f t="shared" ref="T18:T28" si="2">0.18*J18</f>
        <v>174.6</v>
      </c>
      <c r="U18" s="1140">
        <v>676.1</v>
      </c>
      <c r="V18" s="1073"/>
      <c r="W18" s="1119">
        <v>293.9</v>
      </c>
      <c r="X18" s="1120">
        <v>0.3</v>
      </c>
      <c r="Y18" s="1073"/>
      <c r="Z18" s="684"/>
      <c r="AA18" s="684"/>
      <c r="AB18" s="684"/>
      <c r="AC18" s="684"/>
      <c r="AD18" s="684"/>
      <c r="AE18" s="684"/>
      <c r="AF18" s="684"/>
      <c r="AG18" s="684"/>
      <c r="AH18" s="684"/>
      <c r="AI18" s="684"/>
      <c r="AJ18" s="688" t="s">
        <v>10610</v>
      </c>
      <c r="AK18" s="684"/>
      <c r="AL18" s="1110"/>
      <c r="AM18" s="696"/>
      <c r="AN18" s="812"/>
      <c r="AO18" s="812"/>
      <c r="AP18" s="812"/>
      <c r="AQ18" s="696"/>
      <c r="AR18" s="1111"/>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10603</v>
      </c>
      <c r="CD18" s="684"/>
      <c r="CE18" s="684"/>
      <c r="CF18" s="684"/>
      <c r="CG18" s="684"/>
      <c r="CH18" s="684"/>
    </row>
    <row r="19" ht="17.25" customHeight="1">
      <c r="A19" s="1093" t="s">
        <v>6564</v>
      </c>
      <c r="B19" s="1125" t="s">
        <v>10611</v>
      </c>
      <c r="C19" s="485"/>
      <c r="D19" s="485">
        <v>50.0</v>
      </c>
      <c r="E19" s="1126" t="s">
        <v>10612</v>
      </c>
      <c r="F19" s="1147" t="s">
        <v>10613</v>
      </c>
      <c r="G19" s="1148">
        <v>2.003579440008E12</v>
      </c>
      <c r="H19" s="1149">
        <v>921.0</v>
      </c>
      <c r="I19" s="1150">
        <v>0.15</v>
      </c>
      <c r="J19" s="839">
        <f t="shared" si="1"/>
        <v>783</v>
      </c>
      <c r="K19" s="656" t="s">
        <v>10607</v>
      </c>
      <c r="L19" s="500" t="s">
        <v>10614</v>
      </c>
      <c r="M19" s="500" t="s">
        <v>10615</v>
      </c>
      <c r="N19" s="684"/>
      <c r="O19" s="1073"/>
      <c r="P19" s="1146"/>
      <c r="Q19" s="1130">
        <v>1.0</v>
      </c>
      <c r="R19" s="897">
        <v>150.0</v>
      </c>
      <c r="S19" s="897">
        <v>360.0</v>
      </c>
      <c r="T19" s="897">
        <f t="shared" si="2"/>
        <v>140.94</v>
      </c>
      <c r="U19" s="1140">
        <v>611.79</v>
      </c>
      <c r="V19" s="1073"/>
      <c r="W19" s="1119">
        <v>171.21</v>
      </c>
      <c r="X19" s="1120">
        <v>0.22</v>
      </c>
      <c r="Y19" s="1073"/>
      <c r="Z19" s="684"/>
      <c r="AA19" s="684"/>
      <c r="AB19" s="684"/>
      <c r="AC19" s="684"/>
      <c r="AD19" s="684"/>
      <c r="AE19" s="684"/>
      <c r="AF19" s="684"/>
      <c r="AG19" s="684"/>
      <c r="AH19" s="684"/>
      <c r="AI19" s="684"/>
      <c r="AJ19" s="688" t="s">
        <v>10610</v>
      </c>
      <c r="AK19" s="684"/>
      <c r="AL19" s="1110"/>
      <c r="AM19" s="696"/>
      <c r="AN19" s="812"/>
      <c r="AO19" s="812"/>
      <c r="AP19" s="812"/>
      <c r="AQ19" s="696"/>
      <c r="AR19" s="1111"/>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10603</v>
      </c>
      <c r="CD19" s="684"/>
      <c r="CE19" s="684"/>
      <c r="CF19" s="684"/>
      <c r="CG19" s="684"/>
      <c r="CH19" s="684"/>
    </row>
    <row r="20" ht="17.25" customHeight="1">
      <c r="A20" s="1093" t="s">
        <v>6564</v>
      </c>
      <c r="B20" s="1125" t="s">
        <v>10616</v>
      </c>
      <c r="C20" s="485"/>
      <c r="D20" s="485">
        <v>50.0</v>
      </c>
      <c r="E20" s="1126" t="s">
        <v>10617</v>
      </c>
      <c r="F20" s="1147" t="s">
        <v>10618</v>
      </c>
      <c r="G20" s="1151">
        <v>2.003579440015E12</v>
      </c>
      <c r="H20" s="1149">
        <v>811.0</v>
      </c>
      <c r="I20" s="1150">
        <v>0.15</v>
      </c>
      <c r="J20" s="839">
        <f t="shared" si="1"/>
        <v>689</v>
      </c>
      <c r="K20" s="656" t="s">
        <v>10607</v>
      </c>
      <c r="L20" s="500" t="s">
        <v>10619</v>
      </c>
      <c r="M20" s="500" t="s">
        <v>10620</v>
      </c>
      <c r="N20" s="684"/>
      <c r="O20" s="1073"/>
      <c r="P20" s="1146"/>
      <c r="Q20" s="1130">
        <v>1.0</v>
      </c>
      <c r="R20" s="897">
        <v>100.0</v>
      </c>
      <c r="S20" s="897">
        <v>260.0</v>
      </c>
      <c r="T20" s="897">
        <f t="shared" si="2"/>
        <v>124.02</v>
      </c>
      <c r="U20" s="1140">
        <v>449.7</v>
      </c>
      <c r="V20" s="1073"/>
      <c r="W20" s="1119">
        <v>240.3</v>
      </c>
      <c r="X20" s="1120">
        <v>0.35</v>
      </c>
      <c r="Y20" s="1073"/>
      <c r="Z20" s="684"/>
      <c r="AA20" s="684"/>
      <c r="AB20" s="684"/>
      <c r="AC20" s="684"/>
      <c r="AD20" s="684"/>
      <c r="AE20" s="684"/>
      <c r="AF20" s="684"/>
      <c r="AG20" s="684"/>
      <c r="AH20" s="684"/>
      <c r="AI20" s="684"/>
      <c r="AJ20" s="688" t="s">
        <v>10610</v>
      </c>
      <c r="AK20" s="684"/>
      <c r="AL20" s="1110"/>
      <c r="AM20" s="696"/>
      <c r="AN20" s="812"/>
      <c r="AO20" s="812"/>
      <c r="AP20" s="812"/>
      <c r="AQ20" s="696"/>
      <c r="AR20" s="1111"/>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10603</v>
      </c>
      <c r="CD20" s="684"/>
      <c r="CE20" s="684"/>
      <c r="CF20" s="684"/>
      <c r="CG20" s="684"/>
      <c r="CH20" s="684"/>
    </row>
    <row r="21" ht="17.25" customHeight="1">
      <c r="A21" s="1093" t="s">
        <v>6564</v>
      </c>
      <c r="B21" s="1125" t="s">
        <v>10621</v>
      </c>
      <c r="C21" s="485"/>
      <c r="D21" s="485">
        <v>50.0</v>
      </c>
      <c r="E21" s="1126" t="s">
        <v>10622</v>
      </c>
      <c r="F21" s="1147" t="s">
        <v>10623</v>
      </c>
      <c r="G21" s="1151">
        <v>2.034050218151E12</v>
      </c>
      <c r="H21" s="1149">
        <v>536.0</v>
      </c>
      <c r="I21" s="1150">
        <v>0.2</v>
      </c>
      <c r="J21" s="839">
        <f t="shared" si="1"/>
        <v>429</v>
      </c>
      <c r="K21" s="716"/>
      <c r="L21" s="716"/>
      <c r="M21" s="716"/>
      <c r="N21" s="684"/>
      <c r="O21" s="684"/>
      <c r="P21" s="1146"/>
      <c r="Q21" s="1130">
        <v>1.0</v>
      </c>
      <c r="R21" s="897">
        <v>100.0</v>
      </c>
      <c r="S21" s="897">
        <v>130.0</v>
      </c>
      <c r="T21" s="897">
        <f t="shared" si="2"/>
        <v>77.22</v>
      </c>
      <c r="U21" s="1140">
        <v>285.77</v>
      </c>
      <c r="V21" s="1073"/>
      <c r="W21" s="1119">
        <v>143.23</v>
      </c>
      <c r="X21" s="1120">
        <v>0.33</v>
      </c>
      <c r="Y21" s="1073"/>
      <c r="Z21" s="684"/>
      <c r="AA21" s="684"/>
      <c r="AB21" s="684"/>
      <c r="AC21" s="684"/>
      <c r="AD21" s="684"/>
      <c r="AE21" s="684"/>
      <c r="AF21" s="684"/>
      <c r="AG21" s="684"/>
      <c r="AH21" s="684"/>
      <c r="AI21" s="684"/>
      <c r="AJ21" s="688" t="s">
        <v>10624</v>
      </c>
      <c r="AK21" s="684"/>
      <c r="AL21" s="1110"/>
      <c r="AM21" s="696"/>
      <c r="AN21" s="812"/>
      <c r="AO21" s="812"/>
      <c r="AP21" s="812"/>
      <c r="AQ21" s="696"/>
      <c r="AR21" s="1111"/>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10603</v>
      </c>
      <c r="CD21" s="684"/>
      <c r="CE21" s="684"/>
      <c r="CF21" s="684"/>
      <c r="CG21" s="684"/>
      <c r="CH21" s="684"/>
    </row>
    <row r="22" ht="17.25" customHeight="1">
      <c r="A22" s="1093" t="s">
        <v>6564</v>
      </c>
      <c r="B22" s="1125" t="s">
        <v>10625</v>
      </c>
      <c r="C22" s="485"/>
      <c r="D22" s="485">
        <v>50.0</v>
      </c>
      <c r="E22" s="1126" t="s">
        <v>10626</v>
      </c>
      <c r="F22" s="1147" t="s">
        <v>10627</v>
      </c>
      <c r="G22" s="1151">
        <v>2.034050218168E12</v>
      </c>
      <c r="H22" s="1149">
        <v>536.0</v>
      </c>
      <c r="I22" s="1150">
        <v>0.2</v>
      </c>
      <c r="J22" s="839">
        <f t="shared" si="1"/>
        <v>429</v>
      </c>
      <c r="K22" s="684"/>
      <c r="L22" s="684"/>
      <c r="M22" s="684"/>
      <c r="N22" s="684"/>
      <c r="O22" s="684"/>
      <c r="P22" s="1146"/>
      <c r="Q22" s="1130">
        <v>1.0</v>
      </c>
      <c r="R22" s="897">
        <v>100.0</v>
      </c>
      <c r="S22" s="897">
        <v>130.0</v>
      </c>
      <c r="T22" s="897">
        <f t="shared" si="2"/>
        <v>77.22</v>
      </c>
      <c r="U22" s="1140">
        <v>285.77</v>
      </c>
      <c r="V22" s="1073"/>
      <c r="W22" s="1119">
        <v>143.23</v>
      </c>
      <c r="X22" s="1120">
        <v>0.33</v>
      </c>
      <c r="Y22" s="1073"/>
      <c r="Z22" s="684"/>
      <c r="AA22" s="684"/>
      <c r="AB22" s="684"/>
      <c r="AC22" s="684"/>
      <c r="AD22" s="684"/>
      <c r="AE22" s="684"/>
      <c r="AF22" s="684"/>
      <c r="AG22" s="684"/>
      <c r="AH22" s="684"/>
      <c r="AI22" s="684"/>
      <c r="AJ22" s="688" t="s">
        <v>10624</v>
      </c>
      <c r="AK22" s="684"/>
      <c r="AL22" s="1110"/>
      <c r="AM22" s="696"/>
      <c r="AN22" s="812"/>
      <c r="AO22" s="812"/>
      <c r="AP22" s="812"/>
      <c r="AQ22" s="696"/>
      <c r="AR22" s="1111"/>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10603</v>
      </c>
      <c r="CD22" s="684"/>
      <c r="CE22" s="684"/>
      <c r="CF22" s="684"/>
      <c r="CG22" s="684"/>
      <c r="CH22" s="684"/>
    </row>
    <row r="23" ht="17.25" customHeight="1">
      <c r="A23" s="1093" t="s">
        <v>6564</v>
      </c>
      <c r="B23" s="1125" t="s">
        <v>10628</v>
      </c>
      <c r="C23" s="485"/>
      <c r="D23" s="485">
        <v>50.0</v>
      </c>
      <c r="E23" s="1126" t="s">
        <v>10629</v>
      </c>
      <c r="F23" s="1147" t="s">
        <v>10630</v>
      </c>
      <c r="G23" s="1151">
        <v>2.000223114414E12</v>
      </c>
      <c r="H23" s="1149">
        <v>811.0</v>
      </c>
      <c r="I23" s="1150">
        <v>0.15</v>
      </c>
      <c r="J23" s="839">
        <f t="shared" si="1"/>
        <v>689</v>
      </c>
      <c r="K23" s="695" t="s">
        <v>10631</v>
      </c>
      <c r="L23" s="1152" t="s">
        <v>10632</v>
      </c>
      <c r="M23" s="1152" t="s">
        <v>10633</v>
      </c>
      <c r="N23" s="1153"/>
      <c r="O23" s="1154">
        <v>552.0</v>
      </c>
      <c r="P23" s="1146"/>
      <c r="Q23" s="1130">
        <v>1.0</v>
      </c>
      <c r="R23" s="897">
        <v>100.0</v>
      </c>
      <c r="S23" s="897">
        <v>260.0</v>
      </c>
      <c r="T23" s="897">
        <f t="shared" si="2"/>
        <v>124.02</v>
      </c>
      <c r="U23" s="1140">
        <f t="shared" ref="U23:U28" si="3">T23+S23+R23</f>
        <v>484.02</v>
      </c>
      <c r="V23" s="1073"/>
      <c r="W23" s="1119">
        <v>240.3</v>
      </c>
      <c r="X23" s="1120">
        <v>0.35</v>
      </c>
      <c r="Y23" s="1073"/>
      <c r="Z23" s="897">
        <v>0.0</v>
      </c>
      <c r="AA23" s="684"/>
      <c r="AB23" s="684"/>
      <c r="AC23" s="684"/>
      <c r="AD23" s="684"/>
      <c r="AE23" s="684"/>
      <c r="AF23" s="684"/>
      <c r="AG23" s="684"/>
      <c r="AH23" s="684"/>
      <c r="AI23" s="684"/>
      <c r="AJ23" s="688" t="s">
        <v>10610</v>
      </c>
      <c r="AK23" s="684"/>
      <c r="AL23" s="1110"/>
      <c r="AM23" s="696"/>
      <c r="AN23" s="812"/>
      <c r="AO23" s="812"/>
      <c r="AP23" s="812"/>
      <c r="AQ23" s="696"/>
      <c r="AR23" s="1111"/>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10603</v>
      </c>
      <c r="CD23" s="684"/>
      <c r="CE23" s="684"/>
      <c r="CF23" s="684"/>
      <c r="CG23" s="684"/>
      <c r="CH23" s="684"/>
    </row>
    <row r="24" ht="17.25" customHeight="1">
      <c r="A24" s="1093" t="s">
        <v>6564</v>
      </c>
      <c r="B24" s="1155" t="s">
        <v>10634</v>
      </c>
      <c r="C24" s="485"/>
      <c r="D24" s="485">
        <v>50.0</v>
      </c>
      <c r="E24" s="1156" t="s">
        <v>10635</v>
      </c>
      <c r="F24" s="1147" t="s">
        <v>10636</v>
      </c>
      <c r="G24" s="1157">
        <v>2.004030770009E12</v>
      </c>
      <c r="H24" s="1149">
        <v>496.0</v>
      </c>
      <c r="I24" s="1150">
        <v>0.2</v>
      </c>
      <c r="J24" s="839">
        <f t="shared" si="1"/>
        <v>397</v>
      </c>
      <c r="K24" s="716"/>
      <c r="L24" s="716"/>
      <c r="M24" s="716"/>
      <c r="N24" s="1153"/>
      <c r="O24" s="1153">
        <v>317.6</v>
      </c>
      <c r="P24" s="684"/>
      <c r="Q24" s="897">
        <v>5.0</v>
      </c>
      <c r="R24" s="684"/>
      <c r="S24" s="684"/>
      <c r="T24" s="897">
        <f t="shared" si="2"/>
        <v>71.46</v>
      </c>
      <c r="U24" s="1140">
        <f t="shared" si="3"/>
        <v>71.46</v>
      </c>
      <c r="V24" s="1073"/>
      <c r="W24" s="1119">
        <v>397.0</v>
      </c>
      <c r="X24" s="1120">
        <v>1.0</v>
      </c>
      <c r="Y24" s="1073"/>
      <c r="Z24" s="684"/>
      <c r="AA24" s="684"/>
      <c r="AB24" s="684"/>
      <c r="AC24" s="684"/>
      <c r="AD24" s="684"/>
      <c r="AE24" s="684"/>
      <c r="AF24" s="684"/>
      <c r="AG24" s="684"/>
      <c r="AH24" s="684"/>
      <c r="AI24" s="684"/>
      <c r="AJ24" s="684"/>
      <c r="AK24" s="684"/>
      <c r="AL24" s="1110"/>
      <c r="AM24" s="696"/>
      <c r="AN24" s="812"/>
      <c r="AO24" s="812"/>
      <c r="AP24" s="812"/>
      <c r="AQ24" s="696"/>
      <c r="AR24" s="1111"/>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9534</v>
      </c>
      <c r="CD24" s="684"/>
      <c r="CE24" s="684"/>
      <c r="CF24" s="684"/>
      <c r="CG24" s="684"/>
      <c r="CH24" s="684"/>
    </row>
    <row r="25" ht="17.25" customHeight="1">
      <c r="A25" s="1093" t="s">
        <v>6564</v>
      </c>
      <c r="B25" s="1158" t="s">
        <v>10637</v>
      </c>
      <c r="C25" s="1159" t="s">
        <v>6943</v>
      </c>
      <c r="D25" s="474">
        <v>0.0</v>
      </c>
      <c r="E25" s="1156" t="s">
        <v>10638</v>
      </c>
      <c r="F25" s="1147" t="s">
        <v>10639</v>
      </c>
      <c r="G25" s="1157">
        <v>2.004030770016E12</v>
      </c>
      <c r="H25" s="1149">
        <v>534.0</v>
      </c>
      <c r="I25" s="1150">
        <v>0.4</v>
      </c>
      <c r="J25" s="839">
        <f t="shared" si="1"/>
        <v>320</v>
      </c>
      <c r="K25" s="684"/>
      <c r="L25" s="684"/>
      <c r="M25" s="684"/>
      <c r="N25" s="1153"/>
      <c r="O25" s="1153">
        <v>256.8</v>
      </c>
      <c r="P25" s="684"/>
      <c r="Q25" s="897">
        <v>5.0</v>
      </c>
      <c r="R25" s="684"/>
      <c r="S25" s="684"/>
      <c r="T25" s="897">
        <f t="shared" si="2"/>
        <v>57.6</v>
      </c>
      <c r="U25" s="1140">
        <f t="shared" si="3"/>
        <v>57.6</v>
      </c>
      <c r="V25" s="1073"/>
      <c r="W25" s="1119">
        <v>321.0</v>
      </c>
      <c r="X25" s="1120">
        <v>1.0</v>
      </c>
      <c r="Y25" s="1073"/>
      <c r="Z25" s="684"/>
      <c r="AA25" s="684"/>
      <c r="AB25" s="684"/>
      <c r="AC25" s="684"/>
      <c r="AD25" s="684"/>
      <c r="AE25" s="684"/>
      <c r="AF25" s="684"/>
      <c r="AG25" s="684"/>
      <c r="AH25" s="684"/>
      <c r="AI25" s="684"/>
      <c r="AJ25" s="684"/>
      <c r="AK25" s="684"/>
      <c r="AL25" s="1110"/>
      <c r="AM25" s="696"/>
      <c r="AN25" s="812"/>
      <c r="AO25" s="812"/>
      <c r="AP25" s="812"/>
      <c r="AQ25" s="696"/>
      <c r="AR25" s="1111"/>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9534</v>
      </c>
      <c r="CD25" s="684"/>
      <c r="CE25" s="684"/>
      <c r="CF25" s="684"/>
      <c r="CG25" s="684"/>
      <c r="CH25" s="684"/>
    </row>
    <row r="26" ht="17.25" customHeight="1">
      <c r="A26" s="1093" t="s">
        <v>8641</v>
      </c>
      <c r="B26" s="1160" t="s">
        <v>10640</v>
      </c>
      <c r="C26" s="1161"/>
      <c r="D26" s="485">
        <v>50.0</v>
      </c>
      <c r="E26" s="1162" t="s">
        <v>10641</v>
      </c>
      <c r="F26" s="1147" t="s">
        <v>10642</v>
      </c>
      <c r="G26" s="1163">
        <v>2.037845864717E12</v>
      </c>
      <c r="H26" s="733">
        <v>2486.7</v>
      </c>
      <c r="I26" s="1164">
        <v>0.15</v>
      </c>
      <c r="J26" s="839">
        <f t="shared" si="1"/>
        <v>2114</v>
      </c>
      <c r="K26" s="684"/>
      <c r="L26" s="684"/>
      <c r="M26" s="684"/>
      <c r="N26" s="1153"/>
      <c r="O26" s="1153">
        <v>1691.2</v>
      </c>
      <c r="P26" s="684"/>
      <c r="Q26" s="897">
        <v>3.0</v>
      </c>
      <c r="R26" s="897">
        <v>250.0</v>
      </c>
      <c r="S26" s="684"/>
      <c r="T26" s="897">
        <f t="shared" si="2"/>
        <v>380.52</v>
      </c>
      <c r="U26" s="1140">
        <f t="shared" si="3"/>
        <v>630.52</v>
      </c>
      <c r="V26" s="1073"/>
      <c r="W26" s="1119">
        <v>1589.18</v>
      </c>
      <c r="X26" s="1120">
        <v>0.75</v>
      </c>
      <c r="Y26" s="1073"/>
      <c r="Z26" s="684"/>
      <c r="AA26" s="684"/>
      <c r="AB26" s="684"/>
      <c r="AC26" s="684"/>
      <c r="AD26" s="684"/>
      <c r="AE26" s="684"/>
      <c r="AF26" s="684"/>
      <c r="AG26" s="684"/>
      <c r="AH26" s="684"/>
      <c r="AI26" s="684"/>
      <c r="AJ26" s="688" t="s">
        <v>10610</v>
      </c>
      <c r="AK26" s="684"/>
      <c r="AL26" s="1110"/>
      <c r="AM26" s="696"/>
      <c r="AN26" s="812"/>
      <c r="AO26" s="812"/>
      <c r="AP26" s="812"/>
      <c r="AQ26" s="696"/>
      <c r="AR26" s="1111"/>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10603</v>
      </c>
      <c r="CD26" s="684"/>
      <c r="CE26" s="684"/>
      <c r="CF26" s="684"/>
      <c r="CG26" s="684"/>
      <c r="CH26" s="684"/>
    </row>
    <row r="27" ht="17.25" customHeight="1">
      <c r="A27" s="1093" t="s">
        <v>10643</v>
      </c>
      <c r="B27" s="1165" t="s">
        <v>10644</v>
      </c>
      <c r="C27" s="1161"/>
      <c r="D27" s="485">
        <v>50.0</v>
      </c>
      <c r="E27" s="1166" t="s">
        <v>10605</v>
      </c>
      <c r="F27" s="1147" t="s">
        <v>10645</v>
      </c>
      <c r="G27" s="1167">
        <v>2.037854445631E12</v>
      </c>
      <c r="H27" s="733">
        <v>3080.7</v>
      </c>
      <c r="I27" s="1168">
        <v>0.15</v>
      </c>
      <c r="J27" s="839">
        <f t="shared" si="1"/>
        <v>2619</v>
      </c>
      <c r="K27" s="684"/>
      <c r="L27" s="684"/>
      <c r="M27" s="684"/>
      <c r="N27" s="1153"/>
      <c r="O27" s="1153">
        <v>2095.2</v>
      </c>
      <c r="P27" s="684"/>
      <c r="Q27" s="1169">
        <v>3.0</v>
      </c>
      <c r="R27" s="897">
        <v>250.0</v>
      </c>
      <c r="S27" s="684"/>
      <c r="T27" s="897">
        <f t="shared" si="2"/>
        <v>471.42</v>
      </c>
      <c r="U27" s="1140">
        <f t="shared" si="3"/>
        <v>721.42</v>
      </c>
      <c r="V27" s="1073"/>
      <c r="W27" s="1119">
        <v>2028.53</v>
      </c>
      <c r="X27" s="1120">
        <v>0.77</v>
      </c>
      <c r="Y27" s="1073"/>
      <c r="Z27" s="684"/>
      <c r="AA27" s="684"/>
      <c r="AB27" s="684"/>
      <c r="AC27" s="684"/>
      <c r="AD27" s="684"/>
      <c r="AE27" s="684"/>
      <c r="AF27" s="684"/>
      <c r="AG27" s="684"/>
      <c r="AH27" s="684"/>
      <c r="AI27" s="684"/>
      <c r="AJ27" s="688" t="s">
        <v>10610</v>
      </c>
      <c r="AK27" s="684"/>
      <c r="AL27" s="1110"/>
      <c r="AM27" s="696"/>
      <c r="AN27" s="812"/>
      <c r="AO27" s="812"/>
      <c r="AP27" s="812"/>
      <c r="AQ27" s="696"/>
      <c r="AR27" s="1111"/>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10603</v>
      </c>
      <c r="CD27" s="684"/>
      <c r="CE27" s="684"/>
      <c r="CF27" s="684"/>
      <c r="CG27" s="684"/>
      <c r="CH27" s="684"/>
    </row>
    <row r="28" ht="17.25" customHeight="1">
      <c r="A28" s="1093" t="s">
        <v>8641</v>
      </c>
      <c r="B28" s="1170" t="s">
        <v>10646</v>
      </c>
      <c r="C28" s="1161"/>
      <c r="D28" s="485">
        <v>50.0</v>
      </c>
      <c r="E28" s="1171" t="s">
        <v>10617</v>
      </c>
      <c r="F28" s="1172" t="s">
        <v>10647</v>
      </c>
      <c r="G28" s="1173">
        <v>2.037881088481E12</v>
      </c>
      <c r="H28" s="1174">
        <v>2189.7</v>
      </c>
      <c r="I28" s="1175">
        <v>0.15</v>
      </c>
      <c r="J28" s="839">
        <f t="shared" si="1"/>
        <v>1861</v>
      </c>
      <c r="K28" s="1176"/>
      <c r="L28" s="1177"/>
      <c r="M28" s="1178"/>
      <c r="N28" s="1179"/>
      <c r="O28" s="1153">
        <v>1489.6</v>
      </c>
      <c r="P28" s="1180"/>
      <c r="Q28" s="1181">
        <v>3.0</v>
      </c>
      <c r="R28" s="1182">
        <v>250.0</v>
      </c>
      <c r="S28" s="1183">
        <v>900.0</v>
      </c>
      <c r="T28" s="897">
        <f t="shared" si="2"/>
        <v>334.98</v>
      </c>
      <c r="U28" s="1140">
        <f t="shared" si="3"/>
        <v>1484.98</v>
      </c>
      <c r="V28" s="1176"/>
      <c r="W28" s="1184">
        <v>469.94</v>
      </c>
      <c r="X28" s="1120">
        <v>0.25</v>
      </c>
      <c r="Y28" s="1185"/>
      <c r="Z28" s="1185"/>
      <c r="AA28" s="1185"/>
      <c r="AB28" s="1185"/>
      <c r="AC28" s="1186"/>
      <c r="AD28" s="1186"/>
      <c r="AE28" s="1186"/>
      <c r="AF28" s="1186"/>
      <c r="AG28" s="1186"/>
      <c r="AH28" s="1186"/>
      <c r="AI28" s="1186"/>
      <c r="AJ28" s="1187" t="s">
        <v>10610</v>
      </c>
      <c r="AK28" s="1186"/>
      <c r="AL28" s="1110"/>
      <c r="AM28" s="1188"/>
      <c r="AN28" s="1189"/>
      <c r="AO28" s="1189"/>
      <c r="AP28" s="1189"/>
      <c r="AQ28" s="1188"/>
      <c r="AR28" s="1190"/>
      <c r="AS28" s="1188"/>
      <c r="AT28" s="1188"/>
      <c r="AU28" s="1188"/>
      <c r="AV28" s="1188"/>
      <c r="AW28" s="1188"/>
      <c r="AX28" s="1188"/>
      <c r="AY28" s="1188"/>
      <c r="AZ28" s="1187" t="s">
        <v>10617</v>
      </c>
      <c r="BA28" s="1187" t="s">
        <v>10617</v>
      </c>
      <c r="BB28" s="1187" t="s">
        <v>10617</v>
      </c>
      <c r="BC28" s="1187" t="s">
        <v>10617</v>
      </c>
      <c r="BD28" s="1187" t="s">
        <v>10617</v>
      </c>
      <c r="BE28" s="1187" t="s">
        <v>10617</v>
      </c>
      <c r="BF28" s="1187" t="s">
        <v>10617</v>
      </c>
      <c r="BG28" s="1187" t="s">
        <v>10617</v>
      </c>
      <c r="BH28" s="1187" t="s">
        <v>10617</v>
      </c>
      <c r="BI28" s="1187" t="s">
        <v>10617</v>
      </c>
      <c r="BJ28" s="1187" t="s">
        <v>10617</v>
      </c>
      <c r="BK28" s="1073"/>
      <c r="BL28" s="684"/>
      <c r="BM28" s="684"/>
      <c r="BN28" s="684"/>
      <c r="BO28" s="684"/>
      <c r="BP28" s="684"/>
      <c r="BQ28" s="684"/>
      <c r="BR28" s="684"/>
      <c r="BS28" s="684"/>
      <c r="BT28" s="684"/>
      <c r="BU28" s="684"/>
      <c r="BV28" s="684"/>
      <c r="BW28" s="684"/>
      <c r="BX28" s="684"/>
      <c r="BY28" s="684"/>
      <c r="BZ28" s="684"/>
      <c r="CA28" s="684"/>
      <c r="CB28" s="684"/>
      <c r="CC28" s="688" t="s">
        <v>10603</v>
      </c>
      <c r="CD28" s="684"/>
      <c r="CE28" s="684"/>
      <c r="CF28" s="684"/>
      <c r="CG28" s="684"/>
      <c r="CH28" s="684"/>
    </row>
    <row r="29" ht="17.25" customHeight="1">
      <c r="A29" s="1073"/>
      <c r="B29" s="1191" t="s">
        <v>10648</v>
      </c>
      <c r="C29" s="1161"/>
      <c r="D29" s="485">
        <v>50.0</v>
      </c>
      <c r="E29" s="1192" t="s">
        <v>10649</v>
      </c>
      <c r="F29" s="1172" t="s">
        <v>10650</v>
      </c>
      <c r="G29" s="1193">
        <v>2.03820436604E12</v>
      </c>
      <c r="H29" s="1144">
        <v>921.0</v>
      </c>
      <c r="I29" s="1145">
        <v>0.2</v>
      </c>
      <c r="J29" s="839">
        <f t="shared" si="1"/>
        <v>737</v>
      </c>
      <c r="K29" s="412" t="s">
        <v>10600</v>
      </c>
      <c r="L29" s="413" t="s">
        <v>10601</v>
      </c>
      <c r="M29" s="413" t="s">
        <v>10602</v>
      </c>
      <c r="N29" s="684"/>
      <c r="O29" s="1073"/>
      <c r="P29" s="1194"/>
      <c r="Q29" s="1195">
        <v>1.0</v>
      </c>
      <c r="R29" s="1194"/>
      <c r="S29" s="1194"/>
      <c r="T29" s="1196"/>
      <c r="U29" s="1197"/>
      <c r="V29" s="1194"/>
      <c r="W29" s="1198"/>
      <c r="X29" s="1199"/>
      <c r="Y29" s="1188"/>
      <c r="Z29" s="1194"/>
      <c r="AA29" s="1194"/>
      <c r="AB29" s="1194"/>
      <c r="AC29" s="1194"/>
      <c r="AD29" s="1194"/>
      <c r="AE29" s="1194"/>
      <c r="AF29" s="1194"/>
      <c r="AG29" s="1194"/>
      <c r="AH29" s="1194"/>
      <c r="AI29" s="1194"/>
      <c r="AJ29" s="1194"/>
      <c r="AK29" s="1194"/>
      <c r="AL29" s="1110"/>
      <c r="AM29" s="1188"/>
      <c r="AN29" s="1189"/>
      <c r="AO29" s="1189"/>
      <c r="AP29" s="1189"/>
      <c r="AQ29" s="1188"/>
      <c r="AR29" s="1190"/>
      <c r="AS29" s="1188"/>
      <c r="AT29" s="1188"/>
      <c r="AU29" s="1188"/>
      <c r="AV29" s="1188"/>
      <c r="AW29" s="1188"/>
      <c r="AX29" s="1188"/>
      <c r="AY29" s="1188"/>
      <c r="AZ29" s="1194"/>
      <c r="BA29" s="1194"/>
      <c r="BB29" s="1194"/>
      <c r="BC29" s="1194"/>
      <c r="BD29" s="1194"/>
      <c r="BE29" s="1194"/>
      <c r="BF29" s="1194"/>
      <c r="BG29" s="1194"/>
      <c r="BH29" s="1194"/>
      <c r="BI29" s="1194"/>
      <c r="BJ29" s="1194"/>
      <c r="BK29" s="684"/>
      <c r="BL29" s="684"/>
      <c r="BM29" s="684"/>
      <c r="BN29" s="684"/>
      <c r="BO29" s="684"/>
      <c r="BP29" s="684"/>
      <c r="BQ29" s="684"/>
      <c r="BR29" s="684"/>
      <c r="BS29" s="684"/>
      <c r="BT29" s="684"/>
      <c r="BU29" s="684"/>
      <c r="BV29" s="684"/>
      <c r="BW29" s="684"/>
      <c r="BX29" s="684"/>
      <c r="BY29" s="684"/>
      <c r="BZ29" s="684"/>
      <c r="CA29" s="684"/>
      <c r="CB29" s="684"/>
      <c r="CC29" s="688" t="s">
        <v>10603</v>
      </c>
      <c r="CD29" s="684"/>
      <c r="CE29" s="684"/>
      <c r="CF29" s="684"/>
      <c r="CG29" s="684"/>
      <c r="CH29" s="684"/>
    </row>
    <row r="30" ht="17.25" customHeight="1">
      <c r="A30" s="1073"/>
      <c r="B30" s="1200" t="s">
        <v>10651</v>
      </c>
      <c r="C30" s="1161"/>
      <c r="D30" s="485">
        <v>50.0</v>
      </c>
      <c r="E30" s="1201" t="s">
        <v>10652</v>
      </c>
      <c r="F30" s="1172" t="s">
        <v>10653</v>
      </c>
      <c r="G30" s="1202">
        <v>2.038204374748E12</v>
      </c>
      <c r="H30" s="1203">
        <v>1141.0</v>
      </c>
      <c r="I30" s="1145">
        <v>0.15</v>
      </c>
      <c r="J30" s="839">
        <f t="shared" si="1"/>
        <v>970</v>
      </c>
      <c r="K30" s="449" t="s">
        <v>10654</v>
      </c>
      <c r="L30" s="450" t="s">
        <v>10608</v>
      </c>
      <c r="M30" s="450" t="s">
        <v>10602</v>
      </c>
      <c r="N30" s="684"/>
      <c r="O30" s="1073"/>
      <c r="P30" s="1196"/>
      <c r="Q30" s="1204">
        <v>1.0</v>
      </c>
      <c r="R30" s="1196"/>
      <c r="S30" s="1196"/>
      <c r="T30" s="1196"/>
      <c r="U30" s="1205"/>
      <c r="V30" s="1206"/>
      <c r="W30" s="1207"/>
      <c r="X30" s="1208">
        <v>0.0</v>
      </c>
      <c r="Y30" s="1186"/>
      <c r="Z30" s="1186"/>
      <c r="AA30" s="1186"/>
      <c r="AB30" s="1186"/>
      <c r="AC30" s="1186"/>
      <c r="AD30" s="1186"/>
      <c r="AE30" s="1186"/>
      <c r="AF30" s="1186"/>
      <c r="AG30" s="1186"/>
      <c r="AH30" s="1186"/>
      <c r="AI30" s="1186"/>
      <c r="AJ30" s="1186"/>
      <c r="AK30" s="1186"/>
      <c r="AL30" s="1110"/>
      <c r="AM30" s="1188"/>
      <c r="AN30" s="1189"/>
      <c r="AO30" s="1189"/>
      <c r="AP30" s="1189"/>
      <c r="AQ30" s="1188"/>
      <c r="AR30" s="1190"/>
      <c r="AS30" s="1188"/>
      <c r="AT30" s="1188"/>
      <c r="AU30" s="1188"/>
      <c r="AV30" s="1188"/>
      <c r="AW30" s="1188"/>
      <c r="AX30" s="1188"/>
      <c r="AY30" s="1188"/>
      <c r="AZ30" s="1186"/>
      <c r="BA30" s="1186"/>
      <c r="BB30" s="1186"/>
      <c r="BC30" s="1186"/>
      <c r="BD30" s="1186"/>
      <c r="BE30" s="1186"/>
      <c r="BF30" s="1186"/>
      <c r="BG30" s="1186"/>
      <c r="BH30" s="1186"/>
      <c r="BI30" s="1186"/>
      <c r="BJ30" s="1186"/>
      <c r="BK30" s="444"/>
      <c r="BL30" s="444"/>
      <c r="BM30" s="444"/>
      <c r="BN30" s="444"/>
      <c r="BO30" s="444"/>
      <c r="BP30" s="444"/>
      <c r="BQ30" s="444"/>
      <c r="BR30" s="444"/>
      <c r="BS30" s="444"/>
      <c r="BT30" s="444"/>
      <c r="BU30" s="444"/>
      <c r="BV30" s="444"/>
      <c r="BW30" s="444"/>
      <c r="BX30" s="444"/>
      <c r="BY30" s="444"/>
      <c r="BZ30" s="444"/>
      <c r="CA30" s="444"/>
      <c r="CB30" s="444"/>
      <c r="CC30" s="688" t="s">
        <v>10603</v>
      </c>
      <c r="CD30" s="444"/>
      <c r="CE30" s="444"/>
      <c r="CF30" s="1073"/>
      <c r="CG30" s="684"/>
      <c r="CH30" s="684"/>
    </row>
    <row r="31" ht="17.25" customHeight="1">
      <c r="A31" s="1073"/>
      <c r="B31" s="1200" t="s">
        <v>10655</v>
      </c>
      <c r="C31" s="1161"/>
      <c r="D31" s="485">
        <v>50.0</v>
      </c>
      <c r="E31" s="1201" t="s">
        <v>10656</v>
      </c>
      <c r="F31" s="1172" t="s">
        <v>10657</v>
      </c>
      <c r="G31" s="1209">
        <v>2.038207131973E12</v>
      </c>
      <c r="H31" s="1203">
        <v>921.0</v>
      </c>
      <c r="I31" s="1145">
        <v>0.15</v>
      </c>
      <c r="J31" s="839">
        <f t="shared" si="1"/>
        <v>783</v>
      </c>
      <c r="K31" s="449" t="s">
        <v>10658</v>
      </c>
      <c r="L31" s="450" t="s">
        <v>10614</v>
      </c>
      <c r="M31" s="450" t="s">
        <v>10602</v>
      </c>
      <c r="N31" s="684"/>
      <c r="O31" s="1073"/>
      <c r="P31" s="1196"/>
      <c r="Q31" s="1204">
        <v>1.0</v>
      </c>
      <c r="R31" s="1196"/>
      <c r="S31" s="1196"/>
      <c r="T31" s="1196"/>
      <c r="U31" s="1205"/>
      <c r="V31" s="1206"/>
      <c r="W31" s="1207"/>
      <c r="X31" s="1208">
        <v>0.0</v>
      </c>
      <c r="Y31" s="1186"/>
      <c r="Z31" s="1186"/>
      <c r="AA31" s="1186"/>
      <c r="AB31" s="1186"/>
      <c r="AC31" s="1186"/>
      <c r="AD31" s="1186"/>
      <c r="AE31" s="1186"/>
      <c r="AF31" s="1186"/>
      <c r="AG31" s="1186"/>
      <c r="AH31" s="1186"/>
      <c r="AI31" s="1186"/>
      <c r="AJ31" s="1186"/>
      <c r="AK31" s="1186"/>
      <c r="AL31" s="1110"/>
      <c r="AM31" s="1188"/>
      <c r="AN31" s="1189"/>
      <c r="AO31" s="1189"/>
      <c r="AP31" s="1189"/>
      <c r="AQ31" s="1188"/>
      <c r="AR31" s="1190"/>
      <c r="AS31" s="1188"/>
      <c r="AT31" s="1188"/>
      <c r="AU31" s="1188"/>
      <c r="AV31" s="1188"/>
      <c r="AW31" s="1188"/>
      <c r="AX31" s="1188"/>
      <c r="AY31" s="1188"/>
      <c r="AZ31" s="1186"/>
      <c r="BA31" s="1186"/>
      <c r="BB31" s="1186"/>
      <c r="BC31" s="1186"/>
      <c r="BD31" s="1186"/>
      <c r="BE31" s="1186"/>
      <c r="BF31" s="1186"/>
      <c r="BG31" s="1186"/>
      <c r="BH31" s="1186"/>
      <c r="BI31" s="1186"/>
      <c r="BJ31" s="1186"/>
      <c r="BK31" s="444"/>
      <c r="BL31" s="444"/>
      <c r="BM31" s="444"/>
      <c r="BN31" s="444"/>
      <c r="BO31" s="444"/>
      <c r="BP31" s="444"/>
      <c r="BQ31" s="444"/>
      <c r="BR31" s="444"/>
      <c r="BS31" s="444"/>
      <c r="BT31" s="444"/>
      <c r="BU31" s="444"/>
      <c r="BV31" s="444"/>
      <c r="BW31" s="444"/>
      <c r="BX31" s="444"/>
      <c r="BY31" s="444"/>
      <c r="BZ31" s="444"/>
      <c r="CA31" s="444"/>
      <c r="CB31" s="444"/>
      <c r="CC31" s="688" t="s">
        <v>10603</v>
      </c>
      <c r="CD31" s="444"/>
      <c r="CE31" s="444"/>
      <c r="CF31" s="1073"/>
      <c r="CG31" s="684"/>
      <c r="CH31" s="684"/>
    </row>
    <row r="32" ht="17.25" customHeight="1">
      <c r="A32" s="1073"/>
      <c r="B32" s="1200" t="s">
        <v>10659</v>
      </c>
      <c r="C32" s="1161"/>
      <c r="D32" s="485">
        <v>50.0</v>
      </c>
      <c r="E32" s="1210" t="s">
        <v>10660</v>
      </c>
      <c r="F32" s="1172" t="s">
        <v>10661</v>
      </c>
      <c r="G32" s="1202">
        <v>2.038207132864E12</v>
      </c>
      <c r="H32" s="1203">
        <v>811.0</v>
      </c>
      <c r="I32" s="1145">
        <v>0.15</v>
      </c>
      <c r="J32" s="839">
        <f t="shared" si="1"/>
        <v>689</v>
      </c>
      <c r="K32" s="449" t="s">
        <v>10607</v>
      </c>
      <c r="L32" s="450" t="s">
        <v>10619</v>
      </c>
      <c r="M32" s="450" t="s">
        <v>10602</v>
      </c>
      <c r="N32" s="684"/>
      <c r="O32" s="1073"/>
      <c r="P32" s="1196"/>
      <c r="Q32" s="1204">
        <v>1.0</v>
      </c>
      <c r="R32" s="1196"/>
      <c r="S32" s="1196"/>
      <c r="T32" s="1196"/>
      <c r="U32" s="1205"/>
      <c r="V32" s="1206"/>
      <c r="W32" s="1211"/>
      <c r="X32" s="1207"/>
      <c r="Y32" s="1186"/>
      <c r="Z32" s="1186"/>
      <c r="AA32" s="1186"/>
      <c r="AB32" s="1186"/>
      <c r="AC32" s="1186"/>
      <c r="AD32" s="1186"/>
      <c r="AE32" s="1186"/>
      <c r="AF32" s="1186"/>
      <c r="AG32" s="1186"/>
      <c r="AH32" s="1186"/>
      <c r="AI32" s="1186"/>
      <c r="AJ32" s="1186"/>
      <c r="AK32" s="1186"/>
      <c r="AL32" s="1110"/>
      <c r="AM32" s="1188"/>
      <c r="AN32" s="1189"/>
      <c r="AO32" s="1189"/>
      <c r="AP32" s="1189"/>
      <c r="AQ32" s="1188"/>
      <c r="AR32" s="1190"/>
      <c r="AS32" s="1188"/>
      <c r="AT32" s="1188"/>
      <c r="AU32" s="1188"/>
      <c r="AV32" s="1188"/>
      <c r="AW32" s="1188"/>
      <c r="AX32" s="1188"/>
      <c r="AY32" s="1188"/>
      <c r="AZ32" s="1186"/>
      <c r="BA32" s="1186"/>
      <c r="BB32" s="1186"/>
      <c r="BC32" s="1186"/>
      <c r="BD32" s="1186"/>
      <c r="BE32" s="1186"/>
      <c r="BF32" s="1186"/>
      <c r="BG32" s="1186"/>
      <c r="BH32" s="1186"/>
      <c r="BI32" s="1186"/>
      <c r="BJ32" s="1186"/>
      <c r="BK32" s="444"/>
      <c r="BL32" s="444"/>
      <c r="BM32" s="444"/>
      <c r="BN32" s="444"/>
      <c r="BO32" s="444"/>
      <c r="BP32" s="444"/>
      <c r="BQ32" s="444"/>
      <c r="BR32" s="444"/>
      <c r="BS32" s="444"/>
      <c r="BT32" s="444"/>
      <c r="BU32" s="444"/>
      <c r="BV32" s="444"/>
      <c r="BW32" s="444"/>
      <c r="BX32" s="444"/>
      <c r="BY32" s="444"/>
      <c r="BZ32" s="444"/>
      <c r="CA32" s="444"/>
      <c r="CB32" s="444"/>
      <c r="CC32" s="688" t="s">
        <v>10603</v>
      </c>
      <c r="CD32" s="444"/>
      <c r="CE32" s="444"/>
      <c r="CF32" s="1073"/>
      <c r="CG32" s="684"/>
      <c r="CH32" s="684"/>
    </row>
    <row r="33" ht="1.5" customHeight="1">
      <c r="A33" s="1073"/>
      <c r="B33" s="1212" t="s">
        <v>10662</v>
      </c>
      <c r="C33" s="1213"/>
      <c r="D33" s="485">
        <v>50.0</v>
      </c>
      <c r="E33" s="1214" t="s">
        <v>10663</v>
      </c>
      <c r="F33" s="1172" t="s">
        <v>10664</v>
      </c>
      <c r="G33" s="1215">
        <v>2.038207141965E12</v>
      </c>
      <c r="H33" s="1216">
        <v>921.0</v>
      </c>
      <c r="I33" s="1217">
        <v>0.15</v>
      </c>
      <c r="J33" s="839">
        <f t="shared" si="1"/>
        <v>783</v>
      </c>
      <c r="K33" s="449" t="s">
        <v>10665</v>
      </c>
      <c r="L33" s="450" t="s">
        <v>10666</v>
      </c>
      <c r="M33" s="450" t="s">
        <v>10602</v>
      </c>
      <c r="N33" s="1218"/>
      <c r="O33" s="1219"/>
      <c r="P33" s="1220"/>
      <c r="Q33" s="1221">
        <v>1.0</v>
      </c>
      <c r="R33" s="1196"/>
      <c r="S33" s="1196"/>
      <c r="T33" s="1196"/>
      <c r="U33" s="1205"/>
      <c r="V33" s="1206"/>
      <c r="W33" s="1211"/>
      <c r="X33" s="1207"/>
      <c r="Y33" s="1186"/>
      <c r="Z33" s="1186"/>
      <c r="AA33" s="1186"/>
      <c r="AB33" s="1186"/>
      <c r="AC33" s="1186"/>
      <c r="AD33" s="1186"/>
      <c r="AE33" s="1186"/>
      <c r="AF33" s="1186"/>
      <c r="AG33" s="1186"/>
      <c r="AH33" s="1186"/>
      <c r="AI33" s="1186"/>
      <c r="AJ33" s="1186"/>
      <c r="AK33" s="1186"/>
      <c r="AL33" s="1110"/>
      <c r="AM33" s="1188"/>
      <c r="AN33" s="1189"/>
      <c r="AO33" s="1189"/>
      <c r="AP33" s="1189"/>
      <c r="AQ33" s="1188"/>
      <c r="AR33" s="1190"/>
      <c r="AS33" s="1188"/>
      <c r="AT33" s="1188"/>
      <c r="AU33" s="1188"/>
      <c r="AV33" s="1188"/>
      <c r="AW33" s="1188"/>
      <c r="AX33" s="1188"/>
      <c r="AY33" s="1188"/>
      <c r="AZ33" s="1186"/>
      <c r="BA33" s="1186"/>
      <c r="BB33" s="1186"/>
      <c r="BC33" s="1186"/>
      <c r="BD33" s="1186"/>
      <c r="BE33" s="1186"/>
      <c r="BF33" s="1186"/>
      <c r="BG33" s="1186"/>
      <c r="BH33" s="1186"/>
      <c r="BI33" s="1186"/>
      <c r="BJ33" s="1186"/>
      <c r="BK33" s="444"/>
      <c r="BL33" s="444"/>
      <c r="BM33" s="444"/>
      <c r="BN33" s="444"/>
      <c r="BO33" s="444"/>
      <c r="BP33" s="444"/>
      <c r="BQ33" s="444"/>
      <c r="BR33" s="444"/>
      <c r="BS33" s="444"/>
      <c r="BT33" s="444"/>
      <c r="BU33" s="444"/>
      <c r="BV33" s="444"/>
      <c r="BW33" s="444"/>
      <c r="BX33" s="444"/>
      <c r="BY33" s="444"/>
      <c r="BZ33" s="444"/>
      <c r="CA33" s="444"/>
      <c r="CB33" s="444"/>
      <c r="CC33" s="688" t="s">
        <v>10603</v>
      </c>
      <c r="CD33" s="444"/>
      <c r="CE33" s="444"/>
      <c r="CF33" s="1073"/>
      <c r="CG33" s="684"/>
      <c r="CH33" s="684"/>
    </row>
    <row r="34" ht="17.25" customHeight="1">
      <c r="A34" s="1073"/>
      <c r="B34" s="1222" t="s">
        <v>10667</v>
      </c>
      <c r="C34" s="1161"/>
      <c r="D34" s="485">
        <v>50.0</v>
      </c>
      <c r="E34" s="1223" t="s">
        <v>10668</v>
      </c>
      <c r="F34" s="1224" t="s">
        <v>10669</v>
      </c>
      <c r="G34" s="1225">
        <v>2.038523078259E12</v>
      </c>
      <c r="H34" s="1226">
        <v>2486.7</v>
      </c>
      <c r="I34" s="1227">
        <v>0.2</v>
      </c>
      <c r="J34" s="839">
        <f t="shared" si="1"/>
        <v>1989</v>
      </c>
      <c r="K34" s="1185"/>
      <c r="L34" s="1186"/>
      <c r="M34" s="1177"/>
      <c r="N34" s="1228"/>
      <c r="O34" s="1228"/>
      <c r="P34" s="1220"/>
      <c r="Q34" s="1221">
        <v>3.0</v>
      </c>
      <c r="R34" s="1196"/>
      <c r="S34" s="1196"/>
      <c r="T34" s="1196"/>
      <c r="U34" s="1229"/>
      <c r="V34" s="1230"/>
      <c r="W34" s="1211"/>
      <c r="X34" s="1211"/>
      <c r="Y34" s="1186"/>
      <c r="Z34" s="1186"/>
      <c r="AA34" s="1186"/>
      <c r="AB34" s="1186"/>
      <c r="AC34" s="1186"/>
      <c r="AD34" s="1186"/>
      <c r="AE34" s="1186"/>
      <c r="AF34" s="1186"/>
      <c r="AG34" s="1186"/>
      <c r="AH34" s="1186"/>
      <c r="AI34" s="1186"/>
      <c r="AJ34" s="1186"/>
      <c r="AK34" s="1186"/>
      <c r="AL34" s="1110"/>
      <c r="AM34" s="1188"/>
      <c r="AN34" s="1189"/>
      <c r="AO34" s="1189"/>
      <c r="AP34" s="1189"/>
      <c r="AQ34" s="1188"/>
      <c r="AR34" s="1190"/>
      <c r="AS34" s="1188"/>
      <c r="AT34" s="1188"/>
      <c r="AU34" s="1188"/>
      <c r="AV34" s="1188"/>
      <c r="AW34" s="1188"/>
      <c r="AX34" s="1188"/>
      <c r="AY34" s="1188"/>
      <c r="AZ34" s="1186"/>
      <c r="BA34" s="1186"/>
      <c r="BB34" s="1186"/>
      <c r="BC34" s="1186"/>
      <c r="BD34" s="1186"/>
      <c r="BE34" s="1186"/>
      <c r="BF34" s="1186"/>
      <c r="BG34" s="1186"/>
      <c r="BH34" s="1186"/>
      <c r="BI34" s="1186"/>
      <c r="BJ34" s="1186"/>
      <c r="BK34" s="444"/>
      <c r="BL34" s="444"/>
      <c r="BM34" s="444"/>
      <c r="BN34" s="444"/>
      <c r="BO34" s="444"/>
      <c r="BP34" s="444"/>
      <c r="BQ34" s="444"/>
      <c r="BR34" s="444"/>
      <c r="BS34" s="444"/>
      <c r="BT34" s="444"/>
      <c r="BU34" s="444"/>
      <c r="BV34" s="444"/>
      <c r="BW34" s="444"/>
      <c r="BX34" s="444"/>
      <c r="BY34" s="444"/>
      <c r="BZ34" s="444"/>
      <c r="CA34" s="444"/>
      <c r="CB34" s="444"/>
      <c r="CC34" s="688" t="s">
        <v>10603</v>
      </c>
      <c r="CD34" s="444"/>
      <c r="CE34" s="444"/>
      <c r="CF34" s="1073"/>
      <c r="CG34" s="684"/>
      <c r="CH34" s="684"/>
    </row>
    <row r="35" ht="17.25" customHeight="1">
      <c r="A35" s="1073"/>
      <c r="B35" s="1222" t="s">
        <v>10670</v>
      </c>
      <c r="C35" s="1161"/>
      <c r="D35" s="485">
        <v>50.0</v>
      </c>
      <c r="E35" s="1162" t="s">
        <v>10671</v>
      </c>
      <c r="F35" s="1224" t="s">
        <v>10672</v>
      </c>
      <c r="G35" s="1231">
        <v>2.038523100813E12</v>
      </c>
      <c r="H35" s="1226">
        <v>3080.7</v>
      </c>
      <c r="I35" s="1227">
        <v>0.45</v>
      </c>
      <c r="J35" s="839">
        <f t="shared" si="1"/>
        <v>1694</v>
      </c>
      <c r="K35" s="1185"/>
      <c r="L35" s="1186"/>
      <c r="M35" s="1177"/>
      <c r="N35" s="1228"/>
      <c r="O35" s="1228"/>
      <c r="P35" s="1220"/>
      <c r="Q35" s="1221">
        <v>3.0</v>
      </c>
      <c r="R35" s="1196"/>
      <c r="S35" s="1196"/>
      <c r="T35" s="1196"/>
      <c r="U35" s="1229"/>
      <c r="V35" s="1230"/>
      <c r="W35" s="1211"/>
      <c r="X35" s="1211"/>
      <c r="Y35" s="1186"/>
      <c r="Z35" s="1186"/>
      <c r="AA35" s="1186"/>
      <c r="AB35" s="1186"/>
      <c r="AC35" s="1186"/>
      <c r="AD35" s="1186"/>
      <c r="AE35" s="1186"/>
      <c r="AF35" s="1186"/>
      <c r="AG35" s="1186"/>
      <c r="AH35" s="1186"/>
      <c r="AI35" s="1186"/>
      <c r="AJ35" s="1186"/>
      <c r="AK35" s="1186"/>
      <c r="AL35" s="1110"/>
      <c r="AM35" s="1188"/>
      <c r="AN35" s="1189"/>
      <c r="AO35" s="1189"/>
      <c r="AP35" s="1189"/>
      <c r="AQ35" s="1188"/>
      <c r="AR35" s="1190"/>
      <c r="AS35" s="1188"/>
      <c r="AT35" s="1188"/>
      <c r="AU35" s="1188"/>
      <c r="AV35" s="1188"/>
      <c r="AW35" s="1188"/>
      <c r="AX35" s="1188"/>
      <c r="AY35" s="1188"/>
      <c r="AZ35" s="1186"/>
      <c r="BA35" s="1186"/>
      <c r="BB35" s="1186"/>
      <c r="BC35" s="1186"/>
      <c r="BD35" s="1186"/>
      <c r="BE35" s="1186"/>
      <c r="BF35" s="1186"/>
      <c r="BG35" s="1186"/>
      <c r="BH35" s="1186"/>
      <c r="BI35" s="1186"/>
      <c r="BJ35" s="1186"/>
      <c r="BK35" s="444"/>
      <c r="BL35" s="444"/>
      <c r="BM35" s="444"/>
      <c r="BN35" s="444"/>
      <c r="BO35" s="444"/>
      <c r="BP35" s="444"/>
      <c r="BQ35" s="444"/>
      <c r="BR35" s="444"/>
      <c r="BS35" s="444"/>
      <c r="BT35" s="444"/>
      <c r="BU35" s="444"/>
      <c r="BV35" s="444"/>
      <c r="BW35" s="444"/>
      <c r="BX35" s="444"/>
      <c r="BY35" s="444"/>
      <c r="BZ35" s="444"/>
      <c r="CA35" s="444"/>
      <c r="CB35" s="444"/>
      <c r="CC35" s="688" t="s">
        <v>10603</v>
      </c>
      <c r="CD35" s="444"/>
      <c r="CE35" s="444"/>
      <c r="CF35" s="1073"/>
      <c r="CG35" s="684"/>
      <c r="CH35" s="684"/>
    </row>
    <row r="36" ht="17.25" customHeight="1">
      <c r="A36" s="1073"/>
      <c r="B36" s="1222" t="s">
        <v>10673</v>
      </c>
      <c r="C36" s="1161"/>
      <c r="D36" s="485">
        <v>50.0</v>
      </c>
      <c r="E36" s="1166" t="s">
        <v>10674</v>
      </c>
      <c r="F36" s="1224" t="s">
        <v>10675</v>
      </c>
      <c r="G36" s="1231">
        <v>2.03852310884E12</v>
      </c>
      <c r="H36" s="1226">
        <v>2189.7</v>
      </c>
      <c r="I36" s="1227">
        <v>0.15</v>
      </c>
      <c r="J36" s="839">
        <f t="shared" si="1"/>
        <v>1861</v>
      </c>
      <c r="K36" s="1185"/>
      <c r="L36" s="1186"/>
      <c r="M36" s="1177"/>
      <c r="N36" s="1228"/>
      <c r="O36" s="1228"/>
      <c r="P36" s="1220"/>
      <c r="Q36" s="1221">
        <v>3.0</v>
      </c>
      <c r="R36" s="1196"/>
      <c r="S36" s="1196"/>
      <c r="T36" s="1196"/>
      <c r="U36" s="1229"/>
      <c r="V36" s="1230"/>
      <c r="W36" s="1211"/>
      <c r="X36" s="1211"/>
      <c r="Y36" s="1186"/>
      <c r="Z36" s="1186"/>
      <c r="AA36" s="1186"/>
      <c r="AB36" s="1186"/>
      <c r="AC36" s="1186"/>
      <c r="AD36" s="1186"/>
      <c r="AE36" s="1186"/>
      <c r="AF36" s="1186"/>
      <c r="AG36" s="1186"/>
      <c r="AH36" s="1186"/>
      <c r="AI36" s="1186"/>
      <c r="AJ36" s="1186"/>
      <c r="AK36" s="1186"/>
      <c r="AL36" s="1110"/>
      <c r="AM36" s="1188"/>
      <c r="AN36" s="1189"/>
      <c r="AO36" s="1189"/>
      <c r="AP36" s="1189"/>
      <c r="AQ36" s="1188"/>
      <c r="AR36" s="1190"/>
      <c r="AS36" s="1188"/>
      <c r="AT36" s="1188"/>
      <c r="AU36" s="1188"/>
      <c r="AV36" s="1188"/>
      <c r="AW36" s="1188"/>
      <c r="AX36" s="1188"/>
      <c r="AY36" s="1188"/>
      <c r="AZ36" s="1186"/>
      <c r="BA36" s="1186"/>
      <c r="BB36" s="1186"/>
      <c r="BC36" s="1186"/>
      <c r="BD36" s="1186"/>
      <c r="BE36" s="1186"/>
      <c r="BF36" s="1186"/>
      <c r="BG36" s="1186"/>
      <c r="BH36" s="1186"/>
      <c r="BI36" s="1186"/>
      <c r="BJ36" s="1186"/>
      <c r="BK36" s="444"/>
      <c r="BL36" s="444"/>
      <c r="BM36" s="444"/>
      <c r="BN36" s="444"/>
      <c r="BO36" s="444"/>
      <c r="BP36" s="444"/>
      <c r="BQ36" s="444"/>
      <c r="BR36" s="444"/>
      <c r="BS36" s="444"/>
      <c r="BT36" s="444"/>
      <c r="BU36" s="444"/>
      <c r="BV36" s="444"/>
      <c r="BW36" s="444"/>
      <c r="BX36" s="444"/>
      <c r="BY36" s="444"/>
      <c r="BZ36" s="444"/>
      <c r="CA36" s="444"/>
      <c r="CB36" s="444"/>
      <c r="CC36" s="688" t="s">
        <v>10603</v>
      </c>
      <c r="CD36" s="444"/>
      <c r="CE36" s="444"/>
      <c r="CF36" s="1073"/>
      <c r="CG36" s="684"/>
      <c r="CH36" s="684"/>
    </row>
    <row r="37" ht="17.25" customHeight="1">
      <c r="A37" s="1073"/>
      <c r="B37" s="1232" t="s">
        <v>10676</v>
      </c>
      <c r="C37" s="485"/>
      <c r="D37" s="485">
        <v>50.0</v>
      </c>
      <c r="E37" s="1233" t="s">
        <v>10677</v>
      </c>
      <c r="F37" s="414" t="s">
        <v>10678</v>
      </c>
      <c r="G37" s="1234">
        <v>2.000524735547E12</v>
      </c>
      <c r="H37" s="1235">
        <v>447.0</v>
      </c>
      <c r="I37" s="1236">
        <v>0.1</v>
      </c>
      <c r="J37" s="839">
        <f t="shared" si="1"/>
        <v>402</v>
      </c>
      <c r="K37" s="695" t="s">
        <v>10679</v>
      </c>
      <c r="L37" s="1152" t="s">
        <v>10680</v>
      </c>
      <c r="M37" s="1152" t="s">
        <v>10681</v>
      </c>
      <c r="N37" s="1237"/>
      <c r="O37" s="1238">
        <v>322.4</v>
      </c>
      <c r="P37" s="1239"/>
      <c r="Q37" s="796">
        <v>20.0</v>
      </c>
      <c r="R37" s="453"/>
      <c r="S37" s="453"/>
      <c r="T37" s="453"/>
      <c r="U37" s="1229"/>
      <c r="V37" s="1240"/>
      <c r="W37" s="1241"/>
      <c r="X37" s="1242"/>
      <c r="Y37" s="696"/>
      <c r="Z37" s="716"/>
      <c r="AA37" s="716"/>
      <c r="AB37" s="716"/>
      <c r="AC37" s="716"/>
      <c r="AD37" s="716"/>
      <c r="AE37" s="716"/>
      <c r="AF37" s="716"/>
      <c r="AG37" s="716"/>
      <c r="AH37" s="716"/>
      <c r="AI37" s="716"/>
      <c r="AJ37" s="716"/>
      <c r="AK37" s="716"/>
      <c r="AL37" s="1110"/>
      <c r="AM37" s="696"/>
      <c r="AN37" s="812"/>
      <c r="AO37" s="812"/>
      <c r="AP37" s="812"/>
      <c r="AQ37" s="696"/>
      <c r="AR37" s="1111"/>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3" t="s">
        <v>10682</v>
      </c>
      <c r="C38" s="485"/>
      <c r="D38" s="485">
        <v>50.0</v>
      </c>
      <c r="E38" s="1233" t="s">
        <v>10683</v>
      </c>
      <c r="F38" s="620" t="s">
        <v>10684</v>
      </c>
      <c r="G38" s="1244">
        <v>2.000524735554E12</v>
      </c>
      <c r="H38" s="1245">
        <v>434.0</v>
      </c>
      <c r="I38" s="1246">
        <v>0.1</v>
      </c>
      <c r="J38" s="839">
        <f t="shared" si="1"/>
        <v>391</v>
      </c>
      <c r="K38" s="656" t="s">
        <v>10685</v>
      </c>
      <c r="L38" s="500" t="s">
        <v>10686</v>
      </c>
      <c r="M38" s="500" t="s">
        <v>10687</v>
      </c>
      <c r="N38" s="1153"/>
      <c r="O38" s="1154">
        <v>312.8</v>
      </c>
      <c r="P38" s="1247"/>
      <c r="Q38" s="1248">
        <v>20.0</v>
      </c>
      <c r="R38" s="444"/>
      <c r="S38" s="444"/>
      <c r="T38" s="444"/>
      <c r="U38" s="1229"/>
      <c r="V38" s="444"/>
      <c r="W38" s="1249"/>
      <c r="X38" s="1250"/>
      <c r="Y38" s="716"/>
      <c r="Z38" s="716"/>
      <c r="AA38" s="716"/>
      <c r="AB38" s="716"/>
      <c r="AC38" s="444"/>
      <c r="AD38" s="444"/>
      <c r="AE38" s="444"/>
      <c r="AF38" s="444"/>
      <c r="AG38" s="444"/>
      <c r="AH38" s="444"/>
      <c r="AI38" s="444"/>
      <c r="AJ38" s="444"/>
      <c r="AK38" s="444"/>
      <c r="AL38" s="1110"/>
      <c r="AM38" s="696"/>
      <c r="AN38" s="812"/>
      <c r="AO38" s="812"/>
      <c r="AP38" s="812"/>
      <c r="AQ38" s="696"/>
      <c r="AR38" s="1111"/>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1" t="s">
        <v>10688</v>
      </c>
      <c r="C39" s="485"/>
      <c r="D39" s="485">
        <v>50.0</v>
      </c>
      <c r="E39" s="1252" t="s">
        <v>10689</v>
      </c>
      <c r="F39" s="1253" t="s">
        <v>10690</v>
      </c>
      <c r="G39" s="1254">
        <v>2.037984597903E12</v>
      </c>
      <c r="H39" s="1255">
        <v>921.0</v>
      </c>
      <c r="I39" s="1256">
        <v>0.15</v>
      </c>
      <c r="J39" s="839">
        <f t="shared" si="1"/>
        <v>783</v>
      </c>
      <c r="K39" s="449" t="s">
        <v>10631</v>
      </c>
      <c r="L39" s="450" t="s">
        <v>10666</v>
      </c>
      <c r="M39" s="450" t="s">
        <v>10691</v>
      </c>
      <c r="N39" s="1153"/>
      <c r="O39" s="1154">
        <v>626.4</v>
      </c>
      <c r="P39" s="1257"/>
      <c r="Q39" s="1183">
        <v>1.0</v>
      </c>
      <c r="R39" s="1258">
        <v>100.0</v>
      </c>
      <c r="S39" s="1258">
        <v>310.0</v>
      </c>
      <c r="T39" s="897">
        <f t="shared" ref="T39:T41" si="4">0.18*J39</f>
        <v>140.94</v>
      </c>
      <c r="U39" s="1140">
        <f t="shared" ref="U39:U51" si="5">T39+S39+R39</f>
        <v>550.94</v>
      </c>
      <c r="V39" s="1186"/>
      <c r="W39" s="1259">
        <f t="shared" ref="W39:W51" si="6">J39-U39</f>
        <v>232.06</v>
      </c>
      <c r="X39" s="1260">
        <f t="shared" ref="X39:X51" si="7">W39/J39</f>
        <v>0.2963729246</v>
      </c>
      <c r="Y39" s="1196"/>
      <c r="Z39" s="1196"/>
      <c r="AA39" s="1196"/>
      <c r="AB39" s="1196"/>
      <c r="AC39" s="1186"/>
      <c r="AD39" s="1186"/>
      <c r="AE39" s="1186"/>
      <c r="AF39" s="1186"/>
      <c r="AG39" s="1186"/>
      <c r="AH39" s="1186"/>
      <c r="AI39" s="1186"/>
      <c r="AJ39" s="1187" t="s">
        <v>10610</v>
      </c>
      <c r="AK39" s="1186"/>
      <c r="AL39" s="1110"/>
      <c r="AM39" s="1188"/>
      <c r="AN39" s="1189"/>
      <c r="AO39" s="1189"/>
      <c r="AP39" s="1189"/>
      <c r="AQ39" s="1188"/>
      <c r="AR39" s="1190"/>
      <c r="AS39" s="1188"/>
      <c r="AT39" s="1188"/>
      <c r="AU39" s="1188"/>
      <c r="AV39" s="1188"/>
      <c r="AW39" s="1188"/>
      <c r="AX39" s="1188"/>
      <c r="AY39" s="1188"/>
      <c r="AZ39" s="1186"/>
      <c r="BA39" s="1186"/>
      <c r="BB39" s="1186"/>
      <c r="BC39" s="1186"/>
      <c r="BD39" s="1186"/>
      <c r="BE39" s="1186"/>
      <c r="BF39" s="1186"/>
      <c r="BG39" s="1186"/>
      <c r="BH39" s="1186"/>
      <c r="BI39" s="1186"/>
      <c r="BJ39" s="1186"/>
      <c r="BK39" s="444"/>
      <c r="BL39" s="444"/>
      <c r="BM39" s="444"/>
      <c r="BN39" s="444"/>
      <c r="BO39" s="444"/>
      <c r="BP39" s="444"/>
      <c r="BQ39" s="444"/>
      <c r="BR39" s="444"/>
      <c r="BS39" s="444"/>
      <c r="BT39" s="444"/>
      <c r="BU39" s="444"/>
      <c r="BV39" s="444"/>
      <c r="BW39" s="444"/>
      <c r="BX39" s="444"/>
      <c r="BY39" s="444"/>
      <c r="BZ39" s="444"/>
      <c r="CA39" s="444"/>
      <c r="CB39" s="444"/>
      <c r="CC39" s="688" t="s">
        <v>10603</v>
      </c>
      <c r="CD39" s="444"/>
      <c r="CE39" s="444"/>
      <c r="CF39" s="444"/>
      <c r="CG39" s="444"/>
      <c r="CH39" s="444"/>
    </row>
    <row r="40" ht="17.25" customHeight="1">
      <c r="A40" s="444"/>
      <c r="B40" s="1261" t="s">
        <v>10692</v>
      </c>
      <c r="C40" s="485"/>
      <c r="D40" s="485">
        <v>50.0</v>
      </c>
      <c r="E40" s="1262" t="s">
        <v>10693</v>
      </c>
      <c r="F40" s="1263" t="s">
        <v>10694</v>
      </c>
      <c r="G40" s="1264">
        <v>2.038169875618E12</v>
      </c>
      <c r="H40" s="1265">
        <v>665.0</v>
      </c>
      <c r="I40" s="1266">
        <v>0.2</v>
      </c>
      <c r="J40" s="839">
        <f t="shared" si="1"/>
        <v>532</v>
      </c>
      <c r="K40" s="449" t="s">
        <v>10695</v>
      </c>
      <c r="L40" s="450" t="s">
        <v>10696</v>
      </c>
      <c r="M40" s="450" t="s">
        <v>10697</v>
      </c>
      <c r="N40" s="1153"/>
      <c r="O40" s="1154">
        <v>425.6</v>
      </c>
      <c r="P40" s="1267"/>
      <c r="Q40" s="1195">
        <v>1.0</v>
      </c>
      <c r="R40" s="1258">
        <v>100.0</v>
      </c>
      <c r="S40" s="1258">
        <v>190.0</v>
      </c>
      <c r="T40" s="897">
        <f t="shared" si="4"/>
        <v>95.76</v>
      </c>
      <c r="U40" s="1140">
        <f t="shared" si="5"/>
        <v>385.76</v>
      </c>
      <c r="V40" s="1186"/>
      <c r="W40" s="1259">
        <f t="shared" si="6"/>
        <v>146.24</v>
      </c>
      <c r="X40" s="1260">
        <f t="shared" si="7"/>
        <v>0.274887218</v>
      </c>
      <c r="Y40" s="1204">
        <v>450.0</v>
      </c>
      <c r="Z40" s="1204">
        <v>330.0</v>
      </c>
      <c r="AA40" s="1204">
        <v>10.0</v>
      </c>
      <c r="AB40" s="1204">
        <v>450.0</v>
      </c>
      <c r="AC40" s="1186"/>
      <c r="AD40" s="1186"/>
      <c r="AE40" s="1186"/>
      <c r="AF40" s="1186"/>
      <c r="AG40" s="1186"/>
      <c r="AH40" s="1186"/>
      <c r="AI40" s="1186"/>
      <c r="AJ40" s="1187" t="s">
        <v>10624</v>
      </c>
      <c r="AK40" s="1186"/>
      <c r="AL40" s="1110"/>
      <c r="AM40" s="1188"/>
      <c r="AN40" s="1189"/>
      <c r="AO40" s="1189"/>
      <c r="AP40" s="1189"/>
      <c r="AQ40" s="1188"/>
      <c r="AR40" s="1190"/>
      <c r="AS40" s="1188"/>
      <c r="AT40" s="1188"/>
      <c r="AU40" s="1188"/>
      <c r="AV40" s="1188"/>
      <c r="AW40" s="1188"/>
      <c r="AX40" s="1188"/>
      <c r="AY40" s="1188"/>
      <c r="AZ40" s="1186"/>
      <c r="BA40" s="1186"/>
      <c r="BB40" s="1186"/>
      <c r="BC40" s="1186"/>
      <c r="BD40" s="1186"/>
      <c r="BE40" s="1186"/>
      <c r="BF40" s="1186"/>
      <c r="BG40" s="1186"/>
      <c r="BH40" s="1186"/>
      <c r="BI40" s="1186"/>
      <c r="BJ40" s="1186"/>
      <c r="BK40" s="444"/>
      <c r="BL40" s="444"/>
      <c r="BM40" s="444"/>
      <c r="BN40" s="444"/>
      <c r="BO40" s="444"/>
      <c r="BP40" s="444"/>
      <c r="BQ40" s="444"/>
      <c r="BR40" s="444"/>
      <c r="BS40" s="444"/>
      <c r="BT40" s="444"/>
      <c r="BU40" s="444"/>
      <c r="BV40" s="444"/>
      <c r="BW40" s="444"/>
      <c r="BX40" s="444"/>
      <c r="BY40" s="444"/>
      <c r="BZ40" s="444"/>
      <c r="CA40" s="444"/>
      <c r="CB40" s="444"/>
      <c r="CC40" s="688" t="s">
        <v>10603</v>
      </c>
      <c r="CD40" s="444"/>
      <c r="CE40" s="444"/>
      <c r="CF40" s="444"/>
      <c r="CG40" s="444"/>
      <c r="CH40" s="444"/>
    </row>
    <row r="41" ht="17.25" customHeight="1">
      <c r="A41" s="444"/>
      <c r="B41" s="1268" t="s">
        <v>10698</v>
      </c>
      <c r="C41" s="485"/>
      <c r="D41" s="485">
        <v>50.0</v>
      </c>
      <c r="E41" s="1126" t="s">
        <v>10699</v>
      </c>
      <c r="F41" s="1263" t="s">
        <v>10700</v>
      </c>
      <c r="G41" s="1269">
        <v>2.038169875939E12</v>
      </c>
      <c r="H41" s="1265">
        <v>549.0</v>
      </c>
      <c r="I41" s="1266">
        <v>0.2</v>
      </c>
      <c r="J41" s="839">
        <f t="shared" si="1"/>
        <v>439</v>
      </c>
      <c r="K41" s="449" t="s">
        <v>10695</v>
      </c>
      <c r="L41" s="450" t="s">
        <v>10701</v>
      </c>
      <c r="M41" s="450" t="s">
        <v>10702</v>
      </c>
      <c r="N41" s="1153"/>
      <c r="O41" s="1154">
        <v>352.0</v>
      </c>
      <c r="P41" s="1270"/>
      <c r="Q41" s="1204">
        <v>1.0</v>
      </c>
      <c r="R41" s="1258">
        <v>100.0</v>
      </c>
      <c r="S41" s="1258">
        <v>150.0</v>
      </c>
      <c r="T41" s="897">
        <f t="shared" si="4"/>
        <v>79.02</v>
      </c>
      <c r="U41" s="1140">
        <f t="shared" si="5"/>
        <v>329.02</v>
      </c>
      <c r="V41" s="1186"/>
      <c r="W41" s="1259">
        <f t="shared" si="6"/>
        <v>109.98</v>
      </c>
      <c r="X41" s="1260">
        <f t="shared" si="7"/>
        <v>0.250523918</v>
      </c>
      <c r="Y41" s="1204">
        <v>450.0</v>
      </c>
      <c r="Z41" s="1204">
        <v>330.0</v>
      </c>
      <c r="AA41" s="1204">
        <v>10.0</v>
      </c>
      <c r="AB41" s="1204">
        <v>450.0</v>
      </c>
      <c r="AC41" s="1186"/>
      <c r="AD41" s="1186"/>
      <c r="AE41" s="1186"/>
      <c r="AF41" s="1186"/>
      <c r="AG41" s="1186"/>
      <c r="AH41" s="1186"/>
      <c r="AI41" s="1186"/>
      <c r="AJ41" s="1187" t="s">
        <v>10624</v>
      </c>
      <c r="AK41" s="1186"/>
      <c r="AL41" s="1110"/>
      <c r="AM41" s="1188"/>
      <c r="AN41" s="1189"/>
      <c r="AO41" s="1189"/>
      <c r="AP41" s="1189"/>
      <c r="AQ41" s="1188"/>
      <c r="AR41" s="1190"/>
      <c r="AS41" s="1188"/>
      <c r="AT41" s="1188"/>
      <c r="AU41" s="1188"/>
      <c r="AV41" s="1188"/>
      <c r="AW41" s="1188"/>
      <c r="AX41" s="1188"/>
      <c r="AY41" s="1188"/>
      <c r="AZ41" s="1186"/>
      <c r="BA41" s="1186"/>
      <c r="BB41" s="1186"/>
      <c r="BC41" s="1186"/>
      <c r="BD41" s="1186"/>
      <c r="BE41" s="1186"/>
      <c r="BF41" s="1186"/>
      <c r="BG41" s="1186"/>
      <c r="BH41" s="1186"/>
      <c r="BI41" s="1186"/>
      <c r="BJ41" s="1186"/>
      <c r="BK41" s="444"/>
      <c r="BL41" s="444"/>
      <c r="BM41" s="444"/>
      <c r="BN41" s="444"/>
      <c r="BO41" s="444"/>
      <c r="BP41" s="444"/>
      <c r="BQ41" s="444"/>
      <c r="BR41" s="444"/>
      <c r="BS41" s="444"/>
      <c r="BT41" s="444"/>
      <c r="BU41" s="444"/>
      <c r="BV41" s="444"/>
      <c r="BW41" s="444"/>
      <c r="BX41" s="444"/>
      <c r="BY41" s="444"/>
      <c r="BZ41" s="444"/>
      <c r="CA41" s="444"/>
      <c r="CB41" s="444"/>
      <c r="CC41" s="688" t="s">
        <v>10603</v>
      </c>
      <c r="CD41" s="444"/>
      <c r="CE41" s="444"/>
      <c r="CF41" s="444"/>
      <c r="CG41" s="444"/>
      <c r="CH41" s="444"/>
    </row>
    <row r="42" ht="17.25" customHeight="1">
      <c r="A42" s="444"/>
      <c r="B42" s="1271" t="s">
        <v>10703</v>
      </c>
      <c r="C42" s="485"/>
      <c r="D42" s="485">
        <v>50.0</v>
      </c>
      <c r="E42" s="1126" t="s">
        <v>10704</v>
      </c>
      <c r="F42" s="434" t="s">
        <v>10705</v>
      </c>
      <c r="G42" s="1272">
        <v>2.03796271986E12</v>
      </c>
      <c r="H42" s="1273">
        <v>428.0</v>
      </c>
      <c r="I42" s="1164">
        <v>0.25</v>
      </c>
      <c r="J42" s="839">
        <f t="shared" si="1"/>
        <v>321</v>
      </c>
      <c r="K42" s="656" t="s">
        <v>10706</v>
      </c>
      <c r="L42" s="1274"/>
      <c r="M42" s="500" t="s">
        <v>10707</v>
      </c>
      <c r="N42" s="1153"/>
      <c r="O42" s="1154">
        <v>256.8</v>
      </c>
      <c r="P42" s="1146"/>
      <c r="Q42" s="1130">
        <v>1.0</v>
      </c>
      <c r="R42" s="1275">
        <f>157-40</f>
        <v>117</v>
      </c>
      <c r="S42" s="1275">
        <v>79.0</v>
      </c>
      <c r="T42" s="897">
        <f t="shared" ref="T42:T48" si="8">0.16*J42</f>
        <v>51.36</v>
      </c>
      <c r="U42" s="1140">
        <f t="shared" si="5"/>
        <v>247.36</v>
      </c>
      <c r="V42" s="444"/>
      <c r="W42" s="1259">
        <f t="shared" si="6"/>
        <v>73.64</v>
      </c>
      <c r="X42" s="1260">
        <f t="shared" si="7"/>
        <v>0.2294080997</v>
      </c>
      <c r="Y42" s="897">
        <v>200.0</v>
      </c>
      <c r="Z42" s="897">
        <v>70.0</v>
      </c>
      <c r="AA42" s="897">
        <v>80.0</v>
      </c>
      <c r="AB42" s="897">
        <v>90.0</v>
      </c>
      <c r="AC42" s="444"/>
      <c r="AD42" s="444"/>
      <c r="AE42" s="444"/>
      <c r="AF42" s="444"/>
      <c r="AG42" s="444"/>
      <c r="AH42" s="444"/>
      <c r="AI42" s="444"/>
      <c r="AJ42" s="444"/>
      <c r="AK42" s="461"/>
      <c r="AL42" s="1276"/>
      <c r="AM42" s="697" t="s">
        <v>10708</v>
      </c>
      <c r="AN42" s="812"/>
      <c r="AO42" s="808"/>
      <c r="AP42" s="690" t="s">
        <v>10709</v>
      </c>
      <c r="AQ42" s="697" t="s">
        <v>10710</v>
      </c>
      <c r="AR42" s="1277"/>
      <c r="AS42" s="697" t="s">
        <v>10711</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9534</v>
      </c>
      <c r="CD42" s="444"/>
      <c r="CE42" s="444"/>
      <c r="CF42" s="444"/>
      <c r="CG42" s="444"/>
      <c r="CH42" s="444"/>
    </row>
    <row r="43" ht="17.25" customHeight="1">
      <c r="A43" s="444"/>
      <c r="B43" s="1125" t="s">
        <v>10712</v>
      </c>
      <c r="C43" s="1278"/>
      <c r="D43" s="485">
        <v>50.0</v>
      </c>
      <c r="E43" s="1126" t="s">
        <v>10713</v>
      </c>
      <c r="F43" s="434" t="s">
        <v>10714</v>
      </c>
      <c r="G43" s="1279">
        <v>2.037963701581E12</v>
      </c>
      <c r="H43" s="1273">
        <v>3106.0</v>
      </c>
      <c r="I43" s="1164">
        <v>0.35</v>
      </c>
      <c r="J43" s="839">
        <f t="shared" si="1"/>
        <v>2019</v>
      </c>
      <c r="K43" s="656" t="s">
        <v>10706</v>
      </c>
      <c r="L43" s="500" t="s">
        <v>10707</v>
      </c>
      <c r="M43" s="500" t="s">
        <v>10707</v>
      </c>
      <c r="N43" s="1153"/>
      <c r="O43" s="1154">
        <v>1864.0</v>
      </c>
      <c r="P43" s="1146"/>
      <c r="Q43" s="1130">
        <v>12.0</v>
      </c>
      <c r="R43" s="1130">
        <f>508-281</f>
        <v>227</v>
      </c>
      <c r="S43" s="1130">
        <f>S42*12</f>
        <v>948</v>
      </c>
      <c r="T43" s="897">
        <f t="shared" si="8"/>
        <v>323.04</v>
      </c>
      <c r="U43" s="1140">
        <f t="shared" si="5"/>
        <v>1498.04</v>
      </c>
      <c r="V43" s="444"/>
      <c r="W43" s="1259">
        <f t="shared" si="6"/>
        <v>520.96</v>
      </c>
      <c r="X43" s="1260">
        <f t="shared" si="7"/>
        <v>0.2580287271</v>
      </c>
      <c r="Y43" s="897">
        <v>2270.0</v>
      </c>
      <c r="Z43" s="897">
        <v>220.0</v>
      </c>
      <c r="AA43" s="897">
        <v>80.0</v>
      </c>
      <c r="AB43" s="897">
        <v>250.0</v>
      </c>
      <c r="AC43" s="444"/>
      <c r="AD43" s="444"/>
      <c r="AE43" s="444"/>
      <c r="AF43" s="444"/>
      <c r="AG43" s="444"/>
      <c r="AH43" s="444"/>
      <c r="AI43" s="444"/>
      <c r="AJ43" s="444"/>
      <c r="AK43" s="461"/>
      <c r="AL43" s="1276"/>
      <c r="AM43" s="696"/>
      <c r="AN43" s="812"/>
      <c r="AO43" s="690" t="s">
        <v>10715</v>
      </c>
      <c r="AP43" s="690" t="s">
        <v>10716</v>
      </c>
      <c r="AQ43" s="697" t="s">
        <v>10717</v>
      </c>
      <c r="AR43" s="697" t="s">
        <v>10718</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9534</v>
      </c>
      <c r="CD43" s="444"/>
      <c r="CE43" s="444"/>
      <c r="CF43" s="444"/>
      <c r="CG43" s="444"/>
      <c r="CH43" s="444"/>
    </row>
    <row r="44" ht="17.25" customHeight="1">
      <c r="A44" s="444"/>
      <c r="B44" s="1280" t="s">
        <v>10719</v>
      </c>
      <c r="C44" s="1278"/>
      <c r="D44" s="485">
        <v>50.0</v>
      </c>
      <c r="E44" s="1281" t="s">
        <v>10720</v>
      </c>
      <c r="F44" s="434" t="s">
        <v>10721</v>
      </c>
      <c r="G44" s="1282">
        <v>2.038060518751E12</v>
      </c>
      <c r="H44" s="1273">
        <v>1750.0</v>
      </c>
      <c r="I44" s="1164">
        <v>0.37</v>
      </c>
      <c r="J44" s="839">
        <f t="shared" si="1"/>
        <v>1103</v>
      </c>
      <c r="K44" s="656" t="s">
        <v>10706</v>
      </c>
      <c r="L44" s="500" t="s">
        <v>10707</v>
      </c>
      <c r="M44" s="500" t="s">
        <v>10707</v>
      </c>
      <c r="N44" s="1153"/>
      <c r="O44" s="1154">
        <v>980.0</v>
      </c>
      <c r="P44" s="1146"/>
      <c r="Q44" s="1130">
        <v>6.0</v>
      </c>
      <c r="R44" s="1130">
        <f>304-143</f>
        <v>161</v>
      </c>
      <c r="S44" s="1130">
        <f>S42*6</f>
        <v>474</v>
      </c>
      <c r="T44" s="897">
        <f t="shared" si="8"/>
        <v>176.48</v>
      </c>
      <c r="U44" s="1140">
        <f t="shared" si="5"/>
        <v>811.48</v>
      </c>
      <c r="V44" s="444"/>
      <c r="W44" s="1259">
        <f t="shared" si="6"/>
        <v>291.52</v>
      </c>
      <c r="X44" s="1260">
        <f t="shared" si="7"/>
        <v>0.2642973708</v>
      </c>
      <c r="Y44" s="897">
        <v>1160.0</v>
      </c>
      <c r="Z44" s="897">
        <v>70.0</v>
      </c>
      <c r="AA44" s="897">
        <v>150.0</v>
      </c>
      <c r="AB44" s="897">
        <v>190.0</v>
      </c>
      <c r="AC44" s="444"/>
      <c r="AD44" s="444"/>
      <c r="AE44" s="444"/>
      <c r="AF44" s="444"/>
      <c r="AG44" s="444"/>
      <c r="AH44" s="444"/>
      <c r="AI44" s="444"/>
      <c r="AJ44" s="444"/>
      <c r="AK44" s="461"/>
      <c r="AL44" s="1276"/>
      <c r="AN44" s="690" t="s">
        <v>10722</v>
      </c>
      <c r="AO44" s="690" t="s">
        <v>10723</v>
      </c>
      <c r="AP44" s="690" t="s">
        <v>10724</v>
      </c>
      <c r="AQ44" s="697" t="s">
        <v>10725</v>
      </c>
      <c r="AR44" s="1277" t="s">
        <v>10726</v>
      </c>
      <c r="AS44" s="697" t="s">
        <v>10727</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9534</v>
      </c>
      <c r="CD44" s="444"/>
      <c r="CE44" s="444"/>
      <c r="CF44" s="444"/>
      <c r="CG44" s="444"/>
      <c r="CH44" s="444"/>
    </row>
    <row r="45" ht="17.25" customHeight="1">
      <c r="A45" s="444"/>
      <c r="B45" s="1271" t="s">
        <v>10728</v>
      </c>
      <c r="C45" s="485"/>
      <c r="D45" s="485">
        <v>50.0</v>
      </c>
      <c r="E45" s="1262" t="s">
        <v>10729</v>
      </c>
      <c r="F45" s="1283" t="s">
        <v>10730</v>
      </c>
      <c r="G45" s="1284">
        <v>2.037962870028E12</v>
      </c>
      <c r="H45" s="733">
        <v>634.0</v>
      </c>
      <c r="I45" s="1164">
        <v>0.25</v>
      </c>
      <c r="J45" s="839">
        <f t="shared" si="1"/>
        <v>476</v>
      </c>
      <c r="K45" s="656" t="s">
        <v>10731</v>
      </c>
      <c r="L45" s="500" t="s">
        <v>10732</v>
      </c>
      <c r="M45" s="500" t="s">
        <v>10732</v>
      </c>
      <c r="N45" s="1153"/>
      <c r="O45" s="1154">
        <v>380.8</v>
      </c>
      <c r="P45" s="1146"/>
      <c r="Q45" s="1130">
        <v>1.0</v>
      </c>
      <c r="R45" s="1130">
        <v>145.0</v>
      </c>
      <c r="S45" s="1130">
        <v>151.0</v>
      </c>
      <c r="T45" s="897">
        <f t="shared" si="8"/>
        <v>76.16</v>
      </c>
      <c r="U45" s="1140">
        <f t="shared" si="5"/>
        <v>372.16</v>
      </c>
      <c r="V45" s="444"/>
      <c r="W45" s="1259">
        <f t="shared" si="6"/>
        <v>103.84</v>
      </c>
      <c r="X45" s="1260">
        <f t="shared" si="7"/>
        <v>0.2181512605</v>
      </c>
      <c r="Y45" s="897">
        <v>390.0</v>
      </c>
      <c r="Z45" s="897">
        <v>90.0</v>
      </c>
      <c r="AA45" s="897">
        <v>90.0</v>
      </c>
      <c r="AB45" s="897">
        <v>90.0</v>
      </c>
      <c r="AC45" s="444"/>
      <c r="AD45" s="444"/>
      <c r="AE45" s="444"/>
      <c r="AF45" s="444"/>
      <c r="AG45" s="444"/>
      <c r="AH45" s="444"/>
      <c r="AI45" s="444"/>
      <c r="AJ45" s="444"/>
      <c r="AK45" s="461">
        <v>1.0</v>
      </c>
      <c r="AL45" s="1110"/>
      <c r="AM45" s="696"/>
      <c r="AN45" s="812"/>
      <c r="AO45" s="812"/>
      <c r="AP45" s="690" t="s">
        <v>10733</v>
      </c>
      <c r="AQ45" s="696"/>
      <c r="AR45" s="1111"/>
      <c r="AS45" s="696"/>
      <c r="AT45" s="697" t="s">
        <v>10734</v>
      </c>
      <c r="AU45" s="697" t="s">
        <v>10735</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9534</v>
      </c>
      <c r="CD45" s="444"/>
      <c r="CE45" s="444"/>
      <c r="CF45" s="444"/>
      <c r="CG45" s="444"/>
      <c r="CH45" s="444"/>
    </row>
    <row r="46" ht="17.25" customHeight="1">
      <c r="A46" s="444"/>
      <c r="B46" s="1125" t="s">
        <v>10736</v>
      </c>
      <c r="C46" s="1161" t="s">
        <v>110</v>
      </c>
      <c r="D46" s="474">
        <v>0.0</v>
      </c>
      <c r="E46" s="1126" t="s">
        <v>10737</v>
      </c>
      <c r="F46" s="686" t="s">
        <v>10738</v>
      </c>
      <c r="G46" s="1127">
        <v>2.038120996086E12</v>
      </c>
      <c r="H46" s="733">
        <v>1575.0</v>
      </c>
      <c r="I46" s="1164">
        <v>0.34</v>
      </c>
      <c r="J46" s="839">
        <f t="shared" si="1"/>
        <v>1040</v>
      </c>
      <c r="K46" s="656" t="s">
        <v>10731</v>
      </c>
      <c r="L46" s="500" t="s">
        <v>10732</v>
      </c>
      <c r="M46" s="500" t="s">
        <v>10732</v>
      </c>
      <c r="N46" s="1153"/>
      <c r="O46" s="1154">
        <v>945.6</v>
      </c>
      <c r="P46" s="1146"/>
      <c r="Q46" s="1130">
        <v>3.0</v>
      </c>
      <c r="R46" s="1130">
        <f>311-147</f>
        <v>164</v>
      </c>
      <c r="S46" s="1130">
        <f>S45*3</f>
        <v>453</v>
      </c>
      <c r="T46" s="897">
        <f t="shared" si="8"/>
        <v>166.4</v>
      </c>
      <c r="U46" s="1140">
        <f t="shared" si="5"/>
        <v>783.4</v>
      </c>
      <c r="V46" s="444"/>
      <c r="W46" s="1259">
        <f t="shared" si="6"/>
        <v>256.6</v>
      </c>
      <c r="X46" s="1260">
        <f t="shared" si="7"/>
        <v>0.2467307692</v>
      </c>
      <c r="Y46" s="897">
        <v>1175.0</v>
      </c>
      <c r="Z46" s="897">
        <v>90.0</v>
      </c>
      <c r="AA46" s="897">
        <v>90.0</v>
      </c>
      <c r="AB46" s="897">
        <v>170.0</v>
      </c>
      <c r="AC46" s="444"/>
      <c r="AD46" s="444"/>
      <c r="AE46" s="444"/>
      <c r="AF46" s="444"/>
      <c r="AG46" s="444"/>
      <c r="AH46" s="444"/>
      <c r="AI46" s="444"/>
      <c r="AJ46" s="444"/>
      <c r="AK46" s="461">
        <v>3.0</v>
      </c>
      <c r="AL46" s="1110"/>
      <c r="AM46" s="696"/>
      <c r="AN46" s="690" t="s">
        <v>10739</v>
      </c>
      <c r="AO46" s="812"/>
      <c r="AP46" s="690" t="s">
        <v>10740</v>
      </c>
      <c r="AQ46" s="696"/>
      <c r="AR46" s="1111"/>
      <c r="AS46" s="696"/>
      <c r="AT46" s="697" t="s">
        <v>10741</v>
      </c>
      <c r="AU46" s="697" t="s">
        <v>10742</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9534</v>
      </c>
      <c r="CD46" s="444"/>
      <c r="CE46" s="444"/>
      <c r="CF46" s="444"/>
      <c r="CG46" s="444"/>
      <c r="CH46" s="444"/>
    </row>
    <row r="47" ht="17.25" customHeight="1">
      <c r="A47" s="444"/>
      <c r="B47" s="1125" t="s">
        <v>10743</v>
      </c>
      <c r="C47" s="1161" t="s">
        <v>110</v>
      </c>
      <c r="D47" s="474">
        <v>0.0</v>
      </c>
      <c r="E47" s="1126" t="s">
        <v>10744</v>
      </c>
      <c r="F47" s="686" t="s">
        <v>10745</v>
      </c>
      <c r="G47" s="1127">
        <v>2.038120455071E12</v>
      </c>
      <c r="H47" s="733">
        <v>2650.0</v>
      </c>
      <c r="I47" s="1164">
        <v>0.33</v>
      </c>
      <c r="J47" s="839">
        <f t="shared" si="1"/>
        <v>1776</v>
      </c>
      <c r="K47" s="449" t="s">
        <v>10731</v>
      </c>
      <c r="L47" s="500" t="s">
        <v>10732</v>
      </c>
      <c r="M47" s="450" t="s">
        <v>10732</v>
      </c>
      <c r="N47" s="1153"/>
      <c r="O47" s="1154">
        <v>1590.4</v>
      </c>
      <c r="P47" s="1146"/>
      <c r="Q47" s="1130">
        <v>6.0</v>
      </c>
      <c r="R47" s="1130">
        <f>506-280</f>
        <v>226</v>
      </c>
      <c r="S47" s="1130">
        <f>S45*6</f>
        <v>906</v>
      </c>
      <c r="T47" s="897">
        <f t="shared" si="8"/>
        <v>284.16</v>
      </c>
      <c r="U47" s="1140">
        <f t="shared" si="5"/>
        <v>1416.16</v>
      </c>
      <c r="V47" s="444"/>
      <c r="W47" s="1259">
        <f t="shared" si="6"/>
        <v>359.84</v>
      </c>
      <c r="X47" s="1260">
        <f t="shared" si="7"/>
        <v>0.2026126126</v>
      </c>
      <c r="Y47" s="897">
        <v>2350.0</v>
      </c>
      <c r="Z47" s="897">
        <v>90.0</v>
      </c>
      <c r="AA47" s="897">
        <v>180.0</v>
      </c>
      <c r="AB47" s="897">
        <v>230.0</v>
      </c>
      <c r="AC47" s="444"/>
      <c r="AD47" s="444"/>
      <c r="AE47" s="444"/>
      <c r="AF47" s="444"/>
      <c r="AG47" s="444"/>
      <c r="AH47" s="444"/>
      <c r="AI47" s="444"/>
      <c r="AJ47" s="444"/>
      <c r="AK47" s="461">
        <v>6.0</v>
      </c>
      <c r="AL47" s="1110"/>
      <c r="AM47" s="696"/>
      <c r="AN47" s="690" t="s">
        <v>10746</v>
      </c>
      <c r="AO47" s="812"/>
      <c r="AP47" s="690" t="s">
        <v>10747</v>
      </c>
      <c r="AQ47" s="696"/>
      <c r="AR47" s="1111"/>
      <c r="AS47" s="696"/>
      <c r="AT47" s="697" t="s">
        <v>10748</v>
      </c>
      <c r="AU47" s="697" t="s">
        <v>10749</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9534</v>
      </c>
      <c r="CD47" s="444"/>
      <c r="CE47" s="444"/>
      <c r="CF47" s="444"/>
      <c r="CG47" s="444"/>
      <c r="CH47" s="444"/>
    </row>
    <row r="48" ht="17.25" customHeight="1">
      <c r="A48" s="444"/>
      <c r="B48" s="1125" t="s">
        <v>10750</v>
      </c>
      <c r="C48" s="1161" t="s">
        <v>110</v>
      </c>
      <c r="D48" s="474">
        <v>0.0</v>
      </c>
      <c r="E48" s="1126" t="s">
        <v>10751</v>
      </c>
      <c r="F48" s="686" t="s">
        <v>10752</v>
      </c>
      <c r="G48" s="1127">
        <v>2.038120455545E12</v>
      </c>
      <c r="H48" s="733">
        <v>5072.0</v>
      </c>
      <c r="I48" s="1164">
        <v>0.34</v>
      </c>
      <c r="J48" s="839">
        <f t="shared" si="1"/>
        <v>3348</v>
      </c>
      <c r="K48" s="656" t="s">
        <v>10731</v>
      </c>
      <c r="L48" s="1285" t="s">
        <v>10732</v>
      </c>
      <c r="M48" s="500" t="s">
        <v>10732</v>
      </c>
      <c r="N48" s="1153"/>
      <c r="O48" s="1154">
        <v>3043.2</v>
      </c>
      <c r="P48" s="1146"/>
      <c r="Q48" s="1130">
        <v>12.0</v>
      </c>
      <c r="R48" s="1130">
        <f>773-460</f>
        <v>313</v>
      </c>
      <c r="S48" s="1130">
        <f>S45*12</f>
        <v>1812</v>
      </c>
      <c r="T48" s="897">
        <f t="shared" si="8"/>
        <v>535.68</v>
      </c>
      <c r="U48" s="1140">
        <f t="shared" si="5"/>
        <v>2660.68</v>
      </c>
      <c r="V48" s="1286"/>
      <c r="W48" s="1259">
        <f t="shared" si="6"/>
        <v>687.32</v>
      </c>
      <c r="X48" s="1260">
        <f t="shared" si="7"/>
        <v>0.2052927121</v>
      </c>
      <c r="Y48" s="1287">
        <v>4700.0</v>
      </c>
      <c r="Z48" s="1287">
        <v>180.0</v>
      </c>
      <c r="AA48" s="1287">
        <v>180.0</v>
      </c>
      <c r="AB48" s="1287">
        <v>230.0</v>
      </c>
      <c r="AC48" s="444"/>
      <c r="AD48" s="444"/>
      <c r="AE48" s="444"/>
      <c r="AF48" s="444"/>
      <c r="AG48" s="444"/>
      <c r="AH48" s="444"/>
      <c r="AI48" s="444"/>
      <c r="AJ48" s="444"/>
      <c r="AK48" s="461">
        <v>12.0</v>
      </c>
      <c r="AL48" s="1110"/>
      <c r="AM48" s="696"/>
      <c r="AN48" s="812"/>
      <c r="AO48" s="812"/>
      <c r="AP48" s="690" t="s">
        <v>10753</v>
      </c>
      <c r="AQ48" s="696"/>
      <c r="AR48" s="1111"/>
      <c r="AS48" s="696"/>
      <c r="AT48" s="697" t="s">
        <v>10754</v>
      </c>
      <c r="AU48" s="697" t="s">
        <v>10755</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9534</v>
      </c>
      <c r="CD48" s="444"/>
      <c r="CE48" s="444"/>
      <c r="CF48" s="444"/>
      <c r="CG48" s="444"/>
      <c r="CH48" s="444"/>
    </row>
    <row r="49" ht="17.25" customHeight="1">
      <c r="A49" s="444"/>
      <c r="B49" s="1288" t="s">
        <v>10756</v>
      </c>
      <c r="C49" s="1161" t="s">
        <v>110</v>
      </c>
      <c r="D49" s="474">
        <v>0.0</v>
      </c>
      <c r="E49" s="1126" t="s">
        <v>10757</v>
      </c>
      <c r="F49" s="1289"/>
      <c r="G49" s="1290">
        <v>2.038134245446E12</v>
      </c>
      <c r="H49" s="733">
        <v>1000.0</v>
      </c>
      <c r="I49" s="1164">
        <v>0.22</v>
      </c>
      <c r="J49" s="839">
        <f t="shared" si="1"/>
        <v>780</v>
      </c>
      <c r="K49" s="656" t="s">
        <v>10758</v>
      </c>
      <c r="L49" s="500" t="s">
        <v>10759</v>
      </c>
      <c r="M49" s="500" t="s">
        <v>10760</v>
      </c>
      <c r="N49" s="1291"/>
      <c r="O49" s="1292">
        <v>560.0</v>
      </c>
      <c r="P49" s="1293"/>
      <c r="Q49" s="1294">
        <v>4.0</v>
      </c>
      <c r="R49" s="1294">
        <v>140.0</v>
      </c>
      <c r="S49" s="1294">
        <f>90*4+20</f>
        <v>380</v>
      </c>
      <c r="T49" s="897">
        <f t="shared" ref="T49:T51" si="9">0.18*J49</f>
        <v>140.4</v>
      </c>
      <c r="U49" s="1140">
        <f t="shared" si="5"/>
        <v>660.4</v>
      </c>
      <c r="V49" s="696"/>
      <c r="W49" s="1259">
        <f t="shared" si="6"/>
        <v>119.6</v>
      </c>
      <c r="X49" s="1260">
        <f t="shared" si="7"/>
        <v>0.1533333333</v>
      </c>
      <c r="Y49" s="1295">
        <v>2100.0</v>
      </c>
      <c r="Z49" s="1106">
        <v>400.0</v>
      </c>
      <c r="AA49" s="1106">
        <v>400.0</v>
      </c>
      <c r="AB49" s="1106">
        <v>600.0</v>
      </c>
      <c r="AC49" s="716"/>
      <c r="AD49" s="1106">
        <v>600.0</v>
      </c>
      <c r="AE49" s="1106">
        <v>400.0</v>
      </c>
      <c r="AF49" s="1106">
        <v>400.0</v>
      </c>
      <c r="AG49" s="716"/>
      <c r="AH49" s="717" t="s">
        <v>305</v>
      </c>
      <c r="AI49" s="716"/>
      <c r="AJ49" s="717" t="s">
        <v>10761</v>
      </c>
      <c r="AK49" s="716"/>
      <c r="AL49" s="1110"/>
      <c r="AM49" s="696"/>
      <c r="AN49" s="812"/>
      <c r="AO49" s="812"/>
      <c r="AP49" s="812"/>
      <c r="AQ49" s="696"/>
      <c r="AR49" s="1111"/>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10762</v>
      </c>
      <c r="CD49" s="716"/>
      <c r="CE49" s="716"/>
      <c r="CF49" s="444"/>
      <c r="CG49" s="444"/>
      <c r="CH49" s="444"/>
    </row>
    <row r="50" ht="17.25" customHeight="1">
      <c r="A50" s="444"/>
      <c r="B50" s="1288" t="s">
        <v>10763</v>
      </c>
      <c r="C50" s="1161" t="s">
        <v>110</v>
      </c>
      <c r="D50" s="474">
        <v>0.0</v>
      </c>
      <c r="E50" s="1126" t="s">
        <v>10764</v>
      </c>
      <c r="F50" s="1289"/>
      <c r="G50" s="1290">
        <v>2.038134245767E12</v>
      </c>
      <c r="H50" s="733">
        <v>1350.0</v>
      </c>
      <c r="I50" s="1164">
        <v>0.2</v>
      </c>
      <c r="J50" s="839">
        <f t="shared" si="1"/>
        <v>1080</v>
      </c>
      <c r="K50" s="656" t="s">
        <v>10765</v>
      </c>
      <c r="L50" s="500" t="s">
        <v>10766</v>
      </c>
      <c r="M50" s="500" t="s">
        <v>10767</v>
      </c>
      <c r="N50" s="1291"/>
      <c r="O50" s="1292">
        <v>777.6</v>
      </c>
      <c r="P50" s="1293"/>
      <c r="Q50" s="1294">
        <v>6.0</v>
      </c>
      <c r="R50" s="1294">
        <v>160.0</v>
      </c>
      <c r="S50" s="1294">
        <f>90*6+20</f>
        <v>560</v>
      </c>
      <c r="T50" s="897">
        <f t="shared" si="9"/>
        <v>194.4</v>
      </c>
      <c r="U50" s="1140">
        <f t="shared" si="5"/>
        <v>914.4</v>
      </c>
      <c r="V50" s="1073"/>
      <c r="W50" s="1259">
        <f t="shared" si="6"/>
        <v>165.6</v>
      </c>
      <c r="X50" s="1260">
        <f t="shared" si="7"/>
        <v>0.1533333333</v>
      </c>
      <c r="Y50" s="1296">
        <v>3200.0</v>
      </c>
      <c r="Z50" s="897">
        <v>400.0</v>
      </c>
      <c r="AA50" s="897">
        <v>400.0</v>
      </c>
      <c r="AB50" s="897">
        <v>600.0</v>
      </c>
      <c r="AC50" s="684"/>
      <c r="AD50" s="897">
        <v>600.0</v>
      </c>
      <c r="AE50" s="897">
        <v>400.0</v>
      </c>
      <c r="AF50" s="897">
        <v>400.0</v>
      </c>
      <c r="AG50" s="684"/>
      <c r="AH50" s="688" t="s">
        <v>305</v>
      </c>
      <c r="AI50" s="684"/>
      <c r="AJ50" s="688" t="s">
        <v>10761</v>
      </c>
      <c r="AK50" s="684"/>
      <c r="AL50" s="1110"/>
      <c r="AM50" s="696"/>
      <c r="AN50" s="812"/>
      <c r="AO50" s="812"/>
      <c r="AP50" s="812"/>
      <c r="AQ50" s="696"/>
      <c r="AR50" s="1111"/>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10762</v>
      </c>
      <c r="CD50" s="684"/>
      <c r="CE50" s="684"/>
      <c r="CF50" s="444"/>
      <c r="CG50" s="444"/>
      <c r="CH50" s="444"/>
    </row>
    <row r="51" ht="17.25" customHeight="1">
      <c r="A51" s="444"/>
      <c r="B51" s="1288" t="s">
        <v>10768</v>
      </c>
      <c r="C51" s="1161" t="s">
        <v>110</v>
      </c>
      <c r="D51" s="474">
        <v>0.0</v>
      </c>
      <c r="E51" s="1126" t="s">
        <v>10769</v>
      </c>
      <c r="F51" s="1289"/>
      <c r="G51" s="1290">
        <v>2.038134246221E12</v>
      </c>
      <c r="H51" s="1297">
        <v>2100.0</v>
      </c>
      <c r="I51" s="1298">
        <v>0.13</v>
      </c>
      <c r="J51" s="839">
        <f t="shared" si="1"/>
        <v>1827</v>
      </c>
      <c r="K51" s="656" t="s">
        <v>10770</v>
      </c>
      <c r="L51" s="500" t="s">
        <v>10771</v>
      </c>
      <c r="M51" s="500" t="s">
        <v>10772</v>
      </c>
      <c r="N51" s="1299"/>
      <c r="O51" s="1300"/>
      <c r="P51" s="1293"/>
      <c r="Q51" s="1294">
        <v>10.0</v>
      </c>
      <c r="R51" s="1301">
        <v>300.0</v>
      </c>
      <c r="S51" s="1294">
        <f>90*10+20</f>
        <v>920</v>
      </c>
      <c r="T51" s="897">
        <f t="shared" si="9"/>
        <v>328.86</v>
      </c>
      <c r="U51" s="1140">
        <f t="shared" si="5"/>
        <v>1548.86</v>
      </c>
      <c r="V51" s="1073"/>
      <c r="W51" s="1259">
        <f t="shared" si="6"/>
        <v>278.14</v>
      </c>
      <c r="X51" s="1260">
        <f t="shared" si="7"/>
        <v>0.1522386426</v>
      </c>
      <c r="Y51" s="1296">
        <v>5300.0</v>
      </c>
      <c r="Z51" s="897">
        <v>400.0</v>
      </c>
      <c r="AA51" s="897">
        <v>400.0</v>
      </c>
      <c r="AB51" s="897">
        <v>600.0</v>
      </c>
      <c r="AC51" s="684"/>
      <c r="AD51" s="897">
        <v>600.0</v>
      </c>
      <c r="AE51" s="897">
        <v>400.0</v>
      </c>
      <c r="AF51" s="897">
        <v>400.0</v>
      </c>
      <c r="AG51" s="684"/>
      <c r="AH51" s="688" t="s">
        <v>305</v>
      </c>
      <c r="AI51" s="684"/>
      <c r="AJ51" s="688" t="s">
        <v>10761</v>
      </c>
      <c r="AK51" s="684"/>
      <c r="AL51" s="1110"/>
      <c r="AM51" s="696"/>
      <c r="AN51" s="812"/>
      <c r="AO51" s="812"/>
      <c r="AP51" s="812"/>
      <c r="AQ51" s="696"/>
      <c r="AR51" s="1111"/>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10762</v>
      </c>
      <c r="CD51" s="684"/>
      <c r="CE51" s="684"/>
      <c r="CF51" s="444"/>
      <c r="CG51" s="444"/>
      <c r="CH51" s="444"/>
    </row>
    <row r="52" ht="17.25" customHeight="1">
      <c r="A52" s="444"/>
      <c r="B52" s="1302" t="s">
        <v>10773</v>
      </c>
      <c r="C52" s="485" t="s">
        <v>10774</v>
      </c>
      <c r="D52" s="485"/>
      <c r="E52" s="1303" t="s">
        <v>10775</v>
      </c>
      <c r="F52" s="453"/>
      <c r="G52" s="1304">
        <v>1.92160894E8</v>
      </c>
      <c r="H52" s="1297">
        <v>300.0</v>
      </c>
      <c r="I52" s="1150">
        <v>0.3</v>
      </c>
      <c r="J52" s="839">
        <f t="shared" si="1"/>
        <v>210</v>
      </c>
      <c r="K52" s="679"/>
      <c r="L52" s="1305"/>
      <c r="M52" s="679"/>
      <c r="N52" s="1306"/>
      <c r="O52" s="1306"/>
      <c r="P52" s="1307"/>
      <c r="Q52" s="1308"/>
      <c r="R52" s="1309" t="s">
        <v>8976</v>
      </c>
      <c r="S52" s="1310" t="s">
        <v>10776</v>
      </c>
      <c r="T52" s="843" t="s">
        <v>9308</v>
      </c>
      <c r="U52" s="1305"/>
      <c r="V52" s="1311"/>
      <c r="W52" s="1312" t="s">
        <v>10777</v>
      </c>
      <c r="X52" s="845">
        <v>0.5163</v>
      </c>
      <c r="Y52" s="1313"/>
      <c r="Z52" s="1311"/>
      <c r="AA52" s="1314"/>
      <c r="AB52" s="1315"/>
      <c r="AC52" s="1311"/>
      <c r="AD52" s="1311"/>
      <c r="AE52" s="1311"/>
      <c r="AF52" s="1316"/>
      <c r="AG52" s="1311"/>
      <c r="AH52" s="1315"/>
      <c r="AI52" s="1311"/>
      <c r="AJ52" s="1311"/>
      <c r="AK52" s="1311"/>
      <c r="AL52" s="1317"/>
      <c r="AM52" s="1318"/>
      <c r="AN52" s="1319"/>
      <c r="AO52" s="1320"/>
      <c r="AP52" s="1319"/>
      <c r="AQ52" s="1318"/>
      <c r="AR52" s="1321"/>
      <c r="AS52" s="1318"/>
      <c r="AT52" s="1318"/>
      <c r="AU52" s="1318"/>
      <c r="AV52" s="1318"/>
      <c r="AW52" s="1318"/>
      <c r="AX52" s="1318"/>
      <c r="AY52" s="1322"/>
      <c r="AZ52" s="1323"/>
      <c r="BA52" s="1323"/>
      <c r="BB52" s="1323"/>
      <c r="BC52" s="1323"/>
      <c r="BD52" s="1323"/>
      <c r="BE52" s="1323"/>
      <c r="BF52" s="1323"/>
      <c r="BG52" s="1323"/>
      <c r="BH52" s="1323"/>
      <c r="BI52" s="1323"/>
      <c r="BJ52" s="1323"/>
      <c r="BK52" s="1323"/>
      <c r="BL52" s="1323"/>
      <c r="BM52" s="1323"/>
      <c r="BN52" s="1323"/>
      <c r="BO52" s="1323"/>
      <c r="BP52" s="1324"/>
      <c r="BQ52" s="1324"/>
      <c r="BR52" s="1324"/>
      <c r="BS52" s="1324"/>
      <c r="BT52" s="1324"/>
      <c r="BU52" s="1324"/>
      <c r="BV52" s="1324"/>
      <c r="BW52" s="1324"/>
      <c r="BX52" s="1324"/>
      <c r="BY52" s="1324"/>
      <c r="BZ52" s="1324"/>
      <c r="CA52" s="1324"/>
      <c r="CB52" s="1324"/>
      <c r="CC52" s="717" t="s">
        <v>6577</v>
      </c>
      <c r="CD52" s="1324"/>
      <c r="CE52" s="1324"/>
      <c r="CF52" s="1324"/>
      <c r="CG52" s="1324"/>
      <c r="CH52" s="1324"/>
    </row>
    <row r="53">
      <c r="A53" s="444"/>
      <c r="B53" s="1325" t="s">
        <v>10778</v>
      </c>
      <c r="C53" s="485" t="s">
        <v>10774</v>
      </c>
      <c r="D53" s="485"/>
      <c r="E53" s="1326" t="s">
        <v>10779</v>
      </c>
      <c r="F53" s="453"/>
      <c r="G53" s="1327">
        <v>2.038610617309E12</v>
      </c>
      <c r="H53" s="1149">
        <v>300.0</v>
      </c>
      <c r="I53" s="1150">
        <v>0.3</v>
      </c>
      <c r="J53" s="839">
        <f t="shared" si="1"/>
        <v>210</v>
      </c>
      <c r="K53" s="544"/>
      <c r="L53" s="1311"/>
      <c r="M53" s="544"/>
      <c r="N53" s="1307"/>
      <c r="O53" s="1307"/>
      <c r="P53" s="1307"/>
      <c r="Q53" s="1308"/>
      <c r="R53" s="874" t="s">
        <v>8976</v>
      </c>
      <c r="S53" s="1310" t="s">
        <v>9317</v>
      </c>
      <c r="T53" s="861" t="s">
        <v>9308</v>
      </c>
      <c r="U53" s="1311"/>
      <c r="V53" s="1311"/>
      <c r="W53" s="874" t="s">
        <v>10780</v>
      </c>
      <c r="X53" s="863">
        <v>0.5175</v>
      </c>
      <c r="Y53" s="1313"/>
      <c r="Z53" s="1311"/>
      <c r="AA53" s="1314"/>
      <c r="AB53" s="1315"/>
      <c r="AC53" s="1311"/>
      <c r="AD53" s="1311"/>
      <c r="AE53" s="1311"/>
      <c r="AF53" s="1316"/>
      <c r="AG53" s="1311"/>
      <c r="AH53" s="1315"/>
      <c r="AI53" s="1311"/>
      <c r="AJ53" s="1311"/>
      <c r="AK53" s="1311"/>
      <c r="AL53" s="1317"/>
      <c r="AM53" s="1318"/>
      <c r="AN53" s="1319"/>
      <c r="AO53" s="1320"/>
      <c r="AP53" s="1319"/>
      <c r="AQ53" s="1318"/>
      <c r="AR53" s="1321"/>
      <c r="AS53" s="1318"/>
      <c r="AT53" s="1318"/>
      <c r="AU53" s="1318"/>
      <c r="AV53" s="1318"/>
      <c r="AW53" s="1318"/>
      <c r="AX53" s="1318"/>
      <c r="AY53" s="1322"/>
      <c r="AZ53" s="1323"/>
      <c r="BA53" s="1328"/>
      <c r="BB53" s="1323"/>
      <c r="BC53" s="1323"/>
      <c r="BD53" s="1323"/>
      <c r="BE53" s="1323"/>
      <c r="BF53" s="1323"/>
      <c r="BG53" s="1323"/>
      <c r="BH53" s="1323"/>
      <c r="BI53" s="1323"/>
      <c r="BJ53" s="1323"/>
      <c r="BK53" s="1323"/>
      <c r="BL53" s="1323"/>
      <c r="BM53" s="1323"/>
      <c r="BN53" s="1323"/>
      <c r="BO53" s="1323"/>
      <c r="BP53" s="1324"/>
      <c r="BQ53" s="1324"/>
      <c r="BR53" s="1324"/>
      <c r="BS53" s="1324"/>
      <c r="BT53" s="1324"/>
      <c r="BU53" s="1324"/>
      <c r="BV53" s="1324"/>
      <c r="BW53" s="1324"/>
      <c r="BX53" s="1324"/>
      <c r="BY53" s="1324"/>
      <c r="BZ53" s="1324"/>
      <c r="CA53" s="1324"/>
      <c r="CB53" s="1324"/>
      <c r="CC53" s="717" t="s">
        <v>6577</v>
      </c>
      <c r="CD53" s="1324"/>
      <c r="CE53" s="1324"/>
      <c r="CF53" s="1324"/>
      <c r="CG53" s="1324"/>
      <c r="CH53" s="1324"/>
    </row>
    <row r="54">
      <c r="A54" s="444"/>
      <c r="B54" s="1325" t="s">
        <v>10781</v>
      </c>
      <c r="C54" s="485" t="s">
        <v>10774</v>
      </c>
      <c r="D54" s="485"/>
      <c r="E54" s="1326" t="s">
        <v>10782</v>
      </c>
      <c r="F54" s="453"/>
      <c r="G54" s="1327">
        <v>1.92596382E8</v>
      </c>
      <c r="H54" s="1149">
        <v>300.0</v>
      </c>
      <c r="I54" s="1150">
        <v>0.3</v>
      </c>
      <c r="J54" s="839">
        <f t="shared" si="1"/>
        <v>210</v>
      </c>
      <c r="K54" s="544"/>
      <c r="L54" s="1311"/>
      <c r="M54" s="544"/>
      <c r="N54" s="1307"/>
      <c r="O54" s="1307"/>
      <c r="P54" s="1307"/>
      <c r="Q54" s="1308"/>
      <c r="R54" s="874" t="s">
        <v>8976</v>
      </c>
      <c r="S54" s="1310" t="s">
        <v>10783</v>
      </c>
      <c r="T54" s="861" t="s">
        <v>9308</v>
      </c>
      <c r="U54" s="1311"/>
      <c r="V54" s="1311"/>
      <c r="W54" s="874" t="s">
        <v>10784</v>
      </c>
      <c r="X54" s="863">
        <v>0.5138</v>
      </c>
      <c r="Y54" s="1313"/>
      <c r="Z54" s="1311"/>
      <c r="AA54" s="1314"/>
      <c r="AB54" s="1315"/>
      <c r="AC54" s="1311"/>
      <c r="AD54" s="1311"/>
      <c r="AE54" s="1311"/>
      <c r="AF54" s="1316"/>
      <c r="AG54" s="1311"/>
      <c r="AH54" s="1315"/>
      <c r="AI54" s="1311"/>
      <c r="AJ54" s="1311"/>
      <c r="AK54" s="1311"/>
      <c r="AL54" s="1317"/>
      <c r="AM54" s="1318"/>
      <c r="AN54" s="1319"/>
      <c r="AO54" s="1320"/>
      <c r="AP54" s="1319"/>
      <c r="AQ54" s="1318"/>
      <c r="AR54" s="1321"/>
      <c r="AS54" s="1318"/>
      <c r="AT54" s="1318"/>
      <c r="AU54" s="1318"/>
      <c r="AV54" s="1318"/>
      <c r="AW54" s="1318"/>
      <c r="AX54" s="1318"/>
      <c r="AY54" s="1322"/>
      <c r="AZ54" s="1323"/>
      <c r="BA54" s="1323"/>
      <c r="BB54" s="1323"/>
      <c r="BC54" s="1323"/>
      <c r="BD54" s="1323"/>
      <c r="BE54" s="1323"/>
      <c r="BF54" s="1323"/>
      <c r="BG54" s="1323"/>
      <c r="BH54" s="1323"/>
      <c r="BI54" s="1323"/>
      <c r="BJ54" s="1323"/>
      <c r="BK54" s="1323"/>
      <c r="BL54" s="1323"/>
      <c r="BM54" s="1323"/>
      <c r="BN54" s="1323"/>
      <c r="BO54" s="1323"/>
      <c r="BP54" s="1324"/>
      <c r="BQ54" s="1324"/>
      <c r="BR54" s="1324"/>
      <c r="BS54" s="1324"/>
      <c r="BT54" s="1324"/>
      <c r="BU54" s="1324"/>
      <c r="BV54" s="1324"/>
      <c r="BW54" s="1324"/>
      <c r="BX54" s="1324"/>
      <c r="BY54" s="1324"/>
      <c r="BZ54" s="1324"/>
      <c r="CA54" s="1324"/>
      <c r="CB54" s="1324"/>
      <c r="CC54" s="717" t="s">
        <v>6577</v>
      </c>
      <c r="CD54" s="1324"/>
      <c r="CE54" s="1324"/>
      <c r="CF54" s="1324"/>
      <c r="CG54" s="1324"/>
      <c r="CH54" s="1324"/>
    </row>
    <row r="55">
      <c r="A55" s="444"/>
      <c r="B55" s="1325" t="s">
        <v>10785</v>
      </c>
      <c r="C55" s="485" t="s">
        <v>10774</v>
      </c>
      <c r="D55" s="485"/>
      <c r="E55" s="1326" t="s">
        <v>10786</v>
      </c>
      <c r="F55" s="453"/>
      <c r="G55" s="1327">
        <v>1.92596522E8</v>
      </c>
      <c r="H55" s="1149">
        <v>300.0</v>
      </c>
      <c r="I55" s="1150">
        <v>0.3</v>
      </c>
      <c r="J55" s="839">
        <f t="shared" si="1"/>
        <v>210</v>
      </c>
      <c r="K55" s="544"/>
      <c r="L55" s="1311"/>
      <c r="M55" s="544"/>
      <c r="N55" s="1307"/>
      <c r="O55" s="1307"/>
      <c r="P55" s="1307"/>
      <c r="Q55" s="1308"/>
      <c r="R55" s="1329" t="s">
        <v>8976</v>
      </c>
      <c r="S55" s="1310" t="s">
        <v>10787</v>
      </c>
      <c r="T55" s="861" t="s">
        <v>9308</v>
      </c>
      <c r="U55" s="1311"/>
      <c r="V55" s="1311"/>
      <c r="W55" s="874" t="s">
        <v>10788</v>
      </c>
      <c r="X55" s="863">
        <v>0.4904</v>
      </c>
      <c r="Y55" s="1313"/>
      <c r="Z55" s="1311"/>
      <c r="AA55" s="1314"/>
      <c r="AB55" s="1315"/>
      <c r="AC55" s="1311"/>
      <c r="AD55" s="1311"/>
      <c r="AE55" s="1311"/>
      <c r="AF55" s="1316"/>
      <c r="AG55" s="1311"/>
      <c r="AH55" s="1315"/>
      <c r="AI55" s="1311"/>
      <c r="AJ55" s="1311"/>
      <c r="AK55" s="1311"/>
      <c r="AL55" s="1317"/>
      <c r="AM55" s="1318"/>
      <c r="AN55" s="1319"/>
      <c r="AO55" s="1320"/>
      <c r="AP55" s="1319"/>
      <c r="AQ55" s="1318"/>
      <c r="AR55" s="1321"/>
      <c r="AS55" s="1318"/>
      <c r="AT55" s="1318"/>
      <c r="AU55" s="1318"/>
      <c r="AV55" s="1318"/>
      <c r="AW55" s="1318"/>
      <c r="AX55" s="1318"/>
      <c r="AY55" s="1322"/>
      <c r="AZ55" s="1323"/>
      <c r="BA55" s="1323"/>
      <c r="BB55" s="1323"/>
      <c r="BC55" s="1323"/>
      <c r="BD55" s="1323"/>
      <c r="BE55" s="1323"/>
      <c r="BF55" s="1323"/>
      <c r="BG55" s="1323"/>
      <c r="BH55" s="1323"/>
      <c r="BI55" s="1323"/>
      <c r="BJ55" s="1323"/>
      <c r="BK55" s="1323"/>
      <c r="BL55" s="1323"/>
      <c r="BM55" s="1323"/>
      <c r="BN55" s="1323"/>
      <c r="BO55" s="1323"/>
      <c r="BP55" s="1324"/>
      <c r="BQ55" s="1324"/>
      <c r="BR55" s="1324"/>
      <c r="BS55" s="1324"/>
      <c r="BT55" s="1324"/>
      <c r="BU55" s="1324"/>
      <c r="BV55" s="1324"/>
      <c r="BW55" s="1324"/>
      <c r="BX55" s="1324"/>
      <c r="BY55" s="1324"/>
      <c r="BZ55" s="1324"/>
      <c r="CA55" s="1324"/>
      <c r="CB55" s="1324"/>
      <c r="CC55" s="717" t="s">
        <v>6577</v>
      </c>
      <c r="CD55" s="1324"/>
      <c r="CE55" s="1324"/>
      <c r="CF55" s="1324"/>
      <c r="CG55" s="1324"/>
      <c r="CH55" s="1324"/>
    </row>
    <row r="56">
      <c r="A56" s="444"/>
      <c r="B56" s="1325" t="s">
        <v>10789</v>
      </c>
      <c r="C56" s="485" t="s">
        <v>10774</v>
      </c>
      <c r="D56" s="485"/>
      <c r="E56" s="1326" t="s">
        <v>10790</v>
      </c>
      <c r="F56" s="453"/>
      <c r="G56" s="1327">
        <v>1.92596383E8</v>
      </c>
      <c r="H56" s="1149">
        <v>300.0</v>
      </c>
      <c r="I56" s="1150">
        <v>0.3</v>
      </c>
      <c r="J56" s="839">
        <f t="shared" si="1"/>
        <v>210</v>
      </c>
      <c r="K56" s="544"/>
      <c r="L56" s="1311"/>
      <c r="M56" s="544"/>
      <c r="N56" s="1307"/>
      <c r="O56" s="1307"/>
      <c r="P56" s="1307"/>
      <c r="Q56" s="1308"/>
      <c r="R56" s="1329" t="s">
        <v>8976</v>
      </c>
      <c r="S56" s="1310" t="s">
        <v>10787</v>
      </c>
      <c r="T56" s="861" t="s">
        <v>9308</v>
      </c>
      <c r="U56" s="1311"/>
      <c r="V56" s="1311"/>
      <c r="W56" s="874" t="s">
        <v>10788</v>
      </c>
      <c r="X56" s="863">
        <v>0.4904</v>
      </c>
      <c r="Y56" s="1313"/>
      <c r="Z56" s="1311"/>
      <c r="AA56" s="1314"/>
      <c r="AB56" s="1315"/>
      <c r="AC56" s="1311"/>
      <c r="AD56" s="1311"/>
      <c r="AE56" s="1311"/>
      <c r="AF56" s="1316"/>
      <c r="AG56" s="1311"/>
      <c r="AH56" s="1315"/>
      <c r="AI56" s="1311"/>
      <c r="AJ56" s="1311"/>
      <c r="AK56" s="1311"/>
      <c r="AL56" s="1317"/>
      <c r="AM56" s="1318"/>
      <c r="AN56" s="1319"/>
      <c r="AO56" s="1320"/>
      <c r="AP56" s="1319"/>
      <c r="AQ56" s="1318"/>
      <c r="AR56" s="1321"/>
      <c r="AS56" s="1318"/>
      <c r="AT56" s="1318"/>
      <c r="AU56" s="1318"/>
      <c r="AV56" s="1318"/>
      <c r="AW56" s="1318"/>
      <c r="AX56" s="1318"/>
      <c r="AY56" s="1322"/>
      <c r="AZ56" s="1323"/>
      <c r="BA56" s="1323"/>
      <c r="BB56" s="1323"/>
      <c r="BC56" s="1323"/>
      <c r="BD56" s="1323"/>
      <c r="BE56" s="1323"/>
      <c r="BF56" s="1323"/>
      <c r="BG56" s="1323"/>
      <c r="BH56" s="1323"/>
      <c r="BI56" s="1323"/>
      <c r="BJ56" s="1323"/>
      <c r="BK56" s="1323"/>
      <c r="BL56" s="1323"/>
      <c r="BM56" s="1323"/>
      <c r="BN56" s="1323"/>
      <c r="BO56" s="1323"/>
      <c r="BP56" s="1324"/>
      <c r="BQ56" s="1324"/>
      <c r="BR56" s="1324"/>
      <c r="BS56" s="1324"/>
      <c r="BT56" s="1324"/>
      <c r="BU56" s="1324"/>
      <c r="BV56" s="1324"/>
      <c r="BW56" s="1324"/>
      <c r="BX56" s="1324"/>
      <c r="BY56" s="1324"/>
      <c r="BZ56" s="1324"/>
      <c r="CA56" s="1324"/>
      <c r="CB56" s="1324"/>
      <c r="CC56" s="717" t="s">
        <v>6577</v>
      </c>
      <c r="CD56" s="1324"/>
      <c r="CE56" s="1324"/>
      <c r="CF56" s="1324"/>
      <c r="CG56" s="1324"/>
      <c r="CH56" s="1324"/>
    </row>
    <row r="57">
      <c r="A57" s="444"/>
      <c r="B57" s="1325" t="s">
        <v>10791</v>
      </c>
      <c r="C57" s="485" t="s">
        <v>10774</v>
      </c>
      <c r="D57" s="485"/>
      <c r="E57" s="1326" t="s">
        <v>10792</v>
      </c>
      <c r="F57" s="453"/>
      <c r="G57" s="1327">
        <v>1.92596622E8</v>
      </c>
      <c r="H57" s="1149">
        <v>300.0</v>
      </c>
      <c r="I57" s="1150">
        <v>0.3</v>
      </c>
      <c r="J57" s="839">
        <f t="shared" si="1"/>
        <v>210</v>
      </c>
      <c r="K57" s="544"/>
      <c r="L57" s="1311"/>
      <c r="M57" s="544"/>
      <c r="N57" s="1307"/>
      <c r="O57" s="1307"/>
      <c r="P57" s="1307"/>
      <c r="Q57" s="1308"/>
      <c r="R57" s="1329" t="s">
        <v>8976</v>
      </c>
      <c r="S57" s="1310" t="s">
        <v>10787</v>
      </c>
      <c r="T57" s="861" t="s">
        <v>9308</v>
      </c>
      <c r="U57" s="1311"/>
      <c r="V57" s="1311"/>
      <c r="W57" s="874" t="s">
        <v>10788</v>
      </c>
      <c r="X57" s="863">
        <v>0.4904</v>
      </c>
      <c r="Y57" s="1313"/>
      <c r="Z57" s="1311"/>
      <c r="AA57" s="1314"/>
      <c r="AB57" s="1315"/>
      <c r="AC57" s="1311"/>
      <c r="AD57" s="1311"/>
      <c r="AE57" s="1311"/>
      <c r="AF57" s="1316"/>
      <c r="AG57" s="1311"/>
      <c r="AH57" s="1315"/>
      <c r="AI57" s="1311"/>
      <c r="AJ57" s="1311"/>
      <c r="AK57" s="1311"/>
      <c r="AL57" s="1317"/>
      <c r="AM57" s="1318"/>
      <c r="AN57" s="1319"/>
      <c r="AO57" s="1320"/>
      <c r="AP57" s="1319"/>
      <c r="AQ57" s="1318"/>
      <c r="AR57" s="1321"/>
      <c r="AS57" s="1318"/>
      <c r="AT57" s="1318"/>
      <c r="AU57" s="1318"/>
      <c r="AV57" s="1318"/>
      <c r="AW57" s="1318"/>
      <c r="AX57" s="1318"/>
      <c r="AY57" s="1322"/>
      <c r="AZ57" s="1323"/>
      <c r="BA57" s="1323"/>
      <c r="BB57" s="1323"/>
      <c r="BC57" s="1323"/>
      <c r="BD57" s="1323"/>
      <c r="BE57" s="1323"/>
      <c r="BF57" s="1323"/>
      <c r="BG57" s="1323"/>
      <c r="BH57" s="1323"/>
      <c r="BI57" s="1323"/>
      <c r="BJ57" s="1323"/>
      <c r="BK57" s="1323"/>
      <c r="BL57" s="1323"/>
      <c r="BM57" s="1323"/>
      <c r="BN57" s="1323"/>
      <c r="BO57" s="1323"/>
      <c r="BP57" s="1324"/>
      <c r="BQ57" s="1324"/>
      <c r="BR57" s="1324"/>
      <c r="BS57" s="1324"/>
      <c r="BT57" s="1324"/>
      <c r="BU57" s="1324"/>
      <c r="BV57" s="1324"/>
      <c r="BW57" s="1324"/>
      <c r="BX57" s="1324"/>
      <c r="BY57" s="1324"/>
      <c r="BZ57" s="1324"/>
      <c r="CA57" s="1324"/>
      <c r="CB57" s="1324"/>
      <c r="CC57" s="717" t="s">
        <v>6577</v>
      </c>
      <c r="CD57" s="1324"/>
      <c r="CE57" s="1324"/>
      <c r="CF57" s="1324"/>
      <c r="CG57" s="1324"/>
      <c r="CH57" s="1324"/>
    </row>
    <row r="58">
      <c r="A58" s="444"/>
      <c r="B58" s="1325" t="s">
        <v>10793</v>
      </c>
      <c r="C58" s="485" t="s">
        <v>10774</v>
      </c>
      <c r="D58" s="485"/>
      <c r="E58" s="1326" t="s">
        <v>10794</v>
      </c>
      <c r="F58" s="453"/>
      <c r="G58" s="1327">
        <v>1.92596381E8</v>
      </c>
      <c r="H58" s="1149">
        <v>300.0</v>
      </c>
      <c r="I58" s="1150">
        <v>0.2</v>
      </c>
      <c r="J58" s="839">
        <f t="shared" si="1"/>
        <v>240</v>
      </c>
      <c r="K58" s="544"/>
      <c r="L58" s="1311"/>
      <c r="M58" s="544"/>
      <c r="N58" s="1307"/>
      <c r="O58" s="1307"/>
      <c r="P58" s="1307"/>
      <c r="Q58" s="1308"/>
      <c r="R58" s="1329" t="s">
        <v>8976</v>
      </c>
      <c r="S58" s="1310" t="s">
        <v>10787</v>
      </c>
      <c r="T58" s="861" t="s">
        <v>9308</v>
      </c>
      <c r="U58" s="1311"/>
      <c r="V58" s="1311"/>
      <c r="W58" s="874" t="s">
        <v>10788</v>
      </c>
      <c r="X58" s="863">
        <v>0.4904</v>
      </c>
      <c r="Y58" s="1313"/>
      <c r="Z58" s="1311"/>
      <c r="AA58" s="1314"/>
      <c r="AB58" s="1315"/>
      <c r="AC58" s="1311"/>
      <c r="AD58" s="1311"/>
      <c r="AE58" s="1311"/>
      <c r="AF58" s="1316"/>
      <c r="AG58" s="1311"/>
      <c r="AH58" s="1315"/>
      <c r="AI58" s="1311"/>
      <c r="AJ58" s="1311"/>
      <c r="AK58" s="1311"/>
      <c r="AL58" s="1317"/>
      <c r="AM58" s="1318"/>
      <c r="AN58" s="1319"/>
      <c r="AO58" s="1320"/>
      <c r="AP58" s="1319"/>
      <c r="AQ58" s="1318"/>
      <c r="AR58" s="1321"/>
      <c r="AS58" s="1318"/>
      <c r="AT58" s="1318"/>
      <c r="AU58" s="1318"/>
      <c r="AV58" s="1318"/>
      <c r="AW58" s="1318"/>
      <c r="AX58" s="1318"/>
      <c r="AY58" s="1322"/>
      <c r="AZ58" s="1323"/>
      <c r="BA58" s="1323"/>
      <c r="BB58" s="1323"/>
      <c r="BC58" s="1323"/>
      <c r="BD58" s="1323"/>
      <c r="BE58" s="1323"/>
      <c r="BF58" s="1323"/>
      <c r="BG58" s="1323"/>
      <c r="BH58" s="1323"/>
      <c r="BI58" s="1323"/>
      <c r="BJ58" s="1323"/>
      <c r="BK58" s="1323"/>
      <c r="BL58" s="1323"/>
      <c r="BM58" s="1323"/>
      <c r="BN58" s="1323"/>
      <c r="BO58" s="1323"/>
      <c r="BP58" s="1324"/>
      <c r="BQ58" s="1324"/>
      <c r="BR58" s="1324"/>
      <c r="BS58" s="1324"/>
      <c r="BT58" s="1324"/>
      <c r="BU58" s="1324"/>
      <c r="BV58" s="1324"/>
      <c r="BW58" s="1324"/>
      <c r="BX58" s="1324"/>
      <c r="BY58" s="1324"/>
      <c r="BZ58" s="1324"/>
      <c r="CA58" s="1324"/>
      <c r="CB58" s="1324"/>
      <c r="CC58" s="717" t="s">
        <v>6577</v>
      </c>
      <c r="CD58" s="1324"/>
      <c r="CE58" s="1324"/>
      <c r="CF58" s="1324"/>
      <c r="CG58" s="1324"/>
      <c r="CH58" s="1324"/>
    </row>
    <row r="59">
      <c r="A59" s="444"/>
      <c r="B59" s="1325" t="s">
        <v>10795</v>
      </c>
      <c r="C59" s="485" t="s">
        <v>10774</v>
      </c>
      <c r="D59" s="485"/>
      <c r="E59" s="1326" t="s">
        <v>10796</v>
      </c>
      <c r="F59" s="453"/>
      <c r="G59" s="1327">
        <v>1.92596384E8</v>
      </c>
      <c r="H59" s="1149">
        <v>300.0</v>
      </c>
      <c r="I59" s="1150">
        <v>0.3</v>
      </c>
      <c r="J59" s="839">
        <f t="shared" si="1"/>
        <v>210</v>
      </c>
      <c r="K59" s="544"/>
      <c r="L59" s="1311"/>
      <c r="M59" s="544"/>
      <c r="N59" s="1307"/>
      <c r="O59" s="1307"/>
      <c r="P59" s="1307"/>
      <c r="Q59" s="1308"/>
      <c r="R59" s="1329" t="s">
        <v>8976</v>
      </c>
      <c r="S59" s="1310" t="s">
        <v>10797</v>
      </c>
      <c r="T59" s="861" t="s">
        <v>9308</v>
      </c>
      <c r="U59" s="1311"/>
      <c r="V59" s="1311"/>
      <c r="W59" s="874" t="s">
        <v>10798</v>
      </c>
      <c r="X59" s="863">
        <v>0.4363</v>
      </c>
      <c r="Y59" s="1313"/>
      <c r="Z59" s="1311"/>
      <c r="AA59" s="1314"/>
      <c r="AB59" s="1315"/>
      <c r="AC59" s="1311"/>
      <c r="AD59" s="1311"/>
      <c r="AE59" s="1311"/>
      <c r="AF59" s="1316"/>
      <c r="AG59" s="1311"/>
      <c r="AH59" s="1315"/>
      <c r="AI59" s="1311"/>
      <c r="AJ59" s="1311"/>
      <c r="AK59" s="1311"/>
      <c r="AL59" s="1317"/>
      <c r="AM59" s="1318"/>
      <c r="AN59" s="1319"/>
      <c r="AO59" s="1320"/>
      <c r="AP59" s="1319"/>
      <c r="AQ59" s="1318"/>
      <c r="AR59" s="1321"/>
      <c r="AS59" s="1318"/>
      <c r="AT59" s="1318"/>
      <c r="AU59" s="1318"/>
      <c r="AV59" s="1318"/>
      <c r="AW59" s="1318"/>
      <c r="AX59" s="1318"/>
      <c r="AY59" s="1322"/>
      <c r="AZ59" s="1323"/>
      <c r="BA59" s="1323"/>
      <c r="BB59" s="1323"/>
      <c r="BC59" s="1323"/>
      <c r="BD59" s="1323"/>
      <c r="BE59" s="1323"/>
      <c r="BF59" s="1323"/>
      <c r="BG59" s="1323"/>
      <c r="BH59" s="1323"/>
      <c r="BI59" s="1323"/>
      <c r="BJ59" s="1323"/>
      <c r="BK59" s="1323"/>
      <c r="BL59" s="1323"/>
      <c r="BM59" s="1323"/>
      <c r="BN59" s="1323"/>
      <c r="BO59" s="1323"/>
      <c r="BP59" s="1324"/>
      <c r="BQ59" s="1324"/>
      <c r="BR59" s="1324"/>
      <c r="BS59" s="1324"/>
      <c r="BT59" s="1324"/>
      <c r="BU59" s="1324"/>
      <c r="BV59" s="1324"/>
      <c r="BW59" s="1324"/>
      <c r="BX59" s="1324"/>
      <c r="BY59" s="1324"/>
      <c r="BZ59" s="1324"/>
      <c r="CA59" s="1324"/>
      <c r="CB59" s="1324"/>
      <c r="CC59" s="717" t="s">
        <v>6577</v>
      </c>
      <c r="CD59" s="1324"/>
      <c r="CE59" s="1324"/>
      <c r="CF59" s="1324"/>
      <c r="CG59" s="1324"/>
      <c r="CH59" s="1324"/>
    </row>
    <row r="60">
      <c r="A60" s="444"/>
      <c r="B60" s="1325" t="s">
        <v>10799</v>
      </c>
      <c r="C60" s="485" t="s">
        <v>10774</v>
      </c>
      <c r="D60" s="485"/>
      <c r="E60" s="1326" t="s">
        <v>10800</v>
      </c>
      <c r="F60" s="453"/>
      <c r="G60" s="1327">
        <v>1.92596378E8</v>
      </c>
      <c r="H60" s="1149">
        <v>350.0</v>
      </c>
      <c r="I60" s="1150">
        <v>0.3</v>
      </c>
      <c r="J60" s="839">
        <f t="shared" si="1"/>
        <v>245</v>
      </c>
      <c r="K60" s="544"/>
      <c r="L60" s="1311"/>
      <c r="M60" s="544"/>
      <c r="N60" s="1307"/>
      <c r="O60" s="1307"/>
      <c r="P60" s="1307"/>
      <c r="Q60" s="1308"/>
      <c r="R60" s="1329" t="s">
        <v>8976</v>
      </c>
      <c r="S60" s="1310" t="s">
        <v>10797</v>
      </c>
      <c r="T60" s="861" t="s">
        <v>9308</v>
      </c>
      <c r="U60" s="1311"/>
      <c r="V60" s="1311"/>
      <c r="W60" s="874" t="s">
        <v>10798</v>
      </c>
      <c r="X60" s="863">
        <v>0.4363</v>
      </c>
      <c r="Y60" s="1313"/>
      <c r="Z60" s="1311"/>
      <c r="AA60" s="1314"/>
      <c r="AB60" s="1315"/>
      <c r="AC60" s="1311"/>
      <c r="AD60" s="1311"/>
      <c r="AE60" s="1311"/>
      <c r="AF60" s="1316"/>
      <c r="AG60" s="1311"/>
      <c r="AH60" s="1315"/>
      <c r="AI60" s="1311"/>
      <c r="AJ60" s="1311"/>
      <c r="AK60" s="1311"/>
      <c r="AL60" s="1317"/>
      <c r="AM60" s="1318"/>
      <c r="AN60" s="1319"/>
      <c r="AO60" s="1320"/>
      <c r="AP60" s="1319"/>
      <c r="AQ60" s="1318"/>
      <c r="AR60" s="1321"/>
      <c r="AS60" s="1318"/>
      <c r="AT60" s="1318"/>
      <c r="AU60" s="1318"/>
      <c r="AV60" s="1318"/>
      <c r="AW60" s="1318"/>
      <c r="AX60" s="1318"/>
      <c r="AY60" s="1322"/>
      <c r="AZ60" s="1323"/>
      <c r="BA60" s="1323"/>
      <c r="BB60" s="1323"/>
      <c r="BC60" s="1323"/>
      <c r="BD60" s="1323"/>
      <c r="BE60" s="1323"/>
      <c r="BF60" s="1323"/>
      <c r="BG60" s="1323"/>
      <c r="BH60" s="1323"/>
      <c r="BI60" s="1323"/>
      <c r="BJ60" s="1323"/>
      <c r="BK60" s="1323"/>
      <c r="BL60" s="1323"/>
      <c r="BM60" s="1323"/>
      <c r="BN60" s="1323"/>
      <c r="BO60" s="1323"/>
      <c r="BP60" s="1324"/>
      <c r="BQ60" s="1324"/>
      <c r="BR60" s="1324"/>
      <c r="BS60" s="1324"/>
      <c r="BT60" s="1324"/>
      <c r="BU60" s="1324"/>
      <c r="BV60" s="1324"/>
      <c r="BW60" s="1324"/>
      <c r="BX60" s="1324"/>
      <c r="BY60" s="1324"/>
      <c r="BZ60" s="1324"/>
      <c r="CA60" s="1324"/>
      <c r="CB60" s="1324"/>
      <c r="CC60" s="717" t="s">
        <v>6577</v>
      </c>
      <c r="CD60" s="1324"/>
      <c r="CE60" s="1324"/>
      <c r="CF60" s="1324"/>
      <c r="CG60" s="1324"/>
      <c r="CH60" s="1324"/>
    </row>
    <row r="61">
      <c r="A61" s="444"/>
      <c r="B61" s="1325" t="s">
        <v>10801</v>
      </c>
      <c r="C61" s="485" t="s">
        <v>10774</v>
      </c>
      <c r="D61" s="485"/>
      <c r="E61" s="1326" t="s">
        <v>10802</v>
      </c>
      <c r="F61" s="453"/>
      <c r="G61" s="1327">
        <v>1.9259638E8</v>
      </c>
      <c r="H61" s="1149">
        <v>363.0</v>
      </c>
      <c r="I61" s="1150">
        <v>0.2</v>
      </c>
      <c r="J61" s="839">
        <f t="shared" si="1"/>
        <v>290</v>
      </c>
      <c r="K61" s="544"/>
      <c r="L61" s="1330"/>
      <c r="M61" s="544"/>
      <c r="N61" s="1311"/>
      <c r="O61" s="1311"/>
      <c r="P61" s="1311"/>
      <c r="Q61" s="1308"/>
      <c r="R61" s="796" t="s">
        <v>8976</v>
      </c>
      <c r="S61" s="1310" t="s">
        <v>10797</v>
      </c>
      <c r="T61" s="861" t="s">
        <v>9335</v>
      </c>
      <c r="U61" s="1307"/>
      <c r="V61" s="1307"/>
      <c r="W61" s="874" t="s">
        <v>10803</v>
      </c>
      <c r="X61" s="863">
        <v>0.5228</v>
      </c>
      <c r="Y61" s="1331"/>
      <c r="Z61" s="1307"/>
      <c r="AA61" s="1307"/>
      <c r="AB61" s="1332"/>
      <c r="AC61" s="1331"/>
      <c r="AD61" s="1333"/>
      <c r="AE61" s="1313"/>
      <c r="AF61" s="1311"/>
      <c r="AG61" s="1311"/>
      <c r="AH61" s="1315"/>
      <c r="AI61" s="1311"/>
      <c r="AJ61" s="1311"/>
      <c r="AK61" s="1311"/>
      <c r="AL61" s="1317"/>
      <c r="AM61" s="1318"/>
      <c r="AN61" s="1319"/>
      <c r="AO61" s="1319"/>
      <c r="AP61" s="1319"/>
      <c r="AQ61" s="1334"/>
      <c r="AR61" s="1321"/>
      <c r="AS61" s="1318"/>
      <c r="AT61" s="1318"/>
      <c r="AU61" s="1318"/>
      <c r="AV61" s="1318"/>
      <c r="AW61" s="1318"/>
      <c r="AX61" s="1318"/>
      <c r="AY61" s="1318"/>
      <c r="AZ61" s="1335"/>
      <c r="BA61" s="1305"/>
      <c r="BB61" s="1305"/>
      <c r="BC61" s="1305"/>
      <c r="BD61" s="1305"/>
      <c r="BE61" s="1305"/>
      <c r="BF61" s="1305"/>
      <c r="BG61" s="1305"/>
      <c r="BH61" s="1305"/>
      <c r="BI61" s="1305"/>
      <c r="BJ61" s="1305"/>
      <c r="BK61" s="1323"/>
      <c r="BL61" s="1323"/>
      <c r="BM61" s="1323"/>
      <c r="BN61" s="1324"/>
      <c r="BO61" s="1324"/>
      <c r="BP61" s="1324"/>
      <c r="BQ61" s="1324"/>
      <c r="BR61" s="1324"/>
      <c r="BS61" s="1324"/>
      <c r="BT61" s="1324"/>
      <c r="BU61" s="1324"/>
      <c r="BV61" s="1324"/>
      <c r="BW61" s="1324"/>
      <c r="BX61" s="1324"/>
      <c r="BY61" s="1324"/>
      <c r="BZ61" s="1324"/>
      <c r="CA61" s="1324"/>
      <c r="CB61" s="1324"/>
      <c r="CC61" s="717" t="s">
        <v>6577</v>
      </c>
      <c r="CD61" s="1324"/>
      <c r="CE61" s="1324"/>
      <c r="CF61" s="1324"/>
      <c r="CG61" s="1324"/>
      <c r="CH61" s="1324"/>
    </row>
    <row r="62">
      <c r="A62" s="444"/>
      <c r="B62" s="1325" t="s">
        <v>10804</v>
      </c>
      <c r="C62" s="485" t="s">
        <v>10774</v>
      </c>
      <c r="D62" s="485"/>
      <c r="E62" s="1326" t="s">
        <v>10805</v>
      </c>
      <c r="F62" s="453"/>
      <c r="G62" s="1327">
        <v>1.9259652E8</v>
      </c>
      <c r="H62" s="1149">
        <v>461.0</v>
      </c>
      <c r="I62" s="1150">
        <v>0.2</v>
      </c>
      <c r="J62" s="839">
        <f t="shared" si="1"/>
        <v>369</v>
      </c>
      <c r="K62" s="544"/>
      <c r="L62" s="1330"/>
      <c r="M62" s="544"/>
      <c r="N62" s="1311"/>
      <c r="O62" s="1311"/>
      <c r="P62" s="1311"/>
      <c r="Q62" s="1308"/>
      <c r="R62" s="796" t="s">
        <v>8976</v>
      </c>
      <c r="S62" s="1310" t="s">
        <v>10797</v>
      </c>
      <c r="T62" s="861" t="s">
        <v>10806</v>
      </c>
      <c r="U62" s="1307"/>
      <c r="V62" s="1307"/>
      <c r="W62" s="874" t="s">
        <v>10807</v>
      </c>
      <c r="X62" s="863">
        <v>0.6089</v>
      </c>
      <c r="Y62" s="1331"/>
      <c r="Z62" s="1307"/>
      <c r="AA62" s="1307"/>
      <c r="AB62" s="1332"/>
      <c r="AC62" s="1331"/>
      <c r="AD62" s="1333"/>
      <c r="AE62" s="1313"/>
      <c r="AF62" s="1311"/>
      <c r="AG62" s="1311"/>
      <c r="AH62" s="1315"/>
      <c r="AI62" s="1311"/>
      <c r="AJ62" s="1311"/>
      <c r="AK62" s="1311"/>
      <c r="AL62" s="1317"/>
      <c r="AM62" s="1318"/>
      <c r="AN62" s="1319"/>
      <c r="AO62" s="1319"/>
      <c r="AP62" s="1319"/>
      <c r="AQ62" s="1334"/>
      <c r="AR62" s="1321"/>
      <c r="AS62" s="1318"/>
      <c r="AT62" s="1318"/>
      <c r="AU62" s="1318"/>
      <c r="AV62" s="1318"/>
      <c r="AW62" s="1318"/>
      <c r="AX62" s="1318"/>
      <c r="AY62" s="1318"/>
      <c r="AZ62" s="1336"/>
      <c r="BA62" s="1311"/>
      <c r="BB62" s="1311"/>
      <c r="BC62" s="1311"/>
      <c r="BD62" s="1311"/>
      <c r="BE62" s="1311"/>
      <c r="BF62" s="1311"/>
      <c r="BG62" s="1311"/>
      <c r="BH62" s="1311"/>
      <c r="BI62" s="1311"/>
      <c r="BJ62" s="1311"/>
      <c r="BK62" s="1323"/>
      <c r="BL62" s="1323"/>
      <c r="BM62" s="1323"/>
      <c r="BN62" s="1324"/>
      <c r="BO62" s="1324"/>
      <c r="BP62" s="1324"/>
      <c r="BQ62" s="1324"/>
      <c r="BR62" s="1324"/>
      <c r="BS62" s="1324"/>
      <c r="BT62" s="1324"/>
      <c r="BU62" s="1324"/>
      <c r="BV62" s="1324"/>
      <c r="BW62" s="1324"/>
      <c r="BX62" s="1324"/>
      <c r="BY62" s="1324"/>
      <c r="BZ62" s="1324"/>
      <c r="CA62" s="1324"/>
      <c r="CB62" s="1324"/>
      <c r="CC62" s="717" t="s">
        <v>6577</v>
      </c>
      <c r="CD62" s="1324"/>
      <c r="CE62" s="1324"/>
      <c r="CF62" s="1324"/>
      <c r="CG62" s="1324"/>
      <c r="CH62" s="1324"/>
    </row>
    <row r="63">
      <c r="A63" s="444"/>
      <c r="B63" s="1325" t="s">
        <v>10808</v>
      </c>
      <c r="C63" s="485" t="s">
        <v>10774</v>
      </c>
      <c r="D63" s="485"/>
      <c r="E63" s="1326" t="s">
        <v>10809</v>
      </c>
      <c r="F63" s="453"/>
      <c r="G63" s="1327">
        <v>1.92596521E8</v>
      </c>
      <c r="H63" s="1149">
        <v>448.0</v>
      </c>
      <c r="I63" s="1150">
        <v>0.2</v>
      </c>
      <c r="J63" s="839">
        <f t="shared" si="1"/>
        <v>358</v>
      </c>
      <c r="K63" s="544"/>
      <c r="L63" s="1330"/>
      <c r="M63" s="544"/>
      <c r="N63" s="1311"/>
      <c r="O63" s="1311"/>
      <c r="P63" s="1311"/>
      <c r="Q63" s="1308"/>
      <c r="R63" s="796" t="s">
        <v>8976</v>
      </c>
      <c r="S63" s="1310" t="s">
        <v>10797</v>
      </c>
      <c r="T63" s="861" t="s">
        <v>9354</v>
      </c>
      <c r="U63" s="1307"/>
      <c r="V63" s="1307"/>
      <c r="W63" s="874" t="s">
        <v>10810</v>
      </c>
      <c r="X63" s="863">
        <v>0.5999</v>
      </c>
      <c r="Y63" s="1331"/>
      <c r="Z63" s="1307"/>
      <c r="AA63" s="1307"/>
      <c r="AB63" s="1332"/>
      <c r="AC63" s="1331"/>
      <c r="AD63" s="1333"/>
      <c r="AE63" s="1313"/>
      <c r="AF63" s="1311"/>
      <c r="AG63" s="1311"/>
      <c r="AH63" s="1315"/>
      <c r="AI63" s="1311"/>
      <c r="AJ63" s="1311"/>
      <c r="AK63" s="1311"/>
      <c r="AL63" s="1317"/>
      <c r="AM63" s="1318"/>
      <c r="AN63" s="1319"/>
      <c r="AO63" s="1319"/>
      <c r="AP63" s="1319"/>
      <c r="AQ63" s="1334"/>
      <c r="AR63" s="1321"/>
      <c r="AS63" s="1318"/>
      <c r="AT63" s="1318"/>
      <c r="AU63" s="1318"/>
      <c r="AV63" s="1318"/>
      <c r="AW63" s="1318"/>
      <c r="AX63" s="1318"/>
      <c r="AY63" s="1318"/>
      <c r="AZ63" s="1336"/>
      <c r="BA63" s="1311"/>
      <c r="BB63" s="1311"/>
      <c r="BC63" s="1311"/>
      <c r="BD63" s="1311"/>
      <c r="BE63" s="1311"/>
      <c r="BF63" s="1311"/>
      <c r="BG63" s="1311"/>
      <c r="BH63" s="1311"/>
      <c r="BI63" s="1311"/>
      <c r="BJ63" s="1311"/>
      <c r="BK63" s="1323"/>
      <c r="BL63" s="1323"/>
      <c r="BM63" s="1323"/>
      <c r="BN63" s="1324"/>
      <c r="BO63" s="1324"/>
      <c r="BP63" s="1324"/>
      <c r="BQ63" s="1324"/>
      <c r="BR63" s="1324"/>
      <c r="BS63" s="1324"/>
      <c r="BT63" s="1324"/>
      <c r="BU63" s="1324"/>
      <c r="BV63" s="1324"/>
      <c r="BW63" s="1324"/>
      <c r="BX63" s="1324"/>
      <c r="BY63" s="1324"/>
      <c r="BZ63" s="1324"/>
      <c r="CA63" s="1324"/>
      <c r="CB63" s="1324"/>
      <c r="CC63" s="717" t="s">
        <v>6577</v>
      </c>
      <c r="CD63" s="1324"/>
      <c r="CE63" s="1324"/>
      <c r="CF63" s="1324"/>
      <c r="CG63" s="1324"/>
      <c r="CH63" s="1324"/>
    </row>
    <row r="64">
      <c r="A64" s="444"/>
      <c r="B64" s="1325" t="s">
        <v>10811</v>
      </c>
      <c r="C64" s="485" t="s">
        <v>10774</v>
      </c>
      <c r="D64" s="485"/>
      <c r="E64" s="1326" t="s">
        <v>10812</v>
      </c>
      <c r="F64" s="709"/>
      <c r="G64" s="1337">
        <v>1.92596375E8</v>
      </c>
      <c r="H64" s="797">
        <v>425.0</v>
      </c>
      <c r="I64" s="1338">
        <v>0.2</v>
      </c>
      <c r="J64" s="1339">
        <f t="shared" si="1"/>
        <v>340</v>
      </c>
      <c r="K64" s="548"/>
      <c r="L64" s="1340"/>
      <c r="M64" s="548"/>
      <c r="N64" s="1318"/>
      <c r="O64" s="1318"/>
      <c r="P64" s="1318"/>
      <c r="Q64" s="1341"/>
      <c r="R64" s="1342" t="s">
        <v>8976</v>
      </c>
      <c r="S64" s="1310" t="s">
        <v>10797</v>
      </c>
      <c r="T64" s="1343" t="s">
        <v>9344</v>
      </c>
      <c r="U64" s="1307"/>
      <c r="V64" s="1307"/>
      <c r="W64" s="874" t="s">
        <v>10813</v>
      </c>
      <c r="X64" s="1344">
        <v>0.5815</v>
      </c>
      <c r="Y64" s="1240"/>
      <c r="Z64" s="1240"/>
      <c r="AA64" s="1240"/>
      <c r="AB64" s="1345"/>
      <c r="AC64" s="1240"/>
      <c r="AD64" s="1240"/>
      <c r="AE64" s="1318"/>
      <c r="AF64" s="1311"/>
      <c r="AG64" s="1311"/>
      <c r="AH64" s="1315"/>
      <c r="AI64" s="1311"/>
      <c r="AJ64" s="1311"/>
      <c r="AK64" s="1311"/>
      <c r="AL64" s="1317"/>
      <c r="AM64" s="1318"/>
      <c r="AN64" s="1319"/>
      <c r="AO64" s="1319"/>
      <c r="AP64" s="1319"/>
      <c r="AQ64" s="1334"/>
      <c r="AR64" s="1321"/>
      <c r="AS64" s="1318"/>
      <c r="AT64" s="1318"/>
      <c r="AU64" s="1318"/>
      <c r="AV64" s="1318"/>
      <c r="AW64" s="1318"/>
      <c r="AX64" s="1318"/>
      <c r="AY64" s="1318"/>
      <c r="AZ64" s="1336"/>
      <c r="BA64" s="1311"/>
      <c r="BB64" s="1311"/>
      <c r="BC64" s="1311"/>
      <c r="BD64" s="1311"/>
      <c r="BE64" s="1311"/>
      <c r="BF64" s="1311"/>
      <c r="BG64" s="1311"/>
      <c r="BH64" s="1311"/>
      <c r="BI64" s="1311"/>
      <c r="BJ64" s="1311"/>
      <c r="BK64" s="1323"/>
      <c r="BL64" s="1323"/>
      <c r="BM64" s="1323"/>
      <c r="BN64" s="1324"/>
      <c r="BO64" s="1324"/>
      <c r="BP64" s="1324"/>
      <c r="BQ64" s="1324"/>
      <c r="BR64" s="1324"/>
      <c r="BS64" s="1324"/>
      <c r="BT64" s="1324"/>
      <c r="BU64" s="1324"/>
      <c r="BV64" s="1324"/>
      <c r="BW64" s="1324"/>
      <c r="BX64" s="1324"/>
      <c r="BY64" s="1324"/>
      <c r="BZ64" s="1324"/>
      <c r="CA64" s="1324"/>
      <c r="CB64" s="1324"/>
      <c r="CC64" s="717" t="s">
        <v>6577</v>
      </c>
      <c r="CD64" s="1324"/>
      <c r="CE64" s="1324"/>
      <c r="CF64" s="1324"/>
      <c r="CG64" s="1324"/>
      <c r="CH64" s="1324"/>
    </row>
    <row r="65">
      <c r="A65" s="444"/>
      <c r="B65" s="1346" t="s">
        <v>10814</v>
      </c>
      <c r="C65" s="485" t="s">
        <v>10815</v>
      </c>
      <c r="D65" s="485">
        <v>0.0</v>
      </c>
      <c r="E65" s="1347" t="s">
        <v>10816</v>
      </c>
      <c r="F65" s="690" t="s">
        <v>10817</v>
      </c>
      <c r="G65" s="1348">
        <v>2.038928103464E12</v>
      </c>
      <c r="H65" s="1349">
        <v>320.0</v>
      </c>
      <c r="I65" s="1350">
        <v>0.18</v>
      </c>
      <c r="J65" s="839">
        <f t="shared" si="1"/>
        <v>262</v>
      </c>
      <c r="K65" s="1351" t="s">
        <v>10818</v>
      </c>
      <c r="L65" s="1352" t="s">
        <v>10819</v>
      </c>
      <c r="M65" s="1353"/>
      <c r="N65" s="1341"/>
      <c r="O65" s="1341"/>
      <c r="P65" s="1341"/>
      <c r="Q65" s="1354">
        <v>3.0</v>
      </c>
      <c r="R65" s="1342" t="s">
        <v>8976</v>
      </c>
      <c r="S65" s="1310">
        <v>72.0</v>
      </c>
      <c r="T65" s="1343">
        <v>17.92</v>
      </c>
      <c r="U65" s="1355">
        <v>169.22</v>
      </c>
      <c r="V65" s="1324"/>
      <c r="W65" s="874">
        <v>86.08</v>
      </c>
      <c r="X65" s="1344">
        <v>0.3363</v>
      </c>
      <c r="Y65" s="1354">
        <v>80.0</v>
      </c>
      <c r="Z65" s="1354">
        <v>110.0</v>
      </c>
      <c r="AA65" s="1354">
        <v>40.0</v>
      </c>
      <c r="AB65" s="1354">
        <v>110.0</v>
      </c>
      <c r="AC65" s="1356" t="s">
        <v>10820</v>
      </c>
      <c r="AD65" s="1341"/>
      <c r="AE65" s="1341"/>
      <c r="AF65" s="1324"/>
      <c r="AG65" s="1324"/>
      <c r="AH65" s="1324"/>
      <c r="AI65" s="1324"/>
      <c r="AJ65" s="1324"/>
      <c r="AK65" s="1324"/>
      <c r="AL65" s="1317"/>
      <c r="AM65" s="1341"/>
      <c r="AN65" s="1320"/>
      <c r="AO65" s="1320"/>
      <c r="AP65" s="1320"/>
      <c r="AQ65" s="1341"/>
      <c r="AR65" s="1321"/>
      <c r="AS65" s="1341"/>
      <c r="AT65" s="1341"/>
      <c r="AU65" s="1341"/>
      <c r="AV65" s="1341"/>
      <c r="AW65" s="1341"/>
      <c r="AX65" s="1341"/>
      <c r="AY65" s="1341"/>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row>
    <row r="66">
      <c r="A66" s="444"/>
      <c r="B66" s="1357"/>
      <c r="C66" s="1358"/>
      <c r="D66" s="1359"/>
      <c r="E66" s="1360"/>
      <c r="F66" s="812"/>
      <c r="G66" s="1361"/>
      <c r="H66" s="1362"/>
      <c r="I66" s="1363"/>
      <c r="J66" s="1341"/>
      <c r="K66" s="1353"/>
      <c r="L66" s="1341"/>
      <c r="M66" s="1353"/>
      <c r="N66" s="1341"/>
      <c r="O66" s="1341"/>
      <c r="P66" s="1341"/>
      <c r="Q66" s="1341"/>
      <c r="R66" s="1341"/>
      <c r="S66" s="1364"/>
      <c r="T66" s="1341"/>
      <c r="U66" s="1324"/>
      <c r="V66" s="1324"/>
      <c r="W66" s="1365" t="s">
        <v>10821</v>
      </c>
      <c r="X66" s="1341"/>
      <c r="Y66" s="1341"/>
      <c r="Z66" s="1341"/>
      <c r="AA66" s="1341"/>
      <c r="AB66" s="1341"/>
      <c r="AC66" s="1341"/>
      <c r="AD66" s="1341"/>
      <c r="AE66" s="1341"/>
      <c r="AF66" s="1324"/>
      <c r="AG66" s="1324"/>
      <c r="AH66" s="1324"/>
      <c r="AI66" s="1324"/>
      <c r="AJ66" s="1324"/>
      <c r="AK66" s="1324"/>
      <c r="AL66" s="1317"/>
      <c r="AM66" s="1341"/>
      <c r="AN66" s="1320"/>
      <c r="AO66" s="1320"/>
      <c r="AP66" s="1320"/>
      <c r="AQ66" s="1341"/>
      <c r="AR66" s="1321"/>
      <c r="AS66" s="1341"/>
      <c r="AT66" s="1341"/>
      <c r="AU66" s="1341"/>
      <c r="AV66" s="1341"/>
      <c r="AW66" s="1341"/>
      <c r="AX66" s="1341"/>
      <c r="AY66" s="1341"/>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row>
    <row r="67">
      <c r="A67" s="444"/>
      <c r="B67" s="1357"/>
      <c r="C67" s="1358"/>
      <c r="D67" s="1359"/>
      <c r="E67" s="1360"/>
      <c r="F67" s="812"/>
      <c r="G67" s="1361"/>
      <c r="H67" s="1362"/>
      <c r="I67" s="1363"/>
      <c r="J67" s="1341"/>
      <c r="K67" s="1353"/>
      <c r="L67" s="1341"/>
      <c r="M67" s="1353"/>
      <c r="N67" s="1341"/>
      <c r="O67" s="1341"/>
      <c r="P67" s="1341"/>
      <c r="Q67" s="1341"/>
      <c r="R67" s="1341"/>
      <c r="S67" s="1341"/>
      <c r="T67" s="1341"/>
      <c r="U67" s="1324"/>
      <c r="V67" s="1324"/>
      <c r="W67" s="1365" t="s">
        <v>10821</v>
      </c>
      <c r="X67" s="1341"/>
      <c r="Y67" s="1341"/>
      <c r="Z67" s="1341"/>
      <c r="AA67" s="1341"/>
      <c r="AB67" s="1341"/>
      <c r="AC67" s="1341"/>
      <c r="AD67" s="1341"/>
      <c r="AE67" s="1341"/>
      <c r="AF67" s="1324"/>
      <c r="AG67" s="1324"/>
      <c r="AH67" s="1324"/>
      <c r="AI67" s="1324"/>
      <c r="AJ67" s="1324"/>
      <c r="AK67" s="1324"/>
      <c r="AL67" s="1317"/>
      <c r="AM67" s="1341"/>
      <c r="AN67" s="1320"/>
      <c r="AO67" s="1320"/>
      <c r="AP67" s="1320"/>
      <c r="AQ67" s="1341"/>
      <c r="AR67" s="1321"/>
      <c r="AS67" s="1341"/>
      <c r="AT67" s="1341"/>
      <c r="AU67" s="1341"/>
      <c r="AV67" s="1341"/>
      <c r="AW67" s="1341"/>
      <c r="AX67" s="1341"/>
      <c r="AY67" s="1341"/>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row>
    <row r="68">
      <c r="A68" s="444"/>
      <c r="B68" s="1357"/>
      <c r="C68" s="1358"/>
      <c r="D68" s="1359"/>
      <c r="E68" s="1360"/>
      <c r="F68" s="812"/>
      <c r="G68" s="1361"/>
      <c r="H68" s="1362"/>
      <c r="I68" s="1363"/>
      <c r="J68" s="1341"/>
      <c r="K68" s="1353"/>
      <c r="L68" s="1341"/>
      <c r="M68" s="1353"/>
      <c r="N68" s="1341"/>
      <c r="O68" s="1341"/>
      <c r="P68" s="1341"/>
      <c r="Q68" s="1341"/>
      <c r="R68" s="1341"/>
      <c r="S68" s="1341"/>
      <c r="T68" s="1341"/>
      <c r="U68" s="1324"/>
      <c r="V68" s="1324"/>
      <c r="W68" s="1365" t="s">
        <v>10821</v>
      </c>
      <c r="X68" s="1341"/>
      <c r="Y68" s="1341"/>
      <c r="Z68" s="1341"/>
      <c r="AA68" s="1341"/>
      <c r="AB68" s="1341"/>
      <c r="AC68" s="1341"/>
      <c r="AD68" s="1341"/>
      <c r="AE68" s="1341"/>
      <c r="AF68" s="1324"/>
      <c r="AG68" s="1324"/>
      <c r="AH68" s="1324"/>
      <c r="AI68" s="1324"/>
      <c r="AJ68" s="1324"/>
      <c r="AK68" s="1324"/>
      <c r="AL68" s="1317"/>
      <c r="AM68" s="1341"/>
      <c r="AN68" s="1320"/>
      <c r="AO68" s="1320"/>
      <c r="AP68" s="1320"/>
      <c r="AQ68" s="1341"/>
      <c r="AR68" s="1321"/>
      <c r="AS68" s="1341"/>
      <c r="AT68" s="1341"/>
      <c r="AU68" s="1341"/>
      <c r="AV68" s="1341"/>
      <c r="AW68" s="1341"/>
      <c r="AX68" s="1341"/>
      <c r="AY68" s="1341"/>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row>
    <row r="69">
      <c r="A69" s="444"/>
      <c r="B69" s="1357"/>
      <c r="C69" s="1358"/>
      <c r="D69" s="1359"/>
      <c r="E69" s="1360"/>
      <c r="F69" s="812"/>
      <c r="G69" s="1361"/>
      <c r="H69" s="1362"/>
      <c r="I69" s="1363"/>
      <c r="J69" s="1341"/>
      <c r="K69" s="1353"/>
      <c r="L69" s="1341"/>
      <c r="M69" s="1353"/>
      <c r="N69" s="1341"/>
      <c r="O69" s="1341"/>
      <c r="P69" s="1341"/>
      <c r="Q69" s="1341"/>
      <c r="R69" s="1341"/>
      <c r="S69" s="1341"/>
      <c r="T69" s="1341"/>
      <c r="U69" s="1324"/>
      <c r="V69" s="1324"/>
      <c r="W69" s="1365" t="s">
        <v>10821</v>
      </c>
      <c r="X69" s="1341"/>
      <c r="Y69" s="1341"/>
      <c r="Z69" s="1341"/>
      <c r="AA69" s="1341"/>
      <c r="AB69" s="1341"/>
      <c r="AC69" s="1341"/>
      <c r="AD69" s="1341"/>
      <c r="AE69" s="1341"/>
      <c r="AF69" s="1324"/>
      <c r="AG69" s="1324"/>
      <c r="AH69" s="1324"/>
      <c r="AI69" s="1324"/>
      <c r="AJ69" s="1324"/>
      <c r="AK69" s="1324"/>
      <c r="AL69" s="1317"/>
      <c r="AM69" s="1341"/>
      <c r="AN69" s="1320"/>
      <c r="AO69" s="1320"/>
      <c r="AP69" s="1320"/>
      <c r="AQ69" s="1341"/>
      <c r="AR69" s="1321"/>
      <c r="AS69" s="1341"/>
      <c r="AT69" s="1341"/>
      <c r="AU69" s="1341"/>
      <c r="AV69" s="1341"/>
      <c r="AW69" s="1341"/>
      <c r="AX69" s="1341"/>
      <c r="AY69" s="1341"/>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row>
    <row r="70">
      <c r="A70" s="444"/>
      <c r="B70" s="1357"/>
      <c r="C70" s="1358"/>
      <c r="D70" s="1359"/>
      <c r="E70" s="1360"/>
      <c r="F70" s="812"/>
      <c r="G70" s="1361"/>
      <c r="H70" s="1362"/>
      <c r="I70" s="1363"/>
      <c r="J70" s="1341"/>
      <c r="K70" s="1353"/>
      <c r="L70" s="1341"/>
      <c r="M70" s="1353"/>
      <c r="N70" s="1341"/>
      <c r="O70" s="1341"/>
      <c r="P70" s="1341"/>
      <c r="Q70" s="1341"/>
      <c r="R70" s="1341"/>
      <c r="S70" s="1341"/>
      <c r="T70" s="1341"/>
      <c r="U70" s="1324"/>
      <c r="V70" s="1324"/>
      <c r="W70" s="1365" t="s">
        <v>10821</v>
      </c>
      <c r="X70" s="1341"/>
      <c r="Y70" s="1341"/>
      <c r="Z70" s="1341"/>
      <c r="AA70" s="1341"/>
      <c r="AB70" s="1341"/>
      <c r="AC70" s="1341"/>
      <c r="AD70" s="1341"/>
      <c r="AE70" s="1341"/>
      <c r="AF70" s="1324"/>
      <c r="AG70" s="1324"/>
      <c r="AH70" s="1324"/>
      <c r="AI70" s="1324"/>
      <c r="AJ70" s="1324"/>
      <c r="AK70" s="1324"/>
      <c r="AL70" s="1317"/>
      <c r="AM70" s="1341"/>
      <c r="AN70" s="1320"/>
      <c r="AO70" s="1320"/>
      <c r="AP70" s="1320"/>
      <c r="AQ70" s="1341"/>
      <c r="AR70" s="1321"/>
      <c r="AS70" s="1341"/>
      <c r="AT70" s="1341"/>
      <c r="AU70" s="1341"/>
      <c r="AV70" s="1341"/>
      <c r="AW70" s="1341"/>
      <c r="AX70" s="1341"/>
      <c r="AY70" s="1341"/>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row>
    <row r="71">
      <c r="A71" s="746" t="s">
        <v>4900</v>
      </c>
      <c r="B71" s="1366" t="s">
        <v>10822</v>
      </c>
      <c r="C71" s="485" t="s">
        <v>10823</v>
      </c>
      <c r="D71" s="1359">
        <v>0.0</v>
      </c>
      <c r="E71" s="1367" t="s">
        <v>10824</v>
      </c>
      <c r="F71" s="812"/>
      <c r="G71" s="1368">
        <v>2.039141758615E12</v>
      </c>
      <c r="H71" s="1349">
        <v>500.0</v>
      </c>
      <c r="I71" s="1350">
        <v>0.3</v>
      </c>
      <c r="J71" s="1354">
        <v>350.0</v>
      </c>
      <c r="K71" s="1367" t="s">
        <v>10824</v>
      </c>
      <c r="L71" s="1369" t="s">
        <v>10825</v>
      </c>
      <c r="M71" s="1369" t="s">
        <v>10825</v>
      </c>
      <c r="N71" s="1354" t="s">
        <v>10826</v>
      </c>
      <c r="O71" s="1341"/>
      <c r="P71" s="1341"/>
      <c r="Q71" s="1341"/>
      <c r="R71" s="1341"/>
      <c r="S71" s="1341"/>
      <c r="T71" s="1341"/>
      <c r="U71" s="1324"/>
      <c r="V71" s="1324"/>
      <c r="W71" s="1324"/>
      <c r="X71" s="1341"/>
      <c r="Y71" s="1341"/>
      <c r="Z71" s="1341"/>
      <c r="AA71" s="1341"/>
      <c r="AB71" s="1341"/>
      <c r="AC71" s="1341"/>
      <c r="AD71" s="1341"/>
      <c r="AE71" s="1341"/>
      <c r="AF71" s="1324"/>
      <c r="AG71" s="1324"/>
      <c r="AH71" s="1324"/>
      <c r="AI71" s="1324"/>
      <c r="AJ71" s="1324"/>
      <c r="AK71" s="1324"/>
      <c r="AL71" s="1317"/>
      <c r="AM71" s="1341"/>
      <c r="AN71" s="1320"/>
      <c r="AO71" s="1320"/>
      <c r="AP71" s="1320"/>
      <c r="AQ71" s="1341"/>
      <c r="AR71" s="1321"/>
      <c r="AS71" s="1341"/>
      <c r="AT71" s="1341"/>
      <c r="AU71" s="1341"/>
      <c r="AV71" s="1341"/>
      <c r="AW71" s="1341"/>
      <c r="AX71" s="1341"/>
      <c r="AY71" s="1341"/>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row>
    <row r="72">
      <c r="A72" s="444"/>
      <c r="B72" s="142" t="s">
        <v>10827</v>
      </c>
      <c r="C72" s="485" t="s">
        <v>10823</v>
      </c>
      <c r="D72" s="1161">
        <v>0.0</v>
      </c>
      <c r="E72" s="1347" t="s">
        <v>10828</v>
      </c>
      <c r="F72" s="812"/>
      <c r="G72" s="1370">
        <v>2.03922537157E12</v>
      </c>
      <c r="H72" s="1349">
        <v>500.0</v>
      </c>
      <c r="I72" s="1350">
        <v>0.3</v>
      </c>
      <c r="J72" s="1354">
        <v>350.0</v>
      </c>
      <c r="K72" s="1347" t="s">
        <v>10828</v>
      </c>
      <c r="L72" s="1371" t="s">
        <v>10829</v>
      </c>
      <c r="M72" s="1371" t="s">
        <v>10829</v>
      </c>
      <c r="N72" s="1354" t="s">
        <v>10830</v>
      </c>
      <c r="O72" s="1341"/>
      <c r="P72" s="1341"/>
      <c r="Q72" s="1341"/>
      <c r="R72" s="1341"/>
      <c r="S72" s="1341"/>
      <c r="T72" s="1341"/>
      <c r="U72" s="1324"/>
      <c r="V72" s="1324"/>
      <c r="W72" s="1324"/>
      <c r="X72" s="1341"/>
      <c r="Y72" s="1341"/>
      <c r="Z72" s="1341"/>
      <c r="AA72" s="1341"/>
      <c r="AB72" s="1341"/>
      <c r="AC72" s="1341"/>
      <c r="AD72" s="1341"/>
      <c r="AE72" s="1341"/>
      <c r="AF72" s="1324"/>
      <c r="AG72" s="1324"/>
      <c r="AH72" s="1324"/>
      <c r="AI72" s="1324"/>
      <c r="AJ72" s="1324"/>
      <c r="AK72" s="1324"/>
      <c r="AL72" s="1317"/>
      <c r="AM72" s="1341"/>
      <c r="AN72" s="1320"/>
      <c r="AO72" s="1320"/>
      <c r="AP72" s="1320"/>
      <c r="AQ72" s="1341"/>
      <c r="AR72" s="1321"/>
      <c r="AS72" s="1341"/>
      <c r="AT72" s="1341"/>
      <c r="AU72" s="1341"/>
      <c r="AV72" s="1341"/>
      <c r="AW72" s="1341"/>
      <c r="AX72" s="1341"/>
      <c r="AY72" s="1341"/>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row>
    <row r="73" ht="44.25" customHeight="1">
      <c r="A73" s="696"/>
      <c r="B73" s="292" t="s">
        <v>10831</v>
      </c>
      <c r="C73" s="1372"/>
      <c r="D73" s="1373">
        <v>50.0</v>
      </c>
      <c r="E73" s="1347" t="s">
        <v>10832</v>
      </c>
      <c r="F73" s="812"/>
      <c r="G73" s="1374">
        <v>2.039409366781E12</v>
      </c>
      <c r="H73" s="38">
        <v>2600.0</v>
      </c>
      <c r="I73" s="59">
        <v>0.3</v>
      </c>
      <c r="J73" s="1375">
        <f t="shared" ref="J73:J74" si="10">ROUND(H73*(1-I73),0)</f>
        <v>1820</v>
      </c>
      <c r="K73" s="1376"/>
      <c r="L73" s="1376" t="s">
        <v>10833</v>
      </c>
      <c r="M73" s="1376" t="s">
        <v>10833</v>
      </c>
      <c r="N73" s="1341"/>
      <c r="O73" s="1341"/>
      <c r="P73" s="1341"/>
      <c r="Q73" s="1341"/>
      <c r="R73" s="1341"/>
      <c r="S73" s="1341"/>
      <c r="T73" s="1341"/>
      <c r="U73" s="1341"/>
      <c r="V73" s="1341"/>
      <c r="W73" s="1341"/>
      <c r="X73" s="1341"/>
      <c r="Y73" s="1341"/>
      <c r="Z73" s="1341"/>
      <c r="AA73" s="1341"/>
      <c r="AB73" s="1341"/>
      <c r="AC73" s="1341"/>
      <c r="AD73" s="1341"/>
      <c r="AE73" s="1341"/>
      <c r="AF73" s="1341"/>
      <c r="AG73" s="1341"/>
      <c r="AH73" s="1341"/>
      <c r="AI73" s="1341"/>
      <c r="AJ73" s="1341"/>
      <c r="AK73" s="1341"/>
      <c r="AL73" s="1317"/>
      <c r="AM73" s="1341"/>
      <c r="AN73" s="1320"/>
      <c r="AO73" s="1320"/>
      <c r="AP73" s="1320"/>
      <c r="AQ73" s="1341"/>
      <c r="AR73" s="1321"/>
      <c r="AS73" s="1341"/>
      <c r="AT73" s="1341"/>
      <c r="AU73" s="1341"/>
      <c r="AV73" s="1341"/>
      <c r="AW73" s="1341"/>
      <c r="AX73" s="1341"/>
      <c r="AY73" s="1341"/>
      <c r="AZ73" s="1341"/>
      <c r="BA73" s="1341"/>
      <c r="BB73" s="1341"/>
      <c r="BC73" s="1341"/>
      <c r="BD73" s="1341"/>
      <c r="BE73" s="1341"/>
      <c r="BF73" s="1341"/>
      <c r="BG73" s="1341"/>
      <c r="BH73" s="1341"/>
      <c r="BI73" s="1341"/>
      <c r="BJ73" s="1341"/>
      <c r="BK73" s="1341"/>
      <c r="BL73" s="1341"/>
      <c r="BM73" s="1341"/>
      <c r="BN73" s="1341"/>
      <c r="BO73" s="1341"/>
      <c r="BP73" s="1341"/>
      <c r="BQ73" s="1341"/>
      <c r="BR73" s="1341"/>
      <c r="BS73" s="1341"/>
      <c r="BT73" s="1341"/>
      <c r="BU73" s="1341"/>
      <c r="BV73" s="1341"/>
      <c r="BW73" s="1341"/>
      <c r="BX73" s="1341"/>
      <c r="BY73" s="1341"/>
      <c r="BZ73" s="1341"/>
      <c r="CA73" s="1341"/>
      <c r="CB73" s="1341"/>
      <c r="CC73" s="1341"/>
      <c r="CD73" s="1341"/>
      <c r="CE73" s="1341"/>
      <c r="CF73" s="1341"/>
      <c r="CG73" s="1341"/>
      <c r="CH73" s="1341"/>
    </row>
    <row r="74" ht="44.25" customHeight="1">
      <c r="A74" s="696"/>
      <c r="B74" s="292" t="s">
        <v>10834</v>
      </c>
      <c r="C74" s="1372"/>
      <c r="D74" s="1373">
        <v>50.0</v>
      </c>
      <c r="E74" s="1347" t="s">
        <v>10835</v>
      </c>
      <c r="F74" s="812"/>
      <c r="G74" s="299">
        <v>2.039415018391E12</v>
      </c>
      <c r="H74" s="38">
        <v>2600.0</v>
      </c>
      <c r="I74" s="59">
        <v>0.3</v>
      </c>
      <c r="J74" s="1375">
        <f t="shared" si="10"/>
        <v>1820</v>
      </c>
      <c r="K74" s="1376" t="s">
        <v>10836</v>
      </c>
      <c r="L74" s="1354" t="s">
        <v>10837</v>
      </c>
      <c r="M74" s="1376" t="s">
        <v>10838</v>
      </c>
      <c r="N74" s="1341"/>
      <c r="O74" s="1341"/>
      <c r="P74" s="1341"/>
      <c r="Q74" s="1341"/>
      <c r="R74" s="1341"/>
      <c r="S74" s="1341"/>
      <c r="T74" s="1341"/>
      <c r="U74" s="1341"/>
      <c r="V74" s="1341"/>
      <c r="W74" s="1341"/>
      <c r="X74" s="1341"/>
      <c r="Y74" s="1341"/>
      <c r="Z74" s="1341"/>
      <c r="AA74" s="1341"/>
      <c r="AB74" s="1341"/>
      <c r="AC74" s="1341"/>
      <c r="AD74" s="1341"/>
      <c r="AE74" s="1341"/>
      <c r="AF74" s="1341"/>
      <c r="AG74" s="1341"/>
      <c r="AH74" s="1341"/>
      <c r="AI74" s="1341"/>
      <c r="AJ74" s="1341"/>
      <c r="AK74" s="1341"/>
      <c r="AL74" s="1317"/>
      <c r="AM74" s="1341"/>
      <c r="AN74" s="1320"/>
      <c r="AO74" s="1320"/>
      <c r="AP74" s="1320"/>
      <c r="AQ74" s="1341"/>
      <c r="AR74" s="1321"/>
      <c r="AS74" s="1341"/>
      <c r="AT74" s="1341"/>
      <c r="AU74" s="1341"/>
      <c r="AV74" s="1341"/>
      <c r="AW74" s="1341"/>
      <c r="AX74" s="1341"/>
      <c r="AY74" s="1341"/>
      <c r="AZ74" s="1341"/>
      <c r="BA74" s="1341"/>
      <c r="BB74" s="1341"/>
      <c r="BC74" s="1341"/>
      <c r="BD74" s="1341"/>
      <c r="BE74" s="1341"/>
      <c r="BF74" s="1341"/>
      <c r="BG74" s="1341"/>
      <c r="BH74" s="1341"/>
      <c r="BI74" s="1341"/>
      <c r="BJ74" s="1341"/>
      <c r="BK74" s="1341"/>
      <c r="BL74" s="1341"/>
      <c r="BM74" s="1341"/>
      <c r="BN74" s="1341"/>
      <c r="BO74" s="1341"/>
      <c r="BP74" s="1341"/>
      <c r="BQ74" s="1341"/>
      <c r="BR74" s="1341"/>
      <c r="BS74" s="1341"/>
      <c r="BT74" s="1341"/>
      <c r="BU74" s="1341"/>
      <c r="BV74" s="1341"/>
      <c r="BW74" s="1341"/>
      <c r="BX74" s="1341"/>
      <c r="BY74" s="1341"/>
      <c r="BZ74" s="1341"/>
      <c r="CA74" s="1341"/>
      <c r="CB74" s="1341"/>
      <c r="CC74" s="1341"/>
      <c r="CD74" s="1341"/>
      <c r="CE74" s="1341"/>
      <c r="CF74" s="1341"/>
      <c r="CG74" s="1341"/>
      <c r="CH74" s="1341"/>
    </row>
    <row r="75">
      <c r="A75" s="444"/>
      <c r="B75" s="1357"/>
      <c r="C75" s="1358"/>
      <c r="D75" s="1278"/>
      <c r="E75" s="1360"/>
      <c r="F75" s="812"/>
      <c r="G75" s="1361"/>
      <c r="H75" s="1362"/>
      <c r="I75" s="1363"/>
      <c r="J75" s="1341"/>
      <c r="K75" s="1353"/>
      <c r="L75" s="1341"/>
      <c r="M75" s="1353"/>
      <c r="N75" s="1341"/>
      <c r="O75" s="1341"/>
      <c r="P75" s="1341"/>
      <c r="Q75" s="1341"/>
      <c r="R75" s="1341"/>
      <c r="S75" s="1341"/>
      <c r="T75" s="1341"/>
      <c r="U75" s="1324"/>
      <c r="V75" s="1324"/>
      <c r="W75" s="1324"/>
      <c r="X75" s="1341"/>
      <c r="Y75" s="1341"/>
      <c r="Z75" s="1341"/>
      <c r="AA75" s="1341"/>
      <c r="AB75" s="1341"/>
      <c r="AC75" s="1341"/>
      <c r="AD75" s="1341"/>
      <c r="AE75" s="1341"/>
      <c r="AF75" s="1324"/>
      <c r="AG75" s="1324"/>
      <c r="AH75" s="1324"/>
      <c r="AI75" s="1324"/>
      <c r="AJ75" s="1324"/>
      <c r="AK75" s="1324"/>
      <c r="AL75" s="1317"/>
      <c r="AM75" s="1341"/>
      <c r="AN75" s="1320"/>
      <c r="AO75" s="1320"/>
      <c r="AP75" s="1320"/>
      <c r="AQ75" s="1341"/>
      <c r="AR75" s="1321"/>
      <c r="AS75" s="1341"/>
      <c r="AT75" s="1341"/>
      <c r="AU75" s="1341"/>
      <c r="AV75" s="1341"/>
      <c r="AW75" s="1341"/>
      <c r="AX75" s="1341"/>
      <c r="AY75" s="1341"/>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row>
    <row r="76">
      <c r="A76" s="444"/>
      <c r="B76" s="1377"/>
      <c r="C76" s="1378" t="s">
        <v>10839</v>
      </c>
      <c r="D76" s="1278"/>
      <c r="E76" s="1379"/>
      <c r="F76" s="812"/>
      <c r="G76" s="1361"/>
      <c r="H76" s="1362"/>
      <c r="I76" s="1363"/>
      <c r="J76" s="1341"/>
      <c r="K76" s="1353"/>
      <c r="L76" s="1341"/>
      <c r="M76" s="1353"/>
      <c r="N76" s="1341"/>
      <c r="O76" s="1341"/>
      <c r="P76" s="1341"/>
      <c r="Q76" s="1341"/>
      <c r="R76" s="1341"/>
      <c r="S76" s="1341"/>
      <c r="T76" s="1341"/>
      <c r="U76" s="1324"/>
      <c r="V76" s="1324"/>
      <c r="W76" s="1365" t="s">
        <v>10821</v>
      </c>
      <c r="X76" s="1341"/>
      <c r="Y76" s="1341"/>
      <c r="Z76" s="1341"/>
      <c r="AA76" s="1341"/>
      <c r="AB76" s="1341"/>
      <c r="AC76" s="1341"/>
      <c r="AD76" s="1341"/>
      <c r="AE76" s="1341"/>
      <c r="AF76" s="1324"/>
      <c r="AG76" s="1324"/>
      <c r="AH76" s="1324"/>
      <c r="AI76" s="1324"/>
      <c r="AJ76" s="1324"/>
      <c r="AK76" s="1324"/>
      <c r="AL76" s="1317"/>
      <c r="AM76" s="1341"/>
      <c r="AN76" s="1320"/>
      <c r="AO76" s="1320"/>
      <c r="AP76" s="1320"/>
      <c r="AQ76" s="1341"/>
      <c r="AR76" s="1321"/>
      <c r="AS76" s="1341"/>
      <c r="AT76" s="1341"/>
      <c r="AU76" s="1341"/>
      <c r="AV76" s="1341"/>
      <c r="AW76" s="1341"/>
      <c r="AX76" s="1341"/>
      <c r="AY76" s="1341"/>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row>
    <row r="77">
      <c r="A77" s="444"/>
      <c r="B77" s="1357"/>
      <c r="C77" s="1358"/>
      <c r="D77" s="1278"/>
      <c r="E77" s="1360"/>
      <c r="F77" s="812"/>
      <c r="G77" s="1361"/>
      <c r="H77" s="1362"/>
      <c r="I77" s="1363"/>
      <c r="J77" s="1341"/>
      <c r="K77" s="1353"/>
      <c r="L77" s="1341"/>
      <c r="M77" s="1353"/>
      <c r="N77" s="1341"/>
      <c r="O77" s="1341"/>
      <c r="P77" s="1341"/>
      <c r="Q77" s="1341"/>
      <c r="R77" s="1341"/>
      <c r="S77" s="1341"/>
      <c r="T77" s="1341"/>
      <c r="U77" s="1324"/>
      <c r="V77" s="1324"/>
      <c r="W77" s="1324"/>
      <c r="X77" s="1324"/>
      <c r="Y77" s="1324"/>
      <c r="Z77" s="1324"/>
      <c r="AA77" s="1324"/>
      <c r="AB77" s="1324"/>
      <c r="AC77" s="1324"/>
      <c r="AD77" s="1324"/>
      <c r="AE77" s="1324"/>
      <c r="AF77" s="1324"/>
      <c r="AG77" s="1324"/>
      <c r="AH77" s="1324"/>
      <c r="AI77" s="1324"/>
      <c r="AJ77" s="1324"/>
      <c r="AK77" s="1324"/>
      <c r="AL77" s="1317"/>
      <c r="AM77" s="1341"/>
      <c r="AN77" s="1320"/>
      <c r="AO77" s="1320"/>
      <c r="AP77" s="1320"/>
      <c r="AQ77" s="1341"/>
      <c r="AR77" s="1321"/>
      <c r="AS77" s="1341"/>
      <c r="AT77" s="1341"/>
      <c r="AU77" s="1341"/>
      <c r="AV77" s="1341"/>
      <c r="AW77" s="1341"/>
      <c r="AX77" s="1341"/>
      <c r="AY77" s="1341"/>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row>
    <row r="78">
      <c r="A78" s="444"/>
      <c r="B78" s="1357"/>
      <c r="C78" s="1358"/>
      <c r="D78" s="1278"/>
      <c r="E78" s="1360"/>
      <c r="F78" s="812"/>
      <c r="G78" s="1361"/>
      <c r="H78" s="1362"/>
      <c r="I78" s="1363"/>
      <c r="J78" s="1341"/>
      <c r="K78" s="1353"/>
      <c r="L78" s="1341"/>
      <c r="M78" s="1353"/>
      <c r="N78" s="1341"/>
      <c r="O78" s="1341"/>
      <c r="P78" s="1341"/>
      <c r="Q78" s="1341"/>
      <c r="R78" s="1341"/>
      <c r="S78" s="1341"/>
      <c r="T78" s="1341"/>
      <c r="U78" s="1324"/>
      <c r="V78" s="1324"/>
      <c r="W78" s="1324"/>
      <c r="X78" s="1324"/>
      <c r="Y78" s="1324"/>
      <c r="Z78" s="1324"/>
      <c r="AA78" s="1324"/>
      <c r="AB78" s="1324"/>
      <c r="AC78" s="1324"/>
      <c r="AD78" s="1324"/>
      <c r="AE78" s="1324"/>
      <c r="AF78" s="1324"/>
      <c r="AG78" s="1324"/>
      <c r="AH78" s="1324"/>
      <c r="AI78" s="1324"/>
      <c r="AJ78" s="1324"/>
      <c r="AK78" s="1324"/>
      <c r="AL78" s="1317"/>
      <c r="AM78" s="1341"/>
      <c r="AN78" s="1320"/>
      <c r="AO78" s="1320"/>
      <c r="AP78" s="1320"/>
      <c r="AQ78" s="1341"/>
      <c r="AR78" s="1321"/>
      <c r="AS78" s="1341"/>
      <c r="AT78" s="1341"/>
      <c r="AU78" s="1341"/>
      <c r="AV78" s="1341"/>
      <c r="AW78" s="1341"/>
      <c r="AX78" s="1341"/>
      <c r="AY78" s="1341"/>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row>
    <row r="79">
      <c r="A79" s="444"/>
      <c r="B79" s="1357"/>
      <c r="C79" s="1358"/>
      <c r="D79" s="1278"/>
      <c r="E79" s="1360"/>
      <c r="F79" s="812"/>
      <c r="G79" s="1361"/>
      <c r="H79" s="1362"/>
      <c r="I79" s="1363"/>
      <c r="J79" s="1341"/>
      <c r="K79" s="1353"/>
      <c r="L79" s="1341"/>
      <c r="M79" s="1353"/>
      <c r="N79" s="1341"/>
      <c r="O79" s="1341"/>
      <c r="P79" s="1341"/>
      <c r="Q79" s="1341"/>
      <c r="R79" s="1341"/>
      <c r="S79" s="1341"/>
      <c r="T79" s="1341"/>
      <c r="U79" s="1324"/>
      <c r="V79" s="1324"/>
      <c r="W79" s="1324"/>
      <c r="X79" s="1324"/>
      <c r="Y79" s="1324"/>
      <c r="Z79" s="1324"/>
      <c r="AA79" s="1324"/>
      <c r="AB79" s="1324"/>
      <c r="AC79" s="1324"/>
      <c r="AD79" s="1324"/>
      <c r="AE79" s="1324"/>
      <c r="AF79" s="1324"/>
      <c r="AG79" s="1324"/>
      <c r="AH79" s="1324"/>
      <c r="AI79" s="1324"/>
      <c r="AJ79" s="1324"/>
      <c r="AK79" s="1324"/>
      <c r="AL79" s="1317"/>
      <c r="AM79" s="1341"/>
      <c r="AN79" s="1320"/>
      <c r="AO79" s="1320"/>
      <c r="AP79" s="1320"/>
      <c r="AQ79" s="1341"/>
      <c r="AR79" s="1321"/>
      <c r="AS79" s="1341"/>
      <c r="AT79" s="1341"/>
      <c r="AU79" s="1341"/>
      <c r="AV79" s="1341"/>
      <c r="AW79" s="1341"/>
      <c r="AX79" s="1341"/>
      <c r="AY79" s="1341"/>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row>
    <row r="80">
      <c r="A80" s="444"/>
      <c r="B80" s="1357"/>
      <c r="C80" s="1358"/>
      <c r="D80" s="1278"/>
      <c r="E80" s="1360"/>
      <c r="F80" s="812"/>
      <c r="G80" s="1361"/>
      <c r="H80" s="1362"/>
      <c r="I80" s="1363"/>
      <c r="J80" s="1341"/>
      <c r="K80" s="1353"/>
      <c r="L80" s="1341"/>
      <c r="M80" s="1353"/>
      <c r="N80" s="1341"/>
      <c r="O80" s="1341"/>
      <c r="P80" s="1341"/>
      <c r="Q80" s="1341"/>
      <c r="R80" s="1341"/>
      <c r="S80" s="1341"/>
      <c r="T80" s="1341"/>
      <c r="U80" s="1324"/>
      <c r="V80" s="1324"/>
      <c r="W80" s="1324"/>
      <c r="X80" s="1324"/>
      <c r="Y80" s="1324"/>
      <c r="Z80" s="1324"/>
      <c r="AA80" s="1324"/>
      <c r="AB80" s="1324"/>
      <c r="AC80" s="1324"/>
      <c r="AD80" s="1324"/>
      <c r="AE80" s="1324"/>
      <c r="AF80" s="1324"/>
      <c r="AG80" s="1324"/>
      <c r="AH80" s="1324"/>
      <c r="AI80" s="1324"/>
      <c r="AJ80" s="1324"/>
      <c r="AK80" s="1324"/>
      <c r="AL80" s="1317"/>
      <c r="AM80" s="1341"/>
      <c r="AN80" s="1320"/>
      <c r="AO80" s="1320"/>
      <c r="AP80" s="1320"/>
      <c r="AQ80" s="1341"/>
      <c r="AR80" s="1321"/>
      <c r="AS80" s="1341"/>
      <c r="AT80" s="1341"/>
      <c r="AU80" s="1341"/>
      <c r="AV80" s="1341"/>
      <c r="AW80" s="1341"/>
      <c r="AX80" s="1341"/>
      <c r="AY80" s="1341"/>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row>
    <row r="81">
      <c r="A81" s="444"/>
      <c r="B81" s="1357"/>
      <c r="C81" s="1358"/>
      <c r="D81" s="1278"/>
      <c r="E81" s="1360"/>
      <c r="F81" s="812"/>
      <c r="G81" s="1361"/>
      <c r="H81" s="1362"/>
      <c r="I81" s="1363"/>
      <c r="J81" s="1341"/>
      <c r="K81" s="1353"/>
      <c r="L81" s="1341"/>
      <c r="M81" s="1353"/>
      <c r="N81" s="1341"/>
      <c r="O81" s="1341"/>
      <c r="P81" s="1341"/>
      <c r="Q81" s="1341"/>
      <c r="R81" s="1341"/>
      <c r="S81" s="1341"/>
      <c r="T81" s="1341"/>
      <c r="U81" s="1324"/>
      <c r="V81" s="1324"/>
      <c r="W81" s="1324"/>
      <c r="X81" s="1324"/>
      <c r="Y81" s="1324"/>
      <c r="Z81" s="1324"/>
      <c r="AA81" s="1324"/>
      <c r="AB81" s="1324"/>
      <c r="AC81" s="1324"/>
      <c r="AD81" s="1324"/>
      <c r="AE81" s="1324"/>
      <c r="AF81" s="1324"/>
      <c r="AG81" s="1324"/>
      <c r="AH81" s="1324"/>
      <c r="AI81" s="1324"/>
      <c r="AJ81" s="1324"/>
      <c r="AK81" s="1324"/>
      <c r="AL81" s="1317"/>
      <c r="AM81" s="1341"/>
      <c r="AN81" s="1320"/>
      <c r="AO81" s="1320"/>
      <c r="AP81" s="1320"/>
      <c r="AQ81" s="1341"/>
      <c r="AR81" s="1321"/>
      <c r="AS81" s="1341"/>
      <c r="AT81" s="1341"/>
      <c r="AU81" s="1341"/>
      <c r="AV81" s="1341"/>
      <c r="AW81" s="1341"/>
      <c r="AX81" s="1341"/>
      <c r="AY81" s="1341"/>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row>
    <row r="82">
      <c r="A82" s="444"/>
      <c r="B82" s="1357"/>
      <c r="C82" s="1358"/>
      <c r="D82" s="1278"/>
      <c r="E82" s="1360"/>
      <c r="F82" s="812"/>
      <c r="G82" s="1361"/>
      <c r="H82" s="1362"/>
      <c r="I82" s="1363"/>
      <c r="J82" s="1341"/>
      <c r="K82" s="1353"/>
      <c r="L82" s="1341"/>
      <c r="M82" s="1353"/>
      <c r="N82" s="1341"/>
      <c r="O82" s="1341"/>
      <c r="P82" s="1341"/>
      <c r="Q82" s="1341"/>
      <c r="R82" s="1341"/>
      <c r="S82" s="1341"/>
      <c r="T82" s="1341"/>
      <c r="U82" s="1324"/>
      <c r="V82" s="1324"/>
      <c r="W82" s="1324"/>
      <c r="X82" s="1324"/>
      <c r="Y82" s="1324"/>
      <c r="Z82" s="1324"/>
      <c r="AA82" s="1324"/>
      <c r="AB82" s="1324"/>
      <c r="AC82" s="1324"/>
      <c r="AD82" s="1324"/>
      <c r="AE82" s="1324"/>
      <c r="AF82" s="1324"/>
      <c r="AG82" s="1324"/>
      <c r="AH82" s="1324"/>
      <c r="AI82" s="1324"/>
      <c r="AJ82" s="1324"/>
      <c r="AK82" s="1324"/>
      <c r="AL82" s="1317"/>
      <c r="AM82" s="1341"/>
      <c r="AN82" s="1320"/>
      <c r="AO82" s="1320"/>
      <c r="AP82" s="1320"/>
      <c r="AQ82" s="1341"/>
      <c r="AR82" s="1321"/>
      <c r="AS82" s="1341"/>
      <c r="AT82" s="1341"/>
      <c r="AU82" s="1341"/>
      <c r="AV82" s="1341"/>
      <c r="AW82" s="1341"/>
      <c r="AX82" s="1341"/>
      <c r="AY82" s="1341"/>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row>
    <row r="83">
      <c r="A83" s="444"/>
      <c r="B83" s="1357"/>
      <c r="C83" s="1358"/>
      <c r="D83" s="1278"/>
      <c r="E83" s="1360"/>
      <c r="F83" s="812"/>
      <c r="G83" s="1361"/>
      <c r="H83" s="1362"/>
      <c r="I83" s="1363"/>
      <c r="J83" s="1341"/>
      <c r="K83" s="1353"/>
      <c r="L83" s="1341"/>
      <c r="M83" s="1353"/>
      <c r="N83" s="1341"/>
      <c r="O83" s="1341"/>
      <c r="P83" s="1341"/>
      <c r="Q83" s="1341"/>
      <c r="R83" s="1341"/>
      <c r="S83" s="1341"/>
      <c r="T83" s="1341"/>
      <c r="U83" s="1324"/>
      <c r="V83" s="1324"/>
      <c r="W83" s="1324"/>
      <c r="X83" s="1324"/>
      <c r="Y83" s="1324"/>
      <c r="Z83" s="1324"/>
      <c r="AA83" s="1324"/>
      <c r="AB83" s="1324"/>
      <c r="AC83" s="1324"/>
      <c r="AD83" s="1324"/>
      <c r="AE83" s="1324"/>
      <c r="AF83" s="1324"/>
      <c r="AG83" s="1324"/>
      <c r="AH83" s="1324"/>
      <c r="AI83" s="1324"/>
      <c r="AJ83" s="1324"/>
      <c r="AK83" s="1324"/>
      <c r="AL83" s="1317"/>
      <c r="AM83" s="1341"/>
      <c r="AN83" s="1320"/>
      <c r="AO83" s="1320"/>
      <c r="AP83" s="1320"/>
      <c r="AQ83" s="1341"/>
      <c r="AR83" s="1321"/>
      <c r="AS83" s="1341"/>
      <c r="AT83" s="1341"/>
      <c r="AU83" s="1341"/>
      <c r="AV83" s="1341"/>
      <c r="AW83" s="1341"/>
      <c r="AX83" s="1341"/>
      <c r="AY83" s="1341"/>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row>
    <row r="84">
      <c r="B84" s="813"/>
      <c r="F84" s="770"/>
      <c r="G84" s="1380"/>
      <c r="H84" s="770"/>
      <c r="I84" s="770"/>
      <c r="J84" s="770"/>
      <c r="K84" s="770"/>
      <c r="L84" s="770"/>
      <c r="M84" s="770"/>
      <c r="N84" s="770"/>
      <c r="O84" s="770"/>
      <c r="P84" s="770"/>
      <c r="Q84" s="770"/>
      <c r="R84" s="770"/>
      <c r="S84" s="770"/>
      <c r="T84" s="770"/>
      <c r="AL84" s="1381"/>
      <c r="AM84" s="770"/>
      <c r="AN84" s="801"/>
      <c r="AO84" s="801"/>
      <c r="AP84" s="801"/>
      <c r="AQ84" s="770"/>
      <c r="AR84" s="1382"/>
      <c r="AS84" s="770"/>
      <c r="AT84" s="770"/>
      <c r="AU84" s="770"/>
      <c r="AV84" s="770"/>
      <c r="AW84" s="770"/>
      <c r="AX84" s="770"/>
      <c r="AY84" s="770"/>
    </row>
    <row r="85">
      <c r="B85" s="813"/>
      <c r="F85" s="770"/>
      <c r="G85" s="1380"/>
      <c r="H85" s="770"/>
      <c r="I85" s="770"/>
      <c r="J85" s="770"/>
      <c r="K85" s="770"/>
      <c r="L85" s="770"/>
      <c r="M85" s="770"/>
      <c r="N85" s="770"/>
      <c r="O85" s="770"/>
      <c r="P85" s="770"/>
      <c r="Q85" s="770"/>
      <c r="R85" s="770"/>
      <c r="S85" s="770"/>
      <c r="T85" s="770"/>
      <c r="AL85" s="1381"/>
      <c r="AM85" s="770"/>
      <c r="AN85" s="801"/>
      <c r="AO85" s="801"/>
      <c r="AP85" s="801"/>
      <c r="AQ85" s="770"/>
      <c r="AR85" s="1382"/>
      <c r="AS85" s="770"/>
      <c r="AT85" s="770"/>
      <c r="AU85" s="770"/>
      <c r="AV85" s="770"/>
      <c r="AW85" s="770"/>
      <c r="AX85" s="770"/>
      <c r="AY85" s="770"/>
    </row>
    <row r="86">
      <c r="B86" s="813"/>
      <c r="G86" s="1383"/>
      <c r="AL86" s="1381"/>
      <c r="AM86" s="770"/>
      <c r="AN86" s="801"/>
      <c r="AO86" s="801"/>
      <c r="AP86" s="801"/>
      <c r="AQ86" s="770"/>
      <c r="AR86" s="1382"/>
      <c r="AS86" s="770"/>
      <c r="AT86" s="770"/>
      <c r="AU86" s="770"/>
      <c r="AV86" s="770"/>
      <c r="AW86" s="770"/>
      <c r="AX86" s="770"/>
      <c r="AY86" s="770"/>
    </row>
    <row r="87">
      <c r="B87" s="813"/>
      <c r="G87" s="1383"/>
      <c r="AL87" s="1381"/>
      <c r="AM87" s="770"/>
      <c r="AN87" s="801"/>
      <c r="AO87" s="801"/>
      <c r="AP87" s="801"/>
      <c r="AQ87" s="770"/>
      <c r="AR87" s="1382"/>
      <c r="AS87" s="770"/>
      <c r="AT87" s="770"/>
      <c r="AU87" s="770"/>
      <c r="AV87" s="770"/>
      <c r="AW87" s="770"/>
      <c r="AX87" s="770"/>
      <c r="AY87" s="770"/>
    </row>
    <row r="88">
      <c r="B88" s="813"/>
      <c r="G88" s="1383"/>
      <c r="AL88" s="1381"/>
      <c r="AM88" s="770"/>
      <c r="AN88" s="801"/>
      <c r="AO88" s="801"/>
      <c r="AP88" s="801"/>
      <c r="AQ88" s="770"/>
      <c r="AR88" s="1382"/>
      <c r="AS88" s="770"/>
      <c r="AT88" s="770"/>
      <c r="AU88" s="770"/>
      <c r="AV88" s="770"/>
      <c r="AW88" s="770"/>
      <c r="AX88" s="770"/>
      <c r="AY88" s="770"/>
    </row>
    <row r="89">
      <c r="B89" s="813"/>
      <c r="G89" s="1383"/>
      <c r="AL89" s="1381"/>
      <c r="AM89" s="770"/>
      <c r="AN89" s="801"/>
      <c r="AO89" s="801"/>
      <c r="AP89" s="801"/>
      <c r="AQ89" s="770"/>
      <c r="AR89" s="1382"/>
      <c r="AS89" s="770"/>
      <c r="AT89" s="770"/>
      <c r="AU89" s="770"/>
      <c r="AV89" s="770"/>
      <c r="AW89" s="770"/>
      <c r="AX89" s="770"/>
      <c r="AY89" s="770"/>
    </row>
    <row r="90">
      <c r="B90" s="813"/>
      <c r="G90" s="1383"/>
      <c r="AL90" s="1381"/>
      <c r="AM90" s="770"/>
      <c r="AN90" s="801"/>
      <c r="AO90" s="801"/>
      <c r="AP90" s="801"/>
      <c r="AQ90" s="770"/>
      <c r="AR90" s="1382"/>
      <c r="AS90" s="770"/>
      <c r="AT90" s="770"/>
      <c r="AU90" s="770"/>
      <c r="AV90" s="770"/>
      <c r="AW90" s="770"/>
      <c r="AX90" s="770"/>
      <c r="AY90" s="770"/>
    </row>
    <row r="91">
      <c r="B91" s="813"/>
      <c r="G91" s="1383"/>
      <c r="AL91" s="1381"/>
      <c r="AM91" s="770"/>
      <c r="AN91" s="801"/>
      <c r="AO91" s="801"/>
      <c r="AP91" s="801"/>
      <c r="AQ91" s="770"/>
      <c r="AR91" s="1382"/>
      <c r="AS91" s="770"/>
      <c r="AT91" s="770"/>
      <c r="AU91" s="770"/>
      <c r="AV91" s="770"/>
      <c r="AW91" s="770"/>
      <c r="AX91" s="770"/>
      <c r="AY91" s="770"/>
    </row>
    <row r="92">
      <c r="B92" s="813"/>
      <c r="G92" s="1383"/>
      <c r="AL92" s="1381"/>
      <c r="AM92" s="770"/>
      <c r="AN92" s="801"/>
      <c r="AO92" s="801"/>
      <c r="AP92" s="801"/>
      <c r="AQ92" s="770"/>
      <c r="AR92" s="1382"/>
      <c r="AS92" s="770"/>
      <c r="AT92" s="770"/>
      <c r="AU92" s="770"/>
      <c r="AV92" s="770"/>
      <c r="AW92" s="770"/>
      <c r="AX92" s="770"/>
      <c r="AY92" s="770"/>
    </row>
    <row r="93">
      <c r="B93" s="813"/>
      <c r="G93" s="1383"/>
      <c r="AL93" s="1381"/>
      <c r="AM93" s="770"/>
      <c r="AN93" s="801"/>
      <c r="AO93" s="801"/>
      <c r="AP93" s="801"/>
      <c r="AQ93" s="770"/>
      <c r="AR93" s="1382"/>
      <c r="AS93" s="770"/>
      <c r="AT93" s="770"/>
      <c r="AU93" s="770"/>
      <c r="AV93" s="770"/>
      <c r="AW93" s="770"/>
      <c r="AX93" s="770"/>
      <c r="AY93" s="770"/>
    </row>
    <row r="94">
      <c r="B94" s="813"/>
      <c r="G94" s="1383"/>
      <c r="AL94" s="1381"/>
      <c r="AM94" s="770"/>
      <c r="AN94" s="801"/>
      <c r="AO94" s="801"/>
      <c r="AP94" s="801"/>
      <c r="AQ94" s="770"/>
      <c r="AR94" s="1382"/>
      <c r="AS94" s="770"/>
      <c r="AT94" s="770"/>
      <c r="AU94" s="770"/>
      <c r="AV94" s="770"/>
      <c r="AW94" s="770"/>
      <c r="AX94" s="770"/>
      <c r="AY94" s="770"/>
    </row>
    <row r="95">
      <c r="B95" s="813"/>
      <c r="G95" s="1383"/>
      <c r="AL95" s="1381"/>
      <c r="AM95" s="770"/>
      <c r="AN95" s="801"/>
      <c r="AO95" s="801"/>
      <c r="AP95" s="801"/>
      <c r="AQ95" s="770"/>
      <c r="AR95" s="1382"/>
      <c r="AS95" s="770"/>
      <c r="AT95" s="770"/>
      <c r="AU95" s="770"/>
      <c r="AV95" s="770"/>
      <c r="AW95" s="770"/>
      <c r="AX95" s="770"/>
      <c r="AY95" s="770"/>
    </row>
    <row r="96">
      <c r="B96" s="813"/>
      <c r="G96" s="1383"/>
      <c r="AL96" s="1381"/>
      <c r="AM96" s="770"/>
      <c r="AN96" s="801"/>
      <c r="AO96" s="801"/>
      <c r="AP96" s="801"/>
      <c r="AQ96" s="770"/>
      <c r="AR96" s="1382"/>
      <c r="AS96" s="770"/>
      <c r="AT96" s="770"/>
      <c r="AU96" s="770"/>
      <c r="AV96" s="770"/>
      <c r="AW96" s="770"/>
      <c r="AX96" s="770"/>
      <c r="AY96" s="770"/>
    </row>
    <row r="97">
      <c r="B97" s="813"/>
      <c r="G97" s="1383"/>
      <c r="AL97" s="1381"/>
      <c r="AM97" s="770"/>
      <c r="AN97" s="801"/>
      <c r="AO97" s="801"/>
      <c r="AP97" s="801"/>
      <c r="AQ97" s="770"/>
      <c r="AR97" s="1382"/>
      <c r="AS97" s="770"/>
      <c r="AT97" s="770"/>
      <c r="AU97" s="770"/>
      <c r="AV97" s="770"/>
      <c r="AW97" s="770"/>
      <c r="AX97" s="770"/>
      <c r="AY97" s="770"/>
    </row>
    <row r="98">
      <c r="B98" s="813"/>
      <c r="G98" s="1383"/>
      <c r="AL98" s="1381"/>
      <c r="AM98" s="770"/>
      <c r="AN98" s="801"/>
      <c r="AO98" s="801"/>
      <c r="AP98" s="801"/>
      <c r="AQ98" s="770"/>
      <c r="AR98" s="1382"/>
      <c r="AS98" s="770"/>
      <c r="AT98" s="770"/>
      <c r="AU98" s="770"/>
      <c r="AV98" s="770"/>
      <c r="AW98" s="770"/>
      <c r="AX98" s="770"/>
      <c r="AY98" s="770"/>
    </row>
    <row r="99">
      <c r="B99" s="813"/>
      <c r="G99" s="1383"/>
      <c r="AL99" s="1381"/>
      <c r="AM99" s="770"/>
      <c r="AN99" s="801"/>
      <c r="AO99" s="801"/>
      <c r="AP99" s="801"/>
      <c r="AQ99" s="770"/>
      <c r="AR99" s="1382"/>
      <c r="AS99" s="770"/>
      <c r="AT99" s="770"/>
      <c r="AU99" s="770"/>
      <c r="AV99" s="770"/>
      <c r="AW99" s="770"/>
      <c r="AX99" s="770"/>
      <c r="AY99" s="770"/>
    </row>
    <row r="100">
      <c r="B100" s="813"/>
      <c r="G100" s="1383"/>
      <c r="AL100" s="1381"/>
      <c r="AM100" s="770"/>
      <c r="AN100" s="801"/>
      <c r="AO100" s="801"/>
      <c r="AP100" s="801"/>
      <c r="AQ100" s="770"/>
      <c r="AR100" s="1382"/>
      <c r="AS100" s="770"/>
      <c r="AT100" s="770"/>
      <c r="AU100" s="770"/>
      <c r="AV100" s="770"/>
      <c r="AW100" s="770"/>
      <c r="AX100" s="770"/>
      <c r="AY100" s="770"/>
    </row>
    <row r="101">
      <c r="B101" s="813"/>
      <c r="G101" s="1383"/>
      <c r="AL101" s="1381"/>
      <c r="AM101" s="770"/>
      <c r="AN101" s="801"/>
      <c r="AO101" s="801"/>
      <c r="AP101" s="801"/>
      <c r="AQ101" s="770"/>
      <c r="AR101" s="1382"/>
      <c r="AS101" s="770"/>
      <c r="AT101" s="770"/>
      <c r="AU101" s="770"/>
      <c r="AV101" s="770"/>
      <c r="AW101" s="770"/>
      <c r="AX101" s="770"/>
      <c r="AY101" s="770"/>
    </row>
    <row r="102">
      <c r="B102" s="813"/>
      <c r="G102" s="1383"/>
      <c r="AL102" s="1381"/>
      <c r="AM102" s="770"/>
      <c r="AN102" s="801"/>
      <c r="AO102" s="801"/>
      <c r="AP102" s="801"/>
      <c r="AQ102" s="770"/>
      <c r="AR102" s="1382"/>
      <c r="AS102" s="770"/>
      <c r="AT102" s="770"/>
      <c r="AU102" s="770"/>
      <c r="AV102" s="770"/>
      <c r="AW102" s="770"/>
      <c r="AX102" s="770"/>
      <c r="AY102" s="770"/>
    </row>
    <row r="103">
      <c r="B103" s="813"/>
      <c r="G103" s="1383"/>
      <c r="AL103" s="1381"/>
      <c r="AM103" s="770"/>
      <c r="AN103" s="801"/>
      <c r="AO103" s="801"/>
      <c r="AP103" s="801"/>
      <c r="AQ103" s="770"/>
      <c r="AR103" s="1382"/>
      <c r="AS103" s="770"/>
      <c r="AT103" s="770"/>
      <c r="AU103" s="770"/>
      <c r="AV103" s="770"/>
      <c r="AW103" s="770"/>
      <c r="AX103" s="770"/>
      <c r="AY103" s="770"/>
    </row>
    <row r="104">
      <c r="B104" s="813"/>
      <c r="G104" s="1383"/>
      <c r="AL104" s="1381"/>
      <c r="AM104" s="770"/>
      <c r="AN104" s="801"/>
      <c r="AO104" s="801"/>
      <c r="AP104" s="801"/>
      <c r="AQ104" s="770"/>
      <c r="AR104" s="1382"/>
      <c r="AS104" s="770"/>
      <c r="AT104" s="770"/>
      <c r="AU104" s="770"/>
      <c r="AV104" s="770"/>
      <c r="AW104" s="770"/>
      <c r="AX104" s="770"/>
      <c r="AY104" s="770"/>
    </row>
    <row r="105">
      <c r="B105" s="813"/>
      <c r="G105" s="1383"/>
      <c r="AL105" s="1381"/>
      <c r="AM105" s="770"/>
      <c r="AN105" s="801"/>
      <c r="AO105" s="801"/>
      <c r="AP105" s="801"/>
      <c r="AQ105" s="770"/>
      <c r="AR105" s="1382"/>
      <c r="AS105" s="770"/>
      <c r="AT105" s="770"/>
      <c r="AU105" s="770"/>
      <c r="AV105" s="770"/>
      <c r="AW105" s="770"/>
      <c r="AX105" s="770"/>
      <c r="AY105" s="770"/>
    </row>
    <row r="106">
      <c r="B106" s="813"/>
      <c r="G106" s="1383"/>
      <c r="AL106" s="1381"/>
      <c r="AM106" s="770"/>
      <c r="AN106" s="801"/>
      <c r="AO106" s="801"/>
      <c r="AP106" s="801"/>
      <c r="AQ106" s="770"/>
      <c r="AR106" s="1382"/>
      <c r="AS106" s="770"/>
      <c r="AT106" s="770"/>
      <c r="AU106" s="770"/>
      <c r="AV106" s="770"/>
      <c r="AW106" s="770"/>
      <c r="AX106" s="770"/>
      <c r="AY106" s="770"/>
    </row>
    <row r="107">
      <c r="B107" s="813"/>
      <c r="G107" s="1383"/>
      <c r="AL107" s="1381"/>
      <c r="AM107" s="770"/>
      <c r="AN107" s="801"/>
      <c r="AO107" s="801"/>
      <c r="AP107" s="801"/>
      <c r="AQ107" s="770"/>
      <c r="AR107" s="1382"/>
      <c r="AS107" s="770"/>
      <c r="AT107" s="770"/>
      <c r="AU107" s="770"/>
      <c r="AV107" s="770"/>
      <c r="AW107" s="770"/>
      <c r="AX107" s="770"/>
      <c r="AY107" s="770"/>
    </row>
    <row r="108">
      <c r="B108" s="813"/>
      <c r="G108" s="1383"/>
      <c r="AL108" s="1381"/>
      <c r="AM108" s="770"/>
      <c r="AN108" s="801"/>
      <c r="AO108" s="801"/>
      <c r="AP108" s="801"/>
      <c r="AQ108" s="770"/>
      <c r="AR108" s="1382"/>
      <c r="AS108" s="770"/>
      <c r="AT108" s="770"/>
      <c r="AU108" s="770"/>
      <c r="AV108" s="770"/>
      <c r="AW108" s="770"/>
      <c r="AX108" s="770"/>
      <c r="AY108" s="770"/>
    </row>
    <row r="109">
      <c r="B109" s="813"/>
      <c r="G109" s="1383"/>
      <c r="AL109" s="1381"/>
      <c r="AM109" s="770"/>
      <c r="AN109" s="801"/>
      <c r="AO109" s="801"/>
      <c r="AP109" s="801"/>
      <c r="AQ109" s="770"/>
      <c r="AR109" s="1382"/>
      <c r="AS109" s="770"/>
      <c r="AT109" s="770"/>
      <c r="AU109" s="770"/>
      <c r="AV109" s="770"/>
      <c r="AW109" s="770"/>
      <c r="AX109" s="770"/>
      <c r="AY109" s="770"/>
    </row>
    <row r="110">
      <c r="B110" s="813"/>
      <c r="G110" s="1383"/>
      <c r="AL110" s="1381"/>
      <c r="AM110" s="770"/>
      <c r="AN110" s="801"/>
      <c r="AO110" s="801"/>
      <c r="AP110" s="801"/>
      <c r="AQ110" s="770"/>
      <c r="AR110" s="1382"/>
      <c r="AS110" s="770"/>
      <c r="AT110" s="770"/>
      <c r="AU110" s="770"/>
      <c r="AV110" s="770"/>
      <c r="AW110" s="770"/>
      <c r="AX110" s="770"/>
      <c r="AY110" s="770"/>
    </row>
    <row r="111">
      <c r="B111" s="813"/>
      <c r="G111" s="1383"/>
      <c r="AL111" s="1381"/>
      <c r="AM111" s="770"/>
      <c r="AN111" s="801"/>
      <c r="AO111" s="801"/>
      <c r="AP111" s="801"/>
      <c r="AQ111" s="770"/>
      <c r="AR111" s="1382"/>
      <c r="AS111" s="770"/>
      <c r="AT111" s="770"/>
      <c r="AU111" s="770"/>
      <c r="AV111" s="770"/>
      <c r="AW111" s="770"/>
      <c r="AX111" s="770"/>
      <c r="AY111" s="770"/>
    </row>
    <row r="112">
      <c r="B112" s="813"/>
      <c r="G112" s="1383"/>
      <c r="AL112" s="1381"/>
      <c r="AM112" s="770"/>
      <c r="AN112" s="801"/>
      <c r="AO112" s="801"/>
      <c r="AP112" s="801"/>
      <c r="AQ112" s="770"/>
      <c r="AR112" s="1382"/>
      <c r="AS112" s="770"/>
      <c r="AT112" s="770"/>
      <c r="AU112" s="770"/>
      <c r="AV112" s="770"/>
      <c r="AW112" s="770"/>
      <c r="AX112" s="770"/>
      <c r="AY112" s="770"/>
    </row>
    <row r="113">
      <c r="B113" s="813"/>
      <c r="G113" s="1383"/>
      <c r="AL113" s="1381"/>
      <c r="AM113" s="770"/>
      <c r="AN113" s="801"/>
      <c r="AO113" s="801"/>
      <c r="AP113" s="801"/>
      <c r="AQ113" s="770"/>
      <c r="AR113" s="1382"/>
      <c r="AS113" s="770"/>
      <c r="AT113" s="770"/>
      <c r="AU113" s="770"/>
      <c r="AV113" s="770"/>
      <c r="AW113" s="770"/>
      <c r="AX113" s="770"/>
      <c r="AY113" s="770"/>
    </row>
    <row r="114">
      <c r="B114" s="813"/>
      <c r="G114" s="1383"/>
      <c r="AL114" s="1381"/>
      <c r="AM114" s="770"/>
      <c r="AN114" s="801"/>
      <c r="AO114" s="801"/>
      <c r="AP114" s="801"/>
      <c r="AQ114" s="770"/>
      <c r="AR114" s="1382"/>
      <c r="AS114" s="770"/>
      <c r="AT114" s="770"/>
      <c r="AU114" s="770"/>
      <c r="AV114" s="770"/>
      <c r="AW114" s="770"/>
      <c r="AX114" s="770"/>
      <c r="AY114" s="770"/>
    </row>
    <row r="115">
      <c r="B115" s="813"/>
      <c r="G115" s="1383"/>
      <c r="AL115" s="1381"/>
      <c r="AM115" s="770"/>
      <c r="AN115" s="801"/>
      <c r="AO115" s="801"/>
      <c r="AP115" s="801"/>
      <c r="AQ115" s="770"/>
      <c r="AR115" s="1382"/>
      <c r="AS115" s="770"/>
      <c r="AT115" s="770"/>
      <c r="AU115" s="770"/>
      <c r="AV115" s="770"/>
      <c r="AW115" s="770"/>
      <c r="AX115" s="770"/>
      <c r="AY115" s="770"/>
    </row>
    <row r="116">
      <c r="B116" s="813"/>
      <c r="G116" s="1383"/>
      <c r="AL116" s="1381"/>
      <c r="AM116" s="770"/>
      <c r="AN116" s="801"/>
      <c r="AO116" s="801"/>
      <c r="AP116" s="801"/>
      <c r="AQ116" s="770"/>
      <c r="AR116" s="1382"/>
      <c r="AS116" s="770"/>
      <c r="AT116" s="770"/>
      <c r="AU116" s="770"/>
      <c r="AV116" s="770"/>
      <c r="AW116" s="770"/>
      <c r="AX116" s="770"/>
      <c r="AY116" s="770"/>
    </row>
    <row r="117">
      <c r="B117" s="813"/>
      <c r="G117" s="1383"/>
      <c r="AL117" s="1381"/>
      <c r="AM117" s="770"/>
      <c r="AN117" s="801"/>
      <c r="AO117" s="801"/>
      <c r="AP117" s="801"/>
      <c r="AQ117" s="770"/>
      <c r="AR117" s="1382"/>
      <c r="AS117" s="770"/>
      <c r="AT117" s="770"/>
      <c r="AU117" s="770"/>
      <c r="AV117" s="770"/>
      <c r="AW117" s="770"/>
      <c r="AX117" s="770"/>
      <c r="AY117" s="770"/>
    </row>
    <row r="118">
      <c r="B118" s="813"/>
      <c r="G118" s="1383"/>
      <c r="AL118" s="1381"/>
      <c r="AM118" s="770"/>
      <c r="AN118" s="801"/>
      <c r="AO118" s="801"/>
      <c r="AP118" s="801"/>
      <c r="AQ118" s="770"/>
      <c r="AR118" s="1382"/>
      <c r="AS118" s="770"/>
      <c r="AT118" s="770"/>
      <c r="AU118" s="770"/>
      <c r="AV118" s="770"/>
      <c r="AW118" s="770"/>
      <c r="AX118" s="770"/>
      <c r="AY118" s="770"/>
    </row>
    <row r="119">
      <c r="B119" s="813"/>
      <c r="G119" s="1383"/>
      <c r="AL119" s="1381"/>
      <c r="AM119" s="770"/>
      <c r="AN119" s="801"/>
      <c r="AO119" s="801"/>
      <c r="AP119" s="801"/>
      <c r="AQ119" s="770"/>
      <c r="AR119" s="1382"/>
      <c r="AS119" s="770"/>
      <c r="AT119" s="770"/>
      <c r="AU119" s="770"/>
      <c r="AV119" s="770"/>
      <c r="AW119" s="770"/>
      <c r="AX119" s="770"/>
      <c r="AY119" s="770"/>
    </row>
    <row r="120">
      <c r="B120" s="813"/>
      <c r="G120" s="1383"/>
      <c r="AL120" s="1381"/>
      <c r="AM120" s="770"/>
      <c r="AN120" s="801"/>
      <c r="AO120" s="801"/>
      <c r="AP120" s="801"/>
      <c r="AQ120" s="770"/>
      <c r="AR120" s="1382"/>
      <c r="AS120" s="770"/>
      <c r="AT120" s="770"/>
      <c r="AU120" s="770"/>
      <c r="AV120" s="770"/>
      <c r="AW120" s="770"/>
      <c r="AX120" s="770"/>
      <c r="AY120" s="770"/>
    </row>
    <row r="121">
      <c r="B121" s="813"/>
      <c r="G121" s="1383"/>
      <c r="AL121" s="1381"/>
      <c r="AM121" s="770"/>
      <c r="AN121" s="801"/>
      <c r="AO121" s="801"/>
      <c r="AP121" s="801"/>
      <c r="AQ121" s="770"/>
      <c r="AR121" s="1382"/>
      <c r="AS121" s="770"/>
      <c r="AT121" s="770"/>
      <c r="AU121" s="770"/>
      <c r="AV121" s="770"/>
      <c r="AW121" s="770"/>
      <c r="AX121" s="770"/>
      <c r="AY121" s="770"/>
    </row>
    <row r="122">
      <c r="B122" s="813"/>
      <c r="G122" s="1383"/>
      <c r="AL122" s="1381"/>
      <c r="AM122" s="770"/>
      <c r="AN122" s="801"/>
      <c r="AO122" s="801"/>
      <c r="AP122" s="801"/>
      <c r="AQ122" s="770"/>
      <c r="AR122" s="1382"/>
      <c r="AS122" s="770"/>
      <c r="AT122" s="770"/>
      <c r="AU122" s="770"/>
      <c r="AV122" s="770"/>
      <c r="AW122" s="770"/>
      <c r="AX122" s="770"/>
      <c r="AY122" s="770"/>
    </row>
    <row r="123">
      <c r="B123" s="813"/>
      <c r="G123" s="1383"/>
      <c r="AL123" s="1381"/>
      <c r="AM123" s="770"/>
      <c r="AN123" s="801"/>
      <c r="AO123" s="801"/>
      <c r="AP123" s="801"/>
      <c r="AQ123" s="770"/>
      <c r="AR123" s="1382"/>
      <c r="AS123" s="770"/>
      <c r="AT123" s="770"/>
      <c r="AU123" s="770"/>
      <c r="AV123" s="770"/>
      <c r="AW123" s="770"/>
      <c r="AX123" s="770"/>
      <c r="AY123" s="770"/>
    </row>
    <row r="124">
      <c r="B124" s="813"/>
      <c r="G124" s="1383"/>
      <c r="AL124" s="1381"/>
      <c r="AM124" s="770"/>
      <c r="AN124" s="801"/>
      <c r="AO124" s="801"/>
      <c r="AP124" s="801"/>
      <c r="AQ124" s="770"/>
      <c r="AR124" s="1382"/>
      <c r="AS124" s="770"/>
      <c r="AT124" s="770"/>
      <c r="AU124" s="770"/>
      <c r="AV124" s="770"/>
      <c r="AW124" s="770"/>
      <c r="AX124" s="770"/>
      <c r="AY124" s="770"/>
    </row>
    <row r="125">
      <c r="B125" s="813"/>
      <c r="G125" s="1383"/>
      <c r="AL125" s="1381"/>
      <c r="AM125" s="770"/>
      <c r="AN125" s="801"/>
      <c r="AO125" s="801"/>
      <c r="AP125" s="801"/>
      <c r="AQ125" s="770"/>
      <c r="AR125" s="1382"/>
      <c r="AS125" s="770"/>
      <c r="AT125" s="770"/>
      <c r="AU125" s="770"/>
      <c r="AV125" s="770"/>
      <c r="AW125" s="770"/>
      <c r="AX125" s="770"/>
      <c r="AY125" s="770"/>
    </row>
    <row r="126">
      <c r="B126" s="813"/>
      <c r="G126" s="1383"/>
      <c r="AL126" s="1381"/>
      <c r="AM126" s="770"/>
      <c r="AN126" s="801"/>
      <c r="AO126" s="801"/>
      <c r="AP126" s="801"/>
      <c r="AQ126" s="770"/>
      <c r="AR126" s="1382"/>
      <c r="AS126" s="770"/>
      <c r="AT126" s="770"/>
      <c r="AU126" s="770"/>
      <c r="AV126" s="770"/>
      <c r="AW126" s="770"/>
      <c r="AX126" s="770"/>
      <c r="AY126" s="770"/>
    </row>
    <row r="127">
      <c r="B127" s="813"/>
      <c r="G127" s="1383"/>
      <c r="AL127" s="1381"/>
      <c r="AM127" s="770"/>
      <c r="AN127" s="801"/>
      <c r="AO127" s="801"/>
      <c r="AP127" s="801"/>
      <c r="AQ127" s="770"/>
      <c r="AR127" s="1382"/>
      <c r="AS127" s="770"/>
      <c r="AT127" s="770"/>
      <c r="AU127" s="770"/>
      <c r="AV127" s="770"/>
      <c r="AW127" s="770"/>
      <c r="AX127" s="770"/>
      <c r="AY127" s="770"/>
    </row>
    <row r="128">
      <c r="B128" s="813"/>
      <c r="G128" s="1383"/>
      <c r="AL128" s="1381"/>
      <c r="AM128" s="770"/>
      <c r="AN128" s="801"/>
      <c r="AO128" s="801"/>
      <c r="AP128" s="801"/>
      <c r="AQ128" s="770"/>
      <c r="AR128" s="1382"/>
      <c r="AS128" s="770"/>
      <c r="AT128" s="770"/>
      <c r="AU128" s="770"/>
      <c r="AV128" s="770"/>
      <c r="AW128" s="770"/>
      <c r="AX128" s="770"/>
      <c r="AY128" s="770"/>
    </row>
    <row r="129">
      <c r="B129" s="813"/>
      <c r="G129" s="1383"/>
      <c r="AL129" s="1381"/>
      <c r="AM129" s="770"/>
      <c r="AN129" s="801"/>
      <c r="AO129" s="801"/>
      <c r="AP129" s="801"/>
      <c r="AQ129" s="770"/>
      <c r="AR129" s="1382"/>
      <c r="AS129" s="770"/>
      <c r="AT129" s="770"/>
      <c r="AU129" s="770"/>
      <c r="AV129" s="770"/>
      <c r="AW129" s="770"/>
      <c r="AX129" s="770"/>
      <c r="AY129" s="770"/>
    </row>
    <row r="130">
      <c r="B130" s="813"/>
      <c r="G130" s="1383"/>
      <c r="AL130" s="1381"/>
      <c r="AM130" s="770"/>
      <c r="AN130" s="801"/>
      <c r="AO130" s="801"/>
      <c r="AP130" s="801"/>
      <c r="AQ130" s="770"/>
      <c r="AR130" s="1382"/>
      <c r="AS130" s="770"/>
      <c r="AT130" s="770"/>
      <c r="AU130" s="770"/>
      <c r="AV130" s="770"/>
      <c r="AW130" s="770"/>
      <c r="AX130" s="770"/>
      <c r="AY130" s="770"/>
    </row>
    <row r="131">
      <c r="B131" s="813"/>
      <c r="G131" s="1383"/>
      <c r="AL131" s="1381"/>
      <c r="AM131" s="770"/>
      <c r="AN131" s="801"/>
      <c r="AO131" s="801"/>
      <c r="AP131" s="801"/>
      <c r="AQ131" s="770"/>
      <c r="AR131" s="1382"/>
      <c r="AS131" s="770"/>
      <c r="AT131" s="770"/>
      <c r="AU131" s="770"/>
      <c r="AV131" s="770"/>
      <c r="AW131" s="770"/>
      <c r="AX131" s="770"/>
      <c r="AY131" s="770"/>
    </row>
    <row r="132">
      <c r="B132" s="813"/>
      <c r="G132" s="1383"/>
      <c r="AL132" s="1381"/>
      <c r="AM132" s="770"/>
      <c r="AN132" s="801"/>
      <c r="AO132" s="801"/>
      <c r="AP132" s="801"/>
      <c r="AQ132" s="770"/>
      <c r="AR132" s="1382"/>
      <c r="AS132" s="770"/>
      <c r="AT132" s="770"/>
      <c r="AU132" s="770"/>
      <c r="AV132" s="770"/>
      <c r="AW132" s="770"/>
      <c r="AX132" s="770"/>
      <c r="AY132" s="770"/>
    </row>
    <row r="133">
      <c r="B133" s="813"/>
      <c r="G133" s="1383"/>
      <c r="AL133" s="1381"/>
      <c r="AM133" s="770"/>
      <c r="AN133" s="801"/>
      <c r="AO133" s="801"/>
      <c r="AP133" s="801"/>
      <c r="AQ133" s="770"/>
      <c r="AR133" s="1382"/>
      <c r="AS133" s="770"/>
      <c r="AT133" s="770"/>
      <c r="AU133" s="770"/>
      <c r="AV133" s="770"/>
      <c r="AW133" s="770"/>
      <c r="AX133" s="770"/>
      <c r="AY133" s="770"/>
    </row>
    <row r="134">
      <c r="B134" s="813"/>
      <c r="G134" s="1383"/>
      <c r="AL134" s="1381"/>
      <c r="AM134" s="770"/>
      <c r="AN134" s="801"/>
      <c r="AO134" s="801"/>
      <c r="AP134" s="801"/>
      <c r="AQ134" s="770"/>
      <c r="AR134" s="1382"/>
      <c r="AS134" s="770"/>
      <c r="AT134" s="770"/>
      <c r="AU134" s="770"/>
      <c r="AV134" s="770"/>
      <c r="AW134" s="770"/>
      <c r="AX134" s="770"/>
      <c r="AY134" s="770"/>
    </row>
    <row r="135">
      <c r="B135" s="813"/>
      <c r="G135" s="1383"/>
      <c r="AL135" s="1381"/>
      <c r="AM135" s="770"/>
      <c r="AN135" s="801"/>
      <c r="AO135" s="801"/>
      <c r="AP135" s="801"/>
      <c r="AQ135" s="770"/>
      <c r="AR135" s="1382"/>
      <c r="AS135" s="770"/>
      <c r="AT135" s="770"/>
      <c r="AU135" s="770"/>
      <c r="AV135" s="770"/>
      <c r="AW135" s="770"/>
      <c r="AX135" s="770"/>
      <c r="AY135" s="770"/>
    </row>
    <row r="136">
      <c r="B136" s="813"/>
      <c r="G136" s="1383"/>
      <c r="AL136" s="1381"/>
      <c r="AM136" s="770"/>
      <c r="AN136" s="801"/>
      <c r="AO136" s="801"/>
      <c r="AP136" s="801"/>
      <c r="AQ136" s="770"/>
      <c r="AR136" s="1382"/>
      <c r="AS136" s="770"/>
      <c r="AT136" s="770"/>
      <c r="AU136" s="770"/>
      <c r="AV136" s="770"/>
      <c r="AW136" s="770"/>
      <c r="AX136" s="770"/>
      <c r="AY136" s="770"/>
    </row>
    <row r="137">
      <c r="B137" s="813"/>
      <c r="G137" s="1383"/>
      <c r="AL137" s="1381"/>
      <c r="AM137" s="770"/>
      <c r="AN137" s="801"/>
      <c r="AO137" s="801"/>
      <c r="AP137" s="801"/>
      <c r="AQ137" s="770"/>
      <c r="AR137" s="1382"/>
      <c r="AS137" s="770"/>
      <c r="AT137" s="770"/>
      <c r="AU137" s="770"/>
      <c r="AV137" s="770"/>
      <c r="AW137" s="770"/>
      <c r="AX137" s="770"/>
      <c r="AY137" s="770"/>
    </row>
    <row r="138">
      <c r="B138" s="813"/>
      <c r="G138" s="1383"/>
      <c r="AL138" s="1381"/>
      <c r="AM138" s="770"/>
      <c r="AN138" s="801"/>
      <c r="AO138" s="801"/>
      <c r="AP138" s="801"/>
      <c r="AQ138" s="770"/>
      <c r="AR138" s="1382"/>
      <c r="AS138" s="770"/>
      <c r="AT138" s="770"/>
      <c r="AU138" s="770"/>
      <c r="AV138" s="770"/>
      <c r="AW138" s="770"/>
      <c r="AX138" s="770"/>
      <c r="AY138" s="770"/>
    </row>
    <row r="139">
      <c r="B139" s="813"/>
      <c r="G139" s="1383"/>
      <c r="AL139" s="1381"/>
      <c r="AM139" s="770"/>
      <c r="AN139" s="801"/>
      <c r="AO139" s="801"/>
      <c r="AP139" s="801"/>
      <c r="AQ139" s="770"/>
      <c r="AR139" s="1382"/>
      <c r="AS139" s="770"/>
      <c r="AT139" s="770"/>
      <c r="AU139" s="770"/>
      <c r="AV139" s="770"/>
      <c r="AW139" s="770"/>
      <c r="AX139" s="770"/>
      <c r="AY139" s="770"/>
    </row>
    <row r="140">
      <c r="B140" s="813"/>
      <c r="G140" s="1383"/>
      <c r="AL140" s="1381"/>
      <c r="AM140" s="770"/>
      <c r="AN140" s="801"/>
      <c r="AO140" s="801"/>
      <c r="AP140" s="801"/>
      <c r="AQ140" s="770"/>
      <c r="AR140" s="1382"/>
      <c r="AS140" s="770"/>
      <c r="AT140" s="770"/>
      <c r="AU140" s="770"/>
      <c r="AV140" s="770"/>
      <c r="AW140" s="770"/>
      <c r="AX140" s="770"/>
      <c r="AY140" s="770"/>
    </row>
    <row r="141">
      <c r="B141" s="813"/>
      <c r="G141" s="1383"/>
      <c r="AL141" s="1381"/>
      <c r="AM141" s="770"/>
      <c r="AN141" s="801"/>
      <c r="AO141" s="801"/>
      <c r="AP141" s="801"/>
      <c r="AQ141" s="770"/>
      <c r="AR141" s="1382"/>
      <c r="AS141" s="770"/>
      <c r="AT141" s="770"/>
      <c r="AU141" s="770"/>
      <c r="AV141" s="770"/>
      <c r="AW141" s="770"/>
      <c r="AX141" s="770"/>
      <c r="AY141" s="770"/>
    </row>
    <row r="142">
      <c r="B142" s="813"/>
      <c r="G142" s="1383"/>
      <c r="AL142" s="1381"/>
      <c r="AM142" s="770"/>
      <c r="AN142" s="801"/>
      <c r="AO142" s="801"/>
      <c r="AP142" s="801"/>
      <c r="AQ142" s="770"/>
      <c r="AR142" s="1382"/>
      <c r="AS142" s="770"/>
      <c r="AT142" s="770"/>
      <c r="AU142" s="770"/>
      <c r="AV142" s="770"/>
      <c r="AW142" s="770"/>
      <c r="AX142" s="770"/>
      <c r="AY142" s="770"/>
    </row>
    <row r="143">
      <c r="B143" s="813"/>
      <c r="G143" s="1383"/>
      <c r="AL143" s="1381"/>
      <c r="AM143" s="770"/>
      <c r="AN143" s="801"/>
      <c r="AO143" s="801"/>
      <c r="AP143" s="801"/>
      <c r="AQ143" s="770"/>
      <c r="AR143" s="1382"/>
      <c r="AS143" s="770"/>
      <c r="AT143" s="770"/>
      <c r="AU143" s="770"/>
      <c r="AV143" s="770"/>
      <c r="AW143" s="770"/>
      <c r="AX143" s="770"/>
      <c r="AY143" s="770"/>
    </row>
    <row r="144">
      <c r="B144" s="813"/>
      <c r="G144" s="1383"/>
      <c r="AL144" s="1381"/>
      <c r="AM144" s="770"/>
      <c r="AN144" s="801"/>
      <c r="AO144" s="801"/>
      <c r="AP144" s="801"/>
      <c r="AQ144" s="770"/>
      <c r="AR144" s="1382"/>
      <c r="AS144" s="770"/>
      <c r="AT144" s="770"/>
      <c r="AU144" s="770"/>
      <c r="AV144" s="770"/>
      <c r="AW144" s="770"/>
      <c r="AX144" s="770"/>
      <c r="AY144" s="770"/>
    </row>
    <row r="145">
      <c r="B145" s="813"/>
      <c r="G145" s="1383"/>
      <c r="AL145" s="1381"/>
      <c r="AM145" s="770"/>
      <c r="AN145" s="801"/>
      <c r="AO145" s="801"/>
      <c r="AP145" s="801"/>
      <c r="AQ145" s="770"/>
      <c r="AR145" s="1382"/>
      <c r="AS145" s="770"/>
      <c r="AT145" s="770"/>
      <c r="AU145" s="770"/>
      <c r="AV145" s="770"/>
      <c r="AW145" s="770"/>
      <c r="AX145" s="770"/>
      <c r="AY145" s="770"/>
    </row>
    <row r="146">
      <c r="B146" s="813"/>
      <c r="G146" s="1383"/>
      <c r="AL146" s="1381"/>
      <c r="AM146" s="770"/>
      <c r="AN146" s="801"/>
      <c r="AO146" s="801"/>
      <c r="AP146" s="801"/>
      <c r="AQ146" s="770"/>
      <c r="AR146" s="1382"/>
      <c r="AS146" s="770"/>
      <c r="AT146" s="770"/>
      <c r="AU146" s="770"/>
      <c r="AV146" s="770"/>
      <c r="AW146" s="770"/>
      <c r="AX146" s="770"/>
      <c r="AY146" s="770"/>
    </row>
    <row r="147">
      <c r="B147" s="813"/>
      <c r="G147" s="1383"/>
      <c r="AL147" s="1381"/>
      <c r="AM147" s="770"/>
      <c r="AN147" s="801"/>
      <c r="AO147" s="801"/>
      <c r="AP147" s="801"/>
      <c r="AQ147" s="770"/>
      <c r="AR147" s="1382"/>
      <c r="AS147" s="770"/>
      <c r="AT147" s="770"/>
      <c r="AU147" s="770"/>
      <c r="AV147" s="770"/>
      <c r="AW147" s="770"/>
      <c r="AX147" s="770"/>
      <c r="AY147" s="770"/>
    </row>
    <row r="148">
      <c r="B148" s="813"/>
      <c r="G148" s="1383"/>
      <c r="AL148" s="1381"/>
      <c r="AM148" s="770"/>
      <c r="AN148" s="801"/>
      <c r="AO148" s="801"/>
      <c r="AP148" s="801"/>
      <c r="AQ148" s="770"/>
      <c r="AR148" s="1382"/>
      <c r="AS148" s="770"/>
      <c r="AT148" s="770"/>
      <c r="AU148" s="770"/>
      <c r="AV148" s="770"/>
      <c r="AW148" s="770"/>
      <c r="AX148" s="770"/>
      <c r="AY148" s="770"/>
    </row>
    <row r="149">
      <c r="B149" s="813"/>
      <c r="G149" s="1383"/>
      <c r="AL149" s="1381"/>
      <c r="AM149" s="770"/>
      <c r="AN149" s="801"/>
      <c r="AO149" s="801"/>
      <c r="AP149" s="801"/>
      <c r="AQ149" s="770"/>
      <c r="AR149" s="1382"/>
      <c r="AS149" s="770"/>
      <c r="AT149" s="770"/>
      <c r="AU149" s="770"/>
      <c r="AV149" s="770"/>
      <c r="AW149" s="770"/>
      <c r="AX149" s="770"/>
      <c r="AY149" s="770"/>
    </row>
    <row r="150">
      <c r="B150" s="813"/>
      <c r="G150" s="1383"/>
      <c r="AL150" s="1381"/>
      <c r="AM150" s="770"/>
      <c r="AN150" s="801"/>
      <c r="AO150" s="801"/>
      <c r="AP150" s="801"/>
      <c r="AQ150" s="770"/>
      <c r="AR150" s="1382"/>
      <c r="AS150" s="770"/>
      <c r="AT150" s="770"/>
      <c r="AU150" s="770"/>
      <c r="AV150" s="770"/>
      <c r="AW150" s="770"/>
      <c r="AX150" s="770"/>
      <c r="AY150" s="770"/>
    </row>
    <row r="151">
      <c r="B151" s="813"/>
      <c r="G151" s="1383"/>
      <c r="AL151" s="1381"/>
      <c r="AM151" s="770"/>
      <c r="AN151" s="801"/>
      <c r="AO151" s="801"/>
      <c r="AP151" s="801"/>
      <c r="AQ151" s="770"/>
      <c r="AR151" s="1382"/>
      <c r="AS151" s="770"/>
      <c r="AT151" s="770"/>
      <c r="AU151" s="770"/>
      <c r="AV151" s="770"/>
      <c r="AW151" s="770"/>
      <c r="AX151" s="770"/>
      <c r="AY151" s="770"/>
    </row>
    <row r="152">
      <c r="B152" s="813"/>
      <c r="G152" s="1383"/>
      <c r="AL152" s="1381"/>
      <c r="AM152" s="770"/>
      <c r="AN152" s="801"/>
      <c r="AO152" s="801"/>
      <c r="AP152" s="801"/>
      <c r="AQ152" s="770"/>
      <c r="AR152" s="1382"/>
      <c r="AS152" s="770"/>
      <c r="AT152" s="770"/>
      <c r="AU152" s="770"/>
      <c r="AV152" s="770"/>
      <c r="AW152" s="770"/>
      <c r="AX152" s="770"/>
      <c r="AY152" s="770"/>
    </row>
    <row r="153">
      <c r="B153" s="813"/>
      <c r="G153" s="1383"/>
      <c r="AL153" s="1381"/>
      <c r="AM153" s="770"/>
      <c r="AN153" s="801"/>
      <c r="AO153" s="801"/>
      <c r="AP153" s="801"/>
      <c r="AQ153" s="770"/>
      <c r="AR153" s="1382"/>
      <c r="AS153" s="770"/>
      <c r="AT153" s="770"/>
      <c r="AU153" s="770"/>
      <c r="AV153" s="770"/>
      <c r="AW153" s="770"/>
      <c r="AX153" s="770"/>
      <c r="AY153" s="770"/>
    </row>
    <row r="154">
      <c r="B154" s="813"/>
      <c r="G154" s="1383"/>
      <c r="AL154" s="1381"/>
      <c r="AM154" s="770"/>
      <c r="AN154" s="801"/>
      <c r="AO154" s="801"/>
      <c r="AP154" s="801"/>
      <c r="AQ154" s="770"/>
      <c r="AR154" s="1382"/>
      <c r="AS154" s="770"/>
      <c r="AT154" s="770"/>
      <c r="AU154" s="770"/>
      <c r="AV154" s="770"/>
      <c r="AW154" s="770"/>
      <c r="AX154" s="770"/>
      <c r="AY154" s="770"/>
    </row>
    <row r="155">
      <c r="B155" s="813"/>
      <c r="G155" s="1383"/>
      <c r="AL155" s="1381"/>
      <c r="AM155" s="770"/>
      <c r="AN155" s="801"/>
      <c r="AO155" s="801"/>
      <c r="AP155" s="801"/>
      <c r="AQ155" s="770"/>
      <c r="AR155" s="1382"/>
      <c r="AS155" s="770"/>
      <c r="AT155" s="770"/>
      <c r="AU155" s="770"/>
      <c r="AV155" s="770"/>
      <c r="AW155" s="770"/>
      <c r="AX155" s="770"/>
      <c r="AY155" s="770"/>
    </row>
    <row r="156">
      <c r="B156" s="813"/>
      <c r="G156" s="1383"/>
      <c r="AL156" s="1381"/>
      <c r="AM156" s="770"/>
      <c r="AN156" s="801"/>
      <c r="AO156" s="801"/>
      <c r="AP156" s="801"/>
      <c r="AQ156" s="770"/>
      <c r="AR156" s="1382"/>
      <c r="AS156" s="770"/>
      <c r="AT156" s="770"/>
      <c r="AU156" s="770"/>
      <c r="AV156" s="770"/>
      <c r="AW156" s="770"/>
      <c r="AX156" s="770"/>
      <c r="AY156" s="770"/>
    </row>
    <row r="157">
      <c r="B157" s="813"/>
      <c r="G157" s="1383"/>
      <c r="AL157" s="1381"/>
      <c r="AM157" s="770"/>
      <c r="AN157" s="801"/>
      <c r="AO157" s="801"/>
      <c r="AP157" s="801"/>
      <c r="AQ157" s="770"/>
      <c r="AR157" s="1382"/>
      <c r="AS157" s="770"/>
      <c r="AT157" s="770"/>
      <c r="AU157" s="770"/>
      <c r="AV157" s="770"/>
      <c r="AW157" s="770"/>
      <c r="AX157" s="770"/>
      <c r="AY157" s="770"/>
    </row>
    <row r="158">
      <c r="B158" s="813"/>
      <c r="G158" s="1383"/>
      <c r="AL158" s="1381"/>
      <c r="AM158" s="770"/>
      <c r="AN158" s="801"/>
      <c r="AO158" s="801"/>
      <c r="AP158" s="801"/>
      <c r="AQ158" s="770"/>
      <c r="AR158" s="1382"/>
      <c r="AS158" s="770"/>
      <c r="AT158" s="770"/>
      <c r="AU158" s="770"/>
      <c r="AV158" s="770"/>
      <c r="AW158" s="770"/>
      <c r="AX158" s="770"/>
      <c r="AY158" s="770"/>
    </row>
    <row r="159">
      <c r="B159" s="813"/>
      <c r="G159" s="1383"/>
      <c r="AL159" s="1381"/>
      <c r="AM159" s="770"/>
      <c r="AN159" s="801"/>
      <c r="AO159" s="801"/>
      <c r="AP159" s="801"/>
      <c r="AQ159" s="770"/>
      <c r="AR159" s="1382"/>
      <c r="AS159" s="770"/>
      <c r="AT159" s="770"/>
      <c r="AU159" s="770"/>
      <c r="AV159" s="770"/>
      <c r="AW159" s="770"/>
      <c r="AX159" s="770"/>
      <c r="AY159" s="770"/>
    </row>
    <row r="160">
      <c r="B160" s="813"/>
      <c r="G160" s="1383"/>
      <c r="AL160" s="1381"/>
      <c r="AM160" s="770"/>
      <c r="AN160" s="801"/>
      <c r="AO160" s="801"/>
      <c r="AP160" s="801"/>
      <c r="AQ160" s="770"/>
      <c r="AR160" s="1382"/>
      <c r="AS160" s="770"/>
      <c r="AT160" s="770"/>
      <c r="AU160" s="770"/>
      <c r="AV160" s="770"/>
      <c r="AW160" s="770"/>
      <c r="AX160" s="770"/>
      <c r="AY160" s="770"/>
    </row>
    <row r="161">
      <c r="B161" s="813"/>
      <c r="G161" s="1383"/>
      <c r="AL161" s="1381"/>
      <c r="AM161" s="770"/>
      <c r="AN161" s="801"/>
      <c r="AO161" s="801"/>
      <c r="AP161" s="801"/>
      <c r="AQ161" s="770"/>
      <c r="AR161" s="1382"/>
      <c r="AS161" s="770"/>
      <c r="AT161" s="770"/>
      <c r="AU161" s="770"/>
      <c r="AV161" s="770"/>
      <c r="AW161" s="770"/>
      <c r="AX161" s="770"/>
      <c r="AY161" s="770"/>
    </row>
    <row r="162">
      <c r="B162" s="813"/>
      <c r="G162" s="1383"/>
      <c r="AL162" s="1381"/>
      <c r="AM162" s="770"/>
      <c r="AN162" s="801"/>
      <c r="AO162" s="801"/>
      <c r="AP162" s="801"/>
      <c r="AQ162" s="770"/>
      <c r="AR162" s="1382"/>
      <c r="AS162" s="770"/>
      <c r="AT162" s="770"/>
      <c r="AU162" s="770"/>
      <c r="AV162" s="770"/>
      <c r="AW162" s="770"/>
      <c r="AX162" s="770"/>
      <c r="AY162" s="770"/>
    </row>
    <row r="163">
      <c r="B163" s="813"/>
      <c r="G163" s="1383"/>
      <c r="AL163" s="1381"/>
      <c r="AM163" s="770"/>
      <c r="AN163" s="801"/>
      <c r="AO163" s="801"/>
      <c r="AP163" s="801"/>
      <c r="AQ163" s="770"/>
      <c r="AR163" s="1382"/>
      <c r="AS163" s="770"/>
      <c r="AT163" s="770"/>
      <c r="AU163" s="770"/>
      <c r="AV163" s="770"/>
      <c r="AW163" s="770"/>
      <c r="AX163" s="770"/>
      <c r="AY163" s="770"/>
    </row>
    <row r="164">
      <c r="B164" s="813"/>
      <c r="G164" s="1383"/>
      <c r="AL164" s="1381"/>
      <c r="AM164" s="770"/>
      <c r="AN164" s="801"/>
      <c r="AO164" s="801"/>
      <c r="AP164" s="801"/>
      <c r="AQ164" s="770"/>
      <c r="AR164" s="1382"/>
      <c r="AS164" s="770"/>
      <c r="AT164" s="770"/>
      <c r="AU164" s="770"/>
      <c r="AV164" s="770"/>
      <c r="AW164" s="770"/>
      <c r="AX164" s="770"/>
      <c r="AY164" s="770"/>
    </row>
    <row r="165">
      <c r="B165" s="813"/>
      <c r="G165" s="1383"/>
      <c r="AL165" s="1381"/>
      <c r="AM165" s="770"/>
      <c r="AN165" s="801"/>
      <c r="AO165" s="801"/>
      <c r="AP165" s="801"/>
      <c r="AQ165" s="770"/>
      <c r="AR165" s="1382"/>
      <c r="AS165" s="770"/>
      <c r="AT165" s="770"/>
      <c r="AU165" s="770"/>
      <c r="AV165" s="770"/>
      <c r="AW165" s="770"/>
      <c r="AX165" s="770"/>
      <c r="AY165" s="770"/>
    </row>
    <row r="166">
      <c r="B166" s="813"/>
      <c r="G166" s="1383"/>
      <c r="AL166" s="1381"/>
      <c r="AM166" s="770"/>
      <c r="AN166" s="801"/>
      <c r="AO166" s="801"/>
      <c r="AP166" s="801"/>
      <c r="AQ166" s="770"/>
      <c r="AR166" s="1382"/>
      <c r="AS166" s="770"/>
      <c r="AT166" s="770"/>
      <c r="AU166" s="770"/>
      <c r="AV166" s="770"/>
      <c r="AW166" s="770"/>
      <c r="AX166" s="770"/>
      <c r="AY166" s="770"/>
    </row>
    <row r="167">
      <c r="B167" s="813"/>
      <c r="G167" s="1383"/>
      <c r="AL167" s="1381"/>
      <c r="AM167" s="770"/>
      <c r="AN167" s="801"/>
      <c r="AO167" s="801"/>
      <c r="AP167" s="801"/>
      <c r="AQ167" s="770"/>
      <c r="AR167" s="1382"/>
      <c r="AS167" s="770"/>
      <c r="AT167" s="770"/>
      <c r="AU167" s="770"/>
      <c r="AV167" s="770"/>
      <c r="AW167" s="770"/>
      <c r="AX167" s="770"/>
      <c r="AY167" s="770"/>
    </row>
    <row r="168">
      <c r="B168" s="813"/>
      <c r="G168" s="1383"/>
      <c r="AL168" s="1381"/>
      <c r="AM168" s="770"/>
      <c r="AN168" s="801"/>
      <c r="AO168" s="801"/>
      <c r="AP168" s="801"/>
      <c r="AQ168" s="770"/>
      <c r="AR168" s="1382"/>
      <c r="AS168" s="770"/>
      <c r="AT168" s="770"/>
      <c r="AU168" s="770"/>
      <c r="AV168" s="770"/>
      <c r="AW168" s="770"/>
      <c r="AX168" s="770"/>
      <c r="AY168" s="770"/>
    </row>
    <row r="169">
      <c r="B169" s="813"/>
      <c r="G169" s="1383"/>
      <c r="AL169" s="1381"/>
      <c r="AM169" s="770"/>
      <c r="AN169" s="801"/>
      <c r="AO169" s="801"/>
      <c r="AP169" s="801"/>
      <c r="AQ169" s="770"/>
      <c r="AR169" s="1382"/>
      <c r="AS169" s="770"/>
      <c r="AT169" s="770"/>
      <c r="AU169" s="770"/>
      <c r="AV169" s="770"/>
      <c r="AW169" s="770"/>
      <c r="AX169" s="770"/>
      <c r="AY169" s="770"/>
    </row>
    <row r="170">
      <c r="B170" s="813"/>
      <c r="G170" s="1383"/>
      <c r="AL170" s="1381"/>
      <c r="AM170" s="770"/>
      <c r="AN170" s="801"/>
      <c r="AO170" s="801"/>
      <c r="AP170" s="801"/>
      <c r="AQ170" s="770"/>
      <c r="AR170" s="1382"/>
      <c r="AS170" s="770"/>
      <c r="AT170" s="770"/>
      <c r="AU170" s="770"/>
      <c r="AV170" s="770"/>
      <c r="AW170" s="770"/>
      <c r="AX170" s="770"/>
      <c r="AY170" s="770"/>
    </row>
    <row r="171">
      <c r="B171" s="813"/>
      <c r="G171" s="1383"/>
      <c r="AL171" s="1381"/>
      <c r="AM171" s="770"/>
      <c r="AN171" s="801"/>
      <c r="AO171" s="801"/>
      <c r="AP171" s="801"/>
      <c r="AQ171" s="770"/>
      <c r="AR171" s="1382"/>
      <c r="AS171" s="770"/>
      <c r="AT171" s="770"/>
      <c r="AU171" s="770"/>
      <c r="AV171" s="770"/>
      <c r="AW171" s="770"/>
      <c r="AX171" s="770"/>
      <c r="AY171" s="770"/>
    </row>
    <row r="172">
      <c r="B172" s="813"/>
      <c r="G172" s="1383"/>
      <c r="AL172" s="1381"/>
      <c r="AM172" s="770"/>
      <c r="AN172" s="801"/>
      <c r="AO172" s="801"/>
      <c r="AP172" s="801"/>
      <c r="AQ172" s="770"/>
      <c r="AR172" s="1382"/>
      <c r="AS172" s="770"/>
      <c r="AT172" s="770"/>
      <c r="AU172" s="770"/>
      <c r="AV172" s="770"/>
      <c r="AW172" s="770"/>
      <c r="AX172" s="770"/>
      <c r="AY172" s="770"/>
    </row>
    <row r="173">
      <c r="B173" s="813"/>
      <c r="G173" s="1383"/>
      <c r="AL173" s="1381"/>
      <c r="AM173" s="770"/>
      <c r="AN173" s="801"/>
      <c r="AO173" s="801"/>
      <c r="AP173" s="801"/>
      <c r="AQ173" s="770"/>
      <c r="AR173" s="1382"/>
      <c r="AS173" s="770"/>
      <c r="AT173" s="770"/>
      <c r="AU173" s="770"/>
      <c r="AV173" s="770"/>
      <c r="AW173" s="770"/>
      <c r="AX173" s="770"/>
      <c r="AY173" s="770"/>
    </row>
    <row r="174">
      <c r="B174" s="813"/>
      <c r="G174" s="1383"/>
      <c r="AL174" s="1381"/>
      <c r="AM174" s="770"/>
      <c r="AN174" s="801"/>
      <c r="AO174" s="801"/>
      <c r="AP174" s="801"/>
      <c r="AQ174" s="770"/>
      <c r="AR174" s="1382"/>
      <c r="AS174" s="770"/>
      <c r="AT174" s="770"/>
      <c r="AU174" s="770"/>
      <c r="AV174" s="770"/>
      <c r="AW174" s="770"/>
      <c r="AX174" s="770"/>
      <c r="AY174" s="770"/>
    </row>
    <row r="175">
      <c r="B175" s="813"/>
      <c r="G175" s="1383"/>
      <c r="AL175" s="1381"/>
      <c r="AM175" s="770"/>
      <c r="AN175" s="801"/>
      <c r="AO175" s="801"/>
      <c r="AP175" s="801"/>
      <c r="AQ175" s="770"/>
      <c r="AR175" s="1382"/>
      <c r="AS175" s="770"/>
      <c r="AT175" s="770"/>
      <c r="AU175" s="770"/>
      <c r="AV175" s="770"/>
      <c r="AW175" s="770"/>
      <c r="AX175" s="770"/>
      <c r="AY175" s="770"/>
    </row>
    <row r="176">
      <c r="B176" s="813"/>
      <c r="G176" s="1383"/>
      <c r="AL176" s="1381"/>
      <c r="AM176" s="770"/>
      <c r="AN176" s="801"/>
      <c r="AO176" s="801"/>
      <c r="AP176" s="801"/>
      <c r="AQ176" s="770"/>
      <c r="AR176" s="1382"/>
      <c r="AS176" s="770"/>
      <c r="AT176" s="770"/>
      <c r="AU176" s="770"/>
      <c r="AV176" s="770"/>
      <c r="AW176" s="770"/>
      <c r="AX176" s="770"/>
      <c r="AY176" s="770"/>
    </row>
    <row r="177">
      <c r="B177" s="813"/>
      <c r="G177" s="1383"/>
      <c r="AL177" s="1381"/>
      <c r="AM177" s="770"/>
      <c r="AN177" s="801"/>
      <c r="AO177" s="801"/>
      <c r="AP177" s="801"/>
      <c r="AQ177" s="770"/>
      <c r="AR177" s="1382"/>
      <c r="AS177" s="770"/>
      <c r="AT177" s="770"/>
      <c r="AU177" s="770"/>
      <c r="AV177" s="770"/>
      <c r="AW177" s="770"/>
      <c r="AX177" s="770"/>
      <c r="AY177" s="770"/>
    </row>
    <row r="178">
      <c r="B178" s="813"/>
      <c r="G178" s="1383"/>
      <c r="AL178" s="1381"/>
      <c r="AM178" s="770"/>
      <c r="AN178" s="801"/>
      <c r="AO178" s="801"/>
      <c r="AP178" s="801"/>
      <c r="AQ178" s="770"/>
      <c r="AR178" s="1382"/>
      <c r="AS178" s="770"/>
      <c r="AT178" s="770"/>
      <c r="AU178" s="770"/>
      <c r="AV178" s="770"/>
      <c r="AW178" s="770"/>
      <c r="AX178" s="770"/>
      <c r="AY178" s="770"/>
    </row>
    <row r="179">
      <c r="B179" s="813"/>
      <c r="G179" s="1383"/>
      <c r="AL179" s="1381"/>
      <c r="AM179" s="770"/>
      <c r="AN179" s="801"/>
      <c r="AO179" s="801"/>
      <c r="AP179" s="801"/>
      <c r="AQ179" s="770"/>
      <c r="AR179" s="1382"/>
      <c r="AS179" s="770"/>
      <c r="AT179" s="770"/>
      <c r="AU179" s="770"/>
      <c r="AV179" s="770"/>
      <c r="AW179" s="770"/>
      <c r="AX179" s="770"/>
      <c r="AY179" s="770"/>
    </row>
    <row r="180">
      <c r="B180" s="813"/>
      <c r="G180" s="1383"/>
      <c r="AL180" s="1381"/>
      <c r="AM180" s="770"/>
      <c r="AN180" s="801"/>
      <c r="AO180" s="801"/>
      <c r="AP180" s="801"/>
      <c r="AQ180" s="770"/>
      <c r="AR180" s="1382"/>
      <c r="AS180" s="770"/>
      <c r="AT180" s="770"/>
      <c r="AU180" s="770"/>
      <c r="AV180" s="770"/>
      <c r="AW180" s="770"/>
      <c r="AX180" s="770"/>
      <c r="AY180" s="770"/>
    </row>
    <row r="181">
      <c r="B181" s="813"/>
      <c r="G181" s="1383"/>
      <c r="AL181" s="1381"/>
      <c r="AM181" s="770"/>
      <c r="AN181" s="801"/>
      <c r="AO181" s="801"/>
      <c r="AP181" s="801"/>
      <c r="AQ181" s="770"/>
      <c r="AR181" s="1382"/>
      <c r="AS181" s="770"/>
      <c r="AT181" s="770"/>
      <c r="AU181" s="770"/>
      <c r="AV181" s="770"/>
      <c r="AW181" s="770"/>
      <c r="AX181" s="770"/>
      <c r="AY181" s="770"/>
    </row>
    <row r="182">
      <c r="B182" s="813"/>
      <c r="G182" s="1383"/>
      <c r="AL182" s="1381"/>
      <c r="AM182" s="770"/>
      <c r="AN182" s="801"/>
      <c r="AO182" s="801"/>
      <c r="AP182" s="801"/>
      <c r="AQ182" s="770"/>
      <c r="AR182" s="1382"/>
      <c r="AS182" s="770"/>
      <c r="AT182" s="770"/>
      <c r="AU182" s="770"/>
      <c r="AV182" s="770"/>
      <c r="AW182" s="770"/>
      <c r="AX182" s="770"/>
      <c r="AY182" s="770"/>
    </row>
    <row r="183">
      <c r="B183" s="813"/>
      <c r="G183" s="1383"/>
      <c r="AL183" s="1381"/>
      <c r="AM183" s="770"/>
      <c r="AN183" s="801"/>
      <c r="AO183" s="801"/>
      <c r="AP183" s="801"/>
      <c r="AQ183" s="770"/>
      <c r="AR183" s="1382"/>
      <c r="AS183" s="770"/>
      <c r="AT183" s="770"/>
      <c r="AU183" s="770"/>
      <c r="AV183" s="770"/>
      <c r="AW183" s="770"/>
      <c r="AX183" s="770"/>
      <c r="AY183" s="770"/>
    </row>
    <row r="184">
      <c r="B184" s="813"/>
      <c r="G184" s="1383"/>
      <c r="AL184" s="1381"/>
      <c r="AM184" s="770"/>
      <c r="AN184" s="801"/>
      <c r="AO184" s="801"/>
      <c r="AP184" s="801"/>
      <c r="AQ184" s="770"/>
      <c r="AR184" s="1382"/>
      <c r="AS184" s="770"/>
      <c r="AT184" s="770"/>
      <c r="AU184" s="770"/>
      <c r="AV184" s="770"/>
      <c r="AW184" s="770"/>
      <c r="AX184" s="770"/>
      <c r="AY184" s="770"/>
    </row>
    <row r="185">
      <c r="B185" s="813"/>
      <c r="G185" s="1383"/>
      <c r="AL185" s="1381"/>
      <c r="AM185" s="770"/>
      <c r="AN185" s="801"/>
      <c r="AO185" s="801"/>
      <c r="AP185" s="801"/>
      <c r="AQ185" s="770"/>
      <c r="AR185" s="1382"/>
      <c r="AS185" s="770"/>
      <c r="AT185" s="770"/>
      <c r="AU185" s="770"/>
      <c r="AV185" s="770"/>
      <c r="AW185" s="770"/>
      <c r="AX185" s="770"/>
      <c r="AY185" s="770"/>
    </row>
    <row r="186">
      <c r="B186" s="813"/>
      <c r="G186" s="1383"/>
      <c r="AL186" s="1381"/>
      <c r="AM186" s="770"/>
      <c r="AN186" s="801"/>
      <c r="AO186" s="801"/>
      <c r="AP186" s="801"/>
      <c r="AQ186" s="770"/>
      <c r="AR186" s="1382"/>
      <c r="AS186" s="770"/>
      <c r="AT186" s="770"/>
      <c r="AU186" s="770"/>
      <c r="AV186" s="770"/>
      <c r="AW186" s="770"/>
      <c r="AX186" s="770"/>
      <c r="AY186" s="770"/>
    </row>
    <row r="187">
      <c r="B187" s="813"/>
      <c r="G187" s="1383"/>
      <c r="AL187" s="1381"/>
      <c r="AM187" s="770"/>
      <c r="AN187" s="801"/>
      <c r="AO187" s="801"/>
      <c r="AP187" s="801"/>
      <c r="AQ187" s="770"/>
      <c r="AR187" s="1382"/>
      <c r="AS187" s="770"/>
      <c r="AT187" s="770"/>
      <c r="AU187" s="770"/>
      <c r="AV187" s="770"/>
      <c r="AW187" s="770"/>
      <c r="AX187" s="770"/>
      <c r="AY187" s="770"/>
    </row>
    <row r="188">
      <c r="B188" s="813"/>
      <c r="G188" s="1383"/>
      <c r="AL188" s="1381"/>
      <c r="AM188" s="770"/>
      <c r="AN188" s="801"/>
      <c r="AO188" s="801"/>
      <c r="AP188" s="801"/>
      <c r="AQ188" s="770"/>
      <c r="AR188" s="1382"/>
      <c r="AS188" s="770"/>
      <c r="AT188" s="770"/>
      <c r="AU188" s="770"/>
      <c r="AV188" s="770"/>
      <c r="AW188" s="770"/>
      <c r="AX188" s="770"/>
      <c r="AY188" s="770"/>
    </row>
    <row r="189">
      <c r="B189" s="813"/>
      <c r="G189" s="1383"/>
      <c r="AL189" s="1381"/>
      <c r="AM189" s="770"/>
      <c r="AN189" s="801"/>
      <c r="AO189" s="801"/>
      <c r="AP189" s="801"/>
      <c r="AQ189" s="770"/>
      <c r="AR189" s="1382"/>
      <c r="AS189" s="770"/>
      <c r="AT189" s="770"/>
      <c r="AU189" s="770"/>
      <c r="AV189" s="770"/>
      <c r="AW189" s="770"/>
      <c r="AX189" s="770"/>
      <c r="AY189" s="770"/>
    </row>
    <row r="190">
      <c r="B190" s="813"/>
      <c r="G190" s="1383"/>
      <c r="AL190" s="1381"/>
      <c r="AM190" s="770"/>
      <c r="AN190" s="801"/>
      <c r="AO190" s="801"/>
      <c r="AP190" s="801"/>
      <c r="AQ190" s="770"/>
      <c r="AR190" s="1382"/>
      <c r="AS190" s="770"/>
      <c r="AT190" s="770"/>
      <c r="AU190" s="770"/>
      <c r="AV190" s="770"/>
      <c r="AW190" s="770"/>
      <c r="AX190" s="770"/>
      <c r="AY190" s="770"/>
    </row>
    <row r="191">
      <c r="B191" s="813"/>
      <c r="G191" s="1383"/>
      <c r="AL191" s="1381"/>
      <c r="AM191" s="770"/>
      <c r="AN191" s="801"/>
      <c r="AO191" s="801"/>
      <c r="AP191" s="801"/>
      <c r="AQ191" s="770"/>
      <c r="AR191" s="1382"/>
      <c r="AS191" s="770"/>
      <c r="AT191" s="770"/>
      <c r="AU191" s="770"/>
      <c r="AV191" s="770"/>
      <c r="AW191" s="770"/>
      <c r="AX191" s="770"/>
      <c r="AY191" s="770"/>
    </row>
    <row r="192">
      <c r="B192" s="813"/>
      <c r="G192" s="1383"/>
      <c r="AL192" s="1381"/>
      <c r="AM192" s="770"/>
      <c r="AN192" s="801"/>
      <c r="AO192" s="801"/>
      <c r="AP192" s="801"/>
      <c r="AQ192" s="770"/>
      <c r="AR192" s="1382"/>
      <c r="AS192" s="770"/>
      <c r="AT192" s="770"/>
      <c r="AU192" s="770"/>
      <c r="AV192" s="770"/>
      <c r="AW192" s="770"/>
      <c r="AX192" s="770"/>
      <c r="AY192" s="770"/>
    </row>
    <row r="193">
      <c r="B193" s="813"/>
      <c r="G193" s="1383"/>
      <c r="AL193" s="1381"/>
      <c r="AM193" s="770"/>
      <c r="AN193" s="801"/>
      <c r="AO193" s="801"/>
      <c r="AP193" s="801"/>
      <c r="AQ193" s="770"/>
      <c r="AR193" s="1382"/>
      <c r="AS193" s="770"/>
      <c r="AT193" s="770"/>
      <c r="AU193" s="770"/>
      <c r="AV193" s="770"/>
      <c r="AW193" s="770"/>
      <c r="AX193" s="770"/>
      <c r="AY193" s="770"/>
    </row>
    <row r="194">
      <c r="B194" s="813"/>
      <c r="G194" s="1383"/>
      <c r="AL194" s="1381"/>
      <c r="AM194" s="770"/>
      <c r="AN194" s="801"/>
      <c r="AO194" s="801"/>
      <c r="AP194" s="801"/>
      <c r="AQ194" s="770"/>
      <c r="AR194" s="1382"/>
      <c r="AS194" s="770"/>
      <c r="AT194" s="770"/>
      <c r="AU194" s="770"/>
      <c r="AV194" s="770"/>
      <c r="AW194" s="770"/>
      <c r="AX194" s="770"/>
      <c r="AY194" s="770"/>
    </row>
    <row r="195">
      <c r="B195" s="813"/>
      <c r="G195" s="1383"/>
      <c r="AL195" s="1381"/>
      <c r="AM195" s="770"/>
      <c r="AN195" s="801"/>
      <c r="AO195" s="801"/>
      <c r="AP195" s="801"/>
      <c r="AQ195" s="770"/>
      <c r="AR195" s="1382"/>
      <c r="AS195" s="770"/>
      <c r="AT195" s="770"/>
      <c r="AU195" s="770"/>
      <c r="AV195" s="770"/>
      <c r="AW195" s="770"/>
      <c r="AX195" s="770"/>
      <c r="AY195" s="770"/>
    </row>
    <row r="196">
      <c r="B196" s="813"/>
      <c r="G196" s="1383"/>
      <c r="AL196" s="1381"/>
      <c r="AM196" s="770"/>
      <c r="AN196" s="801"/>
      <c r="AO196" s="801"/>
      <c r="AP196" s="801"/>
      <c r="AQ196" s="770"/>
      <c r="AR196" s="1382"/>
      <c r="AS196" s="770"/>
      <c r="AT196" s="770"/>
      <c r="AU196" s="770"/>
      <c r="AV196" s="770"/>
      <c r="AW196" s="770"/>
      <c r="AX196" s="770"/>
      <c r="AY196" s="770"/>
    </row>
    <row r="197">
      <c r="B197" s="813"/>
      <c r="G197" s="1383"/>
      <c r="AL197" s="1381"/>
      <c r="AM197" s="770"/>
      <c r="AN197" s="801"/>
      <c r="AO197" s="801"/>
      <c r="AP197" s="801"/>
      <c r="AQ197" s="770"/>
      <c r="AR197" s="1382"/>
      <c r="AS197" s="770"/>
      <c r="AT197" s="770"/>
      <c r="AU197" s="770"/>
      <c r="AV197" s="770"/>
      <c r="AW197" s="770"/>
      <c r="AX197" s="770"/>
      <c r="AY197" s="770"/>
    </row>
    <row r="198">
      <c r="B198" s="813"/>
      <c r="G198" s="1383"/>
      <c r="AL198" s="1381"/>
      <c r="AM198" s="770"/>
      <c r="AN198" s="801"/>
      <c r="AO198" s="801"/>
      <c r="AP198" s="801"/>
      <c r="AQ198" s="770"/>
      <c r="AR198" s="1382"/>
      <c r="AS198" s="770"/>
      <c r="AT198" s="770"/>
      <c r="AU198" s="770"/>
      <c r="AV198" s="770"/>
      <c r="AW198" s="770"/>
      <c r="AX198" s="770"/>
      <c r="AY198" s="770"/>
    </row>
    <row r="199">
      <c r="B199" s="813"/>
      <c r="G199" s="1383"/>
      <c r="AL199" s="1381"/>
      <c r="AM199" s="770"/>
      <c r="AN199" s="801"/>
      <c r="AO199" s="801"/>
      <c r="AP199" s="801"/>
      <c r="AQ199" s="770"/>
      <c r="AR199" s="1382"/>
      <c r="AS199" s="770"/>
      <c r="AT199" s="770"/>
      <c r="AU199" s="770"/>
      <c r="AV199" s="770"/>
      <c r="AW199" s="770"/>
      <c r="AX199" s="770"/>
      <c r="AY199" s="770"/>
    </row>
    <row r="200">
      <c r="B200" s="813"/>
      <c r="G200" s="1383"/>
      <c r="AL200" s="1381"/>
      <c r="AM200" s="770"/>
      <c r="AN200" s="801"/>
      <c r="AO200" s="801"/>
      <c r="AP200" s="801"/>
      <c r="AQ200" s="770"/>
      <c r="AR200" s="1382"/>
      <c r="AS200" s="770"/>
      <c r="AT200" s="770"/>
      <c r="AU200" s="770"/>
      <c r="AV200" s="770"/>
      <c r="AW200" s="770"/>
      <c r="AX200" s="770"/>
      <c r="AY200" s="770"/>
    </row>
    <row r="201">
      <c r="B201" s="813"/>
      <c r="G201" s="1383"/>
      <c r="AL201" s="1381"/>
      <c r="AM201" s="770"/>
      <c r="AN201" s="801"/>
      <c r="AO201" s="801"/>
      <c r="AP201" s="801"/>
      <c r="AQ201" s="770"/>
      <c r="AR201" s="1382"/>
      <c r="AS201" s="770"/>
      <c r="AT201" s="770"/>
      <c r="AU201" s="770"/>
      <c r="AV201" s="770"/>
      <c r="AW201" s="770"/>
      <c r="AX201" s="770"/>
      <c r="AY201" s="770"/>
    </row>
    <row r="202">
      <c r="B202" s="813"/>
      <c r="G202" s="1383"/>
      <c r="AL202" s="1381"/>
      <c r="AM202" s="770"/>
      <c r="AN202" s="801"/>
      <c r="AO202" s="801"/>
      <c r="AP202" s="801"/>
      <c r="AQ202" s="770"/>
      <c r="AR202" s="1382"/>
      <c r="AS202" s="770"/>
      <c r="AT202" s="770"/>
      <c r="AU202" s="770"/>
      <c r="AV202" s="770"/>
      <c r="AW202" s="770"/>
      <c r="AX202" s="770"/>
      <c r="AY202" s="770"/>
    </row>
    <row r="203">
      <c r="B203" s="813"/>
      <c r="G203" s="1383"/>
      <c r="AL203" s="1381"/>
      <c r="AM203" s="770"/>
      <c r="AN203" s="801"/>
      <c r="AO203" s="801"/>
      <c r="AP203" s="801"/>
      <c r="AQ203" s="770"/>
      <c r="AR203" s="1382"/>
      <c r="AS203" s="770"/>
      <c r="AT203" s="770"/>
      <c r="AU203" s="770"/>
      <c r="AV203" s="770"/>
      <c r="AW203" s="770"/>
      <c r="AX203" s="770"/>
      <c r="AY203" s="770"/>
    </row>
    <row r="204">
      <c r="B204" s="813"/>
      <c r="G204" s="1383"/>
      <c r="AL204" s="1381"/>
      <c r="AM204" s="770"/>
      <c r="AN204" s="801"/>
      <c r="AO204" s="801"/>
      <c r="AP204" s="801"/>
      <c r="AQ204" s="770"/>
      <c r="AR204" s="1382"/>
      <c r="AS204" s="770"/>
      <c r="AT204" s="770"/>
      <c r="AU204" s="770"/>
      <c r="AV204" s="770"/>
      <c r="AW204" s="770"/>
      <c r="AX204" s="770"/>
      <c r="AY204" s="770"/>
    </row>
    <row r="205">
      <c r="B205" s="813"/>
      <c r="G205" s="1383"/>
      <c r="AL205" s="1381"/>
      <c r="AM205" s="770"/>
      <c r="AN205" s="801"/>
      <c r="AO205" s="801"/>
      <c r="AP205" s="801"/>
      <c r="AQ205" s="770"/>
      <c r="AR205" s="1382"/>
      <c r="AS205" s="770"/>
      <c r="AT205" s="770"/>
      <c r="AU205" s="770"/>
      <c r="AV205" s="770"/>
      <c r="AW205" s="770"/>
      <c r="AX205" s="770"/>
      <c r="AY205" s="770"/>
    </row>
    <row r="206">
      <c r="B206" s="813"/>
      <c r="G206" s="1383"/>
      <c r="AL206" s="1381"/>
      <c r="AM206" s="770"/>
      <c r="AN206" s="801"/>
      <c r="AO206" s="801"/>
      <c r="AP206" s="801"/>
      <c r="AQ206" s="770"/>
      <c r="AR206" s="1382"/>
      <c r="AS206" s="770"/>
      <c r="AT206" s="770"/>
      <c r="AU206" s="770"/>
      <c r="AV206" s="770"/>
      <c r="AW206" s="770"/>
      <c r="AX206" s="770"/>
      <c r="AY206" s="770"/>
    </row>
    <row r="207">
      <c r="B207" s="813"/>
      <c r="G207" s="1383"/>
      <c r="AL207" s="1381"/>
      <c r="AM207" s="770"/>
      <c r="AN207" s="801"/>
      <c r="AO207" s="801"/>
      <c r="AP207" s="801"/>
      <c r="AQ207" s="770"/>
      <c r="AR207" s="1382"/>
      <c r="AS207" s="770"/>
      <c r="AT207" s="770"/>
      <c r="AU207" s="770"/>
      <c r="AV207" s="770"/>
      <c r="AW207" s="770"/>
      <c r="AX207" s="770"/>
      <c r="AY207" s="770"/>
    </row>
    <row r="208">
      <c r="B208" s="813"/>
      <c r="G208" s="1383"/>
      <c r="AL208" s="1381"/>
      <c r="AM208" s="770"/>
      <c r="AN208" s="801"/>
      <c r="AO208" s="801"/>
      <c r="AP208" s="801"/>
      <c r="AQ208" s="770"/>
      <c r="AR208" s="1382"/>
      <c r="AS208" s="770"/>
      <c r="AT208" s="770"/>
      <c r="AU208" s="770"/>
      <c r="AV208" s="770"/>
      <c r="AW208" s="770"/>
      <c r="AX208" s="770"/>
      <c r="AY208" s="770"/>
    </row>
    <row r="209">
      <c r="B209" s="813"/>
      <c r="G209" s="1383"/>
      <c r="AL209" s="1381"/>
      <c r="AM209" s="770"/>
      <c r="AN209" s="801"/>
      <c r="AO209" s="801"/>
      <c r="AP209" s="801"/>
      <c r="AQ209" s="770"/>
      <c r="AR209" s="1382"/>
      <c r="AS209" s="770"/>
      <c r="AT209" s="770"/>
      <c r="AU209" s="770"/>
      <c r="AV209" s="770"/>
      <c r="AW209" s="770"/>
      <c r="AX209" s="770"/>
      <c r="AY209" s="770"/>
    </row>
    <row r="210">
      <c r="B210" s="813"/>
      <c r="G210" s="1383"/>
      <c r="AL210" s="1381"/>
      <c r="AM210" s="770"/>
      <c r="AN210" s="801"/>
      <c r="AO210" s="801"/>
      <c r="AP210" s="801"/>
      <c r="AQ210" s="770"/>
      <c r="AR210" s="1382"/>
      <c r="AS210" s="770"/>
      <c r="AT210" s="770"/>
      <c r="AU210" s="770"/>
      <c r="AV210" s="770"/>
      <c r="AW210" s="770"/>
      <c r="AX210" s="770"/>
      <c r="AY210" s="770"/>
    </row>
    <row r="211">
      <c r="B211" s="813"/>
      <c r="G211" s="1383"/>
      <c r="AL211" s="1381"/>
      <c r="AM211" s="770"/>
      <c r="AN211" s="801"/>
      <c r="AO211" s="801"/>
      <c r="AP211" s="801"/>
      <c r="AQ211" s="770"/>
      <c r="AR211" s="1382"/>
      <c r="AS211" s="770"/>
      <c r="AT211" s="770"/>
      <c r="AU211" s="770"/>
      <c r="AV211" s="770"/>
      <c r="AW211" s="770"/>
      <c r="AX211" s="770"/>
      <c r="AY211" s="770"/>
    </row>
    <row r="212">
      <c r="B212" s="813"/>
      <c r="G212" s="1383"/>
      <c r="AL212" s="1381"/>
      <c r="AM212" s="770"/>
      <c r="AN212" s="801"/>
      <c r="AO212" s="801"/>
      <c r="AP212" s="801"/>
      <c r="AQ212" s="770"/>
      <c r="AR212" s="1382"/>
      <c r="AS212" s="770"/>
      <c r="AT212" s="770"/>
      <c r="AU212" s="770"/>
      <c r="AV212" s="770"/>
      <c r="AW212" s="770"/>
      <c r="AX212" s="770"/>
      <c r="AY212" s="770"/>
    </row>
    <row r="213">
      <c r="B213" s="813"/>
      <c r="G213" s="1383"/>
      <c r="AL213" s="1381"/>
      <c r="AM213" s="770"/>
      <c r="AN213" s="801"/>
      <c r="AO213" s="801"/>
      <c r="AP213" s="801"/>
      <c r="AQ213" s="770"/>
      <c r="AR213" s="1382"/>
      <c r="AS213" s="770"/>
      <c r="AT213" s="770"/>
      <c r="AU213" s="770"/>
      <c r="AV213" s="770"/>
      <c r="AW213" s="770"/>
      <c r="AX213" s="770"/>
      <c r="AY213" s="770"/>
    </row>
    <row r="214">
      <c r="B214" s="813"/>
      <c r="G214" s="1383"/>
      <c r="AL214" s="1381"/>
      <c r="AM214" s="770"/>
      <c r="AN214" s="801"/>
      <c r="AO214" s="801"/>
      <c r="AP214" s="801"/>
      <c r="AQ214" s="770"/>
      <c r="AR214" s="1382"/>
      <c r="AS214" s="770"/>
      <c r="AT214" s="770"/>
      <c r="AU214" s="770"/>
      <c r="AV214" s="770"/>
      <c r="AW214" s="770"/>
      <c r="AX214" s="770"/>
      <c r="AY214" s="770"/>
    </row>
    <row r="215">
      <c r="B215" s="813"/>
      <c r="G215" s="1383"/>
      <c r="AL215" s="1381"/>
      <c r="AM215" s="770"/>
      <c r="AN215" s="801"/>
      <c r="AO215" s="801"/>
      <c r="AP215" s="801"/>
      <c r="AQ215" s="770"/>
      <c r="AR215" s="1382"/>
      <c r="AS215" s="770"/>
      <c r="AT215" s="770"/>
      <c r="AU215" s="770"/>
      <c r="AV215" s="770"/>
      <c r="AW215" s="770"/>
      <c r="AX215" s="770"/>
      <c r="AY215" s="770"/>
    </row>
    <row r="216">
      <c r="B216" s="813"/>
      <c r="G216" s="1383"/>
      <c r="AL216" s="1381"/>
      <c r="AM216" s="770"/>
      <c r="AN216" s="801"/>
      <c r="AO216" s="801"/>
      <c r="AP216" s="801"/>
      <c r="AQ216" s="770"/>
      <c r="AR216" s="1382"/>
      <c r="AS216" s="770"/>
      <c r="AT216" s="770"/>
      <c r="AU216" s="770"/>
      <c r="AV216" s="770"/>
      <c r="AW216" s="770"/>
      <c r="AX216" s="770"/>
      <c r="AY216" s="770"/>
    </row>
    <row r="217">
      <c r="B217" s="813"/>
      <c r="G217" s="1383"/>
      <c r="AL217" s="1381"/>
      <c r="AM217" s="770"/>
      <c r="AN217" s="801"/>
      <c r="AO217" s="801"/>
      <c r="AP217" s="801"/>
      <c r="AQ217" s="770"/>
      <c r="AR217" s="1382"/>
      <c r="AS217" s="770"/>
      <c r="AT217" s="770"/>
      <c r="AU217" s="770"/>
      <c r="AV217" s="770"/>
      <c r="AW217" s="770"/>
      <c r="AX217" s="770"/>
      <c r="AY217" s="770"/>
    </row>
    <row r="218">
      <c r="B218" s="813"/>
      <c r="G218" s="1383"/>
      <c r="AL218" s="1381"/>
      <c r="AM218" s="770"/>
      <c r="AN218" s="801"/>
      <c r="AO218" s="801"/>
      <c r="AP218" s="801"/>
      <c r="AQ218" s="770"/>
      <c r="AR218" s="1382"/>
      <c r="AS218" s="770"/>
      <c r="AT218" s="770"/>
      <c r="AU218" s="770"/>
      <c r="AV218" s="770"/>
      <c r="AW218" s="770"/>
      <c r="AX218" s="770"/>
      <c r="AY218" s="770"/>
    </row>
    <row r="219">
      <c r="B219" s="813"/>
      <c r="G219" s="1383"/>
      <c r="AL219" s="1381"/>
      <c r="AM219" s="770"/>
      <c r="AN219" s="801"/>
      <c r="AO219" s="801"/>
      <c r="AP219" s="801"/>
      <c r="AQ219" s="770"/>
      <c r="AR219" s="1382"/>
      <c r="AS219" s="770"/>
      <c r="AT219" s="770"/>
      <c r="AU219" s="770"/>
      <c r="AV219" s="770"/>
      <c r="AW219" s="770"/>
      <c r="AX219" s="770"/>
      <c r="AY219" s="770"/>
    </row>
    <row r="220">
      <c r="B220" s="813"/>
      <c r="G220" s="1383"/>
      <c r="AL220" s="1381"/>
      <c r="AM220" s="770"/>
      <c r="AN220" s="801"/>
      <c r="AO220" s="801"/>
      <c r="AP220" s="801"/>
      <c r="AQ220" s="770"/>
      <c r="AR220" s="1382"/>
      <c r="AS220" s="770"/>
      <c r="AT220" s="770"/>
      <c r="AU220" s="770"/>
      <c r="AV220" s="770"/>
      <c r="AW220" s="770"/>
      <c r="AX220" s="770"/>
      <c r="AY220" s="770"/>
    </row>
    <row r="221">
      <c r="B221" s="813"/>
      <c r="G221" s="1383"/>
      <c r="AL221" s="1381"/>
      <c r="AM221" s="770"/>
      <c r="AN221" s="801"/>
      <c r="AO221" s="801"/>
      <c r="AP221" s="801"/>
      <c r="AQ221" s="770"/>
      <c r="AR221" s="1382"/>
      <c r="AS221" s="770"/>
      <c r="AT221" s="770"/>
      <c r="AU221" s="770"/>
      <c r="AV221" s="770"/>
      <c r="AW221" s="770"/>
      <c r="AX221" s="770"/>
      <c r="AY221" s="770"/>
    </row>
    <row r="222">
      <c r="B222" s="813"/>
      <c r="G222" s="1383"/>
      <c r="AL222" s="1381"/>
      <c r="AM222" s="770"/>
      <c r="AN222" s="801"/>
      <c r="AO222" s="801"/>
      <c r="AP222" s="801"/>
      <c r="AQ222" s="770"/>
      <c r="AR222" s="1382"/>
      <c r="AS222" s="770"/>
      <c r="AT222" s="770"/>
      <c r="AU222" s="770"/>
      <c r="AV222" s="770"/>
      <c r="AW222" s="770"/>
      <c r="AX222" s="770"/>
      <c r="AY222" s="770"/>
    </row>
    <row r="223">
      <c r="B223" s="813"/>
      <c r="G223" s="1383"/>
      <c r="AL223" s="1381"/>
      <c r="AM223" s="770"/>
      <c r="AN223" s="801"/>
      <c r="AO223" s="801"/>
      <c r="AP223" s="801"/>
      <c r="AQ223" s="770"/>
      <c r="AR223" s="1382"/>
      <c r="AS223" s="770"/>
      <c r="AT223" s="770"/>
      <c r="AU223" s="770"/>
      <c r="AV223" s="770"/>
      <c r="AW223" s="770"/>
      <c r="AX223" s="770"/>
      <c r="AY223" s="770"/>
    </row>
    <row r="224">
      <c r="B224" s="813"/>
      <c r="G224" s="1383"/>
      <c r="AL224" s="1381"/>
      <c r="AM224" s="770"/>
      <c r="AN224" s="801"/>
      <c r="AO224" s="801"/>
      <c r="AP224" s="801"/>
      <c r="AQ224" s="770"/>
      <c r="AR224" s="1382"/>
      <c r="AS224" s="770"/>
      <c r="AT224" s="770"/>
      <c r="AU224" s="770"/>
      <c r="AV224" s="770"/>
      <c r="AW224" s="770"/>
      <c r="AX224" s="770"/>
      <c r="AY224" s="770"/>
    </row>
    <row r="225">
      <c r="B225" s="813"/>
      <c r="G225" s="1383"/>
      <c r="AL225" s="1381"/>
      <c r="AM225" s="770"/>
      <c r="AN225" s="801"/>
      <c r="AO225" s="801"/>
      <c r="AP225" s="801"/>
      <c r="AQ225" s="770"/>
      <c r="AR225" s="1382"/>
      <c r="AS225" s="770"/>
      <c r="AT225" s="770"/>
      <c r="AU225" s="770"/>
      <c r="AV225" s="770"/>
      <c r="AW225" s="770"/>
      <c r="AX225" s="770"/>
      <c r="AY225" s="770"/>
    </row>
    <row r="226">
      <c r="B226" s="813"/>
      <c r="G226" s="1383"/>
      <c r="AL226" s="1381"/>
      <c r="AM226" s="770"/>
      <c r="AN226" s="801"/>
      <c r="AO226" s="801"/>
      <c r="AP226" s="801"/>
      <c r="AQ226" s="770"/>
      <c r="AR226" s="1382"/>
      <c r="AS226" s="770"/>
      <c r="AT226" s="770"/>
      <c r="AU226" s="770"/>
      <c r="AV226" s="770"/>
      <c r="AW226" s="770"/>
      <c r="AX226" s="770"/>
      <c r="AY226" s="770"/>
    </row>
    <row r="227">
      <c r="B227" s="813"/>
      <c r="G227" s="1383"/>
      <c r="AL227" s="1381"/>
      <c r="AM227" s="770"/>
      <c r="AN227" s="801"/>
      <c r="AO227" s="801"/>
      <c r="AP227" s="801"/>
      <c r="AQ227" s="770"/>
      <c r="AR227" s="1382"/>
      <c r="AS227" s="770"/>
      <c r="AT227" s="770"/>
      <c r="AU227" s="770"/>
      <c r="AV227" s="770"/>
      <c r="AW227" s="770"/>
      <c r="AX227" s="770"/>
      <c r="AY227" s="770"/>
    </row>
    <row r="228">
      <c r="B228" s="813"/>
      <c r="G228" s="1383"/>
      <c r="AL228" s="1381"/>
      <c r="AM228" s="770"/>
      <c r="AN228" s="801"/>
      <c r="AO228" s="801"/>
      <c r="AP228" s="801"/>
      <c r="AQ228" s="770"/>
      <c r="AR228" s="1382"/>
      <c r="AS228" s="770"/>
      <c r="AT228" s="770"/>
      <c r="AU228" s="770"/>
      <c r="AV228" s="770"/>
      <c r="AW228" s="770"/>
      <c r="AX228" s="770"/>
      <c r="AY228" s="770"/>
    </row>
    <row r="229">
      <c r="B229" s="813"/>
      <c r="G229" s="1383"/>
      <c r="AL229" s="1381"/>
      <c r="AM229" s="770"/>
      <c r="AN229" s="801"/>
      <c r="AO229" s="801"/>
      <c r="AP229" s="801"/>
      <c r="AQ229" s="770"/>
      <c r="AR229" s="1382"/>
      <c r="AS229" s="770"/>
      <c r="AT229" s="770"/>
      <c r="AU229" s="770"/>
      <c r="AV229" s="770"/>
      <c r="AW229" s="770"/>
      <c r="AX229" s="770"/>
      <c r="AY229" s="770"/>
    </row>
    <row r="230">
      <c r="B230" s="813"/>
      <c r="G230" s="1383"/>
      <c r="AL230" s="1381"/>
      <c r="AM230" s="770"/>
      <c r="AN230" s="801"/>
      <c r="AO230" s="801"/>
      <c r="AP230" s="801"/>
      <c r="AQ230" s="770"/>
      <c r="AR230" s="1382"/>
      <c r="AS230" s="770"/>
      <c r="AT230" s="770"/>
      <c r="AU230" s="770"/>
      <c r="AV230" s="770"/>
      <c r="AW230" s="770"/>
      <c r="AX230" s="770"/>
      <c r="AY230" s="770"/>
    </row>
    <row r="231">
      <c r="B231" s="813"/>
      <c r="G231" s="1383"/>
      <c r="AL231" s="1381"/>
      <c r="AM231" s="770"/>
      <c r="AN231" s="801"/>
      <c r="AO231" s="801"/>
      <c r="AP231" s="801"/>
      <c r="AQ231" s="770"/>
      <c r="AR231" s="1382"/>
      <c r="AS231" s="770"/>
      <c r="AT231" s="770"/>
      <c r="AU231" s="770"/>
      <c r="AV231" s="770"/>
      <c r="AW231" s="770"/>
      <c r="AX231" s="770"/>
      <c r="AY231" s="770"/>
    </row>
    <row r="232">
      <c r="B232" s="813"/>
      <c r="G232" s="1383"/>
      <c r="AL232" s="1381"/>
      <c r="AM232" s="770"/>
      <c r="AN232" s="801"/>
      <c r="AO232" s="801"/>
      <c r="AP232" s="801"/>
      <c r="AQ232" s="770"/>
      <c r="AR232" s="1382"/>
      <c r="AS232" s="770"/>
      <c r="AT232" s="770"/>
      <c r="AU232" s="770"/>
      <c r="AV232" s="770"/>
      <c r="AW232" s="770"/>
      <c r="AX232" s="770"/>
      <c r="AY232" s="770"/>
    </row>
    <row r="233">
      <c r="B233" s="813"/>
      <c r="G233" s="1383"/>
      <c r="AL233" s="1381"/>
      <c r="AM233" s="770"/>
      <c r="AN233" s="801"/>
      <c r="AO233" s="801"/>
      <c r="AP233" s="801"/>
      <c r="AQ233" s="770"/>
      <c r="AR233" s="1382"/>
      <c r="AS233" s="770"/>
      <c r="AT233" s="770"/>
      <c r="AU233" s="770"/>
      <c r="AV233" s="770"/>
      <c r="AW233" s="770"/>
      <c r="AX233" s="770"/>
      <c r="AY233" s="770"/>
    </row>
    <row r="234">
      <c r="B234" s="813"/>
      <c r="G234" s="1383"/>
      <c r="AL234" s="1381"/>
      <c r="AM234" s="770"/>
      <c r="AN234" s="801"/>
      <c r="AO234" s="801"/>
      <c r="AP234" s="801"/>
      <c r="AQ234" s="770"/>
      <c r="AR234" s="1382"/>
      <c r="AS234" s="770"/>
      <c r="AT234" s="770"/>
      <c r="AU234" s="770"/>
      <c r="AV234" s="770"/>
      <c r="AW234" s="770"/>
      <c r="AX234" s="770"/>
      <c r="AY234" s="770"/>
    </row>
    <row r="235">
      <c r="B235" s="813"/>
      <c r="G235" s="1383"/>
      <c r="AL235" s="1381"/>
      <c r="AM235" s="770"/>
      <c r="AN235" s="801"/>
      <c r="AO235" s="801"/>
      <c r="AP235" s="801"/>
      <c r="AQ235" s="770"/>
      <c r="AR235" s="1382"/>
      <c r="AS235" s="770"/>
      <c r="AT235" s="770"/>
      <c r="AU235" s="770"/>
      <c r="AV235" s="770"/>
      <c r="AW235" s="770"/>
      <c r="AX235" s="770"/>
      <c r="AY235" s="770"/>
    </row>
    <row r="236">
      <c r="B236" s="813"/>
      <c r="G236" s="1383"/>
      <c r="AL236" s="1381"/>
      <c r="AM236" s="770"/>
      <c r="AN236" s="801"/>
      <c r="AO236" s="801"/>
      <c r="AP236" s="801"/>
      <c r="AQ236" s="770"/>
      <c r="AR236" s="1382"/>
      <c r="AS236" s="770"/>
      <c r="AT236" s="770"/>
      <c r="AU236" s="770"/>
      <c r="AV236" s="770"/>
      <c r="AW236" s="770"/>
      <c r="AX236" s="770"/>
      <c r="AY236" s="770"/>
    </row>
    <row r="237">
      <c r="B237" s="813"/>
      <c r="G237" s="1383"/>
      <c r="AL237" s="1381"/>
      <c r="AM237" s="770"/>
      <c r="AN237" s="801"/>
      <c r="AO237" s="801"/>
      <c r="AP237" s="801"/>
      <c r="AQ237" s="770"/>
      <c r="AR237" s="1382"/>
      <c r="AS237" s="770"/>
      <c r="AT237" s="770"/>
      <c r="AU237" s="770"/>
      <c r="AV237" s="770"/>
      <c r="AW237" s="770"/>
      <c r="AX237" s="770"/>
      <c r="AY237" s="770"/>
    </row>
    <row r="238">
      <c r="B238" s="813"/>
      <c r="G238" s="1383"/>
      <c r="AL238" s="1381"/>
      <c r="AM238" s="770"/>
      <c r="AN238" s="801"/>
      <c r="AO238" s="801"/>
      <c r="AP238" s="801"/>
      <c r="AQ238" s="770"/>
      <c r="AR238" s="1382"/>
      <c r="AS238" s="770"/>
      <c r="AT238" s="770"/>
      <c r="AU238" s="770"/>
      <c r="AV238" s="770"/>
      <c r="AW238" s="770"/>
      <c r="AX238" s="770"/>
      <c r="AY238" s="770"/>
    </row>
    <row r="239">
      <c r="B239" s="813"/>
      <c r="G239" s="1383"/>
      <c r="AL239" s="1381"/>
      <c r="AM239" s="770"/>
      <c r="AN239" s="801"/>
      <c r="AO239" s="801"/>
      <c r="AP239" s="801"/>
      <c r="AQ239" s="770"/>
      <c r="AR239" s="1382"/>
      <c r="AS239" s="770"/>
      <c r="AT239" s="770"/>
      <c r="AU239" s="770"/>
      <c r="AV239" s="770"/>
      <c r="AW239" s="770"/>
      <c r="AX239" s="770"/>
      <c r="AY239" s="770"/>
    </row>
    <row r="240">
      <c r="B240" s="813"/>
      <c r="G240" s="1383"/>
      <c r="AL240" s="1381"/>
      <c r="AM240" s="770"/>
      <c r="AN240" s="801"/>
      <c r="AO240" s="801"/>
      <c r="AP240" s="801"/>
      <c r="AQ240" s="770"/>
      <c r="AR240" s="1382"/>
      <c r="AS240" s="770"/>
      <c r="AT240" s="770"/>
      <c r="AU240" s="770"/>
      <c r="AV240" s="770"/>
      <c r="AW240" s="770"/>
      <c r="AX240" s="770"/>
      <c r="AY240" s="770"/>
    </row>
    <row r="241">
      <c r="B241" s="813"/>
      <c r="G241" s="1383"/>
      <c r="AL241" s="1381"/>
      <c r="AM241" s="770"/>
      <c r="AN241" s="801"/>
      <c r="AO241" s="801"/>
      <c r="AP241" s="801"/>
      <c r="AQ241" s="770"/>
      <c r="AR241" s="1382"/>
      <c r="AS241" s="770"/>
      <c r="AT241" s="770"/>
      <c r="AU241" s="770"/>
      <c r="AV241" s="770"/>
      <c r="AW241" s="770"/>
      <c r="AX241" s="770"/>
      <c r="AY241" s="770"/>
    </row>
    <row r="242">
      <c r="B242" s="813"/>
      <c r="G242" s="1383"/>
      <c r="AL242" s="1381"/>
      <c r="AM242" s="770"/>
      <c r="AN242" s="801"/>
      <c r="AO242" s="801"/>
      <c r="AP242" s="801"/>
      <c r="AQ242" s="770"/>
      <c r="AR242" s="1382"/>
      <c r="AS242" s="770"/>
      <c r="AT242" s="770"/>
      <c r="AU242" s="770"/>
      <c r="AV242" s="770"/>
      <c r="AW242" s="770"/>
      <c r="AX242" s="770"/>
      <c r="AY242" s="770"/>
    </row>
    <row r="243">
      <c r="B243" s="813"/>
      <c r="G243" s="1383"/>
      <c r="AL243" s="1381"/>
      <c r="AM243" s="770"/>
      <c r="AN243" s="801"/>
      <c r="AO243" s="801"/>
      <c r="AP243" s="801"/>
      <c r="AQ243" s="770"/>
      <c r="AR243" s="1382"/>
      <c r="AS243" s="770"/>
      <c r="AT243" s="770"/>
      <c r="AU243" s="770"/>
      <c r="AV243" s="770"/>
      <c r="AW243" s="770"/>
      <c r="AX243" s="770"/>
      <c r="AY243" s="770"/>
    </row>
    <row r="244">
      <c r="B244" s="813"/>
      <c r="G244" s="1383"/>
      <c r="AL244" s="1381"/>
      <c r="AM244" s="770"/>
      <c r="AN244" s="801"/>
      <c r="AO244" s="801"/>
      <c r="AP244" s="801"/>
      <c r="AQ244" s="770"/>
      <c r="AR244" s="1382"/>
      <c r="AS244" s="770"/>
      <c r="AT244" s="770"/>
      <c r="AU244" s="770"/>
      <c r="AV244" s="770"/>
      <c r="AW244" s="770"/>
      <c r="AX244" s="770"/>
      <c r="AY244" s="770"/>
    </row>
    <row r="245">
      <c r="B245" s="813"/>
      <c r="G245" s="1383"/>
      <c r="AL245" s="1381"/>
      <c r="AM245" s="770"/>
      <c r="AN245" s="801"/>
      <c r="AO245" s="801"/>
      <c r="AP245" s="801"/>
      <c r="AQ245" s="770"/>
      <c r="AR245" s="1382"/>
      <c r="AS245" s="770"/>
      <c r="AT245" s="770"/>
      <c r="AU245" s="770"/>
      <c r="AV245" s="770"/>
      <c r="AW245" s="770"/>
      <c r="AX245" s="770"/>
      <c r="AY245" s="770"/>
    </row>
    <row r="246">
      <c r="B246" s="813"/>
      <c r="G246" s="1383"/>
      <c r="AL246" s="1381"/>
      <c r="AM246" s="770"/>
      <c r="AN246" s="801"/>
      <c r="AO246" s="801"/>
      <c r="AP246" s="801"/>
      <c r="AQ246" s="770"/>
      <c r="AR246" s="1382"/>
      <c r="AS246" s="770"/>
      <c r="AT246" s="770"/>
      <c r="AU246" s="770"/>
      <c r="AV246" s="770"/>
      <c r="AW246" s="770"/>
      <c r="AX246" s="770"/>
      <c r="AY246" s="770"/>
    </row>
    <row r="247">
      <c r="B247" s="813"/>
      <c r="G247" s="1383"/>
      <c r="AL247" s="1381"/>
      <c r="AM247" s="770"/>
      <c r="AN247" s="801"/>
      <c r="AO247" s="801"/>
      <c r="AP247" s="801"/>
      <c r="AQ247" s="770"/>
      <c r="AR247" s="1382"/>
      <c r="AS247" s="770"/>
      <c r="AT247" s="770"/>
      <c r="AU247" s="770"/>
      <c r="AV247" s="770"/>
      <c r="AW247" s="770"/>
      <c r="AX247" s="770"/>
      <c r="AY247" s="770"/>
    </row>
    <row r="248">
      <c r="B248" s="813"/>
      <c r="G248" s="1383"/>
      <c r="AL248" s="1381"/>
      <c r="AM248" s="770"/>
      <c r="AN248" s="801"/>
      <c r="AO248" s="801"/>
      <c r="AP248" s="801"/>
      <c r="AQ248" s="770"/>
      <c r="AR248" s="1382"/>
      <c r="AS248" s="770"/>
      <c r="AT248" s="770"/>
      <c r="AU248" s="770"/>
      <c r="AV248" s="770"/>
      <c r="AW248" s="770"/>
      <c r="AX248" s="770"/>
      <c r="AY248" s="770"/>
    </row>
    <row r="249">
      <c r="B249" s="813"/>
      <c r="G249" s="1383"/>
      <c r="AL249" s="1381"/>
      <c r="AM249" s="770"/>
      <c r="AN249" s="801"/>
      <c r="AO249" s="801"/>
      <c r="AP249" s="801"/>
      <c r="AQ249" s="770"/>
      <c r="AR249" s="1382"/>
      <c r="AS249" s="770"/>
      <c r="AT249" s="770"/>
      <c r="AU249" s="770"/>
      <c r="AV249" s="770"/>
      <c r="AW249" s="770"/>
      <c r="AX249" s="770"/>
      <c r="AY249" s="770"/>
    </row>
    <row r="250">
      <c r="B250" s="813"/>
      <c r="G250" s="1383"/>
      <c r="AL250" s="1381"/>
      <c r="AM250" s="770"/>
      <c r="AN250" s="801"/>
      <c r="AO250" s="801"/>
      <c r="AP250" s="801"/>
      <c r="AQ250" s="770"/>
      <c r="AR250" s="1382"/>
      <c r="AS250" s="770"/>
      <c r="AT250" s="770"/>
      <c r="AU250" s="770"/>
      <c r="AV250" s="770"/>
      <c r="AW250" s="770"/>
      <c r="AX250" s="770"/>
      <c r="AY250" s="770"/>
    </row>
    <row r="251">
      <c r="B251" s="813"/>
      <c r="G251" s="1383"/>
      <c r="AL251" s="1381"/>
      <c r="AM251" s="770"/>
      <c r="AN251" s="801"/>
      <c r="AO251" s="801"/>
      <c r="AP251" s="801"/>
      <c r="AQ251" s="770"/>
      <c r="AR251" s="1382"/>
      <c r="AS251" s="770"/>
      <c r="AT251" s="770"/>
      <c r="AU251" s="770"/>
      <c r="AV251" s="770"/>
      <c r="AW251" s="770"/>
      <c r="AX251" s="770"/>
      <c r="AY251" s="770"/>
    </row>
    <row r="252">
      <c r="B252" s="813"/>
      <c r="G252" s="1383"/>
      <c r="AL252" s="1381"/>
      <c r="AM252" s="770"/>
      <c r="AN252" s="801"/>
      <c r="AO252" s="801"/>
      <c r="AP252" s="801"/>
      <c r="AQ252" s="770"/>
      <c r="AR252" s="1382"/>
      <c r="AS252" s="770"/>
      <c r="AT252" s="770"/>
      <c r="AU252" s="770"/>
      <c r="AV252" s="770"/>
      <c r="AW252" s="770"/>
      <c r="AX252" s="770"/>
      <c r="AY252" s="770"/>
    </row>
    <row r="253">
      <c r="B253" s="813"/>
      <c r="G253" s="1383"/>
      <c r="AL253" s="1381"/>
      <c r="AM253" s="770"/>
      <c r="AN253" s="801"/>
      <c r="AO253" s="801"/>
      <c r="AP253" s="801"/>
      <c r="AQ253" s="770"/>
      <c r="AR253" s="1382"/>
      <c r="AS253" s="770"/>
      <c r="AT253" s="770"/>
      <c r="AU253" s="770"/>
      <c r="AV253" s="770"/>
      <c r="AW253" s="770"/>
      <c r="AX253" s="770"/>
      <c r="AY253" s="770"/>
    </row>
    <row r="254">
      <c r="B254" s="813"/>
      <c r="G254" s="1383"/>
      <c r="AL254" s="1381"/>
      <c r="AM254" s="770"/>
      <c r="AN254" s="801"/>
      <c r="AO254" s="801"/>
      <c r="AP254" s="801"/>
      <c r="AQ254" s="770"/>
      <c r="AR254" s="1382"/>
      <c r="AS254" s="770"/>
      <c r="AT254" s="770"/>
      <c r="AU254" s="770"/>
      <c r="AV254" s="770"/>
      <c r="AW254" s="770"/>
      <c r="AX254" s="770"/>
      <c r="AY254" s="770"/>
    </row>
    <row r="255">
      <c r="B255" s="813"/>
      <c r="G255" s="1383"/>
      <c r="AL255" s="1381"/>
      <c r="AM255" s="770"/>
      <c r="AN255" s="801"/>
      <c r="AO255" s="801"/>
      <c r="AP255" s="801"/>
      <c r="AQ255" s="770"/>
      <c r="AR255" s="1382"/>
      <c r="AS255" s="770"/>
      <c r="AT255" s="770"/>
      <c r="AU255" s="770"/>
      <c r="AV255" s="770"/>
      <c r="AW255" s="770"/>
      <c r="AX255" s="770"/>
      <c r="AY255" s="770"/>
    </row>
    <row r="256">
      <c r="B256" s="813"/>
      <c r="G256" s="1383"/>
      <c r="AL256" s="1381"/>
      <c r="AM256" s="770"/>
      <c r="AN256" s="801"/>
      <c r="AO256" s="801"/>
      <c r="AP256" s="801"/>
      <c r="AQ256" s="770"/>
      <c r="AR256" s="1382"/>
      <c r="AS256" s="770"/>
      <c r="AT256" s="770"/>
      <c r="AU256" s="770"/>
      <c r="AV256" s="770"/>
      <c r="AW256" s="770"/>
      <c r="AX256" s="770"/>
      <c r="AY256" s="770"/>
    </row>
    <row r="257">
      <c r="B257" s="813"/>
      <c r="G257" s="1383"/>
      <c r="AL257" s="1381"/>
      <c r="AM257" s="770"/>
      <c r="AN257" s="801"/>
      <c r="AO257" s="801"/>
      <c r="AP257" s="801"/>
      <c r="AQ257" s="770"/>
      <c r="AR257" s="1382"/>
      <c r="AS257" s="770"/>
      <c r="AT257" s="770"/>
      <c r="AU257" s="770"/>
      <c r="AV257" s="770"/>
      <c r="AW257" s="770"/>
      <c r="AX257" s="770"/>
      <c r="AY257" s="770"/>
    </row>
    <row r="258">
      <c r="B258" s="813"/>
      <c r="G258" s="1383"/>
      <c r="AL258" s="1381"/>
      <c r="AM258" s="770"/>
      <c r="AN258" s="801"/>
      <c r="AO258" s="801"/>
      <c r="AP258" s="801"/>
      <c r="AQ258" s="770"/>
      <c r="AR258" s="1382"/>
      <c r="AS258" s="770"/>
      <c r="AT258" s="770"/>
      <c r="AU258" s="770"/>
      <c r="AV258" s="770"/>
      <c r="AW258" s="770"/>
      <c r="AX258" s="770"/>
      <c r="AY258" s="770"/>
    </row>
    <row r="259">
      <c r="B259" s="813"/>
      <c r="G259" s="1383"/>
      <c r="AL259" s="1381"/>
      <c r="AM259" s="770"/>
      <c r="AN259" s="801"/>
      <c r="AO259" s="801"/>
      <c r="AP259" s="801"/>
      <c r="AQ259" s="770"/>
      <c r="AR259" s="1382"/>
      <c r="AS259" s="770"/>
      <c r="AT259" s="770"/>
      <c r="AU259" s="770"/>
      <c r="AV259" s="770"/>
      <c r="AW259" s="770"/>
      <c r="AX259" s="770"/>
      <c r="AY259" s="770"/>
    </row>
    <row r="260">
      <c r="B260" s="813"/>
      <c r="G260" s="1383"/>
      <c r="AL260" s="1381"/>
      <c r="AM260" s="770"/>
      <c r="AN260" s="801"/>
      <c r="AO260" s="801"/>
      <c r="AP260" s="801"/>
      <c r="AQ260" s="770"/>
      <c r="AR260" s="1382"/>
      <c r="AS260" s="770"/>
      <c r="AT260" s="770"/>
      <c r="AU260" s="770"/>
      <c r="AV260" s="770"/>
      <c r="AW260" s="770"/>
      <c r="AX260" s="770"/>
      <c r="AY260" s="770"/>
    </row>
    <row r="261">
      <c r="B261" s="813"/>
      <c r="G261" s="1383"/>
      <c r="AL261" s="1381"/>
      <c r="AM261" s="770"/>
      <c r="AN261" s="801"/>
      <c r="AO261" s="801"/>
      <c r="AP261" s="801"/>
      <c r="AQ261" s="770"/>
      <c r="AR261" s="1382"/>
      <c r="AS261" s="770"/>
      <c r="AT261" s="770"/>
      <c r="AU261" s="770"/>
      <c r="AV261" s="770"/>
      <c r="AW261" s="770"/>
      <c r="AX261" s="770"/>
      <c r="AY261" s="770"/>
    </row>
    <row r="262">
      <c r="B262" s="813"/>
      <c r="G262" s="1383"/>
      <c r="AL262" s="1381"/>
      <c r="AM262" s="770"/>
      <c r="AN262" s="801"/>
      <c r="AO262" s="801"/>
      <c r="AP262" s="801"/>
      <c r="AQ262" s="770"/>
      <c r="AR262" s="1382"/>
      <c r="AS262" s="770"/>
      <c r="AT262" s="770"/>
      <c r="AU262" s="770"/>
      <c r="AV262" s="770"/>
      <c r="AW262" s="770"/>
      <c r="AX262" s="770"/>
      <c r="AY262" s="770"/>
    </row>
    <row r="263">
      <c r="B263" s="813"/>
      <c r="G263" s="1383"/>
      <c r="AL263" s="1381"/>
      <c r="AM263" s="770"/>
      <c r="AN263" s="801"/>
      <c r="AO263" s="801"/>
      <c r="AP263" s="801"/>
      <c r="AQ263" s="770"/>
      <c r="AR263" s="1382"/>
      <c r="AS263" s="770"/>
      <c r="AT263" s="770"/>
      <c r="AU263" s="770"/>
      <c r="AV263" s="770"/>
      <c r="AW263" s="770"/>
      <c r="AX263" s="770"/>
      <c r="AY263" s="770"/>
    </row>
    <row r="264">
      <c r="B264" s="813"/>
      <c r="G264" s="1383"/>
      <c r="AL264" s="1381"/>
      <c r="AM264" s="770"/>
      <c r="AN264" s="801"/>
      <c r="AO264" s="801"/>
      <c r="AP264" s="801"/>
      <c r="AQ264" s="770"/>
      <c r="AR264" s="1382"/>
      <c r="AS264" s="770"/>
      <c r="AT264" s="770"/>
      <c r="AU264" s="770"/>
      <c r="AV264" s="770"/>
      <c r="AW264" s="770"/>
      <c r="AX264" s="770"/>
      <c r="AY264" s="770"/>
    </row>
    <row r="265">
      <c r="B265" s="813"/>
      <c r="G265" s="1383"/>
      <c r="AL265" s="1381"/>
      <c r="AM265" s="770"/>
      <c r="AN265" s="801"/>
      <c r="AO265" s="801"/>
      <c r="AP265" s="801"/>
      <c r="AQ265" s="770"/>
      <c r="AR265" s="1382"/>
      <c r="AS265" s="770"/>
      <c r="AT265" s="770"/>
      <c r="AU265" s="770"/>
      <c r="AV265" s="770"/>
      <c r="AW265" s="770"/>
      <c r="AX265" s="770"/>
      <c r="AY265" s="770"/>
    </row>
    <row r="266">
      <c r="B266" s="813"/>
      <c r="G266" s="1383"/>
      <c r="AL266" s="1381"/>
      <c r="AM266" s="770"/>
      <c r="AN266" s="801"/>
      <c r="AO266" s="801"/>
      <c r="AP266" s="801"/>
      <c r="AQ266" s="770"/>
      <c r="AR266" s="1382"/>
      <c r="AS266" s="770"/>
      <c r="AT266" s="770"/>
      <c r="AU266" s="770"/>
      <c r="AV266" s="770"/>
      <c r="AW266" s="770"/>
      <c r="AX266" s="770"/>
      <c r="AY266" s="770"/>
    </row>
    <row r="267">
      <c r="B267" s="813"/>
      <c r="G267" s="1383"/>
      <c r="AL267" s="1381"/>
      <c r="AM267" s="770"/>
      <c r="AN267" s="801"/>
      <c r="AO267" s="801"/>
      <c r="AP267" s="801"/>
      <c r="AQ267" s="770"/>
      <c r="AR267" s="1382"/>
      <c r="AS267" s="770"/>
      <c r="AT267" s="770"/>
      <c r="AU267" s="770"/>
      <c r="AV267" s="770"/>
      <c r="AW267" s="770"/>
      <c r="AX267" s="770"/>
      <c r="AY267" s="770"/>
    </row>
    <row r="268">
      <c r="B268" s="813"/>
      <c r="G268" s="1383"/>
      <c r="AL268" s="1381"/>
      <c r="AM268" s="770"/>
      <c r="AN268" s="801"/>
      <c r="AO268" s="801"/>
      <c r="AP268" s="801"/>
      <c r="AQ268" s="770"/>
      <c r="AR268" s="1382"/>
      <c r="AS268" s="770"/>
      <c r="AT268" s="770"/>
      <c r="AU268" s="770"/>
      <c r="AV268" s="770"/>
      <c r="AW268" s="770"/>
      <c r="AX268" s="770"/>
      <c r="AY268" s="770"/>
    </row>
    <row r="269">
      <c r="B269" s="813"/>
      <c r="G269" s="1383"/>
      <c r="AL269" s="1381"/>
      <c r="AM269" s="770"/>
      <c r="AN269" s="801"/>
      <c r="AO269" s="801"/>
      <c r="AP269" s="801"/>
      <c r="AQ269" s="770"/>
      <c r="AR269" s="1382"/>
      <c r="AS269" s="770"/>
      <c r="AT269" s="770"/>
      <c r="AU269" s="770"/>
      <c r="AV269" s="770"/>
      <c r="AW269" s="770"/>
      <c r="AX269" s="770"/>
      <c r="AY269" s="770"/>
    </row>
    <row r="270">
      <c r="B270" s="813"/>
      <c r="G270" s="1383"/>
      <c r="AL270" s="1381"/>
      <c r="AM270" s="770"/>
      <c r="AN270" s="801"/>
      <c r="AO270" s="801"/>
      <c r="AP270" s="801"/>
      <c r="AQ270" s="770"/>
      <c r="AR270" s="1382"/>
      <c r="AS270" s="770"/>
      <c r="AT270" s="770"/>
      <c r="AU270" s="770"/>
      <c r="AV270" s="770"/>
      <c r="AW270" s="770"/>
      <c r="AX270" s="770"/>
      <c r="AY270" s="770"/>
    </row>
    <row r="271">
      <c r="B271" s="813"/>
      <c r="G271" s="1383"/>
      <c r="AL271" s="1381"/>
      <c r="AM271" s="770"/>
      <c r="AN271" s="801"/>
      <c r="AO271" s="801"/>
      <c r="AP271" s="801"/>
      <c r="AQ271" s="770"/>
      <c r="AR271" s="1382"/>
      <c r="AS271" s="770"/>
      <c r="AT271" s="770"/>
      <c r="AU271" s="770"/>
      <c r="AV271" s="770"/>
      <c r="AW271" s="770"/>
      <c r="AX271" s="770"/>
      <c r="AY271" s="770"/>
    </row>
    <row r="272">
      <c r="B272" s="813"/>
      <c r="G272" s="1383"/>
      <c r="AL272" s="1381"/>
      <c r="AM272" s="770"/>
      <c r="AN272" s="801"/>
      <c r="AO272" s="801"/>
      <c r="AP272" s="801"/>
      <c r="AQ272" s="770"/>
      <c r="AR272" s="1382"/>
      <c r="AS272" s="770"/>
      <c r="AT272" s="770"/>
      <c r="AU272" s="770"/>
      <c r="AV272" s="770"/>
      <c r="AW272" s="770"/>
      <c r="AX272" s="770"/>
      <c r="AY272" s="770"/>
    </row>
    <row r="273">
      <c r="B273" s="813"/>
      <c r="G273" s="1383"/>
      <c r="AL273" s="1381"/>
      <c r="AM273" s="770"/>
      <c r="AN273" s="801"/>
      <c r="AO273" s="801"/>
      <c r="AP273" s="801"/>
      <c r="AQ273" s="770"/>
      <c r="AR273" s="1382"/>
      <c r="AS273" s="770"/>
      <c r="AT273" s="770"/>
      <c r="AU273" s="770"/>
      <c r="AV273" s="770"/>
      <c r="AW273" s="770"/>
      <c r="AX273" s="770"/>
      <c r="AY273" s="770"/>
    </row>
    <row r="274">
      <c r="B274" s="813"/>
      <c r="G274" s="1383"/>
      <c r="AL274" s="1381"/>
      <c r="AM274" s="770"/>
      <c r="AN274" s="801"/>
      <c r="AO274" s="801"/>
      <c r="AP274" s="801"/>
      <c r="AQ274" s="770"/>
      <c r="AR274" s="1382"/>
      <c r="AS274" s="770"/>
      <c r="AT274" s="770"/>
      <c r="AU274" s="770"/>
      <c r="AV274" s="770"/>
      <c r="AW274" s="770"/>
      <c r="AX274" s="770"/>
      <c r="AY274" s="770"/>
    </row>
    <row r="275">
      <c r="B275" s="813"/>
      <c r="G275" s="1383"/>
      <c r="AL275" s="1381"/>
      <c r="AM275" s="770"/>
      <c r="AN275" s="801"/>
      <c r="AO275" s="801"/>
      <c r="AP275" s="801"/>
      <c r="AQ275" s="770"/>
      <c r="AR275" s="1382"/>
      <c r="AS275" s="770"/>
      <c r="AT275" s="770"/>
      <c r="AU275" s="770"/>
      <c r="AV275" s="770"/>
      <c r="AW275" s="770"/>
      <c r="AX275" s="770"/>
      <c r="AY275" s="770"/>
    </row>
    <row r="276">
      <c r="B276" s="813"/>
      <c r="G276" s="1383"/>
      <c r="AL276" s="1381"/>
      <c r="AM276" s="770"/>
      <c r="AN276" s="801"/>
      <c r="AO276" s="801"/>
      <c r="AP276" s="801"/>
      <c r="AQ276" s="770"/>
      <c r="AR276" s="1382"/>
      <c r="AS276" s="770"/>
      <c r="AT276" s="770"/>
      <c r="AU276" s="770"/>
      <c r="AV276" s="770"/>
      <c r="AW276" s="770"/>
      <c r="AX276" s="770"/>
      <c r="AY276" s="770"/>
    </row>
    <row r="277">
      <c r="B277" s="813"/>
      <c r="G277" s="1383"/>
      <c r="AL277" s="1381"/>
      <c r="AM277" s="770"/>
      <c r="AN277" s="801"/>
      <c r="AO277" s="801"/>
      <c r="AP277" s="801"/>
      <c r="AQ277" s="770"/>
      <c r="AR277" s="1382"/>
      <c r="AS277" s="770"/>
      <c r="AT277" s="770"/>
      <c r="AU277" s="770"/>
      <c r="AV277" s="770"/>
      <c r="AW277" s="770"/>
      <c r="AX277" s="770"/>
      <c r="AY277" s="770"/>
    </row>
    <row r="278">
      <c r="B278" s="813"/>
      <c r="G278" s="1383"/>
      <c r="AL278" s="1381"/>
      <c r="AM278" s="770"/>
      <c r="AN278" s="801"/>
      <c r="AO278" s="801"/>
      <c r="AP278" s="801"/>
      <c r="AQ278" s="770"/>
      <c r="AR278" s="1382"/>
      <c r="AS278" s="770"/>
      <c r="AT278" s="770"/>
      <c r="AU278" s="770"/>
      <c r="AV278" s="770"/>
      <c r="AW278" s="770"/>
      <c r="AX278" s="770"/>
      <c r="AY278" s="770"/>
    </row>
    <row r="279">
      <c r="B279" s="813"/>
      <c r="G279" s="1383"/>
      <c r="AL279" s="1381"/>
      <c r="AM279" s="770"/>
      <c r="AN279" s="801"/>
      <c r="AO279" s="801"/>
      <c r="AP279" s="801"/>
      <c r="AQ279" s="770"/>
      <c r="AR279" s="1382"/>
      <c r="AS279" s="770"/>
      <c r="AT279" s="770"/>
      <c r="AU279" s="770"/>
      <c r="AV279" s="770"/>
      <c r="AW279" s="770"/>
      <c r="AX279" s="770"/>
      <c r="AY279" s="770"/>
    </row>
    <row r="280">
      <c r="B280" s="813"/>
      <c r="G280" s="1383"/>
      <c r="AL280" s="1381"/>
      <c r="AM280" s="770"/>
      <c r="AN280" s="801"/>
      <c r="AO280" s="801"/>
      <c r="AP280" s="801"/>
      <c r="AQ280" s="770"/>
      <c r="AR280" s="1382"/>
      <c r="AS280" s="770"/>
      <c r="AT280" s="770"/>
      <c r="AU280" s="770"/>
      <c r="AV280" s="770"/>
      <c r="AW280" s="770"/>
      <c r="AX280" s="770"/>
      <c r="AY280" s="770"/>
    </row>
    <row r="281">
      <c r="B281" s="813"/>
      <c r="G281" s="1383"/>
      <c r="AL281" s="1381"/>
      <c r="AM281" s="770"/>
      <c r="AN281" s="801"/>
      <c r="AO281" s="801"/>
      <c r="AP281" s="801"/>
      <c r="AQ281" s="770"/>
      <c r="AR281" s="1382"/>
      <c r="AS281" s="770"/>
      <c r="AT281" s="770"/>
      <c r="AU281" s="770"/>
      <c r="AV281" s="770"/>
      <c r="AW281" s="770"/>
      <c r="AX281" s="770"/>
      <c r="AY281" s="770"/>
    </row>
    <row r="282">
      <c r="B282" s="813"/>
      <c r="G282" s="1383"/>
      <c r="AL282" s="1381"/>
      <c r="AM282" s="770"/>
      <c r="AN282" s="801"/>
      <c r="AO282" s="801"/>
      <c r="AP282" s="801"/>
      <c r="AQ282" s="770"/>
      <c r="AR282" s="1382"/>
      <c r="AS282" s="770"/>
      <c r="AT282" s="770"/>
      <c r="AU282" s="770"/>
      <c r="AV282" s="770"/>
      <c r="AW282" s="770"/>
      <c r="AX282" s="770"/>
      <c r="AY282" s="770"/>
    </row>
    <row r="283">
      <c r="B283" s="813"/>
      <c r="G283" s="1383"/>
      <c r="AL283" s="1381"/>
      <c r="AM283" s="770"/>
      <c r="AN283" s="801"/>
      <c r="AO283" s="801"/>
      <c r="AP283" s="801"/>
      <c r="AQ283" s="770"/>
      <c r="AR283" s="1382"/>
      <c r="AS283" s="770"/>
      <c r="AT283" s="770"/>
      <c r="AU283" s="770"/>
      <c r="AV283" s="770"/>
      <c r="AW283" s="770"/>
      <c r="AX283" s="770"/>
      <c r="AY283" s="770"/>
    </row>
    <row r="284">
      <c r="B284" s="813"/>
      <c r="G284" s="1383"/>
      <c r="AL284" s="1381"/>
      <c r="AM284" s="770"/>
      <c r="AN284" s="801"/>
      <c r="AO284" s="801"/>
      <c r="AP284" s="801"/>
      <c r="AQ284" s="770"/>
      <c r="AR284" s="1382"/>
      <c r="AS284" s="770"/>
      <c r="AT284" s="770"/>
      <c r="AU284" s="770"/>
      <c r="AV284" s="770"/>
      <c r="AW284" s="770"/>
      <c r="AX284" s="770"/>
      <c r="AY284" s="770"/>
    </row>
    <row r="285">
      <c r="B285" s="813"/>
      <c r="G285" s="1383"/>
      <c r="AL285" s="1381"/>
      <c r="AM285" s="770"/>
      <c r="AN285" s="801"/>
      <c r="AO285" s="801"/>
      <c r="AP285" s="801"/>
      <c r="AQ285" s="770"/>
      <c r="AR285" s="1382"/>
      <c r="AS285" s="770"/>
      <c r="AT285" s="770"/>
      <c r="AU285" s="770"/>
      <c r="AV285" s="770"/>
      <c r="AW285" s="770"/>
      <c r="AX285" s="770"/>
      <c r="AY285" s="770"/>
    </row>
    <row r="286">
      <c r="B286" s="813"/>
      <c r="G286" s="1383"/>
      <c r="AL286" s="1381"/>
      <c r="AM286" s="770"/>
      <c r="AN286" s="801"/>
      <c r="AO286" s="801"/>
      <c r="AP286" s="801"/>
      <c r="AQ286" s="770"/>
      <c r="AR286" s="1382"/>
      <c r="AS286" s="770"/>
      <c r="AT286" s="770"/>
      <c r="AU286" s="770"/>
      <c r="AV286" s="770"/>
      <c r="AW286" s="770"/>
      <c r="AX286" s="770"/>
      <c r="AY286" s="770"/>
    </row>
    <row r="287">
      <c r="B287" s="813"/>
      <c r="G287" s="1383"/>
      <c r="AL287" s="1381"/>
      <c r="AM287" s="770"/>
      <c r="AN287" s="801"/>
      <c r="AO287" s="801"/>
      <c r="AP287" s="801"/>
      <c r="AQ287" s="770"/>
      <c r="AR287" s="1382"/>
      <c r="AS287" s="770"/>
      <c r="AT287" s="770"/>
      <c r="AU287" s="770"/>
      <c r="AV287" s="770"/>
      <c r="AW287" s="770"/>
      <c r="AX287" s="770"/>
      <c r="AY287" s="770"/>
    </row>
    <row r="288">
      <c r="B288" s="813"/>
      <c r="G288" s="1383"/>
      <c r="AL288" s="1381"/>
      <c r="AM288" s="770"/>
      <c r="AN288" s="801"/>
      <c r="AO288" s="801"/>
      <c r="AP288" s="801"/>
      <c r="AQ288" s="770"/>
      <c r="AR288" s="1382"/>
      <c r="AS288" s="770"/>
      <c r="AT288" s="770"/>
      <c r="AU288" s="770"/>
      <c r="AV288" s="770"/>
      <c r="AW288" s="770"/>
      <c r="AX288" s="770"/>
      <c r="AY288" s="770"/>
    </row>
    <row r="289">
      <c r="B289" s="813"/>
      <c r="G289" s="1383"/>
      <c r="AL289" s="1381"/>
      <c r="AM289" s="770"/>
      <c r="AN289" s="801"/>
      <c r="AO289" s="801"/>
      <c r="AP289" s="801"/>
      <c r="AQ289" s="770"/>
      <c r="AR289" s="1382"/>
      <c r="AS289" s="770"/>
      <c r="AT289" s="770"/>
      <c r="AU289" s="770"/>
      <c r="AV289" s="770"/>
      <c r="AW289" s="770"/>
      <c r="AX289" s="770"/>
      <c r="AY289" s="770"/>
    </row>
    <row r="290">
      <c r="B290" s="813"/>
      <c r="G290" s="1383"/>
      <c r="AL290" s="1381"/>
      <c r="AM290" s="770"/>
      <c r="AN290" s="801"/>
      <c r="AO290" s="801"/>
      <c r="AP290" s="801"/>
      <c r="AQ290" s="770"/>
      <c r="AR290" s="1382"/>
      <c r="AS290" s="770"/>
      <c r="AT290" s="770"/>
      <c r="AU290" s="770"/>
      <c r="AV290" s="770"/>
      <c r="AW290" s="770"/>
      <c r="AX290" s="770"/>
      <c r="AY290" s="770"/>
    </row>
    <row r="291">
      <c r="B291" s="813"/>
      <c r="G291" s="1383"/>
      <c r="AL291" s="1381"/>
      <c r="AM291" s="770"/>
      <c r="AN291" s="801"/>
      <c r="AO291" s="801"/>
      <c r="AP291" s="801"/>
      <c r="AQ291" s="770"/>
      <c r="AR291" s="1382"/>
      <c r="AS291" s="770"/>
      <c r="AT291" s="770"/>
      <c r="AU291" s="770"/>
      <c r="AV291" s="770"/>
      <c r="AW291" s="770"/>
      <c r="AX291" s="770"/>
      <c r="AY291" s="770"/>
    </row>
    <row r="292">
      <c r="B292" s="813"/>
      <c r="G292" s="1383"/>
      <c r="AL292" s="1381"/>
      <c r="AM292" s="770"/>
      <c r="AN292" s="801"/>
      <c r="AO292" s="801"/>
      <c r="AP292" s="801"/>
      <c r="AQ292" s="770"/>
      <c r="AR292" s="1382"/>
      <c r="AS292" s="770"/>
      <c r="AT292" s="770"/>
      <c r="AU292" s="770"/>
      <c r="AV292" s="770"/>
      <c r="AW292" s="770"/>
      <c r="AX292" s="770"/>
      <c r="AY292" s="770"/>
    </row>
    <row r="293">
      <c r="B293" s="813"/>
      <c r="G293" s="1383"/>
      <c r="AL293" s="1381"/>
      <c r="AM293" s="770"/>
      <c r="AN293" s="801"/>
      <c r="AO293" s="801"/>
      <c r="AP293" s="801"/>
      <c r="AQ293" s="770"/>
      <c r="AR293" s="1382"/>
      <c r="AS293" s="770"/>
      <c r="AT293" s="770"/>
      <c r="AU293" s="770"/>
      <c r="AV293" s="770"/>
      <c r="AW293" s="770"/>
      <c r="AX293" s="770"/>
      <c r="AY293" s="770"/>
    </row>
    <row r="294">
      <c r="B294" s="813"/>
      <c r="G294" s="1383"/>
      <c r="AL294" s="1381"/>
      <c r="AM294" s="770"/>
      <c r="AN294" s="801"/>
      <c r="AO294" s="801"/>
      <c r="AP294" s="801"/>
      <c r="AQ294" s="770"/>
      <c r="AR294" s="1382"/>
      <c r="AS294" s="770"/>
      <c r="AT294" s="770"/>
      <c r="AU294" s="770"/>
      <c r="AV294" s="770"/>
      <c r="AW294" s="770"/>
      <c r="AX294" s="770"/>
      <c r="AY294" s="770"/>
    </row>
    <row r="295">
      <c r="B295" s="813"/>
      <c r="G295" s="1383"/>
      <c r="AL295" s="1381"/>
      <c r="AM295" s="770"/>
      <c r="AN295" s="801"/>
      <c r="AO295" s="801"/>
      <c r="AP295" s="801"/>
      <c r="AQ295" s="770"/>
      <c r="AR295" s="1382"/>
      <c r="AS295" s="770"/>
      <c r="AT295" s="770"/>
      <c r="AU295" s="770"/>
      <c r="AV295" s="770"/>
      <c r="AW295" s="770"/>
      <c r="AX295" s="770"/>
      <c r="AY295" s="770"/>
    </row>
    <row r="296">
      <c r="B296" s="813"/>
      <c r="G296" s="1383"/>
      <c r="AL296" s="1381"/>
      <c r="AM296" s="770"/>
      <c r="AN296" s="801"/>
      <c r="AO296" s="801"/>
      <c r="AP296" s="801"/>
      <c r="AQ296" s="770"/>
      <c r="AR296" s="1382"/>
      <c r="AS296" s="770"/>
      <c r="AT296" s="770"/>
      <c r="AU296" s="770"/>
      <c r="AV296" s="770"/>
      <c r="AW296" s="770"/>
      <c r="AX296" s="770"/>
      <c r="AY296" s="770"/>
    </row>
    <row r="297">
      <c r="B297" s="813"/>
      <c r="G297" s="1383"/>
      <c r="AL297" s="1381"/>
      <c r="AM297" s="770"/>
      <c r="AN297" s="801"/>
      <c r="AO297" s="801"/>
      <c r="AP297" s="801"/>
      <c r="AQ297" s="770"/>
      <c r="AR297" s="1382"/>
      <c r="AS297" s="770"/>
      <c r="AT297" s="770"/>
      <c r="AU297" s="770"/>
      <c r="AV297" s="770"/>
      <c r="AW297" s="770"/>
      <c r="AX297" s="770"/>
      <c r="AY297" s="770"/>
    </row>
    <row r="298">
      <c r="B298" s="813"/>
      <c r="G298" s="1383"/>
      <c r="AL298" s="1381"/>
      <c r="AM298" s="770"/>
      <c r="AN298" s="801"/>
      <c r="AO298" s="801"/>
      <c r="AP298" s="801"/>
      <c r="AQ298" s="770"/>
      <c r="AR298" s="1382"/>
      <c r="AS298" s="770"/>
      <c r="AT298" s="770"/>
      <c r="AU298" s="770"/>
      <c r="AV298" s="770"/>
      <c r="AW298" s="770"/>
      <c r="AX298" s="770"/>
      <c r="AY298" s="770"/>
    </row>
    <row r="299">
      <c r="B299" s="813"/>
      <c r="G299" s="1383"/>
      <c r="AL299" s="1381"/>
      <c r="AM299" s="770"/>
      <c r="AN299" s="801"/>
      <c r="AO299" s="801"/>
      <c r="AP299" s="801"/>
      <c r="AQ299" s="770"/>
      <c r="AR299" s="1382"/>
      <c r="AS299" s="770"/>
      <c r="AT299" s="770"/>
      <c r="AU299" s="770"/>
      <c r="AV299" s="770"/>
      <c r="AW299" s="770"/>
      <c r="AX299" s="770"/>
      <c r="AY299" s="770"/>
    </row>
    <row r="300">
      <c r="B300" s="813"/>
      <c r="G300" s="1383"/>
      <c r="AL300" s="1381"/>
      <c r="AM300" s="770"/>
      <c r="AN300" s="801"/>
      <c r="AO300" s="801"/>
      <c r="AP300" s="801"/>
      <c r="AQ300" s="770"/>
      <c r="AR300" s="1382"/>
      <c r="AS300" s="770"/>
      <c r="AT300" s="770"/>
      <c r="AU300" s="770"/>
      <c r="AV300" s="770"/>
      <c r="AW300" s="770"/>
      <c r="AX300" s="770"/>
      <c r="AY300" s="770"/>
    </row>
    <row r="301">
      <c r="B301" s="813"/>
      <c r="G301" s="1383"/>
      <c r="AL301" s="1381"/>
      <c r="AM301" s="770"/>
      <c r="AN301" s="801"/>
      <c r="AO301" s="801"/>
      <c r="AP301" s="801"/>
      <c r="AQ301" s="770"/>
      <c r="AR301" s="1382"/>
      <c r="AS301" s="770"/>
      <c r="AT301" s="770"/>
      <c r="AU301" s="770"/>
      <c r="AV301" s="770"/>
      <c r="AW301" s="770"/>
      <c r="AX301" s="770"/>
      <c r="AY301" s="770"/>
    </row>
    <row r="302">
      <c r="B302" s="813"/>
      <c r="G302" s="1383"/>
      <c r="AL302" s="1381"/>
      <c r="AM302" s="770"/>
      <c r="AN302" s="801"/>
      <c r="AO302" s="801"/>
      <c r="AP302" s="801"/>
      <c r="AQ302" s="770"/>
      <c r="AR302" s="1382"/>
      <c r="AS302" s="770"/>
      <c r="AT302" s="770"/>
      <c r="AU302" s="770"/>
      <c r="AV302" s="770"/>
      <c r="AW302" s="770"/>
      <c r="AX302" s="770"/>
      <c r="AY302" s="770"/>
    </row>
    <row r="303">
      <c r="B303" s="813"/>
      <c r="G303" s="1383"/>
      <c r="AL303" s="1381"/>
      <c r="AM303" s="770"/>
      <c r="AN303" s="801"/>
      <c r="AO303" s="801"/>
      <c r="AP303" s="801"/>
      <c r="AQ303" s="770"/>
      <c r="AR303" s="1382"/>
      <c r="AS303" s="770"/>
      <c r="AT303" s="770"/>
      <c r="AU303" s="770"/>
      <c r="AV303" s="770"/>
      <c r="AW303" s="770"/>
      <c r="AX303" s="770"/>
      <c r="AY303" s="770"/>
    </row>
    <row r="304">
      <c r="B304" s="813"/>
      <c r="G304" s="1383"/>
      <c r="AL304" s="1381"/>
      <c r="AM304" s="770"/>
      <c r="AN304" s="801"/>
      <c r="AO304" s="801"/>
      <c r="AP304" s="801"/>
      <c r="AQ304" s="770"/>
      <c r="AR304" s="1382"/>
      <c r="AS304" s="770"/>
      <c r="AT304" s="770"/>
      <c r="AU304" s="770"/>
      <c r="AV304" s="770"/>
      <c r="AW304" s="770"/>
      <c r="AX304" s="770"/>
      <c r="AY304" s="770"/>
    </row>
    <row r="305">
      <c r="B305" s="813"/>
      <c r="G305" s="1383"/>
      <c r="AL305" s="1381"/>
      <c r="AM305" s="770"/>
      <c r="AN305" s="801"/>
      <c r="AO305" s="801"/>
      <c r="AP305" s="801"/>
      <c r="AQ305" s="770"/>
      <c r="AR305" s="1382"/>
      <c r="AS305" s="770"/>
      <c r="AT305" s="770"/>
      <c r="AU305" s="770"/>
      <c r="AV305" s="770"/>
      <c r="AW305" s="770"/>
      <c r="AX305" s="770"/>
      <c r="AY305" s="770"/>
    </row>
    <row r="306">
      <c r="B306" s="813"/>
      <c r="G306" s="1383"/>
      <c r="AL306" s="1381"/>
      <c r="AM306" s="770"/>
      <c r="AN306" s="801"/>
      <c r="AO306" s="801"/>
      <c r="AP306" s="801"/>
      <c r="AQ306" s="770"/>
      <c r="AR306" s="1382"/>
      <c r="AS306" s="770"/>
      <c r="AT306" s="770"/>
      <c r="AU306" s="770"/>
      <c r="AV306" s="770"/>
      <c r="AW306" s="770"/>
      <c r="AX306" s="770"/>
      <c r="AY306" s="770"/>
    </row>
    <row r="307">
      <c r="B307" s="813"/>
      <c r="G307" s="1383"/>
      <c r="AL307" s="1381"/>
      <c r="AM307" s="770"/>
      <c r="AN307" s="801"/>
      <c r="AO307" s="801"/>
      <c r="AP307" s="801"/>
      <c r="AQ307" s="770"/>
      <c r="AR307" s="1382"/>
      <c r="AS307" s="770"/>
      <c r="AT307" s="770"/>
      <c r="AU307" s="770"/>
      <c r="AV307" s="770"/>
      <c r="AW307" s="770"/>
      <c r="AX307" s="770"/>
      <c r="AY307" s="770"/>
    </row>
    <row r="308">
      <c r="B308" s="813"/>
      <c r="G308" s="1383"/>
      <c r="AL308" s="1381"/>
      <c r="AM308" s="770"/>
      <c r="AN308" s="801"/>
      <c r="AO308" s="801"/>
      <c r="AP308" s="801"/>
      <c r="AQ308" s="770"/>
      <c r="AR308" s="1382"/>
      <c r="AS308" s="770"/>
      <c r="AT308" s="770"/>
      <c r="AU308" s="770"/>
      <c r="AV308" s="770"/>
      <c r="AW308" s="770"/>
      <c r="AX308" s="770"/>
      <c r="AY308" s="770"/>
    </row>
    <row r="309">
      <c r="B309" s="813"/>
      <c r="G309" s="1383"/>
      <c r="AL309" s="1381"/>
      <c r="AM309" s="770"/>
      <c r="AN309" s="801"/>
      <c r="AO309" s="801"/>
      <c r="AP309" s="801"/>
      <c r="AQ309" s="770"/>
      <c r="AR309" s="1382"/>
      <c r="AS309" s="770"/>
      <c r="AT309" s="770"/>
      <c r="AU309" s="770"/>
      <c r="AV309" s="770"/>
      <c r="AW309" s="770"/>
      <c r="AX309" s="770"/>
      <c r="AY309" s="770"/>
    </row>
    <row r="310">
      <c r="B310" s="813"/>
      <c r="G310" s="1383"/>
      <c r="AL310" s="1381"/>
      <c r="AM310" s="770"/>
      <c r="AN310" s="801"/>
      <c r="AO310" s="801"/>
      <c r="AP310" s="801"/>
      <c r="AQ310" s="770"/>
      <c r="AR310" s="1382"/>
      <c r="AS310" s="770"/>
      <c r="AT310" s="770"/>
      <c r="AU310" s="770"/>
      <c r="AV310" s="770"/>
      <c r="AW310" s="770"/>
      <c r="AX310" s="770"/>
      <c r="AY310" s="770"/>
    </row>
    <row r="311">
      <c r="B311" s="813"/>
      <c r="G311" s="1383"/>
      <c r="AL311" s="1381"/>
      <c r="AM311" s="770"/>
      <c r="AN311" s="801"/>
      <c r="AO311" s="801"/>
      <c r="AP311" s="801"/>
      <c r="AQ311" s="770"/>
      <c r="AR311" s="1382"/>
      <c r="AS311" s="770"/>
      <c r="AT311" s="770"/>
      <c r="AU311" s="770"/>
      <c r="AV311" s="770"/>
      <c r="AW311" s="770"/>
      <c r="AX311" s="770"/>
      <c r="AY311" s="770"/>
    </row>
    <row r="312">
      <c r="B312" s="813"/>
      <c r="G312" s="1383"/>
      <c r="AL312" s="1381"/>
      <c r="AM312" s="770"/>
      <c r="AN312" s="801"/>
      <c r="AO312" s="801"/>
      <c r="AP312" s="801"/>
      <c r="AQ312" s="770"/>
      <c r="AR312" s="1382"/>
      <c r="AS312" s="770"/>
      <c r="AT312" s="770"/>
      <c r="AU312" s="770"/>
      <c r="AV312" s="770"/>
      <c r="AW312" s="770"/>
      <c r="AX312" s="770"/>
      <c r="AY312" s="770"/>
    </row>
    <row r="313">
      <c r="B313" s="813"/>
      <c r="G313" s="1383"/>
      <c r="AL313" s="1381"/>
      <c r="AM313" s="770"/>
      <c r="AN313" s="801"/>
      <c r="AO313" s="801"/>
      <c r="AP313" s="801"/>
      <c r="AQ313" s="770"/>
      <c r="AR313" s="1382"/>
      <c r="AS313" s="770"/>
      <c r="AT313" s="770"/>
      <c r="AU313" s="770"/>
      <c r="AV313" s="770"/>
      <c r="AW313" s="770"/>
      <c r="AX313" s="770"/>
      <c r="AY313" s="770"/>
    </row>
    <row r="314">
      <c r="B314" s="813"/>
      <c r="G314" s="1383"/>
      <c r="AL314" s="1381"/>
      <c r="AM314" s="770"/>
      <c r="AN314" s="801"/>
      <c r="AO314" s="801"/>
      <c r="AP314" s="801"/>
      <c r="AQ314" s="770"/>
      <c r="AR314" s="1382"/>
      <c r="AS314" s="770"/>
      <c r="AT314" s="770"/>
      <c r="AU314" s="770"/>
      <c r="AV314" s="770"/>
      <c r="AW314" s="770"/>
      <c r="AX314" s="770"/>
      <c r="AY314" s="770"/>
    </row>
    <row r="315">
      <c r="B315" s="813"/>
      <c r="G315" s="1383"/>
      <c r="AL315" s="1381"/>
      <c r="AM315" s="770"/>
      <c r="AN315" s="801"/>
      <c r="AO315" s="801"/>
      <c r="AP315" s="801"/>
      <c r="AQ315" s="770"/>
      <c r="AR315" s="1382"/>
      <c r="AS315" s="770"/>
      <c r="AT315" s="770"/>
      <c r="AU315" s="770"/>
      <c r="AV315" s="770"/>
      <c r="AW315" s="770"/>
      <c r="AX315" s="770"/>
      <c r="AY315" s="770"/>
    </row>
    <row r="316">
      <c r="B316" s="813"/>
      <c r="G316" s="1383"/>
      <c r="AL316" s="1381"/>
      <c r="AM316" s="770"/>
      <c r="AN316" s="801"/>
      <c r="AO316" s="801"/>
      <c r="AP316" s="801"/>
      <c r="AQ316" s="770"/>
      <c r="AR316" s="1382"/>
      <c r="AS316" s="770"/>
      <c r="AT316" s="770"/>
      <c r="AU316" s="770"/>
      <c r="AV316" s="770"/>
      <c r="AW316" s="770"/>
      <c r="AX316" s="770"/>
      <c r="AY316" s="770"/>
    </row>
    <row r="317">
      <c r="B317" s="813"/>
      <c r="G317" s="1383"/>
      <c r="AL317" s="1381"/>
      <c r="AM317" s="770"/>
      <c r="AN317" s="801"/>
      <c r="AO317" s="801"/>
      <c r="AP317" s="801"/>
      <c r="AQ317" s="770"/>
      <c r="AR317" s="1382"/>
      <c r="AS317" s="770"/>
      <c r="AT317" s="770"/>
      <c r="AU317" s="770"/>
      <c r="AV317" s="770"/>
      <c r="AW317" s="770"/>
      <c r="AX317" s="770"/>
      <c r="AY317" s="770"/>
    </row>
    <row r="318">
      <c r="B318" s="813"/>
      <c r="G318" s="1383"/>
      <c r="AL318" s="1381"/>
      <c r="AM318" s="770"/>
      <c r="AN318" s="801"/>
      <c r="AO318" s="801"/>
      <c r="AP318" s="801"/>
      <c r="AQ318" s="770"/>
      <c r="AR318" s="1382"/>
      <c r="AS318" s="770"/>
      <c r="AT318" s="770"/>
      <c r="AU318" s="770"/>
      <c r="AV318" s="770"/>
      <c r="AW318" s="770"/>
      <c r="AX318" s="770"/>
      <c r="AY318" s="770"/>
    </row>
    <row r="319">
      <c r="B319" s="813"/>
      <c r="G319" s="1383"/>
      <c r="AL319" s="1381"/>
      <c r="AM319" s="770"/>
      <c r="AN319" s="801"/>
      <c r="AO319" s="801"/>
      <c r="AP319" s="801"/>
      <c r="AQ319" s="770"/>
      <c r="AR319" s="1382"/>
      <c r="AS319" s="770"/>
      <c r="AT319" s="770"/>
      <c r="AU319" s="770"/>
      <c r="AV319" s="770"/>
      <c r="AW319" s="770"/>
      <c r="AX319" s="770"/>
      <c r="AY319" s="770"/>
    </row>
    <row r="320">
      <c r="B320" s="813"/>
      <c r="G320" s="1383"/>
      <c r="AL320" s="1381"/>
      <c r="AM320" s="770"/>
      <c r="AN320" s="801"/>
      <c r="AO320" s="801"/>
      <c r="AP320" s="801"/>
      <c r="AQ320" s="770"/>
      <c r="AR320" s="1382"/>
      <c r="AS320" s="770"/>
      <c r="AT320" s="770"/>
      <c r="AU320" s="770"/>
      <c r="AV320" s="770"/>
      <c r="AW320" s="770"/>
      <c r="AX320" s="770"/>
      <c r="AY320" s="770"/>
    </row>
    <row r="321">
      <c r="B321" s="813"/>
      <c r="G321" s="1383"/>
      <c r="AL321" s="1381"/>
      <c r="AM321" s="770"/>
      <c r="AN321" s="801"/>
      <c r="AO321" s="801"/>
      <c r="AP321" s="801"/>
      <c r="AQ321" s="770"/>
      <c r="AR321" s="1382"/>
      <c r="AS321" s="770"/>
      <c r="AT321" s="770"/>
      <c r="AU321" s="770"/>
      <c r="AV321" s="770"/>
      <c r="AW321" s="770"/>
      <c r="AX321" s="770"/>
      <c r="AY321" s="770"/>
    </row>
    <row r="322">
      <c r="B322" s="813"/>
      <c r="G322" s="1383"/>
      <c r="AL322" s="1381"/>
      <c r="AM322" s="770"/>
      <c r="AN322" s="801"/>
      <c r="AO322" s="801"/>
      <c r="AP322" s="801"/>
      <c r="AQ322" s="770"/>
      <c r="AR322" s="1382"/>
      <c r="AS322" s="770"/>
      <c r="AT322" s="770"/>
      <c r="AU322" s="770"/>
      <c r="AV322" s="770"/>
      <c r="AW322" s="770"/>
      <c r="AX322" s="770"/>
      <c r="AY322" s="770"/>
    </row>
    <row r="323">
      <c r="B323" s="813"/>
      <c r="G323" s="1383"/>
      <c r="AL323" s="1381"/>
      <c r="AM323" s="770"/>
      <c r="AN323" s="801"/>
      <c r="AO323" s="801"/>
      <c r="AP323" s="801"/>
      <c r="AQ323" s="770"/>
      <c r="AR323" s="1382"/>
      <c r="AS323" s="770"/>
      <c r="AT323" s="770"/>
      <c r="AU323" s="770"/>
      <c r="AV323" s="770"/>
      <c r="AW323" s="770"/>
      <c r="AX323" s="770"/>
      <c r="AY323" s="770"/>
    </row>
    <row r="324">
      <c r="B324" s="813"/>
      <c r="G324" s="1383"/>
      <c r="AL324" s="1381"/>
      <c r="AM324" s="770"/>
      <c r="AN324" s="801"/>
      <c r="AO324" s="801"/>
      <c r="AP324" s="801"/>
      <c r="AQ324" s="770"/>
      <c r="AR324" s="1382"/>
      <c r="AS324" s="770"/>
      <c r="AT324" s="770"/>
      <c r="AU324" s="770"/>
      <c r="AV324" s="770"/>
      <c r="AW324" s="770"/>
      <c r="AX324" s="770"/>
      <c r="AY324" s="770"/>
    </row>
    <row r="325">
      <c r="B325" s="813"/>
      <c r="G325" s="1383"/>
      <c r="AL325" s="1381"/>
      <c r="AM325" s="770"/>
      <c r="AN325" s="801"/>
      <c r="AO325" s="801"/>
      <c r="AP325" s="801"/>
      <c r="AQ325" s="770"/>
      <c r="AR325" s="1382"/>
      <c r="AS325" s="770"/>
      <c r="AT325" s="770"/>
      <c r="AU325" s="770"/>
      <c r="AV325" s="770"/>
      <c r="AW325" s="770"/>
      <c r="AX325" s="770"/>
      <c r="AY325" s="770"/>
    </row>
    <row r="326">
      <c r="B326" s="813"/>
      <c r="G326" s="1383"/>
      <c r="AL326" s="1381"/>
      <c r="AM326" s="770"/>
      <c r="AN326" s="801"/>
      <c r="AO326" s="801"/>
      <c r="AP326" s="801"/>
      <c r="AQ326" s="770"/>
      <c r="AR326" s="1382"/>
      <c r="AS326" s="770"/>
      <c r="AT326" s="770"/>
      <c r="AU326" s="770"/>
      <c r="AV326" s="770"/>
      <c r="AW326" s="770"/>
      <c r="AX326" s="770"/>
      <c r="AY326" s="770"/>
    </row>
    <row r="327">
      <c r="B327" s="813"/>
      <c r="G327" s="1383"/>
      <c r="AL327" s="1381"/>
      <c r="AM327" s="770"/>
      <c r="AN327" s="801"/>
      <c r="AO327" s="801"/>
      <c r="AP327" s="801"/>
      <c r="AQ327" s="770"/>
      <c r="AR327" s="1382"/>
      <c r="AS327" s="770"/>
      <c r="AT327" s="770"/>
      <c r="AU327" s="770"/>
      <c r="AV327" s="770"/>
      <c r="AW327" s="770"/>
      <c r="AX327" s="770"/>
      <c r="AY327" s="770"/>
    </row>
    <row r="328">
      <c r="B328" s="813"/>
      <c r="G328" s="1383"/>
      <c r="AL328" s="1381"/>
      <c r="AM328" s="770"/>
      <c r="AN328" s="801"/>
      <c r="AO328" s="801"/>
      <c r="AP328" s="801"/>
      <c r="AQ328" s="770"/>
      <c r="AR328" s="1382"/>
      <c r="AS328" s="770"/>
      <c r="AT328" s="770"/>
      <c r="AU328" s="770"/>
      <c r="AV328" s="770"/>
      <c r="AW328" s="770"/>
      <c r="AX328" s="770"/>
      <c r="AY328" s="770"/>
    </row>
    <row r="329">
      <c r="B329" s="813"/>
      <c r="G329" s="1383"/>
      <c r="AL329" s="1381"/>
      <c r="AM329" s="770"/>
      <c r="AN329" s="801"/>
      <c r="AO329" s="801"/>
      <c r="AP329" s="801"/>
      <c r="AQ329" s="770"/>
      <c r="AR329" s="1382"/>
      <c r="AS329" s="770"/>
      <c r="AT329" s="770"/>
      <c r="AU329" s="770"/>
      <c r="AV329" s="770"/>
      <c r="AW329" s="770"/>
      <c r="AX329" s="770"/>
      <c r="AY329" s="770"/>
    </row>
    <row r="330">
      <c r="B330" s="813"/>
      <c r="G330" s="1383"/>
      <c r="AL330" s="1381"/>
      <c r="AM330" s="770"/>
      <c r="AN330" s="801"/>
      <c r="AO330" s="801"/>
      <c r="AP330" s="801"/>
      <c r="AQ330" s="770"/>
      <c r="AR330" s="1382"/>
      <c r="AS330" s="770"/>
      <c r="AT330" s="770"/>
      <c r="AU330" s="770"/>
      <c r="AV330" s="770"/>
      <c r="AW330" s="770"/>
      <c r="AX330" s="770"/>
      <c r="AY330" s="770"/>
    </row>
    <row r="331">
      <c r="B331" s="813"/>
      <c r="G331" s="1383"/>
      <c r="AL331" s="1381"/>
      <c r="AM331" s="770"/>
      <c r="AN331" s="801"/>
      <c r="AO331" s="801"/>
      <c r="AP331" s="801"/>
      <c r="AQ331" s="770"/>
      <c r="AR331" s="1382"/>
      <c r="AS331" s="770"/>
      <c r="AT331" s="770"/>
      <c r="AU331" s="770"/>
      <c r="AV331" s="770"/>
      <c r="AW331" s="770"/>
      <c r="AX331" s="770"/>
      <c r="AY331" s="770"/>
    </row>
    <row r="332">
      <c r="B332" s="813"/>
      <c r="G332" s="1383"/>
      <c r="AL332" s="1381"/>
      <c r="AM332" s="770"/>
      <c r="AN332" s="801"/>
      <c r="AO332" s="801"/>
      <c r="AP332" s="801"/>
      <c r="AQ332" s="770"/>
      <c r="AR332" s="1382"/>
      <c r="AS332" s="770"/>
      <c r="AT332" s="770"/>
      <c r="AU332" s="770"/>
      <c r="AV332" s="770"/>
      <c r="AW332" s="770"/>
      <c r="AX332" s="770"/>
      <c r="AY332" s="770"/>
    </row>
    <row r="333">
      <c r="B333" s="813"/>
      <c r="G333" s="1383"/>
      <c r="AL333" s="1381"/>
      <c r="AM333" s="770"/>
      <c r="AN333" s="801"/>
      <c r="AO333" s="801"/>
      <c r="AP333" s="801"/>
      <c r="AQ333" s="770"/>
      <c r="AR333" s="1382"/>
      <c r="AS333" s="770"/>
      <c r="AT333" s="770"/>
      <c r="AU333" s="770"/>
      <c r="AV333" s="770"/>
      <c r="AW333" s="770"/>
      <c r="AX333" s="770"/>
      <c r="AY333" s="770"/>
    </row>
    <row r="334">
      <c r="B334" s="813"/>
      <c r="G334" s="1383"/>
      <c r="AL334" s="1381"/>
      <c r="AM334" s="770"/>
      <c r="AN334" s="801"/>
      <c r="AO334" s="801"/>
      <c r="AP334" s="801"/>
      <c r="AQ334" s="770"/>
      <c r="AR334" s="1382"/>
      <c r="AS334" s="770"/>
      <c r="AT334" s="770"/>
      <c r="AU334" s="770"/>
      <c r="AV334" s="770"/>
      <c r="AW334" s="770"/>
      <c r="AX334" s="770"/>
      <c r="AY334" s="770"/>
    </row>
    <row r="335">
      <c r="B335" s="813"/>
      <c r="G335" s="1383"/>
      <c r="AL335" s="1381"/>
      <c r="AM335" s="770"/>
      <c r="AN335" s="801"/>
      <c r="AO335" s="801"/>
      <c r="AP335" s="801"/>
      <c r="AQ335" s="770"/>
      <c r="AR335" s="1382"/>
      <c r="AS335" s="770"/>
      <c r="AT335" s="770"/>
      <c r="AU335" s="770"/>
      <c r="AV335" s="770"/>
      <c r="AW335" s="770"/>
      <c r="AX335" s="770"/>
      <c r="AY335" s="770"/>
    </row>
    <row r="336">
      <c r="B336" s="813"/>
      <c r="G336" s="1383"/>
      <c r="AL336" s="1381"/>
      <c r="AM336" s="770"/>
      <c r="AN336" s="801"/>
      <c r="AO336" s="801"/>
      <c r="AP336" s="801"/>
      <c r="AQ336" s="770"/>
      <c r="AR336" s="1382"/>
      <c r="AS336" s="770"/>
      <c r="AT336" s="770"/>
      <c r="AU336" s="770"/>
      <c r="AV336" s="770"/>
      <c r="AW336" s="770"/>
      <c r="AX336" s="770"/>
      <c r="AY336" s="770"/>
    </row>
    <row r="337">
      <c r="B337" s="813"/>
      <c r="G337" s="1383"/>
      <c r="AL337" s="1381"/>
      <c r="AM337" s="770"/>
      <c r="AN337" s="801"/>
      <c r="AO337" s="801"/>
      <c r="AP337" s="801"/>
      <c r="AQ337" s="770"/>
      <c r="AR337" s="1382"/>
      <c r="AS337" s="770"/>
      <c r="AT337" s="770"/>
      <c r="AU337" s="770"/>
      <c r="AV337" s="770"/>
      <c r="AW337" s="770"/>
      <c r="AX337" s="770"/>
      <c r="AY337" s="770"/>
    </row>
    <row r="338">
      <c r="B338" s="813"/>
      <c r="G338" s="1383"/>
      <c r="AL338" s="1381"/>
      <c r="AM338" s="770"/>
      <c r="AN338" s="801"/>
      <c r="AO338" s="801"/>
      <c r="AP338" s="801"/>
      <c r="AQ338" s="770"/>
      <c r="AR338" s="1382"/>
      <c r="AS338" s="770"/>
      <c r="AT338" s="770"/>
      <c r="AU338" s="770"/>
      <c r="AV338" s="770"/>
      <c r="AW338" s="770"/>
      <c r="AX338" s="770"/>
      <c r="AY338" s="770"/>
    </row>
    <row r="339">
      <c r="B339" s="813"/>
      <c r="G339" s="1383"/>
      <c r="AL339" s="1381"/>
      <c r="AM339" s="770"/>
      <c r="AN339" s="801"/>
      <c r="AO339" s="801"/>
      <c r="AP339" s="801"/>
      <c r="AQ339" s="770"/>
      <c r="AR339" s="1382"/>
      <c r="AS339" s="770"/>
      <c r="AT339" s="770"/>
      <c r="AU339" s="770"/>
      <c r="AV339" s="770"/>
      <c r="AW339" s="770"/>
      <c r="AX339" s="770"/>
      <c r="AY339" s="770"/>
    </row>
    <row r="340">
      <c r="B340" s="813"/>
      <c r="G340" s="1383"/>
      <c r="AL340" s="1381"/>
      <c r="AM340" s="770"/>
      <c r="AN340" s="801"/>
      <c r="AO340" s="801"/>
      <c r="AP340" s="801"/>
      <c r="AQ340" s="770"/>
      <c r="AR340" s="1382"/>
      <c r="AS340" s="770"/>
      <c r="AT340" s="770"/>
      <c r="AU340" s="770"/>
      <c r="AV340" s="770"/>
      <c r="AW340" s="770"/>
      <c r="AX340" s="770"/>
      <c r="AY340" s="770"/>
    </row>
    <row r="341">
      <c r="B341" s="813"/>
      <c r="G341" s="1383"/>
      <c r="AL341" s="1381"/>
      <c r="AM341" s="770"/>
      <c r="AN341" s="801"/>
      <c r="AO341" s="801"/>
      <c r="AP341" s="801"/>
      <c r="AQ341" s="770"/>
      <c r="AR341" s="1382"/>
      <c r="AS341" s="770"/>
      <c r="AT341" s="770"/>
      <c r="AU341" s="770"/>
      <c r="AV341" s="770"/>
      <c r="AW341" s="770"/>
      <c r="AX341" s="770"/>
      <c r="AY341" s="770"/>
    </row>
    <row r="342">
      <c r="B342" s="813"/>
      <c r="G342" s="1383"/>
      <c r="AL342" s="1381"/>
      <c r="AM342" s="770"/>
      <c r="AN342" s="801"/>
      <c r="AO342" s="801"/>
      <c r="AP342" s="801"/>
      <c r="AQ342" s="770"/>
      <c r="AR342" s="1382"/>
      <c r="AS342" s="770"/>
      <c r="AT342" s="770"/>
      <c r="AU342" s="770"/>
      <c r="AV342" s="770"/>
      <c r="AW342" s="770"/>
      <c r="AX342" s="770"/>
      <c r="AY342" s="770"/>
    </row>
    <row r="343">
      <c r="B343" s="813"/>
      <c r="G343" s="1383"/>
      <c r="AL343" s="1381"/>
      <c r="AM343" s="770"/>
      <c r="AN343" s="801"/>
      <c r="AO343" s="801"/>
      <c r="AP343" s="801"/>
      <c r="AQ343" s="770"/>
      <c r="AR343" s="1382"/>
      <c r="AS343" s="770"/>
      <c r="AT343" s="770"/>
      <c r="AU343" s="770"/>
      <c r="AV343" s="770"/>
      <c r="AW343" s="770"/>
      <c r="AX343" s="770"/>
      <c r="AY343" s="770"/>
    </row>
    <row r="344">
      <c r="B344" s="813"/>
      <c r="G344" s="1383"/>
      <c r="AL344" s="1381"/>
      <c r="AM344" s="770"/>
      <c r="AN344" s="801"/>
      <c r="AO344" s="801"/>
      <c r="AP344" s="801"/>
      <c r="AQ344" s="770"/>
      <c r="AR344" s="1382"/>
      <c r="AS344" s="770"/>
      <c r="AT344" s="770"/>
      <c r="AU344" s="770"/>
      <c r="AV344" s="770"/>
      <c r="AW344" s="770"/>
      <c r="AX344" s="770"/>
      <c r="AY344" s="770"/>
    </row>
    <row r="345">
      <c r="B345" s="813"/>
      <c r="G345" s="1383"/>
      <c r="AL345" s="1381"/>
      <c r="AM345" s="770"/>
      <c r="AN345" s="801"/>
      <c r="AO345" s="801"/>
      <c r="AP345" s="801"/>
      <c r="AQ345" s="770"/>
      <c r="AR345" s="1382"/>
      <c r="AS345" s="770"/>
      <c r="AT345" s="770"/>
      <c r="AU345" s="770"/>
      <c r="AV345" s="770"/>
      <c r="AW345" s="770"/>
      <c r="AX345" s="770"/>
      <c r="AY345" s="770"/>
    </row>
    <row r="346">
      <c r="B346" s="813"/>
      <c r="G346" s="1383"/>
      <c r="AL346" s="1381"/>
      <c r="AM346" s="770"/>
      <c r="AN346" s="801"/>
      <c r="AO346" s="801"/>
      <c r="AP346" s="801"/>
      <c r="AQ346" s="770"/>
      <c r="AR346" s="1382"/>
      <c r="AS346" s="770"/>
      <c r="AT346" s="770"/>
      <c r="AU346" s="770"/>
      <c r="AV346" s="770"/>
      <c r="AW346" s="770"/>
      <c r="AX346" s="770"/>
      <c r="AY346" s="770"/>
    </row>
    <row r="347">
      <c r="B347" s="813"/>
      <c r="G347" s="1383"/>
      <c r="AL347" s="1381"/>
      <c r="AM347" s="770"/>
      <c r="AN347" s="801"/>
      <c r="AO347" s="801"/>
      <c r="AP347" s="801"/>
      <c r="AQ347" s="770"/>
      <c r="AR347" s="1382"/>
      <c r="AS347" s="770"/>
      <c r="AT347" s="770"/>
      <c r="AU347" s="770"/>
      <c r="AV347" s="770"/>
      <c r="AW347" s="770"/>
      <c r="AX347" s="770"/>
      <c r="AY347" s="770"/>
    </row>
    <row r="348">
      <c r="B348" s="813"/>
      <c r="G348" s="1383"/>
      <c r="AL348" s="1381"/>
      <c r="AM348" s="770"/>
      <c r="AN348" s="801"/>
      <c r="AO348" s="801"/>
      <c r="AP348" s="801"/>
      <c r="AQ348" s="770"/>
      <c r="AR348" s="1382"/>
      <c r="AS348" s="770"/>
      <c r="AT348" s="770"/>
      <c r="AU348" s="770"/>
      <c r="AV348" s="770"/>
      <c r="AW348" s="770"/>
      <c r="AX348" s="770"/>
      <c r="AY348" s="770"/>
    </row>
    <row r="349">
      <c r="B349" s="813"/>
      <c r="G349" s="1383"/>
      <c r="AL349" s="1381"/>
      <c r="AM349" s="770"/>
      <c r="AN349" s="801"/>
      <c r="AO349" s="801"/>
      <c r="AP349" s="801"/>
      <c r="AQ349" s="770"/>
      <c r="AR349" s="1382"/>
      <c r="AS349" s="770"/>
      <c r="AT349" s="770"/>
      <c r="AU349" s="770"/>
      <c r="AV349" s="770"/>
      <c r="AW349" s="770"/>
      <c r="AX349" s="770"/>
      <c r="AY349" s="770"/>
    </row>
    <row r="350">
      <c r="B350" s="813"/>
      <c r="G350" s="1383"/>
      <c r="AL350" s="1381"/>
      <c r="AM350" s="770"/>
      <c r="AN350" s="801"/>
      <c r="AO350" s="801"/>
      <c r="AP350" s="801"/>
      <c r="AQ350" s="770"/>
      <c r="AR350" s="1382"/>
      <c r="AS350" s="770"/>
      <c r="AT350" s="770"/>
      <c r="AU350" s="770"/>
      <c r="AV350" s="770"/>
      <c r="AW350" s="770"/>
      <c r="AX350" s="770"/>
      <c r="AY350" s="770"/>
    </row>
    <row r="351">
      <c r="B351" s="813"/>
      <c r="G351" s="1383"/>
      <c r="AL351" s="1381"/>
      <c r="AM351" s="770"/>
      <c r="AN351" s="801"/>
      <c r="AO351" s="801"/>
      <c r="AP351" s="801"/>
      <c r="AQ351" s="770"/>
      <c r="AR351" s="1382"/>
      <c r="AS351" s="770"/>
      <c r="AT351" s="770"/>
      <c r="AU351" s="770"/>
      <c r="AV351" s="770"/>
      <c r="AW351" s="770"/>
      <c r="AX351" s="770"/>
      <c r="AY351" s="770"/>
    </row>
    <row r="352">
      <c r="B352" s="813"/>
      <c r="G352" s="1383"/>
      <c r="AL352" s="1381"/>
      <c r="AM352" s="770"/>
      <c r="AN352" s="801"/>
      <c r="AO352" s="801"/>
      <c r="AP352" s="801"/>
      <c r="AQ352" s="770"/>
      <c r="AR352" s="1382"/>
      <c r="AS352" s="770"/>
      <c r="AT352" s="770"/>
      <c r="AU352" s="770"/>
      <c r="AV352" s="770"/>
      <c r="AW352" s="770"/>
      <c r="AX352" s="770"/>
      <c r="AY352" s="770"/>
    </row>
    <row r="353">
      <c r="B353" s="813"/>
      <c r="G353" s="1383"/>
      <c r="AL353" s="1381"/>
      <c r="AM353" s="770"/>
      <c r="AN353" s="801"/>
      <c r="AO353" s="801"/>
      <c r="AP353" s="801"/>
      <c r="AQ353" s="770"/>
      <c r="AR353" s="1382"/>
      <c r="AS353" s="770"/>
      <c r="AT353" s="770"/>
      <c r="AU353" s="770"/>
      <c r="AV353" s="770"/>
      <c r="AW353" s="770"/>
      <c r="AX353" s="770"/>
      <c r="AY353" s="770"/>
    </row>
    <row r="354">
      <c r="B354" s="813"/>
      <c r="G354" s="1383"/>
      <c r="AL354" s="1381"/>
      <c r="AM354" s="770"/>
      <c r="AN354" s="801"/>
      <c r="AO354" s="801"/>
      <c r="AP354" s="801"/>
      <c r="AQ354" s="770"/>
      <c r="AR354" s="1382"/>
      <c r="AS354" s="770"/>
      <c r="AT354" s="770"/>
      <c r="AU354" s="770"/>
      <c r="AV354" s="770"/>
      <c r="AW354" s="770"/>
      <c r="AX354" s="770"/>
      <c r="AY354" s="770"/>
    </row>
    <row r="355">
      <c r="B355" s="813"/>
      <c r="G355" s="1383"/>
      <c r="AL355" s="1381"/>
      <c r="AM355" s="770"/>
      <c r="AN355" s="801"/>
      <c r="AO355" s="801"/>
      <c r="AP355" s="801"/>
      <c r="AQ355" s="770"/>
      <c r="AR355" s="1382"/>
      <c r="AS355" s="770"/>
      <c r="AT355" s="770"/>
      <c r="AU355" s="770"/>
      <c r="AV355" s="770"/>
      <c r="AW355" s="770"/>
      <c r="AX355" s="770"/>
      <c r="AY355" s="770"/>
    </row>
    <row r="356">
      <c r="B356" s="813"/>
      <c r="G356" s="1383"/>
      <c r="AL356" s="1381"/>
      <c r="AM356" s="770"/>
      <c r="AN356" s="801"/>
      <c r="AO356" s="801"/>
      <c r="AP356" s="801"/>
      <c r="AQ356" s="770"/>
      <c r="AR356" s="1382"/>
      <c r="AS356" s="770"/>
      <c r="AT356" s="770"/>
      <c r="AU356" s="770"/>
      <c r="AV356" s="770"/>
      <c r="AW356" s="770"/>
      <c r="AX356" s="770"/>
      <c r="AY356" s="770"/>
    </row>
    <row r="357">
      <c r="B357" s="813"/>
      <c r="G357" s="1383"/>
      <c r="AL357" s="1381"/>
      <c r="AM357" s="770"/>
      <c r="AN357" s="801"/>
      <c r="AO357" s="801"/>
      <c r="AP357" s="801"/>
      <c r="AQ357" s="770"/>
      <c r="AR357" s="1382"/>
      <c r="AS357" s="770"/>
      <c r="AT357" s="770"/>
      <c r="AU357" s="770"/>
      <c r="AV357" s="770"/>
      <c r="AW357" s="770"/>
      <c r="AX357" s="770"/>
      <c r="AY357" s="770"/>
    </row>
    <row r="358">
      <c r="B358" s="813"/>
      <c r="G358" s="1383"/>
      <c r="AL358" s="1381"/>
      <c r="AM358" s="770"/>
      <c r="AN358" s="801"/>
      <c r="AO358" s="801"/>
      <c r="AP358" s="801"/>
      <c r="AQ358" s="770"/>
      <c r="AR358" s="1382"/>
      <c r="AS358" s="770"/>
      <c r="AT358" s="770"/>
      <c r="AU358" s="770"/>
      <c r="AV358" s="770"/>
      <c r="AW358" s="770"/>
      <c r="AX358" s="770"/>
      <c r="AY358" s="770"/>
    </row>
    <row r="359">
      <c r="B359" s="813"/>
      <c r="G359" s="1383"/>
      <c r="AL359" s="1381"/>
      <c r="AM359" s="770"/>
      <c r="AN359" s="801"/>
      <c r="AO359" s="801"/>
      <c r="AP359" s="801"/>
      <c r="AQ359" s="770"/>
      <c r="AR359" s="1382"/>
      <c r="AS359" s="770"/>
      <c r="AT359" s="770"/>
      <c r="AU359" s="770"/>
      <c r="AV359" s="770"/>
      <c r="AW359" s="770"/>
      <c r="AX359" s="770"/>
      <c r="AY359" s="770"/>
    </row>
    <row r="360">
      <c r="B360" s="813"/>
      <c r="G360" s="1383"/>
      <c r="AL360" s="1381"/>
      <c r="AM360" s="770"/>
      <c r="AN360" s="801"/>
      <c r="AO360" s="801"/>
      <c r="AP360" s="801"/>
      <c r="AQ360" s="770"/>
      <c r="AR360" s="1382"/>
      <c r="AS360" s="770"/>
      <c r="AT360" s="770"/>
      <c r="AU360" s="770"/>
      <c r="AV360" s="770"/>
      <c r="AW360" s="770"/>
      <c r="AX360" s="770"/>
      <c r="AY360" s="770"/>
    </row>
    <row r="361">
      <c r="B361" s="813"/>
      <c r="G361" s="1383"/>
      <c r="AL361" s="1381"/>
      <c r="AM361" s="770"/>
      <c r="AN361" s="801"/>
      <c r="AO361" s="801"/>
      <c r="AP361" s="801"/>
      <c r="AQ361" s="770"/>
      <c r="AR361" s="1382"/>
      <c r="AS361" s="770"/>
      <c r="AT361" s="770"/>
      <c r="AU361" s="770"/>
      <c r="AV361" s="770"/>
      <c r="AW361" s="770"/>
      <c r="AX361" s="770"/>
      <c r="AY361" s="770"/>
    </row>
    <row r="362">
      <c r="B362" s="813"/>
      <c r="G362" s="1383"/>
      <c r="AL362" s="1381"/>
      <c r="AM362" s="770"/>
      <c r="AN362" s="801"/>
      <c r="AO362" s="801"/>
      <c r="AP362" s="801"/>
      <c r="AQ362" s="770"/>
      <c r="AR362" s="1382"/>
      <c r="AS362" s="770"/>
      <c r="AT362" s="770"/>
      <c r="AU362" s="770"/>
      <c r="AV362" s="770"/>
      <c r="AW362" s="770"/>
      <c r="AX362" s="770"/>
      <c r="AY362" s="770"/>
    </row>
    <row r="363">
      <c r="B363" s="813"/>
      <c r="G363" s="1383"/>
      <c r="AL363" s="1381"/>
      <c r="AM363" s="770"/>
      <c r="AN363" s="801"/>
      <c r="AO363" s="801"/>
      <c r="AP363" s="801"/>
      <c r="AQ363" s="770"/>
      <c r="AR363" s="1382"/>
      <c r="AS363" s="770"/>
      <c r="AT363" s="770"/>
      <c r="AU363" s="770"/>
      <c r="AV363" s="770"/>
      <c r="AW363" s="770"/>
      <c r="AX363" s="770"/>
      <c r="AY363" s="770"/>
    </row>
    <row r="364">
      <c r="B364" s="813"/>
      <c r="G364" s="1383"/>
      <c r="AL364" s="1381"/>
      <c r="AM364" s="770"/>
      <c r="AN364" s="801"/>
      <c r="AO364" s="801"/>
      <c r="AP364" s="801"/>
      <c r="AQ364" s="770"/>
      <c r="AR364" s="1382"/>
      <c r="AS364" s="770"/>
      <c r="AT364" s="770"/>
      <c r="AU364" s="770"/>
      <c r="AV364" s="770"/>
      <c r="AW364" s="770"/>
      <c r="AX364" s="770"/>
      <c r="AY364" s="770"/>
    </row>
    <row r="365">
      <c r="B365" s="813"/>
      <c r="G365" s="1383"/>
      <c r="AL365" s="1381"/>
      <c r="AM365" s="770"/>
      <c r="AN365" s="801"/>
      <c r="AO365" s="801"/>
      <c r="AP365" s="801"/>
      <c r="AQ365" s="770"/>
      <c r="AR365" s="1382"/>
      <c r="AS365" s="770"/>
      <c r="AT365" s="770"/>
      <c r="AU365" s="770"/>
      <c r="AV365" s="770"/>
      <c r="AW365" s="770"/>
      <c r="AX365" s="770"/>
      <c r="AY365" s="770"/>
    </row>
    <row r="366">
      <c r="B366" s="813"/>
      <c r="G366" s="1383"/>
      <c r="AL366" s="1381"/>
      <c r="AM366" s="770"/>
      <c r="AN366" s="801"/>
      <c r="AO366" s="801"/>
      <c r="AP366" s="801"/>
      <c r="AQ366" s="770"/>
      <c r="AR366" s="1382"/>
      <c r="AS366" s="770"/>
      <c r="AT366" s="770"/>
      <c r="AU366" s="770"/>
      <c r="AV366" s="770"/>
      <c r="AW366" s="770"/>
      <c r="AX366" s="770"/>
      <c r="AY366" s="770"/>
    </row>
    <row r="367">
      <c r="B367" s="813"/>
      <c r="G367" s="1383"/>
      <c r="AL367" s="1381"/>
      <c r="AM367" s="770"/>
      <c r="AN367" s="801"/>
      <c r="AO367" s="801"/>
      <c r="AP367" s="801"/>
      <c r="AQ367" s="770"/>
      <c r="AR367" s="1382"/>
      <c r="AS367" s="770"/>
      <c r="AT367" s="770"/>
      <c r="AU367" s="770"/>
      <c r="AV367" s="770"/>
      <c r="AW367" s="770"/>
      <c r="AX367" s="770"/>
      <c r="AY367" s="770"/>
    </row>
    <row r="368">
      <c r="B368" s="813"/>
      <c r="G368" s="1383"/>
      <c r="AL368" s="1381"/>
      <c r="AM368" s="770"/>
      <c r="AN368" s="801"/>
      <c r="AO368" s="801"/>
      <c r="AP368" s="801"/>
      <c r="AQ368" s="770"/>
      <c r="AR368" s="1382"/>
      <c r="AS368" s="770"/>
      <c r="AT368" s="770"/>
      <c r="AU368" s="770"/>
      <c r="AV368" s="770"/>
      <c r="AW368" s="770"/>
      <c r="AX368" s="770"/>
      <c r="AY368" s="770"/>
    </row>
    <row r="369">
      <c r="B369" s="813"/>
      <c r="G369" s="1383"/>
      <c r="AL369" s="1381"/>
      <c r="AM369" s="770"/>
      <c r="AN369" s="801"/>
      <c r="AO369" s="801"/>
      <c r="AP369" s="801"/>
      <c r="AQ369" s="770"/>
      <c r="AR369" s="1382"/>
      <c r="AS369" s="770"/>
      <c r="AT369" s="770"/>
      <c r="AU369" s="770"/>
      <c r="AV369" s="770"/>
      <c r="AW369" s="770"/>
      <c r="AX369" s="770"/>
      <c r="AY369" s="770"/>
    </row>
    <row r="370">
      <c r="B370" s="813"/>
      <c r="G370" s="1383"/>
      <c r="AL370" s="1381"/>
      <c r="AM370" s="770"/>
      <c r="AN370" s="801"/>
      <c r="AO370" s="801"/>
      <c r="AP370" s="801"/>
      <c r="AQ370" s="770"/>
      <c r="AR370" s="1382"/>
      <c r="AS370" s="770"/>
      <c r="AT370" s="770"/>
      <c r="AU370" s="770"/>
      <c r="AV370" s="770"/>
      <c r="AW370" s="770"/>
      <c r="AX370" s="770"/>
      <c r="AY370" s="770"/>
    </row>
    <row r="371">
      <c r="B371" s="813"/>
      <c r="G371" s="1383"/>
      <c r="AL371" s="1381"/>
      <c r="AM371" s="770"/>
      <c r="AN371" s="801"/>
      <c r="AO371" s="801"/>
      <c r="AP371" s="801"/>
      <c r="AQ371" s="770"/>
      <c r="AR371" s="1382"/>
      <c r="AS371" s="770"/>
      <c r="AT371" s="770"/>
      <c r="AU371" s="770"/>
      <c r="AV371" s="770"/>
      <c r="AW371" s="770"/>
      <c r="AX371" s="770"/>
      <c r="AY371" s="770"/>
    </row>
    <row r="372">
      <c r="B372" s="813"/>
      <c r="G372" s="1383"/>
      <c r="AL372" s="1381"/>
      <c r="AM372" s="770"/>
      <c r="AN372" s="801"/>
      <c r="AO372" s="801"/>
      <c r="AP372" s="801"/>
      <c r="AQ372" s="770"/>
      <c r="AR372" s="1382"/>
      <c r="AS372" s="770"/>
      <c r="AT372" s="770"/>
      <c r="AU372" s="770"/>
      <c r="AV372" s="770"/>
      <c r="AW372" s="770"/>
      <c r="AX372" s="770"/>
      <c r="AY372" s="770"/>
    </row>
    <row r="373">
      <c r="B373" s="813"/>
      <c r="G373" s="1383"/>
      <c r="AL373" s="1381"/>
      <c r="AM373" s="770"/>
      <c r="AN373" s="801"/>
      <c r="AO373" s="801"/>
      <c r="AP373" s="801"/>
      <c r="AQ373" s="770"/>
      <c r="AR373" s="1382"/>
      <c r="AS373" s="770"/>
      <c r="AT373" s="770"/>
      <c r="AU373" s="770"/>
      <c r="AV373" s="770"/>
      <c r="AW373" s="770"/>
      <c r="AX373" s="770"/>
      <c r="AY373" s="770"/>
    </row>
    <row r="374">
      <c r="B374" s="813"/>
      <c r="G374" s="1383"/>
      <c r="AL374" s="1381"/>
      <c r="AM374" s="770"/>
      <c r="AN374" s="801"/>
      <c r="AO374" s="801"/>
      <c r="AP374" s="801"/>
      <c r="AQ374" s="770"/>
      <c r="AR374" s="1382"/>
      <c r="AS374" s="770"/>
      <c r="AT374" s="770"/>
      <c r="AU374" s="770"/>
      <c r="AV374" s="770"/>
      <c r="AW374" s="770"/>
      <c r="AX374" s="770"/>
      <c r="AY374" s="770"/>
    </row>
    <row r="375">
      <c r="B375" s="813"/>
      <c r="G375" s="1383"/>
      <c r="AL375" s="1381"/>
      <c r="AM375" s="770"/>
      <c r="AN375" s="801"/>
      <c r="AO375" s="801"/>
      <c r="AP375" s="801"/>
      <c r="AQ375" s="770"/>
      <c r="AR375" s="1382"/>
      <c r="AS375" s="770"/>
      <c r="AT375" s="770"/>
      <c r="AU375" s="770"/>
      <c r="AV375" s="770"/>
      <c r="AW375" s="770"/>
      <c r="AX375" s="770"/>
      <c r="AY375" s="770"/>
    </row>
    <row r="376">
      <c r="B376" s="813"/>
      <c r="G376" s="1383"/>
      <c r="AL376" s="1381"/>
      <c r="AM376" s="770"/>
      <c r="AN376" s="801"/>
      <c r="AO376" s="801"/>
      <c r="AP376" s="801"/>
      <c r="AQ376" s="770"/>
      <c r="AR376" s="1382"/>
      <c r="AS376" s="770"/>
      <c r="AT376" s="770"/>
      <c r="AU376" s="770"/>
      <c r="AV376" s="770"/>
      <c r="AW376" s="770"/>
      <c r="AX376" s="770"/>
      <c r="AY376" s="770"/>
    </row>
    <row r="377">
      <c r="B377" s="813"/>
      <c r="G377" s="1383"/>
      <c r="AL377" s="1381"/>
      <c r="AM377" s="770"/>
      <c r="AN377" s="801"/>
      <c r="AO377" s="801"/>
      <c r="AP377" s="801"/>
      <c r="AQ377" s="770"/>
      <c r="AR377" s="1382"/>
      <c r="AS377" s="770"/>
      <c r="AT377" s="770"/>
      <c r="AU377" s="770"/>
      <c r="AV377" s="770"/>
      <c r="AW377" s="770"/>
      <c r="AX377" s="770"/>
      <c r="AY377" s="770"/>
    </row>
    <row r="378">
      <c r="B378" s="813"/>
      <c r="G378" s="1383"/>
      <c r="AL378" s="1381"/>
      <c r="AM378" s="770"/>
      <c r="AN378" s="801"/>
      <c r="AO378" s="801"/>
      <c r="AP378" s="801"/>
      <c r="AQ378" s="770"/>
      <c r="AR378" s="1382"/>
      <c r="AS378" s="770"/>
      <c r="AT378" s="770"/>
      <c r="AU378" s="770"/>
      <c r="AV378" s="770"/>
      <c r="AW378" s="770"/>
      <c r="AX378" s="770"/>
      <c r="AY378" s="770"/>
    </row>
    <row r="379">
      <c r="B379" s="813"/>
      <c r="G379" s="1383"/>
      <c r="AL379" s="1381"/>
      <c r="AM379" s="770"/>
      <c r="AN379" s="801"/>
      <c r="AO379" s="801"/>
      <c r="AP379" s="801"/>
      <c r="AQ379" s="770"/>
      <c r="AR379" s="1382"/>
      <c r="AS379" s="770"/>
      <c r="AT379" s="770"/>
      <c r="AU379" s="770"/>
      <c r="AV379" s="770"/>
      <c r="AW379" s="770"/>
      <c r="AX379" s="770"/>
      <c r="AY379" s="770"/>
    </row>
    <row r="380">
      <c r="B380" s="813"/>
      <c r="G380" s="1383"/>
      <c r="AL380" s="1381"/>
      <c r="AM380" s="770"/>
      <c r="AN380" s="801"/>
      <c r="AO380" s="801"/>
      <c r="AP380" s="801"/>
      <c r="AQ380" s="770"/>
      <c r="AR380" s="1382"/>
      <c r="AS380" s="770"/>
      <c r="AT380" s="770"/>
      <c r="AU380" s="770"/>
      <c r="AV380" s="770"/>
      <c r="AW380" s="770"/>
      <c r="AX380" s="770"/>
      <c r="AY380" s="770"/>
    </row>
    <row r="381">
      <c r="B381" s="813"/>
      <c r="G381" s="1383"/>
      <c r="AL381" s="1381"/>
      <c r="AM381" s="770"/>
      <c r="AN381" s="801"/>
      <c r="AO381" s="801"/>
      <c r="AP381" s="801"/>
      <c r="AQ381" s="770"/>
      <c r="AR381" s="1382"/>
      <c r="AS381" s="770"/>
      <c r="AT381" s="770"/>
      <c r="AU381" s="770"/>
      <c r="AV381" s="770"/>
      <c r="AW381" s="770"/>
      <c r="AX381" s="770"/>
      <c r="AY381" s="770"/>
    </row>
    <row r="382">
      <c r="B382" s="813"/>
      <c r="G382" s="1383"/>
      <c r="AL382" s="1381"/>
      <c r="AM382" s="770"/>
      <c r="AN382" s="801"/>
      <c r="AO382" s="801"/>
      <c r="AP382" s="801"/>
      <c r="AQ382" s="770"/>
      <c r="AR382" s="1382"/>
      <c r="AS382" s="770"/>
      <c r="AT382" s="770"/>
      <c r="AU382" s="770"/>
      <c r="AV382" s="770"/>
      <c r="AW382" s="770"/>
      <c r="AX382" s="770"/>
      <c r="AY382" s="770"/>
    </row>
    <row r="383">
      <c r="B383" s="813"/>
      <c r="G383" s="1383"/>
      <c r="AL383" s="1381"/>
      <c r="AM383" s="770"/>
      <c r="AN383" s="801"/>
      <c r="AO383" s="801"/>
      <c r="AP383" s="801"/>
      <c r="AQ383" s="770"/>
      <c r="AR383" s="1382"/>
      <c r="AS383" s="770"/>
      <c r="AT383" s="770"/>
      <c r="AU383" s="770"/>
      <c r="AV383" s="770"/>
      <c r="AW383" s="770"/>
      <c r="AX383" s="770"/>
      <c r="AY383" s="770"/>
    </row>
    <row r="384">
      <c r="B384" s="813"/>
      <c r="G384" s="1383"/>
      <c r="AL384" s="1381"/>
      <c r="AM384" s="770"/>
      <c r="AN384" s="801"/>
      <c r="AO384" s="801"/>
      <c r="AP384" s="801"/>
      <c r="AQ384" s="770"/>
      <c r="AR384" s="1382"/>
      <c r="AS384" s="770"/>
      <c r="AT384" s="770"/>
      <c r="AU384" s="770"/>
      <c r="AV384" s="770"/>
      <c r="AW384" s="770"/>
      <c r="AX384" s="770"/>
      <c r="AY384" s="770"/>
    </row>
    <row r="385">
      <c r="B385" s="813"/>
      <c r="G385" s="1383"/>
      <c r="AL385" s="1381"/>
      <c r="AM385" s="770"/>
      <c r="AN385" s="801"/>
      <c r="AO385" s="801"/>
      <c r="AP385" s="801"/>
      <c r="AQ385" s="770"/>
      <c r="AR385" s="1382"/>
      <c r="AS385" s="770"/>
      <c r="AT385" s="770"/>
      <c r="AU385" s="770"/>
      <c r="AV385" s="770"/>
      <c r="AW385" s="770"/>
      <c r="AX385" s="770"/>
      <c r="AY385" s="770"/>
    </row>
    <row r="386">
      <c r="B386" s="813"/>
      <c r="G386" s="1383"/>
      <c r="AL386" s="1381"/>
      <c r="AM386" s="770"/>
      <c r="AN386" s="801"/>
      <c r="AO386" s="801"/>
      <c r="AP386" s="801"/>
      <c r="AQ386" s="770"/>
      <c r="AR386" s="1382"/>
      <c r="AS386" s="770"/>
      <c r="AT386" s="770"/>
      <c r="AU386" s="770"/>
      <c r="AV386" s="770"/>
      <c r="AW386" s="770"/>
      <c r="AX386" s="770"/>
      <c r="AY386" s="770"/>
    </row>
    <row r="387">
      <c r="B387" s="813"/>
      <c r="G387" s="1383"/>
      <c r="AL387" s="1381"/>
      <c r="AM387" s="770"/>
      <c r="AN387" s="801"/>
      <c r="AO387" s="801"/>
      <c r="AP387" s="801"/>
      <c r="AQ387" s="770"/>
      <c r="AR387" s="1382"/>
      <c r="AS387" s="770"/>
      <c r="AT387" s="770"/>
      <c r="AU387" s="770"/>
      <c r="AV387" s="770"/>
      <c r="AW387" s="770"/>
      <c r="AX387" s="770"/>
      <c r="AY387" s="770"/>
    </row>
    <row r="388">
      <c r="B388" s="813"/>
      <c r="G388" s="1383"/>
      <c r="AL388" s="1381"/>
      <c r="AM388" s="770"/>
      <c r="AN388" s="801"/>
      <c r="AO388" s="801"/>
      <c r="AP388" s="801"/>
      <c r="AQ388" s="770"/>
      <c r="AR388" s="1382"/>
      <c r="AS388" s="770"/>
      <c r="AT388" s="770"/>
      <c r="AU388" s="770"/>
      <c r="AV388" s="770"/>
      <c r="AW388" s="770"/>
      <c r="AX388" s="770"/>
      <c r="AY388" s="770"/>
    </row>
    <row r="389">
      <c r="B389" s="813"/>
      <c r="G389" s="1383"/>
      <c r="AL389" s="1381"/>
      <c r="AM389" s="770"/>
      <c r="AN389" s="801"/>
      <c r="AO389" s="801"/>
      <c r="AP389" s="801"/>
      <c r="AQ389" s="770"/>
      <c r="AR389" s="1382"/>
      <c r="AS389" s="770"/>
      <c r="AT389" s="770"/>
      <c r="AU389" s="770"/>
      <c r="AV389" s="770"/>
      <c r="AW389" s="770"/>
      <c r="AX389" s="770"/>
      <c r="AY389" s="770"/>
    </row>
    <row r="390">
      <c r="B390" s="813"/>
      <c r="G390" s="1383"/>
      <c r="AL390" s="1381"/>
      <c r="AM390" s="770"/>
      <c r="AN390" s="801"/>
      <c r="AO390" s="801"/>
      <c r="AP390" s="801"/>
      <c r="AQ390" s="770"/>
      <c r="AR390" s="1382"/>
      <c r="AS390" s="770"/>
      <c r="AT390" s="770"/>
      <c r="AU390" s="770"/>
      <c r="AV390" s="770"/>
      <c r="AW390" s="770"/>
      <c r="AX390" s="770"/>
      <c r="AY390" s="770"/>
    </row>
    <row r="391">
      <c r="B391" s="813"/>
      <c r="G391" s="1383"/>
      <c r="AL391" s="1381"/>
      <c r="AM391" s="770"/>
      <c r="AN391" s="801"/>
      <c r="AO391" s="801"/>
      <c r="AP391" s="801"/>
      <c r="AQ391" s="770"/>
      <c r="AR391" s="1382"/>
      <c r="AS391" s="770"/>
      <c r="AT391" s="770"/>
      <c r="AU391" s="770"/>
      <c r="AV391" s="770"/>
      <c r="AW391" s="770"/>
      <c r="AX391" s="770"/>
      <c r="AY391" s="770"/>
    </row>
    <row r="392">
      <c r="B392" s="813"/>
      <c r="G392" s="1383"/>
      <c r="AL392" s="1381"/>
      <c r="AM392" s="770"/>
      <c r="AN392" s="801"/>
      <c r="AO392" s="801"/>
      <c r="AP392" s="801"/>
      <c r="AQ392" s="770"/>
      <c r="AR392" s="1382"/>
      <c r="AS392" s="770"/>
      <c r="AT392" s="770"/>
      <c r="AU392" s="770"/>
      <c r="AV392" s="770"/>
      <c r="AW392" s="770"/>
      <c r="AX392" s="770"/>
      <c r="AY392" s="770"/>
    </row>
    <row r="393">
      <c r="B393" s="813"/>
      <c r="G393" s="1383"/>
      <c r="AL393" s="1381"/>
      <c r="AM393" s="770"/>
      <c r="AN393" s="801"/>
      <c r="AO393" s="801"/>
      <c r="AP393" s="801"/>
      <c r="AQ393" s="770"/>
      <c r="AR393" s="1382"/>
      <c r="AS393" s="770"/>
      <c r="AT393" s="770"/>
      <c r="AU393" s="770"/>
      <c r="AV393" s="770"/>
      <c r="AW393" s="770"/>
      <c r="AX393" s="770"/>
      <c r="AY393" s="770"/>
    </row>
    <row r="394">
      <c r="B394" s="813"/>
      <c r="G394" s="1383"/>
      <c r="AL394" s="1381"/>
      <c r="AM394" s="770"/>
      <c r="AN394" s="801"/>
      <c r="AO394" s="801"/>
      <c r="AP394" s="801"/>
      <c r="AQ394" s="770"/>
      <c r="AR394" s="1382"/>
      <c r="AS394" s="770"/>
      <c r="AT394" s="770"/>
      <c r="AU394" s="770"/>
      <c r="AV394" s="770"/>
      <c r="AW394" s="770"/>
      <c r="AX394" s="770"/>
      <c r="AY394" s="770"/>
    </row>
    <row r="395">
      <c r="B395" s="813"/>
      <c r="G395" s="1383"/>
      <c r="AL395" s="1381"/>
      <c r="AM395" s="770"/>
      <c r="AN395" s="801"/>
      <c r="AO395" s="801"/>
      <c r="AP395" s="801"/>
      <c r="AQ395" s="770"/>
      <c r="AR395" s="1382"/>
      <c r="AS395" s="770"/>
      <c r="AT395" s="770"/>
      <c r="AU395" s="770"/>
      <c r="AV395" s="770"/>
      <c r="AW395" s="770"/>
      <c r="AX395" s="770"/>
      <c r="AY395" s="770"/>
    </row>
    <row r="396">
      <c r="B396" s="813"/>
      <c r="G396" s="1383"/>
      <c r="AL396" s="1381"/>
      <c r="AM396" s="770"/>
      <c r="AN396" s="801"/>
      <c r="AO396" s="801"/>
      <c r="AP396" s="801"/>
      <c r="AQ396" s="770"/>
      <c r="AR396" s="1382"/>
      <c r="AS396" s="770"/>
      <c r="AT396" s="770"/>
      <c r="AU396" s="770"/>
      <c r="AV396" s="770"/>
      <c r="AW396" s="770"/>
      <c r="AX396" s="770"/>
      <c r="AY396" s="770"/>
    </row>
    <row r="397">
      <c r="B397" s="813"/>
      <c r="G397" s="1383"/>
      <c r="AL397" s="1381"/>
      <c r="AM397" s="770"/>
      <c r="AN397" s="801"/>
      <c r="AO397" s="801"/>
      <c r="AP397" s="801"/>
      <c r="AQ397" s="770"/>
      <c r="AR397" s="1382"/>
      <c r="AS397" s="770"/>
      <c r="AT397" s="770"/>
      <c r="AU397" s="770"/>
      <c r="AV397" s="770"/>
      <c r="AW397" s="770"/>
      <c r="AX397" s="770"/>
      <c r="AY397" s="770"/>
    </row>
    <row r="398">
      <c r="B398" s="813"/>
      <c r="G398" s="1383"/>
      <c r="AL398" s="1381"/>
      <c r="AM398" s="770"/>
      <c r="AN398" s="801"/>
      <c r="AO398" s="801"/>
      <c r="AP398" s="801"/>
      <c r="AQ398" s="770"/>
      <c r="AR398" s="1382"/>
      <c r="AS398" s="770"/>
      <c r="AT398" s="770"/>
      <c r="AU398" s="770"/>
      <c r="AV398" s="770"/>
      <c r="AW398" s="770"/>
      <c r="AX398" s="770"/>
      <c r="AY398" s="770"/>
    </row>
    <row r="399">
      <c r="B399" s="813"/>
      <c r="G399" s="1383"/>
      <c r="AL399" s="1381"/>
      <c r="AM399" s="770"/>
      <c r="AN399" s="801"/>
      <c r="AO399" s="801"/>
      <c r="AP399" s="801"/>
      <c r="AQ399" s="770"/>
      <c r="AR399" s="1382"/>
      <c r="AS399" s="770"/>
      <c r="AT399" s="770"/>
      <c r="AU399" s="770"/>
      <c r="AV399" s="770"/>
      <c r="AW399" s="770"/>
      <c r="AX399" s="770"/>
      <c r="AY399" s="770"/>
    </row>
    <row r="400">
      <c r="B400" s="813"/>
      <c r="G400" s="1383"/>
      <c r="AL400" s="1381"/>
      <c r="AM400" s="770"/>
      <c r="AN400" s="801"/>
      <c r="AO400" s="801"/>
      <c r="AP400" s="801"/>
      <c r="AQ400" s="770"/>
      <c r="AR400" s="1382"/>
      <c r="AS400" s="770"/>
      <c r="AT400" s="770"/>
      <c r="AU400" s="770"/>
      <c r="AV400" s="770"/>
      <c r="AW400" s="770"/>
      <c r="AX400" s="770"/>
      <c r="AY400" s="770"/>
    </row>
    <row r="401">
      <c r="B401" s="813"/>
      <c r="G401" s="1383"/>
      <c r="AL401" s="1381"/>
      <c r="AM401" s="770"/>
      <c r="AN401" s="801"/>
      <c r="AO401" s="801"/>
      <c r="AP401" s="801"/>
      <c r="AQ401" s="770"/>
      <c r="AR401" s="1382"/>
      <c r="AS401" s="770"/>
      <c r="AT401" s="770"/>
      <c r="AU401" s="770"/>
      <c r="AV401" s="770"/>
      <c r="AW401" s="770"/>
      <c r="AX401" s="770"/>
      <c r="AY401" s="770"/>
    </row>
    <row r="402">
      <c r="B402" s="813"/>
      <c r="G402" s="1383"/>
      <c r="AL402" s="1381"/>
      <c r="AM402" s="770"/>
      <c r="AN402" s="801"/>
      <c r="AO402" s="801"/>
      <c r="AP402" s="801"/>
      <c r="AQ402" s="770"/>
      <c r="AR402" s="1382"/>
      <c r="AS402" s="770"/>
      <c r="AT402" s="770"/>
      <c r="AU402" s="770"/>
      <c r="AV402" s="770"/>
      <c r="AW402" s="770"/>
      <c r="AX402" s="770"/>
      <c r="AY402" s="770"/>
    </row>
    <row r="403">
      <c r="B403" s="813"/>
      <c r="G403" s="1383"/>
      <c r="AL403" s="1381"/>
      <c r="AM403" s="770"/>
      <c r="AN403" s="801"/>
      <c r="AO403" s="801"/>
      <c r="AP403" s="801"/>
      <c r="AQ403" s="770"/>
      <c r="AR403" s="1382"/>
      <c r="AS403" s="770"/>
      <c r="AT403" s="770"/>
      <c r="AU403" s="770"/>
      <c r="AV403" s="770"/>
      <c r="AW403" s="770"/>
      <c r="AX403" s="770"/>
      <c r="AY403" s="770"/>
    </row>
    <row r="404">
      <c r="B404" s="813"/>
      <c r="G404" s="1383"/>
      <c r="AL404" s="1381"/>
      <c r="AM404" s="770"/>
      <c r="AN404" s="801"/>
      <c r="AO404" s="801"/>
      <c r="AP404" s="801"/>
      <c r="AQ404" s="770"/>
      <c r="AR404" s="1382"/>
      <c r="AS404" s="770"/>
      <c r="AT404" s="770"/>
      <c r="AU404" s="770"/>
      <c r="AV404" s="770"/>
      <c r="AW404" s="770"/>
      <c r="AX404" s="770"/>
      <c r="AY404" s="770"/>
    </row>
    <row r="405">
      <c r="B405" s="813"/>
      <c r="G405" s="1383"/>
      <c r="AL405" s="1381"/>
      <c r="AM405" s="770"/>
      <c r="AN405" s="801"/>
      <c r="AO405" s="801"/>
      <c r="AP405" s="801"/>
      <c r="AQ405" s="770"/>
      <c r="AR405" s="1382"/>
      <c r="AS405" s="770"/>
      <c r="AT405" s="770"/>
      <c r="AU405" s="770"/>
      <c r="AV405" s="770"/>
      <c r="AW405" s="770"/>
      <c r="AX405" s="770"/>
      <c r="AY405" s="770"/>
    </row>
    <row r="406">
      <c r="B406" s="813"/>
      <c r="G406" s="1383"/>
      <c r="AL406" s="1381"/>
      <c r="AM406" s="770"/>
      <c r="AN406" s="801"/>
      <c r="AO406" s="801"/>
      <c r="AP406" s="801"/>
      <c r="AQ406" s="770"/>
      <c r="AR406" s="1382"/>
      <c r="AS406" s="770"/>
      <c r="AT406" s="770"/>
      <c r="AU406" s="770"/>
      <c r="AV406" s="770"/>
      <c r="AW406" s="770"/>
      <c r="AX406" s="770"/>
      <c r="AY406" s="770"/>
    </row>
    <row r="407">
      <c r="B407" s="813"/>
      <c r="G407" s="1383"/>
      <c r="AL407" s="1381"/>
      <c r="AM407" s="770"/>
      <c r="AN407" s="801"/>
      <c r="AO407" s="801"/>
      <c r="AP407" s="801"/>
      <c r="AQ407" s="770"/>
      <c r="AR407" s="1382"/>
      <c r="AS407" s="770"/>
      <c r="AT407" s="770"/>
      <c r="AU407" s="770"/>
      <c r="AV407" s="770"/>
      <c r="AW407" s="770"/>
      <c r="AX407" s="770"/>
      <c r="AY407" s="770"/>
    </row>
    <row r="408">
      <c r="B408" s="813"/>
      <c r="G408" s="1383"/>
      <c r="AL408" s="1381"/>
      <c r="AM408" s="770"/>
      <c r="AN408" s="801"/>
      <c r="AO408" s="801"/>
      <c r="AP408" s="801"/>
      <c r="AQ408" s="770"/>
      <c r="AR408" s="1382"/>
      <c r="AS408" s="770"/>
      <c r="AT408" s="770"/>
      <c r="AU408" s="770"/>
      <c r="AV408" s="770"/>
      <c r="AW408" s="770"/>
      <c r="AX408" s="770"/>
      <c r="AY408" s="770"/>
    </row>
    <row r="409">
      <c r="B409" s="813"/>
      <c r="G409" s="1383"/>
      <c r="AL409" s="1381"/>
      <c r="AM409" s="770"/>
      <c r="AN409" s="801"/>
      <c r="AO409" s="801"/>
      <c r="AP409" s="801"/>
      <c r="AQ409" s="770"/>
      <c r="AR409" s="1382"/>
      <c r="AS409" s="770"/>
      <c r="AT409" s="770"/>
      <c r="AU409" s="770"/>
      <c r="AV409" s="770"/>
      <c r="AW409" s="770"/>
      <c r="AX409" s="770"/>
      <c r="AY409" s="770"/>
    </row>
    <row r="410">
      <c r="B410" s="813"/>
      <c r="G410" s="1383"/>
      <c r="AL410" s="1381"/>
      <c r="AM410" s="770"/>
      <c r="AN410" s="801"/>
      <c r="AO410" s="801"/>
      <c r="AP410" s="801"/>
      <c r="AQ410" s="770"/>
      <c r="AR410" s="1382"/>
      <c r="AS410" s="770"/>
      <c r="AT410" s="770"/>
      <c r="AU410" s="770"/>
      <c r="AV410" s="770"/>
      <c r="AW410" s="770"/>
      <c r="AX410" s="770"/>
      <c r="AY410" s="770"/>
    </row>
    <row r="411">
      <c r="B411" s="813"/>
      <c r="G411" s="1383"/>
      <c r="AL411" s="1381"/>
      <c r="AM411" s="770"/>
      <c r="AN411" s="801"/>
      <c r="AO411" s="801"/>
      <c r="AP411" s="801"/>
      <c r="AQ411" s="770"/>
      <c r="AR411" s="1382"/>
      <c r="AS411" s="770"/>
      <c r="AT411" s="770"/>
      <c r="AU411" s="770"/>
      <c r="AV411" s="770"/>
      <c r="AW411" s="770"/>
      <c r="AX411" s="770"/>
      <c r="AY411" s="770"/>
    </row>
    <row r="412">
      <c r="B412" s="813"/>
      <c r="G412" s="1383"/>
      <c r="AL412" s="1381"/>
      <c r="AM412" s="770"/>
      <c r="AN412" s="801"/>
      <c r="AO412" s="801"/>
      <c r="AP412" s="801"/>
      <c r="AQ412" s="770"/>
      <c r="AR412" s="1382"/>
      <c r="AS412" s="770"/>
      <c r="AT412" s="770"/>
      <c r="AU412" s="770"/>
      <c r="AV412" s="770"/>
      <c r="AW412" s="770"/>
      <c r="AX412" s="770"/>
      <c r="AY412" s="770"/>
    </row>
    <row r="413">
      <c r="B413" s="813"/>
      <c r="G413" s="1383"/>
      <c r="AL413" s="1381"/>
      <c r="AM413" s="770"/>
      <c r="AN413" s="801"/>
      <c r="AO413" s="801"/>
      <c r="AP413" s="801"/>
      <c r="AQ413" s="770"/>
      <c r="AR413" s="1382"/>
      <c r="AS413" s="770"/>
      <c r="AT413" s="770"/>
      <c r="AU413" s="770"/>
      <c r="AV413" s="770"/>
      <c r="AW413" s="770"/>
      <c r="AX413" s="770"/>
      <c r="AY413" s="770"/>
    </row>
    <row r="414">
      <c r="B414" s="813"/>
      <c r="G414" s="1383"/>
      <c r="AL414" s="1381"/>
      <c r="AM414" s="770"/>
      <c r="AN414" s="801"/>
      <c r="AO414" s="801"/>
      <c r="AP414" s="801"/>
      <c r="AQ414" s="770"/>
      <c r="AR414" s="1382"/>
      <c r="AS414" s="770"/>
      <c r="AT414" s="770"/>
      <c r="AU414" s="770"/>
      <c r="AV414" s="770"/>
      <c r="AW414" s="770"/>
      <c r="AX414" s="770"/>
      <c r="AY414" s="770"/>
    </row>
    <row r="415">
      <c r="B415" s="813"/>
      <c r="G415" s="1383"/>
      <c r="AL415" s="1381"/>
      <c r="AM415" s="770"/>
      <c r="AN415" s="801"/>
      <c r="AO415" s="801"/>
      <c r="AP415" s="801"/>
      <c r="AQ415" s="770"/>
      <c r="AR415" s="1382"/>
      <c r="AS415" s="770"/>
      <c r="AT415" s="770"/>
      <c r="AU415" s="770"/>
      <c r="AV415" s="770"/>
      <c r="AW415" s="770"/>
      <c r="AX415" s="770"/>
      <c r="AY415" s="770"/>
    </row>
    <row r="416">
      <c r="B416" s="813"/>
      <c r="G416" s="1383"/>
      <c r="AL416" s="1381"/>
      <c r="AM416" s="770"/>
      <c r="AN416" s="801"/>
      <c r="AO416" s="801"/>
      <c r="AP416" s="801"/>
      <c r="AQ416" s="770"/>
      <c r="AR416" s="1382"/>
      <c r="AS416" s="770"/>
      <c r="AT416" s="770"/>
      <c r="AU416" s="770"/>
      <c r="AV416" s="770"/>
      <c r="AW416" s="770"/>
      <c r="AX416" s="770"/>
      <c r="AY416" s="770"/>
    </row>
    <row r="417">
      <c r="B417" s="813"/>
      <c r="G417" s="1383"/>
      <c r="AL417" s="1381"/>
      <c r="AM417" s="770"/>
      <c r="AN417" s="801"/>
      <c r="AO417" s="801"/>
      <c r="AP417" s="801"/>
      <c r="AQ417" s="770"/>
      <c r="AR417" s="1382"/>
      <c r="AS417" s="770"/>
      <c r="AT417" s="770"/>
      <c r="AU417" s="770"/>
      <c r="AV417" s="770"/>
      <c r="AW417" s="770"/>
      <c r="AX417" s="770"/>
      <c r="AY417" s="770"/>
    </row>
    <row r="418">
      <c r="B418" s="813"/>
      <c r="G418" s="1383"/>
      <c r="AL418" s="1381"/>
      <c r="AM418" s="770"/>
      <c r="AN418" s="801"/>
      <c r="AO418" s="801"/>
      <c r="AP418" s="801"/>
      <c r="AQ418" s="770"/>
      <c r="AR418" s="1382"/>
      <c r="AS418" s="770"/>
      <c r="AT418" s="770"/>
      <c r="AU418" s="770"/>
      <c r="AV418" s="770"/>
      <c r="AW418" s="770"/>
      <c r="AX418" s="770"/>
      <c r="AY418" s="770"/>
    </row>
    <row r="419">
      <c r="B419" s="813"/>
      <c r="G419" s="1383"/>
      <c r="AL419" s="1381"/>
      <c r="AM419" s="770"/>
      <c r="AN419" s="801"/>
      <c r="AO419" s="801"/>
      <c r="AP419" s="801"/>
      <c r="AQ419" s="770"/>
      <c r="AR419" s="1382"/>
      <c r="AS419" s="770"/>
      <c r="AT419" s="770"/>
      <c r="AU419" s="770"/>
      <c r="AV419" s="770"/>
      <c r="AW419" s="770"/>
      <c r="AX419" s="770"/>
      <c r="AY419" s="770"/>
    </row>
    <row r="420">
      <c r="B420" s="813"/>
      <c r="G420" s="1383"/>
      <c r="AL420" s="1381"/>
      <c r="AM420" s="770"/>
      <c r="AN420" s="801"/>
      <c r="AO420" s="801"/>
      <c r="AP420" s="801"/>
      <c r="AQ420" s="770"/>
      <c r="AR420" s="1382"/>
      <c r="AS420" s="770"/>
      <c r="AT420" s="770"/>
      <c r="AU420" s="770"/>
      <c r="AV420" s="770"/>
      <c r="AW420" s="770"/>
      <c r="AX420" s="770"/>
      <c r="AY420" s="770"/>
    </row>
    <row r="421">
      <c r="B421" s="813"/>
      <c r="G421" s="1383"/>
      <c r="AL421" s="1381"/>
      <c r="AM421" s="770"/>
      <c r="AN421" s="801"/>
      <c r="AO421" s="801"/>
      <c r="AP421" s="801"/>
      <c r="AQ421" s="770"/>
      <c r="AR421" s="1382"/>
      <c r="AS421" s="770"/>
      <c r="AT421" s="770"/>
      <c r="AU421" s="770"/>
      <c r="AV421" s="770"/>
      <c r="AW421" s="770"/>
      <c r="AX421" s="770"/>
      <c r="AY421" s="770"/>
    </row>
    <row r="422">
      <c r="B422" s="813"/>
      <c r="G422" s="1383"/>
      <c r="AL422" s="1381"/>
      <c r="AM422" s="770"/>
      <c r="AN422" s="801"/>
      <c r="AO422" s="801"/>
      <c r="AP422" s="801"/>
      <c r="AQ422" s="770"/>
      <c r="AR422" s="1382"/>
      <c r="AS422" s="770"/>
      <c r="AT422" s="770"/>
      <c r="AU422" s="770"/>
      <c r="AV422" s="770"/>
      <c r="AW422" s="770"/>
      <c r="AX422" s="770"/>
      <c r="AY422" s="770"/>
    </row>
    <row r="423">
      <c r="B423" s="813"/>
      <c r="G423" s="1383"/>
      <c r="AL423" s="1381"/>
      <c r="AM423" s="770"/>
      <c r="AN423" s="801"/>
      <c r="AO423" s="801"/>
      <c r="AP423" s="801"/>
      <c r="AQ423" s="770"/>
      <c r="AR423" s="1382"/>
      <c r="AS423" s="770"/>
      <c r="AT423" s="770"/>
      <c r="AU423" s="770"/>
      <c r="AV423" s="770"/>
      <c r="AW423" s="770"/>
      <c r="AX423" s="770"/>
      <c r="AY423" s="770"/>
    </row>
    <row r="424">
      <c r="B424" s="813"/>
      <c r="G424" s="1383"/>
      <c r="AL424" s="1381"/>
      <c r="AM424" s="770"/>
      <c r="AN424" s="801"/>
      <c r="AO424" s="801"/>
      <c r="AP424" s="801"/>
      <c r="AQ424" s="770"/>
      <c r="AR424" s="1382"/>
      <c r="AS424" s="770"/>
      <c r="AT424" s="770"/>
      <c r="AU424" s="770"/>
      <c r="AV424" s="770"/>
      <c r="AW424" s="770"/>
      <c r="AX424" s="770"/>
      <c r="AY424" s="770"/>
    </row>
    <row r="425">
      <c r="B425" s="813"/>
      <c r="G425" s="1383"/>
      <c r="AL425" s="1381"/>
      <c r="AM425" s="770"/>
      <c r="AN425" s="801"/>
      <c r="AO425" s="801"/>
      <c r="AP425" s="801"/>
      <c r="AQ425" s="770"/>
      <c r="AR425" s="1382"/>
      <c r="AS425" s="770"/>
      <c r="AT425" s="770"/>
      <c r="AU425" s="770"/>
      <c r="AV425" s="770"/>
      <c r="AW425" s="770"/>
      <c r="AX425" s="770"/>
      <c r="AY425" s="770"/>
    </row>
    <row r="426">
      <c r="B426" s="813"/>
      <c r="G426" s="1383"/>
      <c r="AL426" s="1381"/>
      <c r="AM426" s="770"/>
      <c r="AN426" s="801"/>
      <c r="AO426" s="801"/>
      <c r="AP426" s="801"/>
      <c r="AQ426" s="770"/>
      <c r="AR426" s="1382"/>
      <c r="AS426" s="770"/>
      <c r="AT426" s="770"/>
      <c r="AU426" s="770"/>
      <c r="AV426" s="770"/>
      <c r="AW426" s="770"/>
      <c r="AX426" s="770"/>
      <c r="AY426" s="770"/>
    </row>
    <row r="427">
      <c r="B427" s="813"/>
      <c r="G427" s="1383"/>
      <c r="AL427" s="1381"/>
      <c r="AM427" s="770"/>
      <c r="AN427" s="801"/>
      <c r="AO427" s="801"/>
      <c r="AP427" s="801"/>
      <c r="AQ427" s="770"/>
      <c r="AR427" s="1382"/>
      <c r="AS427" s="770"/>
      <c r="AT427" s="770"/>
      <c r="AU427" s="770"/>
      <c r="AV427" s="770"/>
      <c r="AW427" s="770"/>
      <c r="AX427" s="770"/>
      <c r="AY427" s="770"/>
    </row>
    <row r="428">
      <c r="B428" s="813"/>
      <c r="G428" s="1383"/>
      <c r="AL428" s="1381"/>
      <c r="AM428" s="770"/>
      <c r="AN428" s="801"/>
      <c r="AO428" s="801"/>
      <c r="AP428" s="801"/>
      <c r="AQ428" s="770"/>
      <c r="AR428" s="1382"/>
      <c r="AS428" s="770"/>
      <c r="AT428" s="770"/>
      <c r="AU428" s="770"/>
      <c r="AV428" s="770"/>
      <c r="AW428" s="770"/>
      <c r="AX428" s="770"/>
      <c r="AY428" s="770"/>
    </row>
    <row r="429">
      <c r="B429" s="813"/>
      <c r="G429" s="1383"/>
      <c r="AL429" s="1381"/>
      <c r="AM429" s="770"/>
      <c r="AN429" s="801"/>
      <c r="AO429" s="801"/>
      <c r="AP429" s="801"/>
      <c r="AQ429" s="770"/>
      <c r="AR429" s="1382"/>
      <c r="AS429" s="770"/>
      <c r="AT429" s="770"/>
      <c r="AU429" s="770"/>
      <c r="AV429" s="770"/>
      <c r="AW429" s="770"/>
      <c r="AX429" s="770"/>
      <c r="AY429" s="770"/>
    </row>
    <row r="430">
      <c r="B430" s="813"/>
      <c r="G430" s="1383"/>
      <c r="AL430" s="1381"/>
      <c r="AM430" s="770"/>
      <c r="AN430" s="801"/>
      <c r="AO430" s="801"/>
      <c r="AP430" s="801"/>
      <c r="AQ430" s="770"/>
      <c r="AR430" s="1382"/>
      <c r="AS430" s="770"/>
      <c r="AT430" s="770"/>
      <c r="AU430" s="770"/>
      <c r="AV430" s="770"/>
      <c r="AW430" s="770"/>
      <c r="AX430" s="770"/>
      <c r="AY430" s="770"/>
    </row>
    <row r="431">
      <c r="B431" s="813"/>
      <c r="G431" s="1383"/>
      <c r="AL431" s="1381"/>
      <c r="AM431" s="770"/>
      <c r="AN431" s="801"/>
      <c r="AO431" s="801"/>
      <c r="AP431" s="801"/>
      <c r="AQ431" s="770"/>
      <c r="AR431" s="1382"/>
      <c r="AS431" s="770"/>
      <c r="AT431" s="770"/>
      <c r="AU431" s="770"/>
      <c r="AV431" s="770"/>
      <c r="AW431" s="770"/>
      <c r="AX431" s="770"/>
      <c r="AY431" s="770"/>
    </row>
    <row r="432">
      <c r="B432" s="813"/>
      <c r="G432" s="1383"/>
      <c r="AL432" s="1381"/>
      <c r="AM432" s="770"/>
      <c r="AN432" s="801"/>
      <c r="AO432" s="801"/>
      <c r="AP432" s="801"/>
      <c r="AQ432" s="770"/>
      <c r="AR432" s="1382"/>
      <c r="AS432" s="770"/>
      <c r="AT432" s="770"/>
      <c r="AU432" s="770"/>
      <c r="AV432" s="770"/>
      <c r="AW432" s="770"/>
      <c r="AX432" s="770"/>
      <c r="AY432" s="770"/>
    </row>
    <row r="433">
      <c r="B433" s="813"/>
      <c r="G433" s="1383"/>
      <c r="AL433" s="1381"/>
      <c r="AM433" s="770"/>
      <c r="AN433" s="801"/>
      <c r="AO433" s="801"/>
      <c r="AP433" s="801"/>
      <c r="AQ433" s="770"/>
      <c r="AR433" s="1382"/>
      <c r="AS433" s="770"/>
      <c r="AT433" s="770"/>
      <c r="AU433" s="770"/>
      <c r="AV433" s="770"/>
      <c r="AW433" s="770"/>
      <c r="AX433" s="770"/>
      <c r="AY433" s="770"/>
    </row>
    <row r="434">
      <c r="B434" s="813"/>
      <c r="G434" s="1383"/>
      <c r="AL434" s="1381"/>
      <c r="AM434" s="770"/>
      <c r="AN434" s="801"/>
      <c r="AO434" s="801"/>
      <c r="AP434" s="801"/>
      <c r="AQ434" s="770"/>
      <c r="AR434" s="1382"/>
      <c r="AS434" s="770"/>
      <c r="AT434" s="770"/>
      <c r="AU434" s="770"/>
      <c r="AV434" s="770"/>
      <c r="AW434" s="770"/>
      <c r="AX434" s="770"/>
      <c r="AY434" s="770"/>
    </row>
    <row r="435">
      <c r="B435" s="813"/>
      <c r="G435" s="1383"/>
      <c r="AL435" s="1381"/>
      <c r="AM435" s="770"/>
      <c r="AN435" s="801"/>
      <c r="AO435" s="801"/>
      <c r="AP435" s="801"/>
      <c r="AQ435" s="770"/>
      <c r="AR435" s="1382"/>
      <c r="AS435" s="770"/>
      <c r="AT435" s="770"/>
      <c r="AU435" s="770"/>
      <c r="AV435" s="770"/>
      <c r="AW435" s="770"/>
      <c r="AX435" s="770"/>
      <c r="AY435" s="770"/>
    </row>
    <row r="436">
      <c r="B436" s="813"/>
      <c r="G436" s="1383"/>
      <c r="AL436" s="1381"/>
      <c r="AM436" s="770"/>
      <c r="AN436" s="801"/>
      <c r="AO436" s="801"/>
      <c r="AP436" s="801"/>
      <c r="AQ436" s="770"/>
      <c r="AR436" s="1382"/>
      <c r="AS436" s="770"/>
      <c r="AT436" s="770"/>
      <c r="AU436" s="770"/>
      <c r="AV436" s="770"/>
      <c r="AW436" s="770"/>
      <c r="AX436" s="770"/>
      <c r="AY436" s="770"/>
    </row>
    <row r="437">
      <c r="B437" s="813"/>
      <c r="G437" s="1383"/>
      <c r="AL437" s="1381"/>
      <c r="AM437" s="770"/>
      <c r="AN437" s="801"/>
      <c r="AO437" s="801"/>
      <c r="AP437" s="801"/>
      <c r="AQ437" s="770"/>
      <c r="AR437" s="1382"/>
      <c r="AS437" s="770"/>
      <c r="AT437" s="770"/>
      <c r="AU437" s="770"/>
      <c r="AV437" s="770"/>
      <c r="AW437" s="770"/>
      <c r="AX437" s="770"/>
      <c r="AY437" s="770"/>
    </row>
    <row r="438">
      <c r="B438" s="813"/>
      <c r="G438" s="1383"/>
      <c r="AL438" s="1381"/>
      <c r="AM438" s="770"/>
      <c r="AN438" s="801"/>
      <c r="AO438" s="801"/>
      <c r="AP438" s="801"/>
      <c r="AQ438" s="770"/>
      <c r="AR438" s="1382"/>
      <c r="AS438" s="770"/>
      <c r="AT438" s="770"/>
      <c r="AU438" s="770"/>
      <c r="AV438" s="770"/>
      <c r="AW438" s="770"/>
      <c r="AX438" s="770"/>
      <c r="AY438" s="770"/>
    </row>
    <row r="439">
      <c r="B439" s="813"/>
      <c r="G439" s="1383"/>
      <c r="AL439" s="1381"/>
      <c r="AM439" s="770"/>
      <c r="AN439" s="801"/>
      <c r="AO439" s="801"/>
      <c r="AP439" s="801"/>
      <c r="AQ439" s="770"/>
      <c r="AR439" s="1382"/>
      <c r="AS439" s="770"/>
      <c r="AT439" s="770"/>
      <c r="AU439" s="770"/>
      <c r="AV439" s="770"/>
      <c r="AW439" s="770"/>
      <c r="AX439" s="770"/>
      <c r="AY439" s="770"/>
    </row>
    <row r="440">
      <c r="B440" s="813"/>
      <c r="G440" s="1383"/>
      <c r="AL440" s="1381"/>
      <c r="AM440" s="770"/>
      <c r="AN440" s="801"/>
      <c r="AO440" s="801"/>
      <c r="AP440" s="801"/>
      <c r="AQ440" s="770"/>
      <c r="AR440" s="1382"/>
      <c r="AS440" s="770"/>
      <c r="AT440" s="770"/>
      <c r="AU440" s="770"/>
      <c r="AV440" s="770"/>
      <c r="AW440" s="770"/>
      <c r="AX440" s="770"/>
      <c r="AY440" s="770"/>
    </row>
    <row r="441">
      <c r="B441" s="813"/>
      <c r="G441" s="1383"/>
      <c r="AL441" s="1381"/>
      <c r="AM441" s="770"/>
      <c r="AN441" s="801"/>
      <c r="AO441" s="801"/>
      <c r="AP441" s="801"/>
      <c r="AQ441" s="770"/>
      <c r="AR441" s="1382"/>
      <c r="AS441" s="770"/>
      <c r="AT441" s="770"/>
      <c r="AU441" s="770"/>
      <c r="AV441" s="770"/>
      <c r="AW441" s="770"/>
      <c r="AX441" s="770"/>
      <c r="AY441" s="770"/>
    </row>
    <row r="442">
      <c r="B442" s="813"/>
      <c r="G442" s="1383"/>
      <c r="AL442" s="1381"/>
      <c r="AM442" s="770"/>
      <c r="AN442" s="801"/>
      <c r="AO442" s="801"/>
      <c r="AP442" s="801"/>
      <c r="AQ442" s="770"/>
      <c r="AR442" s="1382"/>
      <c r="AS442" s="770"/>
      <c r="AT442" s="770"/>
      <c r="AU442" s="770"/>
      <c r="AV442" s="770"/>
      <c r="AW442" s="770"/>
      <c r="AX442" s="770"/>
      <c r="AY442" s="770"/>
    </row>
    <row r="443">
      <c r="B443" s="813"/>
      <c r="G443" s="1383"/>
      <c r="AL443" s="1381"/>
      <c r="AM443" s="770"/>
      <c r="AN443" s="801"/>
      <c r="AO443" s="801"/>
      <c r="AP443" s="801"/>
      <c r="AQ443" s="770"/>
      <c r="AR443" s="1382"/>
      <c r="AS443" s="770"/>
      <c r="AT443" s="770"/>
      <c r="AU443" s="770"/>
      <c r="AV443" s="770"/>
      <c r="AW443" s="770"/>
      <c r="AX443" s="770"/>
      <c r="AY443" s="770"/>
    </row>
    <row r="444">
      <c r="B444" s="813"/>
      <c r="G444" s="1383"/>
      <c r="AL444" s="1381"/>
      <c r="AM444" s="770"/>
      <c r="AN444" s="801"/>
      <c r="AO444" s="801"/>
      <c r="AP444" s="801"/>
      <c r="AQ444" s="770"/>
      <c r="AR444" s="1382"/>
      <c r="AS444" s="770"/>
      <c r="AT444" s="770"/>
      <c r="AU444" s="770"/>
      <c r="AV444" s="770"/>
      <c r="AW444" s="770"/>
      <c r="AX444" s="770"/>
      <c r="AY444" s="770"/>
    </row>
    <row r="445">
      <c r="B445" s="813"/>
      <c r="G445" s="1383"/>
      <c r="AL445" s="1381"/>
      <c r="AM445" s="770"/>
      <c r="AN445" s="801"/>
      <c r="AO445" s="801"/>
      <c r="AP445" s="801"/>
      <c r="AQ445" s="770"/>
      <c r="AR445" s="1382"/>
      <c r="AS445" s="770"/>
      <c r="AT445" s="770"/>
      <c r="AU445" s="770"/>
      <c r="AV445" s="770"/>
      <c r="AW445" s="770"/>
      <c r="AX445" s="770"/>
      <c r="AY445" s="770"/>
    </row>
    <row r="446">
      <c r="B446" s="813"/>
      <c r="G446" s="1383"/>
      <c r="AL446" s="1381"/>
      <c r="AM446" s="770"/>
      <c r="AN446" s="801"/>
      <c r="AO446" s="801"/>
      <c r="AP446" s="801"/>
      <c r="AQ446" s="770"/>
      <c r="AR446" s="1382"/>
      <c r="AS446" s="770"/>
      <c r="AT446" s="770"/>
      <c r="AU446" s="770"/>
      <c r="AV446" s="770"/>
      <c r="AW446" s="770"/>
      <c r="AX446" s="770"/>
      <c r="AY446" s="770"/>
    </row>
    <row r="447">
      <c r="B447" s="813"/>
      <c r="G447" s="1383"/>
      <c r="AL447" s="1381"/>
      <c r="AM447" s="770"/>
      <c r="AN447" s="801"/>
      <c r="AO447" s="801"/>
      <c r="AP447" s="801"/>
      <c r="AQ447" s="770"/>
      <c r="AR447" s="1382"/>
      <c r="AS447" s="770"/>
      <c r="AT447" s="770"/>
      <c r="AU447" s="770"/>
      <c r="AV447" s="770"/>
      <c r="AW447" s="770"/>
      <c r="AX447" s="770"/>
      <c r="AY447" s="770"/>
    </row>
    <row r="448">
      <c r="B448" s="813"/>
      <c r="G448" s="1383"/>
      <c r="AL448" s="1381"/>
      <c r="AM448" s="770"/>
      <c r="AN448" s="801"/>
      <c r="AO448" s="801"/>
      <c r="AP448" s="801"/>
      <c r="AQ448" s="770"/>
      <c r="AR448" s="1382"/>
      <c r="AS448" s="770"/>
      <c r="AT448" s="770"/>
      <c r="AU448" s="770"/>
      <c r="AV448" s="770"/>
      <c r="AW448" s="770"/>
      <c r="AX448" s="770"/>
      <c r="AY448" s="770"/>
    </row>
    <row r="449">
      <c r="B449" s="813"/>
      <c r="G449" s="1383"/>
      <c r="AL449" s="1381"/>
      <c r="AM449" s="770"/>
      <c r="AN449" s="801"/>
      <c r="AO449" s="801"/>
      <c r="AP449" s="801"/>
      <c r="AQ449" s="770"/>
      <c r="AR449" s="1382"/>
      <c r="AS449" s="770"/>
      <c r="AT449" s="770"/>
      <c r="AU449" s="770"/>
      <c r="AV449" s="770"/>
      <c r="AW449" s="770"/>
      <c r="AX449" s="770"/>
      <c r="AY449" s="770"/>
    </row>
    <row r="450">
      <c r="B450" s="813"/>
      <c r="G450" s="1383"/>
      <c r="AL450" s="1381"/>
      <c r="AM450" s="770"/>
      <c r="AN450" s="801"/>
      <c r="AO450" s="801"/>
      <c r="AP450" s="801"/>
      <c r="AQ450" s="770"/>
      <c r="AR450" s="1382"/>
      <c r="AS450" s="770"/>
      <c r="AT450" s="770"/>
      <c r="AU450" s="770"/>
      <c r="AV450" s="770"/>
      <c r="AW450" s="770"/>
      <c r="AX450" s="770"/>
      <c r="AY450" s="770"/>
    </row>
    <row r="451">
      <c r="B451" s="813"/>
      <c r="G451" s="1383"/>
      <c r="AL451" s="1381"/>
      <c r="AM451" s="770"/>
      <c r="AN451" s="801"/>
      <c r="AO451" s="801"/>
      <c r="AP451" s="801"/>
      <c r="AQ451" s="770"/>
      <c r="AR451" s="1382"/>
      <c r="AS451" s="770"/>
      <c r="AT451" s="770"/>
      <c r="AU451" s="770"/>
      <c r="AV451" s="770"/>
      <c r="AW451" s="770"/>
      <c r="AX451" s="770"/>
      <c r="AY451" s="770"/>
    </row>
    <row r="452">
      <c r="B452" s="813"/>
      <c r="G452" s="1383"/>
      <c r="AL452" s="1381"/>
      <c r="AM452" s="770"/>
      <c r="AN452" s="801"/>
      <c r="AO452" s="801"/>
      <c r="AP452" s="801"/>
      <c r="AQ452" s="770"/>
      <c r="AR452" s="1382"/>
      <c r="AS452" s="770"/>
      <c r="AT452" s="770"/>
      <c r="AU452" s="770"/>
      <c r="AV452" s="770"/>
      <c r="AW452" s="770"/>
      <c r="AX452" s="770"/>
      <c r="AY452" s="770"/>
    </row>
    <row r="453">
      <c r="B453" s="813"/>
      <c r="G453" s="1383"/>
      <c r="AL453" s="1381"/>
      <c r="AM453" s="770"/>
      <c r="AN453" s="801"/>
      <c r="AO453" s="801"/>
      <c r="AP453" s="801"/>
      <c r="AQ453" s="770"/>
      <c r="AR453" s="1382"/>
      <c r="AS453" s="770"/>
      <c r="AT453" s="770"/>
      <c r="AU453" s="770"/>
      <c r="AV453" s="770"/>
      <c r="AW453" s="770"/>
      <c r="AX453" s="770"/>
      <c r="AY453" s="770"/>
    </row>
    <row r="454">
      <c r="B454" s="813"/>
      <c r="G454" s="1383"/>
      <c r="AL454" s="1381"/>
      <c r="AM454" s="770"/>
      <c r="AN454" s="801"/>
      <c r="AO454" s="801"/>
      <c r="AP454" s="801"/>
      <c r="AQ454" s="770"/>
      <c r="AR454" s="1382"/>
      <c r="AS454" s="770"/>
      <c r="AT454" s="770"/>
      <c r="AU454" s="770"/>
      <c r="AV454" s="770"/>
      <c r="AW454" s="770"/>
      <c r="AX454" s="770"/>
      <c r="AY454" s="770"/>
    </row>
    <row r="455">
      <c r="B455" s="813"/>
      <c r="G455" s="1383"/>
      <c r="AL455" s="1381"/>
      <c r="AM455" s="770"/>
      <c r="AN455" s="801"/>
      <c r="AO455" s="801"/>
      <c r="AP455" s="801"/>
      <c r="AQ455" s="770"/>
      <c r="AR455" s="1382"/>
      <c r="AS455" s="770"/>
      <c r="AT455" s="770"/>
      <c r="AU455" s="770"/>
      <c r="AV455" s="770"/>
      <c r="AW455" s="770"/>
      <c r="AX455" s="770"/>
      <c r="AY455" s="770"/>
    </row>
    <row r="456">
      <c r="B456" s="813"/>
      <c r="G456" s="1383"/>
      <c r="AL456" s="1381"/>
      <c r="AM456" s="770"/>
      <c r="AN456" s="801"/>
      <c r="AO456" s="801"/>
      <c r="AP456" s="801"/>
      <c r="AQ456" s="770"/>
      <c r="AR456" s="1382"/>
      <c r="AS456" s="770"/>
      <c r="AT456" s="770"/>
      <c r="AU456" s="770"/>
      <c r="AV456" s="770"/>
      <c r="AW456" s="770"/>
      <c r="AX456" s="770"/>
      <c r="AY456" s="770"/>
    </row>
    <row r="457">
      <c r="B457" s="813"/>
      <c r="G457" s="1383"/>
      <c r="AL457" s="1381"/>
      <c r="AM457" s="770"/>
      <c r="AN457" s="801"/>
      <c r="AO457" s="801"/>
      <c r="AP457" s="801"/>
      <c r="AQ457" s="770"/>
      <c r="AR457" s="1382"/>
      <c r="AS457" s="770"/>
      <c r="AT457" s="770"/>
      <c r="AU457" s="770"/>
      <c r="AV457" s="770"/>
      <c r="AW457" s="770"/>
      <c r="AX457" s="770"/>
      <c r="AY457" s="770"/>
    </row>
    <row r="458">
      <c r="B458" s="813"/>
      <c r="G458" s="1383"/>
      <c r="AL458" s="1381"/>
      <c r="AM458" s="770"/>
      <c r="AN458" s="801"/>
      <c r="AO458" s="801"/>
      <c r="AP458" s="801"/>
      <c r="AQ458" s="770"/>
      <c r="AR458" s="1382"/>
      <c r="AS458" s="770"/>
      <c r="AT458" s="770"/>
      <c r="AU458" s="770"/>
      <c r="AV458" s="770"/>
      <c r="AW458" s="770"/>
      <c r="AX458" s="770"/>
      <c r="AY458" s="770"/>
    </row>
    <row r="459">
      <c r="B459" s="813"/>
      <c r="G459" s="1383"/>
      <c r="AL459" s="1381"/>
      <c r="AM459" s="770"/>
      <c r="AN459" s="801"/>
      <c r="AO459" s="801"/>
      <c r="AP459" s="801"/>
      <c r="AQ459" s="770"/>
      <c r="AR459" s="1382"/>
      <c r="AS459" s="770"/>
      <c r="AT459" s="770"/>
      <c r="AU459" s="770"/>
      <c r="AV459" s="770"/>
      <c r="AW459" s="770"/>
      <c r="AX459" s="770"/>
      <c r="AY459" s="770"/>
    </row>
    <row r="460">
      <c r="B460" s="813"/>
      <c r="G460" s="1383"/>
      <c r="AL460" s="1381"/>
      <c r="AM460" s="770"/>
      <c r="AN460" s="801"/>
      <c r="AO460" s="801"/>
      <c r="AP460" s="801"/>
      <c r="AQ460" s="770"/>
      <c r="AR460" s="1382"/>
      <c r="AS460" s="770"/>
      <c r="AT460" s="770"/>
      <c r="AU460" s="770"/>
      <c r="AV460" s="770"/>
      <c r="AW460" s="770"/>
      <c r="AX460" s="770"/>
      <c r="AY460" s="770"/>
    </row>
    <row r="461">
      <c r="B461" s="813"/>
      <c r="G461" s="1383"/>
      <c r="AL461" s="1381"/>
      <c r="AM461" s="770"/>
      <c r="AN461" s="801"/>
      <c r="AO461" s="801"/>
      <c r="AP461" s="801"/>
      <c r="AQ461" s="770"/>
      <c r="AR461" s="1382"/>
      <c r="AS461" s="770"/>
      <c r="AT461" s="770"/>
      <c r="AU461" s="770"/>
      <c r="AV461" s="770"/>
      <c r="AW461" s="770"/>
      <c r="AX461" s="770"/>
      <c r="AY461" s="770"/>
    </row>
    <row r="462">
      <c r="B462" s="813"/>
      <c r="G462" s="1383"/>
      <c r="AL462" s="1381"/>
      <c r="AM462" s="770"/>
      <c r="AN462" s="801"/>
      <c r="AO462" s="801"/>
      <c r="AP462" s="801"/>
      <c r="AQ462" s="770"/>
      <c r="AR462" s="1382"/>
      <c r="AS462" s="770"/>
      <c r="AT462" s="770"/>
      <c r="AU462" s="770"/>
      <c r="AV462" s="770"/>
      <c r="AW462" s="770"/>
      <c r="AX462" s="770"/>
      <c r="AY462" s="770"/>
    </row>
    <row r="463">
      <c r="B463" s="813"/>
      <c r="G463" s="1383"/>
      <c r="AL463" s="1381"/>
      <c r="AM463" s="770"/>
      <c r="AN463" s="801"/>
      <c r="AO463" s="801"/>
      <c r="AP463" s="801"/>
      <c r="AQ463" s="770"/>
      <c r="AR463" s="1382"/>
      <c r="AS463" s="770"/>
      <c r="AT463" s="770"/>
      <c r="AU463" s="770"/>
      <c r="AV463" s="770"/>
      <c r="AW463" s="770"/>
      <c r="AX463" s="770"/>
      <c r="AY463" s="770"/>
    </row>
    <row r="464">
      <c r="B464" s="813"/>
      <c r="G464" s="1383"/>
      <c r="AL464" s="1381"/>
      <c r="AM464" s="770"/>
      <c r="AN464" s="801"/>
      <c r="AO464" s="801"/>
      <c r="AP464" s="801"/>
      <c r="AQ464" s="770"/>
      <c r="AR464" s="1382"/>
      <c r="AS464" s="770"/>
      <c r="AT464" s="770"/>
      <c r="AU464" s="770"/>
      <c r="AV464" s="770"/>
      <c r="AW464" s="770"/>
      <c r="AX464" s="770"/>
      <c r="AY464" s="770"/>
    </row>
    <row r="465">
      <c r="B465" s="813"/>
      <c r="G465" s="1383"/>
      <c r="AL465" s="1381"/>
      <c r="AM465" s="770"/>
      <c r="AN465" s="801"/>
      <c r="AO465" s="801"/>
      <c r="AP465" s="801"/>
      <c r="AQ465" s="770"/>
      <c r="AR465" s="1382"/>
      <c r="AS465" s="770"/>
      <c r="AT465" s="770"/>
      <c r="AU465" s="770"/>
      <c r="AV465" s="770"/>
      <c r="AW465" s="770"/>
      <c r="AX465" s="770"/>
      <c r="AY465" s="770"/>
    </row>
    <row r="466">
      <c r="B466" s="813"/>
      <c r="G466" s="1383"/>
      <c r="AL466" s="1381"/>
      <c r="AM466" s="770"/>
      <c r="AN466" s="801"/>
      <c r="AO466" s="801"/>
      <c r="AP466" s="801"/>
      <c r="AQ466" s="770"/>
      <c r="AR466" s="1382"/>
      <c r="AS466" s="770"/>
      <c r="AT466" s="770"/>
      <c r="AU466" s="770"/>
      <c r="AV466" s="770"/>
      <c r="AW466" s="770"/>
      <c r="AX466" s="770"/>
      <c r="AY466" s="770"/>
    </row>
    <row r="467">
      <c r="B467" s="813"/>
      <c r="G467" s="1383"/>
      <c r="AL467" s="1381"/>
      <c r="AM467" s="770"/>
      <c r="AN467" s="801"/>
      <c r="AO467" s="801"/>
      <c r="AP467" s="801"/>
      <c r="AQ467" s="770"/>
      <c r="AR467" s="1382"/>
      <c r="AS467" s="770"/>
      <c r="AT467" s="770"/>
      <c r="AU467" s="770"/>
      <c r="AV467" s="770"/>
      <c r="AW467" s="770"/>
      <c r="AX467" s="770"/>
      <c r="AY467" s="770"/>
    </row>
    <row r="468">
      <c r="B468" s="813"/>
      <c r="G468" s="1383"/>
      <c r="AL468" s="1381"/>
      <c r="AM468" s="770"/>
      <c r="AN468" s="801"/>
      <c r="AO468" s="801"/>
      <c r="AP468" s="801"/>
      <c r="AQ468" s="770"/>
      <c r="AR468" s="1382"/>
      <c r="AS468" s="770"/>
      <c r="AT468" s="770"/>
      <c r="AU468" s="770"/>
      <c r="AV468" s="770"/>
      <c r="AW468" s="770"/>
      <c r="AX468" s="770"/>
      <c r="AY468" s="770"/>
    </row>
    <row r="469">
      <c r="B469" s="813"/>
      <c r="G469" s="1383"/>
      <c r="AL469" s="1381"/>
      <c r="AM469" s="770"/>
      <c r="AN469" s="801"/>
      <c r="AO469" s="801"/>
      <c r="AP469" s="801"/>
      <c r="AQ469" s="770"/>
      <c r="AR469" s="1382"/>
      <c r="AS469" s="770"/>
      <c r="AT469" s="770"/>
      <c r="AU469" s="770"/>
      <c r="AV469" s="770"/>
      <c r="AW469" s="770"/>
      <c r="AX469" s="770"/>
      <c r="AY469" s="770"/>
    </row>
    <row r="470">
      <c r="B470" s="813"/>
      <c r="G470" s="1383"/>
      <c r="AL470" s="1381"/>
      <c r="AM470" s="770"/>
      <c r="AN470" s="801"/>
      <c r="AO470" s="801"/>
      <c r="AP470" s="801"/>
      <c r="AQ470" s="770"/>
      <c r="AR470" s="1382"/>
      <c r="AS470" s="770"/>
      <c r="AT470" s="770"/>
      <c r="AU470" s="770"/>
      <c r="AV470" s="770"/>
      <c r="AW470" s="770"/>
      <c r="AX470" s="770"/>
      <c r="AY470" s="770"/>
    </row>
    <row r="471">
      <c r="B471" s="813"/>
      <c r="G471" s="1383"/>
      <c r="AL471" s="1381"/>
      <c r="AM471" s="770"/>
      <c r="AN471" s="801"/>
      <c r="AO471" s="801"/>
      <c r="AP471" s="801"/>
      <c r="AQ471" s="770"/>
      <c r="AR471" s="1382"/>
      <c r="AS471" s="770"/>
      <c r="AT471" s="770"/>
      <c r="AU471" s="770"/>
      <c r="AV471" s="770"/>
      <c r="AW471" s="770"/>
      <c r="AX471" s="770"/>
      <c r="AY471" s="770"/>
    </row>
    <row r="472">
      <c r="B472" s="813"/>
      <c r="G472" s="1383"/>
      <c r="AL472" s="1381"/>
      <c r="AM472" s="770"/>
      <c r="AN472" s="801"/>
      <c r="AO472" s="801"/>
      <c r="AP472" s="801"/>
      <c r="AQ472" s="770"/>
      <c r="AR472" s="1382"/>
      <c r="AS472" s="770"/>
      <c r="AT472" s="770"/>
      <c r="AU472" s="770"/>
      <c r="AV472" s="770"/>
      <c r="AW472" s="770"/>
      <c r="AX472" s="770"/>
      <c r="AY472" s="770"/>
    </row>
    <row r="473">
      <c r="B473" s="813"/>
      <c r="G473" s="1383"/>
      <c r="AL473" s="1381"/>
      <c r="AM473" s="770"/>
      <c r="AN473" s="801"/>
      <c r="AO473" s="801"/>
      <c r="AP473" s="801"/>
      <c r="AQ473" s="770"/>
      <c r="AR473" s="1382"/>
      <c r="AS473" s="770"/>
      <c r="AT473" s="770"/>
      <c r="AU473" s="770"/>
      <c r="AV473" s="770"/>
      <c r="AW473" s="770"/>
      <c r="AX473" s="770"/>
      <c r="AY473" s="770"/>
    </row>
    <row r="474">
      <c r="B474" s="813"/>
      <c r="G474" s="1383"/>
      <c r="AL474" s="1381"/>
      <c r="AM474" s="770"/>
      <c r="AN474" s="801"/>
      <c r="AO474" s="801"/>
      <c r="AP474" s="801"/>
      <c r="AQ474" s="770"/>
      <c r="AR474" s="1382"/>
      <c r="AS474" s="770"/>
      <c r="AT474" s="770"/>
      <c r="AU474" s="770"/>
      <c r="AV474" s="770"/>
      <c r="AW474" s="770"/>
      <c r="AX474" s="770"/>
      <c r="AY474" s="770"/>
    </row>
    <row r="475">
      <c r="B475" s="813"/>
      <c r="G475" s="1383"/>
      <c r="AL475" s="1381"/>
      <c r="AM475" s="770"/>
      <c r="AN475" s="801"/>
      <c r="AO475" s="801"/>
      <c r="AP475" s="801"/>
      <c r="AQ475" s="770"/>
      <c r="AR475" s="1382"/>
      <c r="AS475" s="770"/>
      <c r="AT475" s="770"/>
      <c r="AU475" s="770"/>
      <c r="AV475" s="770"/>
      <c r="AW475" s="770"/>
      <c r="AX475" s="770"/>
      <c r="AY475" s="770"/>
    </row>
    <row r="476">
      <c r="B476" s="813"/>
      <c r="G476" s="1383"/>
      <c r="AL476" s="1381"/>
      <c r="AM476" s="770"/>
      <c r="AN476" s="801"/>
      <c r="AO476" s="801"/>
      <c r="AP476" s="801"/>
      <c r="AQ476" s="770"/>
      <c r="AR476" s="1382"/>
      <c r="AS476" s="770"/>
      <c r="AT476" s="770"/>
      <c r="AU476" s="770"/>
      <c r="AV476" s="770"/>
      <c r="AW476" s="770"/>
      <c r="AX476" s="770"/>
      <c r="AY476" s="770"/>
    </row>
    <row r="477">
      <c r="B477" s="813"/>
      <c r="G477" s="1383"/>
      <c r="AL477" s="1381"/>
      <c r="AM477" s="770"/>
      <c r="AN477" s="801"/>
      <c r="AO477" s="801"/>
      <c r="AP477" s="801"/>
      <c r="AQ477" s="770"/>
      <c r="AR477" s="1382"/>
      <c r="AS477" s="770"/>
      <c r="AT477" s="770"/>
      <c r="AU477" s="770"/>
      <c r="AV477" s="770"/>
      <c r="AW477" s="770"/>
      <c r="AX477" s="770"/>
      <c r="AY477" s="770"/>
    </row>
    <row r="478">
      <c r="B478" s="813"/>
      <c r="G478" s="1383"/>
      <c r="AL478" s="1381"/>
      <c r="AM478" s="770"/>
      <c r="AN478" s="801"/>
      <c r="AO478" s="801"/>
      <c r="AP478" s="801"/>
      <c r="AQ478" s="770"/>
      <c r="AR478" s="1382"/>
      <c r="AS478" s="770"/>
      <c r="AT478" s="770"/>
      <c r="AU478" s="770"/>
      <c r="AV478" s="770"/>
      <c r="AW478" s="770"/>
      <c r="AX478" s="770"/>
      <c r="AY478" s="770"/>
    </row>
    <row r="479">
      <c r="B479" s="813"/>
      <c r="G479" s="1383"/>
      <c r="AL479" s="1381"/>
      <c r="AM479" s="770"/>
      <c r="AN479" s="801"/>
      <c r="AO479" s="801"/>
      <c r="AP479" s="801"/>
      <c r="AQ479" s="770"/>
      <c r="AR479" s="1382"/>
      <c r="AS479" s="770"/>
      <c r="AT479" s="770"/>
      <c r="AU479" s="770"/>
      <c r="AV479" s="770"/>
      <c r="AW479" s="770"/>
      <c r="AX479" s="770"/>
      <c r="AY479" s="770"/>
    </row>
    <row r="480">
      <c r="B480" s="813"/>
      <c r="G480" s="1383"/>
      <c r="AL480" s="1381"/>
      <c r="AM480" s="770"/>
      <c r="AN480" s="801"/>
      <c r="AO480" s="801"/>
      <c r="AP480" s="801"/>
      <c r="AQ480" s="770"/>
      <c r="AR480" s="1382"/>
      <c r="AS480" s="770"/>
      <c r="AT480" s="770"/>
      <c r="AU480" s="770"/>
      <c r="AV480" s="770"/>
      <c r="AW480" s="770"/>
      <c r="AX480" s="770"/>
      <c r="AY480" s="770"/>
    </row>
    <row r="481">
      <c r="B481" s="813"/>
      <c r="G481" s="1383"/>
      <c r="AL481" s="1381"/>
      <c r="AM481" s="770"/>
      <c r="AN481" s="801"/>
      <c r="AO481" s="801"/>
      <c r="AP481" s="801"/>
      <c r="AQ481" s="770"/>
      <c r="AR481" s="1382"/>
      <c r="AS481" s="770"/>
      <c r="AT481" s="770"/>
      <c r="AU481" s="770"/>
      <c r="AV481" s="770"/>
      <c r="AW481" s="770"/>
      <c r="AX481" s="770"/>
      <c r="AY481" s="770"/>
    </row>
    <row r="482">
      <c r="B482" s="813"/>
      <c r="G482" s="1383"/>
      <c r="AL482" s="1381"/>
      <c r="AM482" s="770"/>
      <c r="AN482" s="801"/>
      <c r="AO482" s="801"/>
      <c r="AP482" s="801"/>
      <c r="AQ482" s="770"/>
      <c r="AR482" s="1382"/>
      <c r="AS482" s="770"/>
      <c r="AT482" s="770"/>
      <c r="AU482" s="770"/>
      <c r="AV482" s="770"/>
      <c r="AW482" s="770"/>
      <c r="AX482" s="770"/>
      <c r="AY482" s="770"/>
    </row>
    <row r="483">
      <c r="B483" s="813"/>
      <c r="G483" s="1383"/>
      <c r="AL483" s="1381"/>
      <c r="AM483" s="770"/>
      <c r="AN483" s="801"/>
      <c r="AO483" s="801"/>
      <c r="AP483" s="801"/>
      <c r="AQ483" s="770"/>
      <c r="AR483" s="1382"/>
      <c r="AS483" s="770"/>
      <c r="AT483" s="770"/>
      <c r="AU483" s="770"/>
      <c r="AV483" s="770"/>
      <c r="AW483" s="770"/>
      <c r="AX483" s="770"/>
      <c r="AY483" s="770"/>
    </row>
    <row r="484">
      <c r="B484" s="813"/>
      <c r="G484" s="1383"/>
      <c r="AL484" s="1381"/>
      <c r="AM484" s="770"/>
      <c r="AN484" s="801"/>
      <c r="AO484" s="801"/>
      <c r="AP484" s="801"/>
      <c r="AQ484" s="770"/>
      <c r="AR484" s="1382"/>
      <c r="AS484" s="770"/>
      <c r="AT484" s="770"/>
      <c r="AU484" s="770"/>
      <c r="AV484" s="770"/>
      <c r="AW484" s="770"/>
      <c r="AX484" s="770"/>
      <c r="AY484" s="770"/>
    </row>
    <row r="485">
      <c r="B485" s="813"/>
      <c r="G485" s="1383"/>
      <c r="AL485" s="1381"/>
      <c r="AM485" s="770"/>
      <c r="AN485" s="801"/>
      <c r="AO485" s="801"/>
      <c r="AP485" s="801"/>
      <c r="AQ485" s="770"/>
      <c r="AR485" s="1382"/>
      <c r="AS485" s="770"/>
      <c r="AT485" s="770"/>
      <c r="AU485" s="770"/>
      <c r="AV485" s="770"/>
      <c r="AW485" s="770"/>
      <c r="AX485" s="770"/>
      <c r="AY485" s="770"/>
    </row>
    <row r="486">
      <c r="B486" s="813"/>
      <c r="G486" s="1383"/>
      <c r="AL486" s="1381"/>
      <c r="AM486" s="770"/>
      <c r="AN486" s="801"/>
      <c r="AO486" s="801"/>
      <c r="AP486" s="801"/>
      <c r="AQ486" s="770"/>
      <c r="AR486" s="1382"/>
      <c r="AS486" s="770"/>
      <c r="AT486" s="770"/>
      <c r="AU486" s="770"/>
      <c r="AV486" s="770"/>
      <c r="AW486" s="770"/>
      <c r="AX486" s="770"/>
      <c r="AY486" s="770"/>
    </row>
    <row r="487">
      <c r="B487" s="813"/>
      <c r="G487" s="1383"/>
      <c r="AL487" s="1381"/>
      <c r="AM487" s="770"/>
      <c r="AN487" s="801"/>
      <c r="AO487" s="801"/>
      <c r="AP487" s="801"/>
      <c r="AQ487" s="770"/>
      <c r="AR487" s="1382"/>
      <c r="AS487" s="770"/>
      <c r="AT487" s="770"/>
      <c r="AU487" s="770"/>
      <c r="AV487" s="770"/>
      <c r="AW487" s="770"/>
      <c r="AX487" s="770"/>
      <c r="AY487" s="770"/>
    </row>
    <row r="488">
      <c r="B488" s="813"/>
      <c r="G488" s="1383"/>
      <c r="AL488" s="1381"/>
      <c r="AM488" s="770"/>
      <c r="AN488" s="801"/>
      <c r="AO488" s="801"/>
      <c r="AP488" s="801"/>
      <c r="AQ488" s="770"/>
      <c r="AR488" s="1382"/>
      <c r="AS488" s="770"/>
      <c r="AT488" s="770"/>
      <c r="AU488" s="770"/>
      <c r="AV488" s="770"/>
      <c r="AW488" s="770"/>
      <c r="AX488" s="770"/>
      <c r="AY488" s="770"/>
    </row>
    <row r="489">
      <c r="B489" s="813"/>
      <c r="G489" s="1383"/>
      <c r="AL489" s="1381"/>
      <c r="AM489" s="770"/>
      <c r="AN489" s="801"/>
      <c r="AO489" s="801"/>
      <c r="AP489" s="801"/>
      <c r="AQ489" s="770"/>
      <c r="AR489" s="1382"/>
      <c r="AS489" s="770"/>
      <c r="AT489" s="770"/>
      <c r="AU489" s="770"/>
      <c r="AV489" s="770"/>
      <c r="AW489" s="770"/>
      <c r="AX489" s="770"/>
      <c r="AY489" s="770"/>
    </row>
    <row r="490">
      <c r="B490" s="813"/>
      <c r="G490" s="1383"/>
      <c r="AL490" s="1381"/>
      <c r="AM490" s="770"/>
      <c r="AN490" s="801"/>
      <c r="AO490" s="801"/>
      <c r="AP490" s="801"/>
      <c r="AQ490" s="770"/>
      <c r="AR490" s="1382"/>
      <c r="AS490" s="770"/>
      <c r="AT490" s="770"/>
      <c r="AU490" s="770"/>
      <c r="AV490" s="770"/>
      <c r="AW490" s="770"/>
      <c r="AX490" s="770"/>
      <c r="AY490" s="770"/>
    </row>
    <row r="491">
      <c r="B491" s="813"/>
      <c r="G491" s="1383"/>
      <c r="AL491" s="1381"/>
      <c r="AM491" s="770"/>
      <c r="AN491" s="801"/>
      <c r="AO491" s="801"/>
      <c r="AP491" s="801"/>
      <c r="AQ491" s="770"/>
      <c r="AR491" s="1382"/>
      <c r="AS491" s="770"/>
      <c r="AT491" s="770"/>
      <c r="AU491" s="770"/>
      <c r="AV491" s="770"/>
      <c r="AW491" s="770"/>
      <c r="AX491" s="770"/>
      <c r="AY491" s="770"/>
    </row>
    <row r="492">
      <c r="B492" s="813"/>
      <c r="G492" s="1383"/>
      <c r="AL492" s="1381"/>
      <c r="AM492" s="770"/>
      <c r="AN492" s="801"/>
      <c r="AO492" s="801"/>
      <c r="AP492" s="801"/>
      <c r="AQ492" s="770"/>
      <c r="AR492" s="1382"/>
      <c r="AS492" s="770"/>
      <c r="AT492" s="770"/>
      <c r="AU492" s="770"/>
      <c r="AV492" s="770"/>
      <c r="AW492" s="770"/>
      <c r="AX492" s="770"/>
      <c r="AY492" s="770"/>
    </row>
    <row r="493">
      <c r="B493" s="813"/>
      <c r="G493" s="1383"/>
      <c r="AL493" s="1381"/>
      <c r="AM493" s="770"/>
      <c r="AN493" s="801"/>
      <c r="AO493" s="801"/>
      <c r="AP493" s="801"/>
      <c r="AQ493" s="770"/>
      <c r="AR493" s="1382"/>
      <c r="AS493" s="770"/>
      <c r="AT493" s="770"/>
      <c r="AU493" s="770"/>
      <c r="AV493" s="770"/>
      <c r="AW493" s="770"/>
      <c r="AX493" s="770"/>
      <c r="AY493" s="770"/>
    </row>
    <row r="494">
      <c r="B494" s="813"/>
      <c r="G494" s="1383"/>
      <c r="AL494" s="1381"/>
      <c r="AM494" s="770"/>
      <c r="AN494" s="801"/>
      <c r="AO494" s="801"/>
      <c r="AP494" s="801"/>
      <c r="AQ494" s="770"/>
      <c r="AR494" s="1382"/>
      <c r="AS494" s="770"/>
      <c r="AT494" s="770"/>
      <c r="AU494" s="770"/>
      <c r="AV494" s="770"/>
      <c r="AW494" s="770"/>
      <c r="AX494" s="770"/>
      <c r="AY494" s="770"/>
    </row>
    <row r="495">
      <c r="B495" s="813"/>
      <c r="G495" s="1383"/>
      <c r="AL495" s="1381"/>
      <c r="AM495" s="770"/>
      <c r="AN495" s="801"/>
      <c r="AO495" s="801"/>
      <c r="AP495" s="801"/>
      <c r="AQ495" s="770"/>
      <c r="AR495" s="1382"/>
      <c r="AS495" s="770"/>
      <c r="AT495" s="770"/>
      <c r="AU495" s="770"/>
      <c r="AV495" s="770"/>
      <c r="AW495" s="770"/>
      <c r="AX495" s="770"/>
      <c r="AY495" s="770"/>
    </row>
    <row r="496">
      <c r="B496" s="813"/>
      <c r="G496" s="1383"/>
      <c r="AL496" s="1381"/>
      <c r="AM496" s="770"/>
      <c r="AN496" s="801"/>
      <c r="AO496" s="801"/>
      <c r="AP496" s="801"/>
      <c r="AQ496" s="770"/>
      <c r="AR496" s="1382"/>
      <c r="AS496" s="770"/>
      <c r="AT496" s="770"/>
      <c r="AU496" s="770"/>
      <c r="AV496" s="770"/>
      <c r="AW496" s="770"/>
      <c r="AX496" s="770"/>
      <c r="AY496" s="770"/>
    </row>
    <row r="497">
      <c r="B497" s="813"/>
      <c r="G497" s="1383"/>
      <c r="AL497" s="1381"/>
      <c r="AM497" s="770"/>
      <c r="AN497" s="801"/>
      <c r="AO497" s="801"/>
      <c r="AP497" s="801"/>
      <c r="AQ497" s="770"/>
      <c r="AR497" s="1382"/>
      <c r="AS497" s="770"/>
      <c r="AT497" s="770"/>
      <c r="AU497" s="770"/>
      <c r="AV497" s="770"/>
      <c r="AW497" s="770"/>
      <c r="AX497" s="770"/>
      <c r="AY497" s="770"/>
    </row>
    <row r="498">
      <c r="B498" s="813"/>
      <c r="G498" s="1383"/>
      <c r="AL498" s="1381"/>
      <c r="AM498" s="770"/>
      <c r="AN498" s="801"/>
      <c r="AO498" s="801"/>
      <c r="AP498" s="801"/>
      <c r="AQ498" s="770"/>
      <c r="AR498" s="1382"/>
      <c r="AS498" s="770"/>
      <c r="AT498" s="770"/>
      <c r="AU498" s="770"/>
      <c r="AV498" s="770"/>
      <c r="AW498" s="770"/>
      <c r="AX498" s="770"/>
      <c r="AY498" s="770"/>
    </row>
    <row r="499">
      <c r="B499" s="813"/>
      <c r="G499" s="1383"/>
      <c r="AL499" s="1381"/>
      <c r="AM499" s="770"/>
      <c r="AN499" s="801"/>
      <c r="AO499" s="801"/>
      <c r="AP499" s="801"/>
      <c r="AQ499" s="770"/>
      <c r="AR499" s="1382"/>
      <c r="AS499" s="770"/>
      <c r="AT499" s="770"/>
      <c r="AU499" s="770"/>
      <c r="AV499" s="770"/>
      <c r="AW499" s="770"/>
      <c r="AX499" s="770"/>
      <c r="AY499" s="770"/>
    </row>
    <row r="500">
      <c r="B500" s="813"/>
      <c r="G500" s="1383"/>
      <c r="AL500" s="1381"/>
      <c r="AM500" s="770"/>
      <c r="AN500" s="801"/>
      <c r="AO500" s="801"/>
      <c r="AP500" s="801"/>
      <c r="AQ500" s="770"/>
      <c r="AR500" s="1382"/>
      <c r="AS500" s="770"/>
      <c r="AT500" s="770"/>
      <c r="AU500" s="770"/>
      <c r="AV500" s="770"/>
      <c r="AW500" s="770"/>
      <c r="AX500" s="770"/>
      <c r="AY500" s="770"/>
    </row>
    <row r="501">
      <c r="B501" s="813"/>
      <c r="G501" s="1383"/>
      <c r="AL501" s="1381"/>
      <c r="AM501" s="770"/>
      <c r="AN501" s="801"/>
      <c r="AO501" s="801"/>
      <c r="AP501" s="801"/>
      <c r="AQ501" s="770"/>
      <c r="AR501" s="1382"/>
      <c r="AS501" s="770"/>
      <c r="AT501" s="770"/>
      <c r="AU501" s="770"/>
      <c r="AV501" s="770"/>
      <c r="AW501" s="770"/>
      <c r="AX501" s="770"/>
      <c r="AY501" s="770"/>
    </row>
    <row r="502">
      <c r="B502" s="813"/>
      <c r="G502" s="1383"/>
      <c r="AL502" s="1381"/>
      <c r="AM502" s="770"/>
      <c r="AN502" s="801"/>
      <c r="AO502" s="801"/>
      <c r="AP502" s="801"/>
      <c r="AQ502" s="770"/>
      <c r="AR502" s="1382"/>
      <c r="AS502" s="770"/>
      <c r="AT502" s="770"/>
      <c r="AU502" s="770"/>
      <c r="AV502" s="770"/>
      <c r="AW502" s="770"/>
      <c r="AX502" s="770"/>
      <c r="AY502" s="770"/>
    </row>
    <row r="503">
      <c r="B503" s="813"/>
      <c r="G503" s="1383"/>
      <c r="AL503" s="1381"/>
      <c r="AM503" s="770"/>
      <c r="AN503" s="801"/>
      <c r="AO503" s="801"/>
      <c r="AP503" s="801"/>
      <c r="AQ503" s="770"/>
      <c r="AR503" s="1382"/>
      <c r="AS503" s="770"/>
      <c r="AT503" s="770"/>
      <c r="AU503" s="770"/>
      <c r="AV503" s="770"/>
      <c r="AW503" s="770"/>
      <c r="AX503" s="770"/>
      <c r="AY503" s="770"/>
    </row>
    <row r="504">
      <c r="B504" s="813"/>
      <c r="G504" s="1383"/>
      <c r="AL504" s="1381"/>
      <c r="AM504" s="770"/>
      <c r="AN504" s="801"/>
      <c r="AO504" s="801"/>
      <c r="AP504" s="801"/>
      <c r="AQ504" s="770"/>
      <c r="AR504" s="1382"/>
      <c r="AS504" s="770"/>
      <c r="AT504" s="770"/>
      <c r="AU504" s="770"/>
      <c r="AV504" s="770"/>
      <c r="AW504" s="770"/>
      <c r="AX504" s="770"/>
      <c r="AY504" s="770"/>
    </row>
    <row r="505">
      <c r="B505" s="813"/>
      <c r="G505" s="1383"/>
      <c r="AL505" s="1381"/>
      <c r="AM505" s="770"/>
      <c r="AN505" s="801"/>
      <c r="AO505" s="801"/>
      <c r="AP505" s="801"/>
      <c r="AQ505" s="770"/>
      <c r="AR505" s="1382"/>
      <c r="AS505" s="770"/>
      <c r="AT505" s="770"/>
      <c r="AU505" s="770"/>
      <c r="AV505" s="770"/>
      <c r="AW505" s="770"/>
      <c r="AX505" s="770"/>
      <c r="AY505" s="770"/>
    </row>
    <row r="506">
      <c r="B506" s="813"/>
      <c r="G506" s="1383"/>
      <c r="AL506" s="1381"/>
      <c r="AM506" s="770"/>
      <c r="AN506" s="801"/>
      <c r="AO506" s="801"/>
      <c r="AP506" s="801"/>
      <c r="AQ506" s="770"/>
      <c r="AR506" s="1382"/>
      <c r="AS506" s="770"/>
      <c r="AT506" s="770"/>
      <c r="AU506" s="770"/>
      <c r="AV506" s="770"/>
      <c r="AW506" s="770"/>
      <c r="AX506" s="770"/>
      <c r="AY506" s="770"/>
    </row>
    <row r="507">
      <c r="B507" s="813"/>
      <c r="G507" s="1383"/>
      <c r="AL507" s="1381"/>
      <c r="AM507" s="770"/>
      <c r="AN507" s="801"/>
      <c r="AO507" s="801"/>
      <c r="AP507" s="801"/>
      <c r="AQ507" s="770"/>
      <c r="AR507" s="1382"/>
      <c r="AS507" s="770"/>
      <c r="AT507" s="770"/>
      <c r="AU507" s="770"/>
      <c r="AV507" s="770"/>
      <c r="AW507" s="770"/>
      <c r="AX507" s="770"/>
      <c r="AY507" s="770"/>
    </row>
    <row r="508">
      <c r="B508" s="813"/>
      <c r="G508" s="1383"/>
      <c r="AL508" s="1381"/>
      <c r="AM508" s="770"/>
      <c r="AN508" s="801"/>
      <c r="AO508" s="801"/>
      <c r="AP508" s="801"/>
      <c r="AQ508" s="770"/>
      <c r="AR508" s="1382"/>
      <c r="AS508" s="770"/>
      <c r="AT508" s="770"/>
      <c r="AU508" s="770"/>
      <c r="AV508" s="770"/>
      <c r="AW508" s="770"/>
      <c r="AX508" s="770"/>
      <c r="AY508" s="770"/>
    </row>
    <row r="509">
      <c r="B509" s="813"/>
      <c r="G509" s="1383"/>
      <c r="AL509" s="1381"/>
      <c r="AM509" s="770"/>
      <c r="AN509" s="801"/>
      <c r="AO509" s="801"/>
      <c r="AP509" s="801"/>
      <c r="AQ509" s="770"/>
      <c r="AR509" s="1382"/>
      <c r="AS509" s="770"/>
      <c r="AT509" s="770"/>
      <c r="AU509" s="770"/>
      <c r="AV509" s="770"/>
      <c r="AW509" s="770"/>
      <c r="AX509" s="770"/>
      <c r="AY509" s="770"/>
    </row>
    <row r="510">
      <c r="B510" s="813"/>
      <c r="G510" s="1383"/>
      <c r="AL510" s="1381"/>
      <c r="AM510" s="770"/>
      <c r="AN510" s="801"/>
      <c r="AO510" s="801"/>
      <c r="AP510" s="801"/>
      <c r="AQ510" s="770"/>
      <c r="AR510" s="1382"/>
      <c r="AS510" s="770"/>
      <c r="AT510" s="770"/>
      <c r="AU510" s="770"/>
      <c r="AV510" s="770"/>
      <c r="AW510" s="770"/>
      <c r="AX510" s="770"/>
      <c r="AY510" s="770"/>
    </row>
    <row r="511">
      <c r="B511" s="813"/>
      <c r="G511" s="1383"/>
      <c r="AL511" s="1381"/>
      <c r="AM511" s="770"/>
      <c r="AN511" s="801"/>
      <c r="AO511" s="801"/>
      <c r="AP511" s="801"/>
      <c r="AQ511" s="770"/>
      <c r="AR511" s="1382"/>
      <c r="AS511" s="770"/>
      <c r="AT511" s="770"/>
      <c r="AU511" s="770"/>
      <c r="AV511" s="770"/>
      <c r="AW511" s="770"/>
      <c r="AX511" s="770"/>
      <c r="AY511" s="770"/>
    </row>
    <row r="512">
      <c r="B512" s="813"/>
      <c r="G512" s="1383"/>
      <c r="AL512" s="1381"/>
      <c r="AM512" s="770"/>
      <c r="AN512" s="801"/>
      <c r="AO512" s="801"/>
      <c r="AP512" s="801"/>
      <c r="AQ512" s="770"/>
      <c r="AR512" s="1382"/>
      <c r="AS512" s="770"/>
      <c r="AT512" s="770"/>
      <c r="AU512" s="770"/>
      <c r="AV512" s="770"/>
      <c r="AW512" s="770"/>
      <c r="AX512" s="770"/>
      <c r="AY512" s="770"/>
    </row>
    <row r="513">
      <c r="B513" s="813"/>
      <c r="G513" s="1383"/>
      <c r="AL513" s="1381"/>
      <c r="AM513" s="770"/>
      <c r="AN513" s="801"/>
      <c r="AO513" s="801"/>
      <c r="AP513" s="801"/>
      <c r="AQ513" s="770"/>
      <c r="AR513" s="1382"/>
      <c r="AS513" s="770"/>
      <c r="AT513" s="770"/>
      <c r="AU513" s="770"/>
      <c r="AV513" s="770"/>
      <c r="AW513" s="770"/>
      <c r="AX513" s="770"/>
      <c r="AY513" s="770"/>
    </row>
    <row r="514">
      <c r="B514" s="813"/>
      <c r="G514" s="1383"/>
      <c r="AL514" s="1381"/>
      <c r="AM514" s="770"/>
      <c r="AN514" s="801"/>
      <c r="AO514" s="801"/>
      <c r="AP514" s="801"/>
      <c r="AQ514" s="770"/>
      <c r="AR514" s="1382"/>
      <c r="AS514" s="770"/>
      <c r="AT514" s="770"/>
      <c r="AU514" s="770"/>
      <c r="AV514" s="770"/>
      <c r="AW514" s="770"/>
      <c r="AX514" s="770"/>
      <c r="AY514" s="770"/>
    </row>
    <row r="515">
      <c r="B515" s="813"/>
      <c r="G515" s="1383"/>
      <c r="AL515" s="1381"/>
      <c r="AM515" s="770"/>
      <c r="AN515" s="801"/>
      <c r="AO515" s="801"/>
      <c r="AP515" s="801"/>
      <c r="AQ515" s="770"/>
      <c r="AR515" s="1382"/>
      <c r="AS515" s="770"/>
      <c r="AT515" s="770"/>
      <c r="AU515" s="770"/>
      <c r="AV515" s="770"/>
      <c r="AW515" s="770"/>
      <c r="AX515" s="770"/>
      <c r="AY515" s="770"/>
    </row>
    <row r="516">
      <c r="B516" s="813"/>
      <c r="G516" s="1383"/>
      <c r="AL516" s="1381"/>
      <c r="AM516" s="770"/>
      <c r="AN516" s="801"/>
      <c r="AO516" s="801"/>
      <c r="AP516" s="801"/>
      <c r="AQ516" s="770"/>
      <c r="AR516" s="1382"/>
      <c r="AS516" s="770"/>
      <c r="AT516" s="770"/>
      <c r="AU516" s="770"/>
      <c r="AV516" s="770"/>
      <c r="AW516" s="770"/>
      <c r="AX516" s="770"/>
      <c r="AY516" s="770"/>
    </row>
    <row r="517">
      <c r="B517" s="813"/>
      <c r="G517" s="1383"/>
      <c r="AL517" s="1381"/>
      <c r="AM517" s="770"/>
      <c r="AN517" s="801"/>
      <c r="AO517" s="801"/>
      <c r="AP517" s="801"/>
      <c r="AQ517" s="770"/>
      <c r="AR517" s="1382"/>
      <c r="AS517" s="770"/>
      <c r="AT517" s="770"/>
      <c r="AU517" s="770"/>
      <c r="AV517" s="770"/>
      <c r="AW517" s="770"/>
      <c r="AX517" s="770"/>
      <c r="AY517" s="770"/>
    </row>
    <row r="518">
      <c r="B518" s="813"/>
      <c r="G518" s="1383"/>
      <c r="AL518" s="1381"/>
      <c r="AM518" s="770"/>
      <c r="AN518" s="801"/>
      <c r="AO518" s="801"/>
      <c r="AP518" s="801"/>
      <c r="AQ518" s="770"/>
      <c r="AR518" s="1382"/>
      <c r="AS518" s="770"/>
      <c r="AT518" s="770"/>
      <c r="AU518" s="770"/>
      <c r="AV518" s="770"/>
      <c r="AW518" s="770"/>
      <c r="AX518" s="770"/>
      <c r="AY518" s="770"/>
    </row>
    <row r="519">
      <c r="B519" s="813"/>
      <c r="G519" s="1383"/>
      <c r="AL519" s="1381"/>
      <c r="AM519" s="770"/>
      <c r="AN519" s="801"/>
      <c r="AO519" s="801"/>
      <c r="AP519" s="801"/>
      <c r="AQ519" s="770"/>
      <c r="AR519" s="1382"/>
      <c r="AS519" s="770"/>
      <c r="AT519" s="770"/>
      <c r="AU519" s="770"/>
      <c r="AV519" s="770"/>
      <c r="AW519" s="770"/>
      <c r="AX519" s="770"/>
      <c r="AY519" s="770"/>
    </row>
    <row r="520">
      <c r="B520" s="813"/>
      <c r="G520" s="1383"/>
      <c r="AL520" s="1381"/>
      <c r="AM520" s="770"/>
      <c r="AN520" s="801"/>
      <c r="AO520" s="801"/>
      <c r="AP520" s="801"/>
      <c r="AQ520" s="770"/>
      <c r="AR520" s="1382"/>
      <c r="AS520" s="770"/>
      <c r="AT520" s="770"/>
      <c r="AU520" s="770"/>
      <c r="AV520" s="770"/>
      <c r="AW520" s="770"/>
      <c r="AX520" s="770"/>
      <c r="AY520" s="770"/>
    </row>
    <row r="521">
      <c r="B521" s="813"/>
      <c r="G521" s="1383"/>
      <c r="AL521" s="1381"/>
      <c r="AM521" s="770"/>
      <c r="AN521" s="801"/>
      <c r="AO521" s="801"/>
      <c r="AP521" s="801"/>
      <c r="AQ521" s="770"/>
      <c r="AR521" s="1382"/>
      <c r="AS521" s="770"/>
      <c r="AT521" s="770"/>
      <c r="AU521" s="770"/>
      <c r="AV521" s="770"/>
      <c r="AW521" s="770"/>
      <c r="AX521" s="770"/>
      <c r="AY521" s="770"/>
    </row>
    <row r="522">
      <c r="B522" s="813"/>
      <c r="G522" s="1383"/>
      <c r="AL522" s="1381"/>
      <c r="AM522" s="770"/>
      <c r="AN522" s="801"/>
      <c r="AO522" s="801"/>
      <c r="AP522" s="801"/>
      <c r="AQ522" s="770"/>
      <c r="AR522" s="1382"/>
      <c r="AS522" s="770"/>
      <c r="AT522" s="770"/>
      <c r="AU522" s="770"/>
      <c r="AV522" s="770"/>
      <c r="AW522" s="770"/>
      <c r="AX522" s="770"/>
      <c r="AY522" s="770"/>
    </row>
    <row r="523">
      <c r="B523" s="813"/>
      <c r="G523" s="1383"/>
      <c r="AL523" s="1381"/>
      <c r="AM523" s="770"/>
      <c r="AN523" s="801"/>
      <c r="AO523" s="801"/>
      <c r="AP523" s="801"/>
      <c r="AQ523" s="770"/>
      <c r="AR523" s="1382"/>
      <c r="AS523" s="770"/>
      <c r="AT523" s="770"/>
      <c r="AU523" s="770"/>
      <c r="AV523" s="770"/>
      <c r="AW523" s="770"/>
      <c r="AX523" s="770"/>
      <c r="AY523" s="770"/>
    </row>
    <row r="524">
      <c r="B524" s="813"/>
      <c r="G524" s="1383"/>
      <c r="AL524" s="1381"/>
      <c r="AM524" s="770"/>
      <c r="AN524" s="801"/>
      <c r="AO524" s="801"/>
      <c r="AP524" s="801"/>
      <c r="AQ524" s="770"/>
      <c r="AR524" s="1382"/>
      <c r="AS524" s="770"/>
      <c r="AT524" s="770"/>
      <c r="AU524" s="770"/>
      <c r="AV524" s="770"/>
      <c r="AW524" s="770"/>
      <c r="AX524" s="770"/>
      <c r="AY524" s="770"/>
    </row>
    <row r="525">
      <c r="B525" s="813"/>
      <c r="G525" s="1383"/>
      <c r="AL525" s="1381"/>
      <c r="AM525" s="770"/>
      <c r="AN525" s="801"/>
      <c r="AO525" s="801"/>
      <c r="AP525" s="801"/>
      <c r="AQ525" s="770"/>
      <c r="AR525" s="1382"/>
      <c r="AS525" s="770"/>
      <c r="AT525" s="770"/>
      <c r="AU525" s="770"/>
      <c r="AV525" s="770"/>
      <c r="AW525" s="770"/>
      <c r="AX525" s="770"/>
      <c r="AY525" s="770"/>
    </row>
    <row r="526">
      <c r="B526" s="813"/>
      <c r="G526" s="1383"/>
      <c r="AL526" s="1381"/>
      <c r="AM526" s="770"/>
      <c r="AN526" s="801"/>
      <c r="AO526" s="801"/>
      <c r="AP526" s="801"/>
      <c r="AQ526" s="770"/>
      <c r="AR526" s="1382"/>
      <c r="AS526" s="770"/>
      <c r="AT526" s="770"/>
      <c r="AU526" s="770"/>
      <c r="AV526" s="770"/>
      <c r="AW526" s="770"/>
      <c r="AX526" s="770"/>
      <c r="AY526" s="770"/>
    </row>
    <row r="527">
      <c r="B527" s="813"/>
      <c r="G527" s="1383"/>
      <c r="AL527" s="1381"/>
      <c r="AM527" s="770"/>
      <c r="AN527" s="801"/>
      <c r="AO527" s="801"/>
      <c r="AP527" s="801"/>
      <c r="AQ527" s="770"/>
      <c r="AR527" s="1382"/>
      <c r="AS527" s="770"/>
      <c r="AT527" s="770"/>
      <c r="AU527" s="770"/>
      <c r="AV527" s="770"/>
      <c r="AW527" s="770"/>
      <c r="AX527" s="770"/>
      <c r="AY527" s="770"/>
    </row>
    <row r="528">
      <c r="B528" s="813"/>
      <c r="G528" s="1383"/>
      <c r="AL528" s="1381"/>
      <c r="AM528" s="770"/>
      <c r="AN528" s="801"/>
      <c r="AO528" s="801"/>
      <c r="AP528" s="801"/>
      <c r="AQ528" s="770"/>
      <c r="AR528" s="1382"/>
      <c r="AS528" s="770"/>
      <c r="AT528" s="770"/>
      <c r="AU528" s="770"/>
      <c r="AV528" s="770"/>
      <c r="AW528" s="770"/>
      <c r="AX528" s="770"/>
      <c r="AY528" s="770"/>
    </row>
    <row r="529">
      <c r="B529" s="813"/>
      <c r="G529" s="1383"/>
      <c r="AL529" s="1381"/>
      <c r="AM529" s="770"/>
      <c r="AN529" s="801"/>
      <c r="AO529" s="801"/>
      <c r="AP529" s="801"/>
      <c r="AQ529" s="770"/>
      <c r="AR529" s="1382"/>
      <c r="AS529" s="770"/>
      <c r="AT529" s="770"/>
      <c r="AU529" s="770"/>
      <c r="AV529" s="770"/>
      <c r="AW529" s="770"/>
      <c r="AX529" s="770"/>
      <c r="AY529" s="770"/>
    </row>
    <row r="530">
      <c r="B530" s="813"/>
      <c r="G530" s="1383"/>
      <c r="AL530" s="1381"/>
      <c r="AM530" s="770"/>
      <c r="AN530" s="801"/>
      <c r="AO530" s="801"/>
      <c r="AP530" s="801"/>
      <c r="AQ530" s="770"/>
      <c r="AR530" s="1382"/>
      <c r="AS530" s="770"/>
      <c r="AT530" s="770"/>
      <c r="AU530" s="770"/>
      <c r="AV530" s="770"/>
      <c r="AW530" s="770"/>
      <c r="AX530" s="770"/>
      <c r="AY530" s="770"/>
    </row>
    <row r="531">
      <c r="B531" s="813"/>
      <c r="G531" s="1383"/>
      <c r="AL531" s="1381"/>
      <c r="AM531" s="770"/>
      <c r="AN531" s="801"/>
      <c r="AO531" s="801"/>
      <c r="AP531" s="801"/>
      <c r="AQ531" s="770"/>
      <c r="AR531" s="1382"/>
      <c r="AS531" s="770"/>
      <c r="AT531" s="770"/>
      <c r="AU531" s="770"/>
      <c r="AV531" s="770"/>
      <c r="AW531" s="770"/>
      <c r="AX531" s="770"/>
      <c r="AY531" s="770"/>
    </row>
    <row r="532">
      <c r="B532" s="813"/>
      <c r="G532" s="1383"/>
      <c r="AL532" s="1381"/>
      <c r="AM532" s="770"/>
      <c r="AN532" s="801"/>
      <c r="AO532" s="801"/>
      <c r="AP532" s="801"/>
      <c r="AQ532" s="770"/>
      <c r="AR532" s="1382"/>
      <c r="AS532" s="770"/>
      <c r="AT532" s="770"/>
      <c r="AU532" s="770"/>
      <c r="AV532" s="770"/>
      <c r="AW532" s="770"/>
      <c r="AX532" s="770"/>
      <c r="AY532" s="770"/>
    </row>
    <row r="533">
      <c r="B533" s="813"/>
      <c r="G533" s="1383"/>
      <c r="AL533" s="1381"/>
      <c r="AM533" s="770"/>
      <c r="AN533" s="801"/>
      <c r="AO533" s="801"/>
      <c r="AP533" s="801"/>
      <c r="AQ533" s="770"/>
      <c r="AR533" s="1382"/>
      <c r="AS533" s="770"/>
      <c r="AT533" s="770"/>
      <c r="AU533" s="770"/>
      <c r="AV533" s="770"/>
      <c r="AW533" s="770"/>
      <c r="AX533" s="770"/>
      <c r="AY533" s="770"/>
    </row>
    <row r="534">
      <c r="B534" s="813"/>
      <c r="G534" s="1383"/>
      <c r="AL534" s="1381"/>
      <c r="AM534" s="770"/>
      <c r="AN534" s="801"/>
      <c r="AO534" s="801"/>
      <c r="AP534" s="801"/>
      <c r="AQ534" s="770"/>
      <c r="AR534" s="1382"/>
      <c r="AS534" s="770"/>
      <c r="AT534" s="770"/>
      <c r="AU534" s="770"/>
      <c r="AV534" s="770"/>
      <c r="AW534" s="770"/>
      <c r="AX534" s="770"/>
      <c r="AY534" s="770"/>
    </row>
    <row r="535">
      <c r="B535" s="813"/>
      <c r="G535" s="1383"/>
      <c r="AL535" s="1381"/>
      <c r="AM535" s="770"/>
      <c r="AN535" s="801"/>
      <c r="AO535" s="801"/>
      <c r="AP535" s="801"/>
      <c r="AQ535" s="770"/>
      <c r="AR535" s="1382"/>
      <c r="AS535" s="770"/>
      <c r="AT535" s="770"/>
      <c r="AU535" s="770"/>
      <c r="AV535" s="770"/>
      <c r="AW535" s="770"/>
      <c r="AX535" s="770"/>
      <c r="AY535" s="770"/>
    </row>
    <row r="536">
      <c r="B536" s="813"/>
      <c r="G536" s="1383"/>
      <c r="AL536" s="1381"/>
      <c r="AM536" s="770"/>
      <c r="AN536" s="801"/>
      <c r="AO536" s="801"/>
      <c r="AP536" s="801"/>
      <c r="AQ536" s="770"/>
      <c r="AR536" s="1382"/>
      <c r="AS536" s="770"/>
      <c r="AT536" s="770"/>
      <c r="AU536" s="770"/>
      <c r="AV536" s="770"/>
      <c r="AW536" s="770"/>
      <c r="AX536" s="770"/>
      <c r="AY536" s="770"/>
    </row>
    <row r="537">
      <c r="B537" s="813"/>
      <c r="G537" s="1383"/>
      <c r="AL537" s="1381"/>
      <c r="AM537" s="770"/>
      <c r="AN537" s="801"/>
      <c r="AO537" s="801"/>
      <c r="AP537" s="801"/>
      <c r="AQ537" s="770"/>
      <c r="AR537" s="1382"/>
      <c r="AS537" s="770"/>
      <c r="AT537" s="770"/>
      <c r="AU537" s="770"/>
      <c r="AV537" s="770"/>
      <c r="AW537" s="770"/>
      <c r="AX537" s="770"/>
      <c r="AY537" s="770"/>
    </row>
    <row r="538">
      <c r="B538" s="813"/>
      <c r="G538" s="1383"/>
      <c r="AL538" s="1381"/>
      <c r="AM538" s="770"/>
      <c r="AN538" s="801"/>
      <c r="AO538" s="801"/>
      <c r="AP538" s="801"/>
      <c r="AQ538" s="770"/>
      <c r="AR538" s="1382"/>
      <c r="AS538" s="770"/>
      <c r="AT538" s="770"/>
      <c r="AU538" s="770"/>
      <c r="AV538" s="770"/>
      <c r="AW538" s="770"/>
      <c r="AX538" s="770"/>
      <c r="AY538" s="770"/>
    </row>
    <row r="539">
      <c r="B539" s="813"/>
      <c r="G539" s="1383"/>
      <c r="AL539" s="1381"/>
      <c r="AM539" s="770"/>
      <c r="AN539" s="801"/>
      <c r="AO539" s="801"/>
      <c r="AP539" s="801"/>
      <c r="AQ539" s="770"/>
      <c r="AR539" s="1382"/>
      <c r="AS539" s="770"/>
      <c r="AT539" s="770"/>
      <c r="AU539" s="770"/>
      <c r="AV539" s="770"/>
      <c r="AW539" s="770"/>
      <c r="AX539" s="770"/>
      <c r="AY539" s="770"/>
    </row>
    <row r="540">
      <c r="B540" s="813"/>
      <c r="G540" s="1383"/>
      <c r="AL540" s="1381"/>
      <c r="AM540" s="770"/>
      <c r="AN540" s="801"/>
      <c r="AO540" s="801"/>
      <c r="AP540" s="801"/>
      <c r="AQ540" s="770"/>
      <c r="AR540" s="1382"/>
      <c r="AS540" s="770"/>
      <c r="AT540" s="770"/>
      <c r="AU540" s="770"/>
      <c r="AV540" s="770"/>
      <c r="AW540" s="770"/>
      <c r="AX540" s="770"/>
      <c r="AY540" s="770"/>
    </row>
    <row r="541">
      <c r="B541" s="813"/>
      <c r="G541" s="1383"/>
      <c r="AL541" s="1381"/>
      <c r="AM541" s="770"/>
      <c r="AN541" s="801"/>
      <c r="AO541" s="801"/>
      <c r="AP541" s="801"/>
      <c r="AQ541" s="770"/>
      <c r="AR541" s="1382"/>
      <c r="AS541" s="770"/>
      <c r="AT541" s="770"/>
      <c r="AU541" s="770"/>
      <c r="AV541" s="770"/>
      <c r="AW541" s="770"/>
      <c r="AX541" s="770"/>
      <c r="AY541" s="770"/>
    </row>
    <row r="542">
      <c r="B542" s="813"/>
      <c r="G542" s="1383"/>
      <c r="AL542" s="1381"/>
      <c r="AM542" s="770"/>
      <c r="AN542" s="801"/>
      <c r="AO542" s="801"/>
      <c r="AP542" s="801"/>
      <c r="AQ542" s="770"/>
      <c r="AR542" s="1382"/>
      <c r="AS542" s="770"/>
      <c r="AT542" s="770"/>
      <c r="AU542" s="770"/>
      <c r="AV542" s="770"/>
      <c r="AW542" s="770"/>
      <c r="AX542" s="770"/>
      <c r="AY542" s="770"/>
    </row>
    <row r="543">
      <c r="B543" s="813"/>
      <c r="G543" s="1383"/>
      <c r="AL543" s="1381"/>
      <c r="AM543" s="770"/>
      <c r="AN543" s="801"/>
      <c r="AO543" s="801"/>
      <c r="AP543" s="801"/>
      <c r="AQ543" s="770"/>
      <c r="AR543" s="1382"/>
      <c r="AS543" s="770"/>
      <c r="AT543" s="770"/>
      <c r="AU543" s="770"/>
      <c r="AV543" s="770"/>
      <c r="AW543" s="770"/>
      <c r="AX543" s="770"/>
      <c r="AY543" s="770"/>
    </row>
    <row r="544">
      <c r="B544" s="813"/>
      <c r="G544" s="1383"/>
      <c r="AL544" s="1381"/>
      <c r="AM544" s="770"/>
      <c r="AN544" s="801"/>
      <c r="AO544" s="801"/>
      <c r="AP544" s="801"/>
      <c r="AQ544" s="770"/>
      <c r="AR544" s="1382"/>
      <c r="AS544" s="770"/>
      <c r="AT544" s="770"/>
      <c r="AU544" s="770"/>
      <c r="AV544" s="770"/>
      <c r="AW544" s="770"/>
      <c r="AX544" s="770"/>
      <c r="AY544" s="770"/>
    </row>
    <row r="545">
      <c r="B545" s="813"/>
      <c r="G545" s="1383"/>
      <c r="AL545" s="1381"/>
      <c r="AM545" s="770"/>
      <c r="AN545" s="801"/>
      <c r="AO545" s="801"/>
      <c r="AP545" s="801"/>
      <c r="AQ545" s="770"/>
      <c r="AR545" s="1382"/>
      <c r="AS545" s="770"/>
      <c r="AT545" s="770"/>
      <c r="AU545" s="770"/>
      <c r="AV545" s="770"/>
      <c r="AW545" s="770"/>
      <c r="AX545" s="770"/>
      <c r="AY545" s="770"/>
    </row>
    <row r="546">
      <c r="B546" s="813"/>
      <c r="G546" s="1383"/>
      <c r="AL546" s="1381"/>
      <c r="AM546" s="770"/>
      <c r="AN546" s="801"/>
      <c r="AO546" s="801"/>
      <c r="AP546" s="801"/>
      <c r="AQ546" s="770"/>
      <c r="AR546" s="1382"/>
      <c r="AS546" s="770"/>
      <c r="AT546" s="770"/>
      <c r="AU546" s="770"/>
      <c r="AV546" s="770"/>
      <c r="AW546" s="770"/>
      <c r="AX546" s="770"/>
      <c r="AY546" s="770"/>
    </row>
    <row r="547">
      <c r="B547" s="813"/>
      <c r="G547" s="1383"/>
      <c r="AL547" s="1381"/>
      <c r="AM547" s="770"/>
      <c r="AN547" s="801"/>
      <c r="AO547" s="801"/>
      <c r="AP547" s="801"/>
      <c r="AQ547" s="770"/>
      <c r="AR547" s="1382"/>
      <c r="AS547" s="770"/>
      <c r="AT547" s="770"/>
      <c r="AU547" s="770"/>
      <c r="AV547" s="770"/>
      <c r="AW547" s="770"/>
      <c r="AX547" s="770"/>
      <c r="AY547" s="770"/>
    </row>
    <row r="548">
      <c r="B548" s="813"/>
      <c r="G548" s="1383"/>
      <c r="AL548" s="1381"/>
      <c r="AM548" s="770"/>
      <c r="AN548" s="801"/>
      <c r="AO548" s="801"/>
      <c r="AP548" s="801"/>
      <c r="AQ548" s="770"/>
      <c r="AR548" s="1382"/>
      <c r="AS548" s="770"/>
      <c r="AT548" s="770"/>
      <c r="AU548" s="770"/>
      <c r="AV548" s="770"/>
      <c r="AW548" s="770"/>
      <c r="AX548" s="770"/>
      <c r="AY548" s="770"/>
    </row>
    <row r="549">
      <c r="B549" s="813"/>
      <c r="G549" s="1383"/>
      <c r="AL549" s="1381"/>
      <c r="AM549" s="770"/>
      <c r="AN549" s="801"/>
      <c r="AO549" s="801"/>
      <c r="AP549" s="801"/>
      <c r="AQ549" s="770"/>
      <c r="AR549" s="1382"/>
      <c r="AS549" s="770"/>
      <c r="AT549" s="770"/>
      <c r="AU549" s="770"/>
      <c r="AV549" s="770"/>
      <c r="AW549" s="770"/>
      <c r="AX549" s="770"/>
      <c r="AY549" s="770"/>
    </row>
    <row r="550">
      <c r="B550" s="813"/>
      <c r="G550" s="1383"/>
      <c r="AL550" s="1381"/>
      <c r="AM550" s="770"/>
      <c r="AN550" s="801"/>
      <c r="AO550" s="801"/>
      <c r="AP550" s="801"/>
      <c r="AQ550" s="770"/>
      <c r="AR550" s="1382"/>
      <c r="AS550" s="770"/>
      <c r="AT550" s="770"/>
      <c r="AU550" s="770"/>
      <c r="AV550" s="770"/>
      <c r="AW550" s="770"/>
      <c r="AX550" s="770"/>
      <c r="AY550" s="770"/>
    </row>
    <row r="551">
      <c r="B551" s="813"/>
      <c r="G551" s="1383"/>
      <c r="AL551" s="1381"/>
      <c r="AM551" s="770"/>
      <c r="AN551" s="801"/>
      <c r="AO551" s="801"/>
      <c r="AP551" s="801"/>
      <c r="AQ551" s="770"/>
      <c r="AR551" s="1382"/>
      <c r="AS551" s="770"/>
      <c r="AT551" s="770"/>
      <c r="AU551" s="770"/>
      <c r="AV551" s="770"/>
      <c r="AW551" s="770"/>
      <c r="AX551" s="770"/>
      <c r="AY551" s="770"/>
    </row>
    <row r="552">
      <c r="B552" s="813"/>
      <c r="G552" s="1383"/>
      <c r="AL552" s="1381"/>
      <c r="AM552" s="770"/>
      <c r="AN552" s="801"/>
      <c r="AO552" s="801"/>
      <c r="AP552" s="801"/>
      <c r="AQ552" s="770"/>
      <c r="AR552" s="1382"/>
      <c r="AS552" s="770"/>
      <c r="AT552" s="770"/>
      <c r="AU552" s="770"/>
      <c r="AV552" s="770"/>
      <c r="AW552" s="770"/>
      <c r="AX552" s="770"/>
      <c r="AY552" s="770"/>
    </row>
    <row r="553">
      <c r="B553" s="813"/>
      <c r="G553" s="1383"/>
      <c r="AL553" s="1381"/>
      <c r="AM553" s="770"/>
      <c r="AN553" s="801"/>
      <c r="AO553" s="801"/>
      <c r="AP553" s="801"/>
      <c r="AQ553" s="770"/>
      <c r="AR553" s="1382"/>
      <c r="AS553" s="770"/>
      <c r="AT553" s="770"/>
      <c r="AU553" s="770"/>
      <c r="AV553" s="770"/>
      <c r="AW553" s="770"/>
      <c r="AX553" s="770"/>
      <c r="AY553" s="770"/>
    </row>
    <row r="554">
      <c r="B554" s="813"/>
      <c r="G554" s="1383"/>
      <c r="AL554" s="1381"/>
      <c r="AM554" s="770"/>
      <c r="AN554" s="801"/>
      <c r="AO554" s="801"/>
      <c r="AP554" s="801"/>
      <c r="AQ554" s="770"/>
      <c r="AR554" s="1382"/>
      <c r="AS554" s="770"/>
      <c r="AT554" s="770"/>
      <c r="AU554" s="770"/>
      <c r="AV554" s="770"/>
      <c r="AW554" s="770"/>
      <c r="AX554" s="770"/>
      <c r="AY554" s="770"/>
    </row>
    <row r="555">
      <c r="B555" s="813"/>
      <c r="G555" s="1383"/>
      <c r="AL555" s="1381"/>
      <c r="AM555" s="770"/>
      <c r="AN555" s="801"/>
      <c r="AO555" s="801"/>
      <c r="AP555" s="801"/>
      <c r="AQ555" s="770"/>
      <c r="AR555" s="1382"/>
      <c r="AS555" s="770"/>
      <c r="AT555" s="770"/>
      <c r="AU555" s="770"/>
      <c r="AV555" s="770"/>
      <c r="AW555" s="770"/>
      <c r="AX555" s="770"/>
      <c r="AY555" s="770"/>
    </row>
    <row r="556">
      <c r="B556" s="813"/>
      <c r="G556" s="1383"/>
      <c r="AL556" s="1381"/>
      <c r="AM556" s="770"/>
      <c r="AN556" s="801"/>
      <c r="AO556" s="801"/>
      <c r="AP556" s="801"/>
      <c r="AQ556" s="770"/>
      <c r="AR556" s="1382"/>
      <c r="AS556" s="770"/>
      <c r="AT556" s="770"/>
      <c r="AU556" s="770"/>
      <c r="AV556" s="770"/>
      <c r="AW556" s="770"/>
      <c r="AX556" s="770"/>
      <c r="AY556" s="770"/>
    </row>
    <row r="557">
      <c r="B557" s="813"/>
      <c r="G557" s="1383"/>
      <c r="AL557" s="1381"/>
      <c r="AM557" s="770"/>
      <c r="AN557" s="801"/>
      <c r="AO557" s="801"/>
      <c r="AP557" s="801"/>
      <c r="AQ557" s="770"/>
      <c r="AR557" s="1382"/>
      <c r="AS557" s="770"/>
      <c r="AT557" s="770"/>
      <c r="AU557" s="770"/>
      <c r="AV557" s="770"/>
      <c r="AW557" s="770"/>
      <c r="AX557" s="770"/>
      <c r="AY557" s="770"/>
    </row>
    <row r="558">
      <c r="B558" s="813"/>
      <c r="G558" s="1383"/>
      <c r="AL558" s="1381"/>
      <c r="AM558" s="770"/>
      <c r="AN558" s="801"/>
      <c r="AO558" s="801"/>
      <c r="AP558" s="801"/>
      <c r="AQ558" s="770"/>
      <c r="AR558" s="1382"/>
      <c r="AS558" s="770"/>
      <c r="AT558" s="770"/>
      <c r="AU558" s="770"/>
      <c r="AV558" s="770"/>
      <c r="AW558" s="770"/>
      <c r="AX558" s="770"/>
      <c r="AY558" s="770"/>
    </row>
    <row r="559">
      <c r="B559" s="813"/>
      <c r="G559" s="1383"/>
      <c r="AL559" s="1381"/>
      <c r="AM559" s="770"/>
      <c r="AN559" s="801"/>
      <c r="AO559" s="801"/>
      <c r="AP559" s="801"/>
      <c r="AQ559" s="770"/>
      <c r="AR559" s="1382"/>
      <c r="AS559" s="770"/>
      <c r="AT559" s="770"/>
      <c r="AU559" s="770"/>
      <c r="AV559" s="770"/>
      <c r="AW559" s="770"/>
      <c r="AX559" s="770"/>
      <c r="AY559" s="770"/>
    </row>
    <row r="560">
      <c r="B560" s="813"/>
      <c r="G560" s="1383"/>
      <c r="AL560" s="1381"/>
      <c r="AM560" s="770"/>
      <c r="AN560" s="801"/>
      <c r="AO560" s="801"/>
      <c r="AP560" s="801"/>
      <c r="AQ560" s="770"/>
      <c r="AR560" s="1382"/>
      <c r="AS560" s="770"/>
      <c r="AT560" s="770"/>
      <c r="AU560" s="770"/>
      <c r="AV560" s="770"/>
      <c r="AW560" s="770"/>
      <c r="AX560" s="770"/>
      <c r="AY560" s="770"/>
    </row>
    <row r="561">
      <c r="B561" s="813"/>
      <c r="G561" s="1383"/>
      <c r="AL561" s="1381"/>
      <c r="AM561" s="770"/>
      <c r="AN561" s="801"/>
      <c r="AO561" s="801"/>
      <c r="AP561" s="801"/>
      <c r="AQ561" s="770"/>
      <c r="AR561" s="1382"/>
      <c r="AS561" s="770"/>
      <c r="AT561" s="770"/>
      <c r="AU561" s="770"/>
      <c r="AV561" s="770"/>
      <c r="AW561" s="770"/>
      <c r="AX561" s="770"/>
      <c r="AY561" s="770"/>
    </row>
    <row r="562">
      <c r="B562" s="813"/>
      <c r="G562" s="1383"/>
      <c r="AL562" s="1381"/>
      <c r="AM562" s="770"/>
      <c r="AN562" s="801"/>
      <c r="AO562" s="801"/>
      <c r="AP562" s="801"/>
      <c r="AQ562" s="770"/>
      <c r="AR562" s="1382"/>
      <c r="AS562" s="770"/>
      <c r="AT562" s="770"/>
      <c r="AU562" s="770"/>
      <c r="AV562" s="770"/>
      <c r="AW562" s="770"/>
      <c r="AX562" s="770"/>
      <c r="AY562" s="770"/>
    </row>
    <row r="563">
      <c r="B563" s="813"/>
      <c r="G563" s="1383"/>
      <c r="AL563" s="1381"/>
      <c r="AM563" s="770"/>
      <c r="AN563" s="801"/>
      <c r="AO563" s="801"/>
      <c r="AP563" s="801"/>
      <c r="AQ563" s="770"/>
      <c r="AR563" s="1382"/>
      <c r="AS563" s="770"/>
      <c r="AT563" s="770"/>
      <c r="AU563" s="770"/>
      <c r="AV563" s="770"/>
      <c r="AW563" s="770"/>
      <c r="AX563" s="770"/>
      <c r="AY563" s="770"/>
    </row>
    <row r="564">
      <c r="B564" s="813"/>
      <c r="G564" s="1383"/>
      <c r="AL564" s="1381"/>
      <c r="AM564" s="770"/>
      <c r="AN564" s="801"/>
      <c r="AO564" s="801"/>
      <c r="AP564" s="801"/>
      <c r="AQ564" s="770"/>
      <c r="AR564" s="1382"/>
      <c r="AS564" s="770"/>
      <c r="AT564" s="770"/>
      <c r="AU564" s="770"/>
      <c r="AV564" s="770"/>
      <c r="AW564" s="770"/>
      <c r="AX564" s="770"/>
      <c r="AY564" s="770"/>
    </row>
    <row r="565">
      <c r="B565" s="813"/>
      <c r="G565" s="1383"/>
      <c r="AL565" s="1381"/>
      <c r="AM565" s="770"/>
      <c r="AN565" s="801"/>
      <c r="AO565" s="801"/>
      <c r="AP565" s="801"/>
      <c r="AQ565" s="770"/>
      <c r="AR565" s="1382"/>
      <c r="AS565" s="770"/>
      <c r="AT565" s="770"/>
      <c r="AU565" s="770"/>
      <c r="AV565" s="770"/>
      <c r="AW565" s="770"/>
      <c r="AX565" s="770"/>
      <c r="AY565" s="770"/>
    </row>
    <row r="566">
      <c r="B566" s="813"/>
      <c r="G566" s="1383"/>
      <c r="AL566" s="1381"/>
      <c r="AM566" s="770"/>
      <c r="AN566" s="801"/>
      <c r="AO566" s="801"/>
      <c r="AP566" s="801"/>
      <c r="AQ566" s="770"/>
      <c r="AR566" s="1382"/>
      <c r="AS566" s="770"/>
      <c r="AT566" s="770"/>
      <c r="AU566" s="770"/>
      <c r="AV566" s="770"/>
      <c r="AW566" s="770"/>
      <c r="AX566" s="770"/>
      <c r="AY566" s="770"/>
    </row>
    <row r="567">
      <c r="B567" s="813"/>
      <c r="G567" s="1383"/>
      <c r="AL567" s="1381"/>
      <c r="AM567" s="770"/>
      <c r="AN567" s="801"/>
      <c r="AO567" s="801"/>
      <c r="AP567" s="801"/>
      <c r="AQ567" s="770"/>
      <c r="AR567" s="1382"/>
      <c r="AS567" s="770"/>
      <c r="AT567" s="770"/>
      <c r="AU567" s="770"/>
      <c r="AV567" s="770"/>
      <c r="AW567" s="770"/>
      <c r="AX567" s="770"/>
      <c r="AY567" s="770"/>
    </row>
    <row r="568">
      <c r="B568" s="813"/>
      <c r="G568" s="1383"/>
      <c r="AL568" s="1381"/>
      <c r="AM568" s="770"/>
      <c r="AN568" s="801"/>
      <c r="AO568" s="801"/>
      <c r="AP568" s="801"/>
      <c r="AQ568" s="770"/>
      <c r="AR568" s="1382"/>
      <c r="AS568" s="770"/>
      <c r="AT568" s="770"/>
      <c r="AU568" s="770"/>
      <c r="AV568" s="770"/>
      <c r="AW568" s="770"/>
      <c r="AX568" s="770"/>
      <c r="AY568" s="770"/>
    </row>
    <row r="569">
      <c r="B569" s="813"/>
      <c r="G569" s="1383"/>
      <c r="AL569" s="1381"/>
      <c r="AM569" s="770"/>
      <c r="AN569" s="801"/>
      <c r="AO569" s="801"/>
      <c r="AP569" s="801"/>
      <c r="AQ569" s="770"/>
      <c r="AR569" s="1382"/>
      <c r="AS569" s="770"/>
      <c r="AT569" s="770"/>
      <c r="AU569" s="770"/>
      <c r="AV569" s="770"/>
      <c r="AW569" s="770"/>
      <c r="AX569" s="770"/>
      <c r="AY569" s="770"/>
    </row>
    <row r="570">
      <c r="B570" s="813"/>
      <c r="G570" s="1383"/>
      <c r="AL570" s="1381"/>
      <c r="AM570" s="770"/>
      <c r="AN570" s="801"/>
      <c r="AO570" s="801"/>
      <c r="AP570" s="801"/>
      <c r="AQ570" s="770"/>
      <c r="AR570" s="1382"/>
      <c r="AS570" s="770"/>
      <c r="AT570" s="770"/>
      <c r="AU570" s="770"/>
      <c r="AV570" s="770"/>
      <c r="AW570" s="770"/>
      <c r="AX570" s="770"/>
      <c r="AY570" s="770"/>
    </row>
    <row r="571">
      <c r="B571" s="813"/>
      <c r="G571" s="1383"/>
      <c r="AL571" s="1381"/>
      <c r="AM571" s="770"/>
      <c r="AN571" s="801"/>
      <c r="AO571" s="801"/>
      <c r="AP571" s="801"/>
      <c r="AQ571" s="770"/>
      <c r="AR571" s="1382"/>
      <c r="AS571" s="770"/>
      <c r="AT571" s="770"/>
      <c r="AU571" s="770"/>
      <c r="AV571" s="770"/>
      <c r="AW571" s="770"/>
      <c r="AX571" s="770"/>
      <c r="AY571" s="770"/>
    </row>
    <row r="572">
      <c r="B572" s="813"/>
      <c r="G572" s="1383"/>
      <c r="AL572" s="1381"/>
      <c r="AM572" s="770"/>
      <c r="AN572" s="801"/>
      <c r="AO572" s="801"/>
      <c r="AP572" s="801"/>
      <c r="AQ572" s="770"/>
      <c r="AR572" s="1382"/>
      <c r="AS572" s="770"/>
      <c r="AT572" s="770"/>
      <c r="AU572" s="770"/>
      <c r="AV572" s="770"/>
      <c r="AW572" s="770"/>
      <c r="AX572" s="770"/>
      <c r="AY572" s="770"/>
    </row>
    <row r="573">
      <c r="B573" s="813"/>
      <c r="G573" s="1383"/>
      <c r="AL573" s="1381"/>
      <c r="AM573" s="770"/>
      <c r="AN573" s="801"/>
      <c r="AO573" s="801"/>
      <c r="AP573" s="801"/>
      <c r="AQ573" s="770"/>
      <c r="AR573" s="1382"/>
      <c r="AS573" s="770"/>
      <c r="AT573" s="770"/>
      <c r="AU573" s="770"/>
      <c r="AV573" s="770"/>
      <c r="AW573" s="770"/>
      <c r="AX573" s="770"/>
      <c r="AY573" s="770"/>
    </row>
    <row r="574">
      <c r="B574" s="813"/>
      <c r="G574" s="1383"/>
      <c r="AL574" s="1381"/>
      <c r="AM574" s="770"/>
      <c r="AN574" s="801"/>
      <c r="AO574" s="801"/>
      <c r="AP574" s="801"/>
      <c r="AQ574" s="770"/>
      <c r="AR574" s="1382"/>
      <c r="AS574" s="770"/>
      <c r="AT574" s="770"/>
      <c r="AU574" s="770"/>
      <c r="AV574" s="770"/>
      <c r="AW574" s="770"/>
      <c r="AX574" s="770"/>
      <c r="AY574" s="770"/>
    </row>
    <row r="575">
      <c r="B575" s="813"/>
      <c r="G575" s="1383"/>
      <c r="AL575" s="1381"/>
      <c r="AM575" s="770"/>
      <c r="AN575" s="801"/>
      <c r="AO575" s="801"/>
      <c r="AP575" s="801"/>
      <c r="AQ575" s="770"/>
      <c r="AR575" s="1382"/>
      <c r="AS575" s="770"/>
      <c r="AT575" s="770"/>
      <c r="AU575" s="770"/>
      <c r="AV575" s="770"/>
      <c r="AW575" s="770"/>
      <c r="AX575" s="770"/>
      <c r="AY575" s="770"/>
    </row>
    <row r="576">
      <c r="B576" s="813"/>
      <c r="G576" s="1383"/>
      <c r="AL576" s="1381"/>
      <c r="AM576" s="770"/>
      <c r="AN576" s="801"/>
      <c r="AO576" s="801"/>
      <c r="AP576" s="801"/>
      <c r="AQ576" s="770"/>
      <c r="AR576" s="1382"/>
      <c r="AS576" s="770"/>
      <c r="AT576" s="770"/>
      <c r="AU576" s="770"/>
      <c r="AV576" s="770"/>
      <c r="AW576" s="770"/>
      <c r="AX576" s="770"/>
      <c r="AY576" s="770"/>
    </row>
    <row r="577">
      <c r="B577" s="813"/>
      <c r="G577" s="1383"/>
      <c r="AL577" s="1381"/>
      <c r="AM577" s="770"/>
      <c r="AN577" s="801"/>
      <c r="AO577" s="801"/>
      <c r="AP577" s="801"/>
      <c r="AQ577" s="770"/>
      <c r="AR577" s="1382"/>
      <c r="AS577" s="770"/>
      <c r="AT577" s="770"/>
      <c r="AU577" s="770"/>
      <c r="AV577" s="770"/>
      <c r="AW577" s="770"/>
      <c r="AX577" s="770"/>
      <c r="AY577" s="770"/>
    </row>
    <row r="578">
      <c r="B578" s="813"/>
      <c r="G578" s="1383"/>
      <c r="AL578" s="1381"/>
      <c r="AM578" s="770"/>
      <c r="AN578" s="801"/>
      <c r="AO578" s="801"/>
      <c r="AP578" s="801"/>
      <c r="AQ578" s="770"/>
      <c r="AR578" s="1382"/>
      <c r="AS578" s="770"/>
      <c r="AT578" s="770"/>
      <c r="AU578" s="770"/>
      <c r="AV578" s="770"/>
      <c r="AW578" s="770"/>
      <c r="AX578" s="770"/>
      <c r="AY578" s="770"/>
    </row>
    <row r="579">
      <c r="B579" s="813"/>
      <c r="G579" s="1383"/>
      <c r="AL579" s="1381"/>
      <c r="AM579" s="770"/>
      <c r="AN579" s="801"/>
      <c r="AO579" s="801"/>
      <c r="AP579" s="801"/>
      <c r="AQ579" s="770"/>
      <c r="AR579" s="1382"/>
      <c r="AS579" s="770"/>
      <c r="AT579" s="770"/>
      <c r="AU579" s="770"/>
      <c r="AV579" s="770"/>
      <c r="AW579" s="770"/>
      <c r="AX579" s="770"/>
      <c r="AY579" s="770"/>
    </row>
    <row r="580">
      <c r="B580" s="813"/>
      <c r="G580" s="1383"/>
      <c r="AL580" s="1381"/>
      <c r="AM580" s="770"/>
      <c r="AN580" s="801"/>
      <c r="AO580" s="801"/>
      <c r="AP580" s="801"/>
      <c r="AQ580" s="770"/>
      <c r="AR580" s="1382"/>
      <c r="AS580" s="770"/>
      <c r="AT580" s="770"/>
      <c r="AU580" s="770"/>
      <c r="AV580" s="770"/>
      <c r="AW580" s="770"/>
      <c r="AX580" s="770"/>
      <c r="AY580" s="770"/>
    </row>
    <row r="581">
      <c r="B581" s="813"/>
      <c r="G581" s="1383"/>
      <c r="AL581" s="1381"/>
      <c r="AM581" s="770"/>
      <c r="AN581" s="801"/>
      <c r="AO581" s="801"/>
      <c r="AP581" s="801"/>
      <c r="AQ581" s="770"/>
      <c r="AR581" s="1382"/>
      <c r="AS581" s="770"/>
      <c r="AT581" s="770"/>
      <c r="AU581" s="770"/>
      <c r="AV581" s="770"/>
      <c r="AW581" s="770"/>
      <c r="AX581" s="770"/>
      <c r="AY581" s="770"/>
    </row>
    <row r="582">
      <c r="B582" s="813"/>
      <c r="G582" s="1383"/>
      <c r="AL582" s="1381"/>
      <c r="AM582" s="770"/>
      <c r="AN582" s="801"/>
      <c r="AO582" s="801"/>
      <c r="AP582" s="801"/>
      <c r="AQ582" s="770"/>
      <c r="AR582" s="1382"/>
      <c r="AS582" s="770"/>
      <c r="AT582" s="770"/>
      <c r="AU582" s="770"/>
      <c r="AV582" s="770"/>
      <c r="AW582" s="770"/>
      <c r="AX582" s="770"/>
      <c r="AY582" s="770"/>
    </row>
    <row r="583">
      <c r="B583" s="813"/>
      <c r="G583" s="1383"/>
      <c r="AL583" s="1381"/>
      <c r="AM583" s="770"/>
      <c r="AN583" s="801"/>
      <c r="AO583" s="801"/>
      <c r="AP583" s="801"/>
      <c r="AQ583" s="770"/>
      <c r="AR583" s="1382"/>
      <c r="AS583" s="770"/>
      <c r="AT583" s="770"/>
      <c r="AU583" s="770"/>
      <c r="AV583" s="770"/>
      <c r="AW583" s="770"/>
      <c r="AX583" s="770"/>
      <c r="AY583" s="770"/>
    </row>
    <row r="584">
      <c r="B584" s="813"/>
      <c r="G584" s="1383"/>
      <c r="AL584" s="1381"/>
      <c r="AM584" s="770"/>
      <c r="AN584" s="801"/>
      <c r="AO584" s="801"/>
      <c r="AP584" s="801"/>
      <c r="AQ584" s="770"/>
      <c r="AR584" s="1382"/>
      <c r="AS584" s="770"/>
      <c r="AT584" s="770"/>
      <c r="AU584" s="770"/>
      <c r="AV584" s="770"/>
      <c r="AW584" s="770"/>
      <c r="AX584" s="770"/>
      <c r="AY584" s="770"/>
    </row>
    <row r="585">
      <c r="B585" s="813"/>
      <c r="G585" s="1383"/>
      <c r="AL585" s="1381"/>
      <c r="AM585" s="770"/>
      <c r="AN585" s="801"/>
      <c r="AO585" s="801"/>
      <c r="AP585" s="801"/>
      <c r="AQ585" s="770"/>
      <c r="AR585" s="1382"/>
      <c r="AS585" s="770"/>
      <c r="AT585" s="770"/>
      <c r="AU585" s="770"/>
      <c r="AV585" s="770"/>
      <c r="AW585" s="770"/>
      <c r="AX585" s="770"/>
      <c r="AY585" s="770"/>
    </row>
    <row r="586">
      <c r="B586" s="813"/>
      <c r="G586" s="1383"/>
      <c r="AL586" s="1381"/>
      <c r="AM586" s="770"/>
      <c r="AN586" s="801"/>
      <c r="AO586" s="801"/>
      <c r="AP586" s="801"/>
      <c r="AQ586" s="770"/>
      <c r="AR586" s="1382"/>
      <c r="AS586" s="770"/>
      <c r="AT586" s="770"/>
      <c r="AU586" s="770"/>
      <c r="AV586" s="770"/>
      <c r="AW586" s="770"/>
      <c r="AX586" s="770"/>
      <c r="AY586" s="770"/>
    </row>
    <row r="587">
      <c r="B587" s="813"/>
      <c r="G587" s="1383"/>
      <c r="AL587" s="1381"/>
      <c r="AM587" s="770"/>
      <c r="AN587" s="801"/>
      <c r="AO587" s="801"/>
      <c r="AP587" s="801"/>
      <c r="AQ587" s="770"/>
      <c r="AR587" s="1382"/>
      <c r="AS587" s="770"/>
      <c r="AT587" s="770"/>
      <c r="AU587" s="770"/>
      <c r="AV587" s="770"/>
      <c r="AW587" s="770"/>
      <c r="AX587" s="770"/>
      <c r="AY587" s="770"/>
    </row>
    <row r="588">
      <c r="B588" s="813"/>
      <c r="G588" s="1383"/>
      <c r="AL588" s="1381"/>
      <c r="AM588" s="770"/>
      <c r="AN588" s="801"/>
      <c r="AO588" s="801"/>
      <c r="AP588" s="801"/>
      <c r="AQ588" s="770"/>
      <c r="AR588" s="1382"/>
      <c r="AS588" s="770"/>
      <c r="AT588" s="770"/>
      <c r="AU588" s="770"/>
      <c r="AV588" s="770"/>
      <c r="AW588" s="770"/>
      <c r="AX588" s="770"/>
      <c r="AY588" s="770"/>
    </row>
    <row r="589">
      <c r="B589" s="813"/>
      <c r="G589" s="1383"/>
      <c r="AL589" s="1381"/>
      <c r="AM589" s="770"/>
      <c r="AN589" s="801"/>
      <c r="AO589" s="801"/>
      <c r="AP589" s="801"/>
      <c r="AQ589" s="770"/>
      <c r="AR589" s="1382"/>
      <c r="AS589" s="770"/>
      <c r="AT589" s="770"/>
      <c r="AU589" s="770"/>
      <c r="AV589" s="770"/>
      <c r="AW589" s="770"/>
      <c r="AX589" s="770"/>
      <c r="AY589" s="770"/>
    </row>
    <row r="590">
      <c r="B590" s="813"/>
      <c r="G590" s="1383"/>
      <c r="AL590" s="1381"/>
      <c r="AM590" s="770"/>
      <c r="AN590" s="801"/>
      <c r="AO590" s="801"/>
      <c r="AP590" s="801"/>
      <c r="AQ590" s="770"/>
      <c r="AR590" s="1382"/>
      <c r="AS590" s="770"/>
      <c r="AT590" s="770"/>
      <c r="AU590" s="770"/>
      <c r="AV590" s="770"/>
      <c r="AW590" s="770"/>
      <c r="AX590" s="770"/>
      <c r="AY590" s="770"/>
    </row>
    <row r="591">
      <c r="B591" s="813"/>
      <c r="G591" s="1383"/>
      <c r="AL591" s="1381"/>
      <c r="AM591" s="770"/>
      <c r="AN591" s="801"/>
      <c r="AO591" s="801"/>
      <c r="AP591" s="801"/>
      <c r="AQ591" s="770"/>
      <c r="AR591" s="1382"/>
      <c r="AS591" s="770"/>
      <c r="AT591" s="770"/>
      <c r="AU591" s="770"/>
      <c r="AV591" s="770"/>
      <c r="AW591" s="770"/>
      <c r="AX591" s="770"/>
      <c r="AY591" s="770"/>
    </row>
    <row r="592">
      <c r="B592" s="813"/>
      <c r="G592" s="1383"/>
      <c r="AL592" s="1381"/>
      <c r="AM592" s="770"/>
      <c r="AN592" s="801"/>
      <c r="AO592" s="801"/>
      <c r="AP592" s="801"/>
      <c r="AQ592" s="770"/>
      <c r="AR592" s="1382"/>
      <c r="AS592" s="770"/>
      <c r="AT592" s="770"/>
      <c r="AU592" s="770"/>
      <c r="AV592" s="770"/>
      <c r="AW592" s="770"/>
      <c r="AX592" s="770"/>
      <c r="AY592" s="770"/>
    </row>
    <row r="593">
      <c r="B593" s="813"/>
      <c r="G593" s="1383"/>
      <c r="AL593" s="1381"/>
      <c r="AM593" s="770"/>
      <c r="AN593" s="801"/>
      <c r="AO593" s="801"/>
      <c r="AP593" s="801"/>
      <c r="AQ593" s="770"/>
      <c r="AR593" s="1382"/>
      <c r="AS593" s="770"/>
      <c r="AT593" s="770"/>
      <c r="AU593" s="770"/>
      <c r="AV593" s="770"/>
      <c r="AW593" s="770"/>
      <c r="AX593" s="770"/>
      <c r="AY593" s="770"/>
    </row>
    <row r="594">
      <c r="B594" s="813"/>
      <c r="G594" s="1383"/>
      <c r="AL594" s="1381"/>
      <c r="AM594" s="770"/>
      <c r="AN594" s="801"/>
      <c r="AO594" s="801"/>
      <c r="AP594" s="801"/>
      <c r="AQ594" s="770"/>
      <c r="AR594" s="1382"/>
      <c r="AS594" s="770"/>
      <c r="AT594" s="770"/>
      <c r="AU594" s="770"/>
      <c r="AV594" s="770"/>
      <c r="AW594" s="770"/>
      <c r="AX594" s="770"/>
      <c r="AY594" s="770"/>
    </row>
    <row r="595">
      <c r="B595" s="813"/>
      <c r="G595" s="1383"/>
      <c r="AL595" s="1381"/>
      <c r="AM595" s="770"/>
      <c r="AN595" s="801"/>
      <c r="AO595" s="801"/>
      <c r="AP595" s="801"/>
      <c r="AQ595" s="770"/>
      <c r="AR595" s="1382"/>
      <c r="AS595" s="770"/>
      <c r="AT595" s="770"/>
      <c r="AU595" s="770"/>
      <c r="AV595" s="770"/>
      <c r="AW595" s="770"/>
      <c r="AX595" s="770"/>
      <c r="AY595" s="770"/>
    </row>
    <row r="596">
      <c r="B596" s="813"/>
      <c r="G596" s="1383"/>
      <c r="AL596" s="1381"/>
      <c r="AM596" s="770"/>
      <c r="AN596" s="801"/>
      <c r="AO596" s="801"/>
      <c r="AP596" s="801"/>
      <c r="AQ596" s="770"/>
      <c r="AR596" s="1382"/>
      <c r="AS596" s="770"/>
      <c r="AT596" s="770"/>
      <c r="AU596" s="770"/>
      <c r="AV596" s="770"/>
      <c r="AW596" s="770"/>
      <c r="AX596" s="770"/>
      <c r="AY596" s="770"/>
    </row>
    <row r="597">
      <c r="B597" s="813"/>
      <c r="G597" s="1383"/>
      <c r="AL597" s="1381"/>
      <c r="AM597" s="770"/>
      <c r="AN597" s="801"/>
      <c r="AO597" s="801"/>
      <c r="AP597" s="801"/>
      <c r="AQ597" s="770"/>
      <c r="AR597" s="1382"/>
      <c r="AS597" s="770"/>
      <c r="AT597" s="770"/>
      <c r="AU597" s="770"/>
      <c r="AV597" s="770"/>
      <c r="AW597" s="770"/>
      <c r="AX597" s="770"/>
      <c r="AY597" s="770"/>
    </row>
    <row r="598">
      <c r="B598" s="813"/>
      <c r="G598" s="1383"/>
      <c r="AL598" s="1381"/>
      <c r="AM598" s="770"/>
      <c r="AN598" s="801"/>
      <c r="AO598" s="801"/>
      <c r="AP598" s="801"/>
      <c r="AQ598" s="770"/>
      <c r="AR598" s="1382"/>
      <c r="AS598" s="770"/>
      <c r="AT598" s="770"/>
      <c r="AU598" s="770"/>
      <c r="AV598" s="770"/>
      <c r="AW598" s="770"/>
      <c r="AX598" s="770"/>
      <c r="AY598" s="770"/>
    </row>
    <row r="599">
      <c r="B599" s="813"/>
      <c r="G599" s="1383"/>
      <c r="AL599" s="1381"/>
      <c r="AM599" s="770"/>
      <c r="AN599" s="801"/>
      <c r="AO599" s="801"/>
      <c r="AP599" s="801"/>
      <c r="AQ599" s="770"/>
      <c r="AR599" s="1382"/>
      <c r="AS599" s="770"/>
      <c r="AT599" s="770"/>
      <c r="AU599" s="770"/>
      <c r="AV599" s="770"/>
      <c r="AW599" s="770"/>
      <c r="AX599" s="770"/>
      <c r="AY599" s="770"/>
    </row>
    <row r="600">
      <c r="B600" s="813"/>
      <c r="G600" s="1383"/>
      <c r="AL600" s="1381"/>
      <c r="AM600" s="770"/>
      <c r="AN600" s="801"/>
      <c r="AO600" s="801"/>
      <c r="AP600" s="801"/>
      <c r="AQ600" s="770"/>
      <c r="AR600" s="1382"/>
      <c r="AS600" s="770"/>
      <c r="AT600" s="770"/>
      <c r="AU600" s="770"/>
      <c r="AV600" s="770"/>
      <c r="AW600" s="770"/>
      <c r="AX600" s="770"/>
      <c r="AY600" s="770"/>
    </row>
    <row r="601">
      <c r="B601" s="813"/>
      <c r="G601" s="1383"/>
      <c r="AL601" s="1381"/>
      <c r="AM601" s="770"/>
      <c r="AN601" s="801"/>
      <c r="AO601" s="801"/>
      <c r="AP601" s="801"/>
      <c r="AQ601" s="770"/>
      <c r="AR601" s="1382"/>
      <c r="AS601" s="770"/>
      <c r="AT601" s="770"/>
      <c r="AU601" s="770"/>
      <c r="AV601" s="770"/>
      <c r="AW601" s="770"/>
      <c r="AX601" s="770"/>
      <c r="AY601" s="770"/>
    </row>
    <row r="602">
      <c r="B602" s="813"/>
      <c r="G602" s="1383"/>
      <c r="AL602" s="1381"/>
      <c r="AM602" s="770"/>
      <c r="AN602" s="801"/>
      <c r="AO602" s="801"/>
      <c r="AP602" s="801"/>
      <c r="AQ602" s="770"/>
      <c r="AR602" s="1382"/>
      <c r="AS602" s="770"/>
      <c r="AT602" s="770"/>
      <c r="AU602" s="770"/>
      <c r="AV602" s="770"/>
      <c r="AW602" s="770"/>
      <c r="AX602" s="770"/>
      <c r="AY602" s="770"/>
    </row>
    <row r="603">
      <c r="B603" s="813"/>
      <c r="G603" s="1383"/>
      <c r="AL603" s="1381"/>
      <c r="AM603" s="770"/>
      <c r="AN603" s="801"/>
      <c r="AO603" s="801"/>
      <c r="AP603" s="801"/>
      <c r="AQ603" s="770"/>
      <c r="AR603" s="1382"/>
      <c r="AS603" s="770"/>
      <c r="AT603" s="770"/>
      <c r="AU603" s="770"/>
      <c r="AV603" s="770"/>
      <c r="AW603" s="770"/>
      <c r="AX603" s="770"/>
      <c r="AY603" s="770"/>
    </row>
    <row r="604">
      <c r="B604" s="813"/>
      <c r="G604" s="1383"/>
      <c r="AL604" s="1381"/>
      <c r="AM604" s="770"/>
      <c r="AN604" s="801"/>
      <c r="AO604" s="801"/>
      <c r="AP604" s="801"/>
      <c r="AQ604" s="770"/>
      <c r="AR604" s="1382"/>
      <c r="AS604" s="770"/>
      <c r="AT604" s="770"/>
      <c r="AU604" s="770"/>
      <c r="AV604" s="770"/>
      <c r="AW604" s="770"/>
      <c r="AX604" s="770"/>
      <c r="AY604" s="770"/>
    </row>
    <row r="605">
      <c r="B605" s="813"/>
      <c r="G605" s="1383"/>
      <c r="AL605" s="1381"/>
      <c r="AM605" s="770"/>
      <c r="AN605" s="801"/>
      <c r="AO605" s="801"/>
      <c r="AP605" s="801"/>
      <c r="AQ605" s="770"/>
      <c r="AR605" s="1382"/>
      <c r="AS605" s="770"/>
      <c r="AT605" s="770"/>
      <c r="AU605" s="770"/>
      <c r="AV605" s="770"/>
      <c r="AW605" s="770"/>
      <c r="AX605" s="770"/>
      <c r="AY605" s="770"/>
    </row>
    <row r="606">
      <c r="B606" s="813"/>
      <c r="G606" s="1383"/>
      <c r="AL606" s="1381"/>
      <c r="AM606" s="770"/>
      <c r="AN606" s="801"/>
      <c r="AO606" s="801"/>
      <c r="AP606" s="801"/>
      <c r="AQ606" s="770"/>
      <c r="AR606" s="1382"/>
      <c r="AS606" s="770"/>
      <c r="AT606" s="770"/>
      <c r="AU606" s="770"/>
      <c r="AV606" s="770"/>
      <c r="AW606" s="770"/>
      <c r="AX606" s="770"/>
      <c r="AY606" s="770"/>
    </row>
    <row r="607">
      <c r="B607" s="813"/>
      <c r="G607" s="1383"/>
      <c r="AL607" s="1381"/>
      <c r="AM607" s="770"/>
      <c r="AN607" s="801"/>
      <c r="AO607" s="801"/>
      <c r="AP607" s="801"/>
      <c r="AQ607" s="770"/>
      <c r="AR607" s="1382"/>
      <c r="AS607" s="770"/>
      <c r="AT607" s="770"/>
      <c r="AU607" s="770"/>
      <c r="AV607" s="770"/>
      <c r="AW607" s="770"/>
      <c r="AX607" s="770"/>
      <c r="AY607" s="770"/>
    </row>
    <row r="608">
      <c r="B608" s="813"/>
      <c r="G608" s="1383"/>
      <c r="AL608" s="1381"/>
      <c r="AM608" s="770"/>
      <c r="AN608" s="801"/>
      <c r="AO608" s="801"/>
      <c r="AP608" s="801"/>
      <c r="AQ608" s="770"/>
      <c r="AR608" s="1382"/>
      <c r="AS608" s="770"/>
      <c r="AT608" s="770"/>
      <c r="AU608" s="770"/>
      <c r="AV608" s="770"/>
      <c r="AW608" s="770"/>
      <c r="AX608" s="770"/>
      <c r="AY608" s="770"/>
    </row>
    <row r="609">
      <c r="B609" s="813"/>
      <c r="G609" s="1383"/>
      <c r="AL609" s="1381"/>
      <c r="AM609" s="770"/>
      <c r="AN609" s="801"/>
      <c r="AO609" s="801"/>
      <c r="AP609" s="801"/>
      <c r="AQ609" s="770"/>
      <c r="AR609" s="1382"/>
      <c r="AS609" s="770"/>
      <c r="AT609" s="770"/>
      <c r="AU609" s="770"/>
      <c r="AV609" s="770"/>
      <c r="AW609" s="770"/>
      <c r="AX609" s="770"/>
      <c r="AY609" s="770"/>
    </row>
    <row r="610">
      <c r="B610" s="813"/>
      <c r="G610" s="1383"/>
      <c r="AL610" s="1381"/>
      <c r="AM610" s="770"/>
      <c r="AN610" s="801"/>
      <c r="AO610" s="801"/>
      <c r="AP610" s="801"/>
      <c r="AQ610" s="770"/>
      <c r="AR610" s="1382"/>
      <c r="AS610" s="770"/>
      <c r="AT610" s="770"/>
      <c r="AU610" s="770"/>
      <c r="AV610" s="770"/>
      <c r="AW610" s="770"/>
      <c r="AX610" s="770"/>
      <c r="AY610" s="770"/>
    </row>
    <row r="611">
      <c r="B611" s="813"/>
      <c r="G611" s="1383"/>
      <c r="AL611" s="1381"/>
      <c r="AM611" s="770"/>
      <c r="AN611" s="801"/>
      <c r="AO611" s="801"/>
      <c r="AP611" s="801"/>
      <c r="AQ611" s="770"/>
      <c r="AR611" s="1382"/>
      <c r="AS611" s="770"/>
      <c r="AT611" s="770"/>
      <c r="AU611" s="770"/>
      <c r="AV611" s="770"/>
      <c r="AW611" s="770"/>
      <c r="AX611" s="770"/>
      <c r="AY611" s="770"/>
    </row>
    <row r="612">
      <c r="B612" s="813"/>
      <c r="G612" s="1383"/>
      <c r="AL612" s="1381"/>
      <c r="AM612" s="770"/>
      <c r="AN612" s="801"/>
      <c r="AO612" s="801"/>
      <c r="AP612" s="801"/>
      <c r="AQ612" s="770"/>
      <c r="AR612" s="1382"/>
      <c r="AS612" s="770"/>
      <c r="AT612" s="770"/>
      <c r="AU612" s="770"/>
      <c r="AV612" s="770"/>
      <c r="AW612" s="770"/>
      <c r="AX612" s="770"/>
      <c r="AY612" s="770"/>
    </row>
    <row r="613">
      <c r="B613" s="813"/>
      <c r="G613" s="1383"/>
      <c r="AL613" s="1381"/>
      <c r="AM613" s="770"/>
      <c r="AN613" s="801"/>
      <c r="AO613" s="801"/>
      <c r="AP613" s="801"/>
      <c r="AQ613" s="770"/>
      <c r="AR613" s="1382"/>
      <c r="AS613" s="770"/>
      <c r="AT613" s="770"/>
      <c r="AU613" s="770"/>
      <c r="AV613" s="770"/>
      <c r="AW613" s="770"/>
      <c r="AX613" s="770"/>
      <c r="AY613" s="770"/>
    </row>
    <row r="614">
      <c r="B614" s="813"/>
      <c r="G614" s="1383"/>
      <c r="AL614" s="1381"/>
      <c r="AM614" s="770"/>
      <c r="AN614" s="801"/>
      <c r="AO614" s="801"/>
      <c r="AP614" s="801"/>
      <c r="AQ614" s="770"/>
      <c r="AR614" s="1382"/>
      <c r="AS614" s="770"/>
      <c r="AT614" s="770"/>
      <c r="AU614" s="770"/>
      <c r="AV614" s="770"/>
      <c r="AW614" s="770"/>
      <c r="AX614" s="770"/>
      <c r="AY614" s="770"/>
    </row>
    <row r="615">
      <c r="B615" s="813"/>
      <c r="G615" s="1383"/>
      <c r="AL615" s="1381"/>
      <c r="AM615" s="770"/>
      <c r="AN615" s="801"/>
      <c r="AO615" s="801"/>
      <c r="AP615" s="801"/>
      <c r="AQ615" s="770"/>
      <c r="AR615" s="1382"/>
      <c r="AS615" s="770"/>
      <c r="AT615" s="770"/>
      <c r="AU615" s="770"/>
      <c r="AV615" s="770"/>
      <c r="AW615" s="770"/>
      <c r="AX615" s="770"/>
      <c r="AY615" s="770"/>
    </row>
    <row r="616">
      <c r="B616" s="813"/>
      <c r="G616" s="1383"/>
      <c r="AL616" s="1381"/>
      <c r="AM616" s="770"/>
      <c r="AN616" s="801"/>
      <c r="AO616" s="801"/>
      <c r="AP616" s="801"/>
      <c r="AQ616" s="770"/>
      <c r="AR616" s="1382"/>
      <c r="AS616" s="770"/>
      <c r="AT616" s="770"/>
      <c r="AU616" s="770"/>
      <c r="AV616" s="770"/>
      <c r="AW616" s="770"/>
      <c r="AX616" s="770"/>
      <c r="AY616" s="770"/>
    </row>
    <row r="617">
      <c r="B617" s="813"/>
      <c r="G617" s="1383"/>
      <c r="AL617" s="1381"/>
      <c r="AM617" s="770"/>
      <c r="AN617" s="801"/>
      <c r="AO617" s="801"/>
      <c r="AP617" s="801"/>
      <c r="AQ617" s="770"/>
      <c r="AR617" s="1382"/>
      <c r="AS617" s="770"/>
      <c r="AT617" s="770"/>
      <c r="AU617" s="770"/>
      <c r="AV617" s="770"/>
      <c r="AW617" s="770"/>
      <c r="AX617" s="770"/>
      <c r="AY617" s="770"/>
    </row>
    <row r="618">
      <c r="B618" s="813"/>
      <c r="G618" s="1383"/>
      <c r="AL618" s="1381"/>
      <c r="AM618" s="770"/>
      <c r="AN618" s="801"/>
      <c r="AO618" s="801"/>
      <c r="AP618" s="801"/>
      <c r="AQ618" s="770"/>
      <c r="AR618" s="1382"/>
      <c r="AS618" s="770"/>
      <c r="AT618" s="770"/>
      <c r="AU618" s="770"/>
      <c r="AV618" s="770"/>
      <c r="AW618" s="770"/>
      <c r="AX618" s="770"/>
      <c r="AY618" s="770"/>
    </row>
    <row r="619">
      <c r="B619" s="813"/>
      <c r="G619" s="1383"/>
      <c r="AL619" s="1381"/>
      <c r="AM619" s="770"/>
      <c r="AN619" s="801"/>
      <c r="AO619" s="801"/>
      <c r="AP619" s="801"/>
      <c r="AQ619" s="770"/>
      <c r="AR619" s="1382"/>
      <c r="AS619" s="770"/>
      <c r="AT619" s="770"/>
      <c r="AU619" s="770"/>
      <c r="AV619" s="770"/>
      <c r="AW619" s="770"/>
      <c r="AX619" s="770"/>
      <c r="AY619" s="770"/>
    </row>
    <row r="620">
      <c r="B620" s="813"/>
      <c r="G620" s="1383"/>
      <c r="AL620" s="1381"/>
      <c r="AM620" s="770"/>
      <c r="AN620" s="801"/>
      <c r="AO620" s="801"/>
      <c r="AP620" s="801"/>
      <c r="AQ620" s="770"/>
      <c r="AR620" s="1382"/>
      <c r="AS620" s="770"/>
      <c r="AT620" s="770"/>
      <c r="AU620" s="770"/>
      <c r="AV620" s="770"/>
      <c r="AW620" s="770"/>
      <c r="AX620" s="770"/>
      <c r="AY620" s="770"/>
    </row>
    <row r="621">
      <c r="B621" s="813"/>
      <c r="G621" s="1383"/>
      <c r="AL621" s="1381"/>
      <c r="AM621" s="770"/>
      <c r="AN621" s="801"/>
      <c r="AO621" s="801"/>
      <c r="AP621" s="801"/>
      <c r="AQ621" s="770"/>
      <c r="AR621" s="1382"/>
      <c r="AS621" s="770"/>
      <c r="AT621" s="770"/>
      <c r="AU621" s="770"/>
      <c r="AV621" s="770"/>
      <c r="AW621" s="770"/>
      <c r="AX621" s="770"/>
      <c r="AY621" s="770"/>
    </row>
    <row r="622">
      <c r="B622" s="813"/>
      <c r="G622" s="1383"/>
      <c r="AL622" s="1381"/>
      <c r="AM622" s="770"/>
      <c r="AN622" s="801"/>
      <c r="AO622" s="801"/>
      <c r="AP622" s="801"/>
      <c r="AQ622" s="770"/>
      <c r="AR622" s="1382"/>
      <c r="AS622" s="770"/>
      <c r="AT622" s="770"/>
      <c r="AU622" s="770"/>
      <c r="AV622" s="770"/>
      <c r="AW622" s="770"/>
      <c r="AX622" s="770"/>
      <c r="AY622" s="770"/>
    </row>
    <row r="623">
      <c r="B623" s="813"/>
      <c r="G623" s="1383"/>
      <c r="AL623" s="1381"/>
      <c r="AM623" s="770"/>
      <c r="AN623" s="801"/>
      <c r="AO623" s="801"/>
      <c r="AP623" s="801"/>
      <c r="AQ623" s="770"/>
      <c r="AR623" s="1382"/>
      <c r="AS623" s="770"/>
      <c r="AT623" s="770"/>
      <c r="AU623" s="770"/>
      <c r="AV623" s="770"/>
      <c r="AW623" s="770"/>
      <c r="AX623" s="770"/>
      <c r="AY623" s="770"/>
    </row>
    <row r="624">
      <c r="B624" s="813"/>
      <c r="G624" s="1383"/>
      <c r="AL624" s="1381"/>
      <c r="AM624" s="770"/>
      <c r="AN624" s="801"/>
      <c r="AO624" s="801"/>
      <c r="AP624" s="801"/>
      <c r="AQ624" s="770"/>
      <c r="AR624" s="1382"/>
      <c r="AS624" s="770"/>
      <c r="AT624" s="770"/>
      <c r="AU624" s="770"/>
      <c r="AV624" s="770"/>
      <c r="AW624" s="770"/>
      <c r="AX624" s="770"/>
      <c r="AY624" s="770"/>
    </row>
    <row r="625">
      <c r="B625" s="813"/>
      <c r="G625" s="1383"/>
      <c r="AL625" s="1381"/>
      <c r="AM625" s="770"/>
      <c r="AN625" s="801"/>
      <c r="AO625" s="801"/>
      <c r="AP625" s="801"/>
      <c r="AQ625" s="770"/>
      <c r="AR625" s="1382"/>
      <c r="AS625" s="770"/>
      <c r="AT625" s="770"/>
      <c r="AU625" s="770"/>
      <c r="AV625" s="770"/>
      <c r="AW625" s="770"/>
      <c r="AX625" s="770"/>
      <c r="AY625" s="770"/>
    </row>
    <row r="626">
      <c r="B626" s="813"/>
      <c r="G626" s="1383"/>
      <c r="AL626" s="1381"/>
      <c r="AM626" s="770"/>
      <c r="AN626" s="801"/>
      <c r="AO626" s="801"/>
      <c r="AP626" s="801"/>
      <c r="AQ626" s="770"/>
      <c r="AR626" s="1382"/>
      <c r="AS626" s="770"/>
      <c r="AT626" s="770"/>
      <c r="AU626" s="770"/>
      <c r="AV626" s="770"/>
      <c r="AW626" s="770"/>
      <c r="AX626" s="770"/>
      <c r="AY626" s="770"/>
    </row>
    <row r="627">
      <c r="B627" s="813"/>
      <c r="G627" s="1383"/>
      <c r="AL627" s="1381"/>
      <c r="AM627" s="770"/>
      <c r="AN627" s="801"/>
      <c r="AO627" s="801"/>
      <c r="AP627" s="801"/>
      <c r="AQ627" s="770"/>
      <c r="AR627" s="1382"/>
      <c r="AS627" s="770"/>
      <c r="AT627" s="770"/>
      <c r="AU627" s="770"/>
      <c r="AV627" s="770"/>
      <c r="AW627" s="770"/>
      <c r="AX627" s="770"/>
      <c r="AY627" s="770"/>
    </row>
    <row r="628">
      <c r="B628" s="813"/>
      <c r="G628" s="1383"/>
      <c r="AL628" s="1381"/>
      <c r="AM628" s="770"/>
      <c r="AN628" s="801"/>
      <c r="AO628" s="801"/>
      <c r="AP628" s="801"/>
      <c r="AQ628" s="770"/>
      <c r="AR628" s="1382"/>
      <c r="AS628" s="770"/>
      <c r="AT628" s="770"/>
      <c r="AU628" s="770"/>
      <c r="AV628" s="770"/>
      <c r="AW628" s="770"/>
      <c r="AX628" s="770"/>
      <c r="AY628" s="770"/>
    </row>
    <row r="629">
      <c r="B629" s="813"/>
      <c r="G629" s="1383"/>
      <c r="AL629" s="1381"/>
      <c r="AM629" s="770"/>
      <c r="AN629" s="801"/>
      <c r="AO629" s="801"/>
      <c r="AP629" s="801"/>
      <c r="AQ629" s="770"/>
      <c r="AR629" s="1382"/>
      <c r="AS629" s="770"/>
      <c r="AT629" s="770"/>
      <c r="AU629" s="770"/>
      <c r="AV629" s="770"/>
      <c r="AW629" s="770"/>
      <c r="AX629" s="770"/>
      <c r="AY629" s="770"/>
    </row>
    <row r="630">
      <c r="B630" s="813"/>
      <c r="G630" s="1383"/>
      <c r="AL630" s="1381"/>
      <c r="AM630" s="770"/>
      <c r="AN630" s="801"/>
      <c r="AO630" s="801"/>
      <c r="AP630" s="801"/>
      <c r="AQ630" s="770"/>
      <c r="AR630" s="1382"/>
      <c r="AS630" s="770"/>
      <c r="AT630" s="770"/>
      <c r="AU630" s="770"/>
      <c r="AV630" s="770"/>
      <c r="AW630" s="770"/>
      <c r="AX630" s="770"/>
      <c r="AY630" s="770"/>
    </row>
    <row r="631">
      <c r="B631" s="813"/>
      <c r="G631" s="1383"/>
      <c r="AL631" s="1381"/>
      <c r="AM631" s="770"/>
      <c r="AN631" s="801"/>
      <c r="AO631" s="801"/>
      <c r="AP631" s="801"/>
      <c r="AQ631" s="770"/>
      <c r="AR631" s="1382"/>
      <c r="AS631" s="770"/>
      <c r="AT631" s="770"/>
      <c r="AU631" s="770"/>
      <c r="AV631" s="770"/>
      <c r="AW631" s="770"/>
      <c r="AX631" s="770"/>
      <c r="AY631" s="770"/>
    </row>
    <row r="632">
      <c r="B632" s="813"/>
      <c r="G632" s="1383"/>
      <c r="AL632" s="1381"/>
      <c r="AM632" s="770"/>
      <c r="AN632" s="801"/>
      <c r="AO632" s="801"/>
      <c r="AP632" s="801"/>
      <c r="AQ632" s="770"/>
      <c r="AR632" s="1382"/>
      <c r="AS632" s="770"/>
      <c r="AT632" s="770"/>
      <c r="AU632" s="770"/>
      <c r="AV632" s="770"/>
      <c r="AW632" s="770"/>
      <c r="AX632" s="770"/>
      <c r="AY632" s="770"/>
    </row>
    <row r="633">
      <c r="B633" s="813"/>
      <c r="G633" s="1383"/>
      <c r="AL633" s="1381"/>
      <c r="AM633" s="770"/>
      <c r="AN633" s="801"/>
      <c r="AO633" s="801"/>
      <c r="AP633" s="801"/>
      <c r="AQ633" s="770"/>
      <c r="AR633" s="1382"/>
      <c r="AS633" s="770"/>
      <c r="AT633" s="770"/>
      <c r="AU633" s="770"/>
      <c r="AV633" s="770"/>
      <c r="AW633" s="770"/>
      <c r="AX633" s="770"/>
      <c r="AY633" s="770"/>
    </row>
    <row r="634">
      <c r="B634" s="813"/>
      <c r="G634" s="1383"/>
      <c r="AL634" s="1381"/>
      <c r="AM634" s="770"/>
      <c r="AN634" s="801"/>
      <c r="AO634" s="801"/>
      <c r="AP634" s="801"/>
      <c r="AQ634" s="770"/>
      <c r="AR634" s="1382"/>
      <c r="AS634" s="770"/>
      <c r="AT634" s="770"/>
      <c r="AU634" s="770"/>
      <c r="AV634" s="770"/>
      <c r="AW634" s="770"/>
      <c r="AX634" s="770"/>
      <c r="AY634" s="770"/>
    </row>
    <row r="635">
      <c r="B635" s="813"/>
      <c r="G635" s="1383"/>
      <c r="AL635" s="1381"/>
      <c r="AM635" s="770"/>
      <c r="AN635" s="801"/>
      <c r="AO635" s="801"/>
      <c r="AP635" s="801"/>
      <c r="AQ635" s="770"/>
      <c r="AR635" s="1382"/>
      <c r="AS635" s="770"/>
      <c r="AT635" s="770"/>
      <c r="AU635" s="770"/>
      <c r="AV635" s="770"/>
      <c r="AW635" s="770"/>
      <c r="AX635" s="770"/>
      <c r="AY635" s="770"/>
    </row>
    <row r="636">
      <c r="B636" s="813"/>
      <c r="G636" s="1383"/>
      <c r="AL636" s="1381"/>
      <c r="AM636" s="770"/>
      <c r="AN636" s="801"/>
      <c r="AO636" s="801"/>
      <c r="AP636" s="801"/>
      <c r="AQ636" s="770"/>
      <c r="AR636" s="1382"/>
      <c r="AS636" s="770"/>
      <c r="AT636" s="770"/>
      <c r="AU636" s="770"/>
      <c r="AV636" s="770"/>
      <c r="AW636" s="770"/>
      <c r="AX636" s="770"/>
      <c r="AY636" s="770"/>
    </row>
    <row r="637">
      <c r="B637" s="813"/>
      <c r="G637" s="1383"/>
      <c r="AL637" s="1381"/>
      <c r="AM637" s="770"/>
      <c r="AN637" s="801"/>
      <c r="AO637" s="801"/>
      <c r="AP637" s="801"/>
      <c r="AQ637" s="770"/>
      <c r="AR637" s="1382"/>
      <c r="AS637" s="770"/>
      <c r="AT637" s="770"/>
      <c r="AU637" s="770"/>
      <c r="AV637" s="770"/>
      <c r="AW637" s="770"/>
      <c r="AX637" s="770"/>
      <c r="AY637" s="770"/>
    </row>
    <row r="638">
      <c r="B638" s="813"/>
      <c r="G638" s="1383"/>
      <c r="AL638" s="1381"/>
      <c r="AM638" s="770"/>
      <c r="AN638" s="801"/>
      <c r="AO638" s="801"/>
      <c r="AP638" s="801"/>
      <c r="AQ638" s="770"/>
      <c r="AR638" s="1382"/>
      <c r="AS638" s="770"/>
      <c r="AT638" s="770"/>
      <c r="AU638" s="770"/>
      <c r="AV638" s="770"/>
      <c r="AW638" s="770"/>
      <c r="AX638" s="770"/>
      <c r="AY638" s="770"/>
    </row>
    <row r="639">
      <c r="B639" s="813"/>
      <c r="G639" s="1383"/>
      <c r="AL639" s="1381"/>
      <c r="AM639" s="770"/>
      <c r="AN639" s="801"/>
      <c r="AO639" s="801"/>
      <c r="AP639" s="801"/>
      <c r="AQ639" s="770"/>
      <c r="AR639" s="1382"/>
      <c r="AS639" s="770"/>
      <c r="AT639" s="770"/>
      <c r="AU639" s="770"/>
      <c r="AV639" s="770"/>
      <c r="AW639" s="770"/>
      <c r="AX639" s="770"/>
      <c r="AY639" s="770"/>
    </row>
    <row r="640">
      <c r="B640" s="813"/>
      <c r="G640" s="1383"/>
      <c r="AL640" s="1381"/>
      <c r="AM640" s="770"/>
      <c r="AN640" s="801"/>
      <c r="AO640" s="801"/>
      <c r="AP640" s="801"/>
      <c r="AQ640" s="770"/>
      <c r="AR640" s="1382"/>
      <c r="AS640" s="770"/>
      <c r="AT640" s="770"/>
      <c r="AU640" s="770"/>
      <c r="AV640" s="770"/>
      <c r="AW640" s="770"/>
      <c r="AX640" s="770"/>
      <c r="AY640" s="770"/>
    </row>
    <row r="641">
      <c r="B641" s="813"/>
      <c r="G641" s="1383"/>
      <c r="AL641" s="1381"/>
      <c r="AM641" s="770"/>
      <c r="AN641" s="801"/>
      <c r="AO641" s="801"/>
      <c r="AP641" s="801"/>
      <c r="AQ641" s="770"/>
      <c r="AR641" s="1382"/>
      <c r="AS641" s="770"/>
      <c r="AT641" s="770"/>
      <c r="AU641" s="770"/>
      <c r="AV641" s="770"/>
      <c r="AW641" s="770"/>
      <c r="AX641" s="770"/>
      <c r="AY641" s="770"/>
    </row>
    <row r="642">
      <c r="B642" s="813"/>
      <c r="G642" s="1383"/>
      <c r="AL642" s="1381"/>
      <c r="AM642" s="770"/>
      <c r="AN642" s="801"/>
      <c r="AO642" s="801"/>
      <c r="AP642" s="801"/>
      <c r="AQ642" s="770"/>
      <c r="AR642" s="1382"/>
      <c r="AS642" s="770"/>
      <c r="AT642" s="770"/>
      <c r="AU642" s="770"/>
      <c r="AV642" s="770"/>
      <c r="AW642" s="770"/>
      <c r="AX642" s="770"/>
      <c r="AY642" s="770"/>
    </row>
    <row r="643">
      <c r="B643" s="813"/>
      <c r="G643" s="1383"/>
      <c r="AL643" s="1381"/>
      <c r="AM643" s="770"/>
      <c r="AN643" s="801"/>
      <c r="AO643" s="801"/>
      <c r="AP643" s="801"/>
      <c r="AQ643" s="770"/>
      <c r="AR643" s="1382"/>
      <c r="AS643" s="770"/>
      <c r="AT643" s="770"/>
      <c r="AU643" s="770"/>
      <c r="AV643" s="770"/>
      <c r="AW643" s="770"/>
      <c r="AX643" s="770"/>
      <c r="AY643" s="770"/>
    </row>
    <row r="644">
      <c r="B644" s="813"/>
      <c r="G644" s="1383"/>
      <c r="AL644" s="1381"/>
      <c r="AM644" s="770"/>
      <c r="AN644" s="801"/>
      <c r="AO644" s="801"/>
      <c r="AP644" s="801"/>
      <c r="AQ644" s="770"/>
      <c r="AR644" s="1382"/>
      <c r="AS644" s="770"/>
      <c r="AT644" s="770"/>
      <c r="AU644" s="770"/>
      <c r="AV644" s="770"/>
      <c r="AW644" s="770"/>
      <c r="AX644" s="770"/>
      <c r="AY644" s="770"/>
    </row>
    <row r="645">
      <c r="B645" s="813"/>
      <c r="G645" s="1383"/>
      <c r="AL645" s="1381"/>
      <c r="AM645" s="770"/>
      <c r="AN645" s="801"/>
      <c r="AO645" s="801"/>
      <c r="AP645" s="801"/>
      <c r="AQ645" s="770"/>
      <c r="AR645" s="1382"/>
      <c r="AS645" s="770"/>
      <c r="AT645" s="770"/>
      <c r="AU645" s="770"/>
      <c r="AV645" s="770"/>
      <c r="AW645" s="770"/>
      <c r="AX645" s="770"/>
      <c r="AY645" s="770"/>
    </row>
    <row r="646">
      <c r="B646" s="813"/>
      <c r="G646" s="1383"/>
      <c r="AL646" s="1381"/>
      <c r="AM646" s="770"/>
      <c r="AN646" s="801"/>
      <c r="AO646" s="801"/>
      <c r="AP646" s="801"/>
      <c r="AQ646" s="770"/>
      <c r="AR646" s="1382"/>
      <c r="AS646" s="770"/>
      <c r="AT646" s="770"/>
      <c r="AU646" s="770"/>
      <c r="AV646" s="770"/>
      <c r="AW646" s="770"/>
      <c r="AX646" s="770"/>
      <c r="AY646" s="770"/>
    </row>
    <row r="647">
      <c r="B647" s="813"/>
      <c r="G647" s="1383"/>
      <c r="AL647" s="1381"/>
      <c r="AM647" s="770"/>
      <c r="AN647" s="801"/>
      <c r="AO647" s="801"/>
      <c r="AP647" s="801"/>
      <c r="AQ647" s="770"/>
      <c r="AR647" s="1382"/>
      <c r="AS647" s="770"/>
      <c r="AT647" s="770"/>
      <c r="AU647" s="770"/>
      <c r="AV647" s="770"/>
      <c r="AW647" s="770"/>
      <c r="AX647" s="770"/>
      <c r="AY647" s="770"/>
    </row>
    <row r="648">
      <c r="B648" s="813"/>
      <c r="G648" s="1383"/>
      <c r="AL648" s="1381"/>
      <c r="AM648" s="770"/>
      <c r="AN648" s="801"/>
      <c r="AO648" s="801"/>
      <c r="AP648" s="801"/>
      <c r="AQ648" s="770"/>
      <c r="AR648" s="1382"/>
      <c r="AS648" s="770"/>
      <c r="AT648" s="770"/>
      <c r="AU648" s="770"/>
      <c r="AV648" s="770"/>
      <c r="AW648" s="770"/>
      <c r="AX648" s="770"/>
      <c r="AY648" s="770"/>
    </row>
    <row r="649">
      <c r="B649" s="813"/>
      <c r="G649" s="1383"/>
      <c r="AL649" s="1381"/>
      <c r="AM649" s="770"/>
      <c r="AN649" s="801"/>
      <c r="AO649" s="801"/>
      <c r="AP649" s="801"/>
      <c r="AQ649" s="770"/>
      <c r="AR649" s="1382"/>
      <c r="AS649" s="770"/>
      <c r="AT649" s="770"/>
      <c r="AU649" s="770"/>
      <c r="AV649" s="770"/>
      <c r="AW649" s="770"/>
      <c r="AX649" s="770"/>
      <c r="AY649" s="770"/>
    </row>
    <row r="650">
      <c r="B650" s="813"/>
      <c r="G650" s="1383"/>
      <c r="AL650" s="1381"/>
      <c r="AM650" s="770"/>
      <c r="AN650" s="801"/>
      <c r="AO650" s="801"/>
      <c r="AP650" s="801"/>
      <c r="AQ650" s="770"/>
      <c r="AR650" s="1382"/>
      <c r="AS650" s="770"/>
      <c r="AT650" s="770"/>
      <c r="AU650" s="770"/>
      <c r="AV650" s="770"/>
      <c r="AW650" s="770"/>
      <c r="AX650" s="770"/>
      <c r="AY650" s="770"/>
    </row>
    <row r="651">
      <c r="B651" s="813"/>
      <c r="G651" s="1383"/>
      <c r="AL651" s="1381"/>
      <c r="AM651" s="770"/>
      <c r="AN651" s="801"/>
      <c r="AO651" s="801"/>
      <c r="AP651" s="801"/>
      <c r="AQ651" s="770"/>
      <c r="AR651" s="1382"/>
      <c r="AS651" s="770"/>
      <c r="AT651" s="770"/>
      <c r="AU651" s="770"/>
      <c r="AV651" s="770"/>
      <c r="AW651" s="770"/>
      <c r="AX651" s="770"/>
      <c r="AY651" s="770"/>
    </row>
    <row r="652">
      <c r="B652" s="813"/>
      <c r="G652" s="1383"/>
      <c r="AL652" s="1381"/>
      <c r="AM652" s="770"/>
      <c r="AN652" s="801"/>
      <c r="AO652" s="801"/>
      <c r="AP652" s="801"/>
      <c r="AQ652" s="770"/>
      <c r="AR652" s="1382"/>
      <c r="AS652" s="770"/>
      <c r="AT652" s="770"/>
      <c r="AU652" s="770"/>
      <c r="AV652" s="770"/>
      <c r="AW652" s="770"/>
      <c r="AX652" s="770"/>
      <c r="AY652" s="770"/>
    </row>
    <row r="653">
      <c r="B653" s="813"/>
      <c r="G653" s="1383"/>
      <c r="AL653" s="1381"/>
      <c r="AM653" s="770"/>
      <c r="AN653" s="801"/>
      <c r="AO653" s="801"/>
      <c r="AP653" s="801"/>
      <c r="AQ653" s="770"/>
      <c r="AR653" s="1382"/>
      <c r="AS653" s="770"/>
      <c r="AT653" s="770"/>
      <c r="AU653" s="770"/>
      <c r="AV653" s="770"/>
      <c r="AW653" s="770"/>
      <c r="AX653" s="770"/>
      <c r="AY653" s="770"/>
    </row>
    <row r="654">
      <c r="B654" s="813"/>
      <c r="G654" s="1383"/>
      <c r="AL654" s="1381"/>
      <c r="AM654" s="770"/>
      <c r="AN654" s="801"/>
      <c r="AO654" s="801"/>
      <c r="AP654" s="801"/>
      <c r="AQ654" s="770"/>
      <c r="AR654" s="1382"/>
      <c r="AS654" s="770"/>
      <c r="AT654" s="770"/>
      <c r="AU654" s="770"/>
      <c r="AV654" s="770"/>
      <c r="AW654" s="770"/>
      <c r="AX654" s="770"/>
      <c r="AY654" s="770"/>
    </row>
    <row r="655">
      <c r="B655" s="813"/>
      <c r="G655" s="1383"/>
      <c r="AL655" s="1381"/>
      <c r="AM655" s="770"/>
      <c r="AN655" s="801"/>
      <c r="AO655" s="801"/>
      <c r="AP655" s="801"/>
      <c r="AQ655" s="770"/>
      <c r="AR655" s="1382"/>
      <c r="AS655" s="770"/>
      <c r="AT655" s="770"/>
      <c r="AU655" s="770"/>
      <c r="AV655" s="770"/>
      <c r="AW655" s="770"/>
      <c r="AX655" s="770"/>
      <c r="AY655" s="770"/>
    </row>
    <row r="656">
      <c r="B656" s="813"/>
      <c r="G656" s="1383"/>
      <c r="AL656" s="1381"/>
      <c r="AM656" s="770"/>
      <c r="AN656" s="801"/>
      <c r="AO656" s="801"/>
      <c r="AP656" s="801"/>
      <c r="AQ656" s="770"/>
      <c r="AR656" s="1382"/>
      <c r="AS656" s="770"/>
      <c r="AT656" s="770"/>
      <c r="AU656" s="770"/>
      <c r="AV656" s="770"/>
      <c r="AW656" s="770"/>
      <c r="AX656" s="770"/>
      <c r="AY656" s="770"/>
    </row>
    <row r="657">
      <c r="B657" s="813"/>
      <c r="G657" s="1383"/>
      <c r="AL657" s="1381"/>
      <c r="AM657" s="770"/>
      <c r="AN657" s="801"/>
      <c r="AO657" s="801"/>
      <c r="AP657" s="801"/>
      <c r="AQ657" s="770"/>
      <c r="AR657" s="1382"/>
      <c r="AS657" s="770"/>
      <c r="AT657" s="770"/>
      <c r="AU657" s="770"/>
      <c r="AV657" s="770"/>
      <c r="AW657" s="770"/>
      <c r="AX657" s="770"/>
      <c r="AY657" s="770"/>
    </row>
    <row r="658">
      <c r="B658" s="813"/>
      <c r="G658" s="1383"/>
      <c r="AL658" s="1381"/>
      <c r="AM658" s="770"/>
      <c r="AN658" s="801"/>
      <c r="AO658" s="801"/>
      <c r="AP658" s="801"/>
      <c r="AQ658" s="770"/>
      <c r="AR658" s="1382"/>
      <c r="AS658" s="770"/>
      <c r="AT658" s="770"/>
      <c r="AU658" s="770"/>
      <c r="AV658" s="770"/>
      <c r="AW658" s="770"/>
      <c r="AX658" s="770"/>
      <c r="AY658" s="770"/>
    </row>
    <row r="659">
      <c r="B659" s="813"/>
      <c r="G659" s="1383"/>
      <c r="AL659" s="1381"/>
      <c r="AM659" s="770"/>
      <c r="AN659" s="801"/>
      <c r="AO659" s="801"/>
      <c r="AP659" s="801"/>
      <c r="AQ659" s="770"/>
      <c r="AR659" s="1382"/>
      <c r="AS659" s="770"/>
      <c r="AT659" s="770"/>
      <c r="AU659" s="770"/>
      <c r="AV659" s="770"/>
      <c r="AW659" s="770"/>
      <c r="AX659" s="770"/>
      <c r="AY659" s="770"/>
    </row>
    <row r="660">
      <c r="B660" s="813"/>
      <c r="G660" s="1383"/>
      <c r="AL660" s="1381"/>
      <c r="AM660" s="770"/>
      <c r="AN660" s="801"/>
      <c r="AO660" s="801"/>
      <c r="AP660" s="801"/>
      <c r="AQ660" s="770"/>
      <c r="AR660" s="1382"/>
      <c r="AS660" s="770"/>
      <c r="AT660" s="770"/>
      <c r="AU660" s="770"/>
      <c r="AV660" s="770"/>
      <c r="AW660" s="770"/>
      <c r="AX660" s="770"/>
      <c r="AY660" s="770"/>
    </row>
    <row r="661">
      <c r="B661" s="813"/>
      <c r="G661" s="1383"/>
      <c r="AL661" s="1381"/>
      <c r="AM661" s="770"/>
      <c r="AN661" s="801"/>
      <c r="AO661" s="801"/>
      <c r="AP661" s="801"/>
      <c r="AQ661" s="770"/>
      <c r="AR661" s="1382"/>
      <c r="AS661" s="770"/>
      <c r="AT661" s="770"/>
      <c r="AU661" s="770"/>
      <c r="AV661" s="770"/>
      <c r="AW661" s="770"/>
      <c r="AX661" s="770"/>
      <c r="AY661" s="770"/>
    </row>
    <row r="662">
      <c r="B662" s="813"/>
      <c r="G662" s="1383"/>
      <c r="AL662" s="1381"/>
      <c r="AM662" s="770"/>
      <c r="AN662" s="801"/>
      <c r="AO662" s="801"/>
      <c r="AP662" s="801"/>
      <c r="AQ662" s="770"/>
      <c r="AR662" s="1382"/>
      <c r="AS662" s="770"/>
      <c r="AT662" s="770"/>
      <c r="AU662" s="770"/>
      <c r="AV662" s="770"/>
      <c r="AW662" s="770"/>
      <c r="AX662" s="770"/>
      <c r="AY662" s="770"/>
    </row>
    <row r="663">
      <c r="B663" s="813"/>
      <c r="G663" s="1383"/>
      <c r="AL663" s="1381"/>
      <c r="AM663" s="770"/>
      <c r="AN663" s="801"/>
      <c r="AO663" s="801"/>
      <c r="AP663" s="801"/>
      <c r="AQ663" s="770"/>
      <c r="AR663" s="1382"/>
      <c r="AS663" s="770"/>
      <c r="AT663" s="770"/>
      <c r="AU663" s="770"/>
      <c r="AV663" s="770"/>
      <c r="AW663" s="770"/>
      <c r="AX663" s="770"/>
      <c r="AY663" s="770"/>
    </row>
    <row r="664">
      <c r="B664" s="813"/>
      <c r="G664" s="1383"/>
      <c r="AL664" s="1381"/>
      <c r="AM664" s="770"/>
      <c r="AN664" s="801"/>
      <c r="AO664" s="801"/>
      <c r="AP664" s="801"/>
      <c r="AQ664" s="770"/>
      <c r="AR664" s="1382"/>
      <c r="AS664" s="770"/>
      <c r="AT664" s="770"/>
      <c r="AU664" s="770"/>
      <c r="AV664" s="770"/>
      <c r="AW664" s="770"/>
      <c r="AX664" s="770"/>
      <c r="AY664" s="770"/>
    </row>
    <row r="665">
      <c r="B665" s="813"/>
      <c r="G665" s="1383"/>
      <c r="AL665" s="1381"/>
      <c r="AM665" s="770"/>
      <c r="AN665" s="801"/>
      <c r="AO665" s="801"/>
      <c r="AP665" s="801"/>
      <c r="AQ665" s="770"/>
      <c r="AR665" s="1382"/>
      <c r="AS665" s="770"/>
      <c r="AT665" s="770"/>
      <c r="AU665" s="770"/>
      <c r="AV665" s="770"/>
      <c r="AW665" s="770"/>
      <c r="AX665" s="770"/>
      <c r="AY665" s="770"/>
    </row>
    <row r="666">
      <c r="B666" s="813"/>
      <c r="G666" s="1383"/>
      <c r="AL666" s="1381"/>
      <c r="AM666" s="770"/>
      <c r="AN666" s="801"/>
      <c r="AO666" s="801"/>
      <c r="AP666" s="801"/>
      <c r="AQ666" s="770"/>
      <c r="AR666" s="1382"/>
      <c r="AS666" s="770"/>
      <c r="AT666" s="770"/>
      <c r="AU666" s="770"/>
      <c r="AV666" s="770"/>
      <c r="AW666" s="770"/>
      <c r="AX666" s="770"/>
      <c r="AY666" s="770"/>
    </row>
    <row r="667">
      <c r="B667" s="813"/>
      <c r="G667" s="1383"/>
      <c r="AL667" s="1381"/>
      <c r="AM667" s="770"/>
      <c r="AN667" s="801"/>
      <c r="AO667" s="801"/>
      <c r="AP667" s="801"/>
      <c r="AQ667" s="770"/>
      <c r="AR667" s="1382"/>
      <c r="AS667" s="770"/>
      <c r="AT667" s="770"/>
      <c r="AU667" s="770"/>
      <c r="AV667" s="770"/>
      <c r="AW667" s="770"/>
      <c r="AX667" s="770"/>
      <c r="AY667" s="770"/>
    </row>
    <row r="668">
      <c r="B668" s="813"/>
      <c r="G668" s="1383"/>
      <c r="AL668" s="1381"/>
      <c r="AM668" s="770"/>
      <c r="AN668" s="801"/>
      <c r="AO668" s="801"/>
      <c r="AP668" s="801"/>
      <c r="AQ668" s="770"/>
      <c r="AR668" s="1382"/>
      <c r="AS668" s="770"/>
      <c r="AT668" s="770"/>
      <c r="AU668" s="770"/>
      <c r="AV668" s="770"/>
      <c r="AW668" s="770"/>
      <c r="AX668" s="770"/>
      <c r="AY668" s="770"/>
    </row>
    <row r="669">
      <c r="B669" s="813"/>
      <c r="G669" s="1383"/>
      <c r="AL669" s="1381"/>
      <c r="AM669" s="770"/>
      <c r="AN669" s="801"/>
      <c r="AO669" s="801"/>
      <c r="AP669" s="801"/>
      <c r="AQ669" s="770"/>
      <c r="AR669" s="1382"/>
      <c r="AS669" s="770"/>
      <c r="AT669" s="770"/>
      <c r="AU669" s="770"/>
      <c r="AV669" s="770"/>
      <c r="AW669" s="770"/>
      <c r="AX669" s="770"/>
      <c r="AY669" s="770"/>
    </row>
    <row r="670">
      <c r="B670" s="813"/>
      <c r="G670" s="1383"/>
      <c r="AL670" s="1381"/>
      <c r="AM670" s="770"/>
      <c r="AN670" s="801"/>
      <c r="AO670" s="801"/>
      <c r="AP670" s="801"/>
      <c r="AQ670" s="770"/>
      <c r="AR670" s="1382"/>
      <c r="AS670" s="770"/>
      <c r="AT670" s="770"/>
      <c r="AU670" s="770"/>
      <c r="AV670" s="770"/>
      <c r="AW670" s="770"/>
      <c r="AX670" s="770"/>
      <c r="AY670" s="770"/>
    </row>
    <row r="671">
      <c r="B671" s="813"/>
      <c r="G671" s="1383"/>
      <c r="AL671" s="1381"/>
      <c r="AM671" s="770"/>
      <c r="AN671" s="801"/>
      <c r="AO671" s="801"/>
      <c r="AP671" s="801"/>
      <c r="AQ671" s="770"/>
      <c r="AR671" s="1382"/>
      <c r="AS671" s="770"/>
      <c r="AT671" s="770"/>
      <c r="AU671" s="770"/>
      <c r="AV671" s="770"/>
      <c r="AW671" s="770"/>
      <c r="AX671" s="770"/>
      <c r="AY671" s="770"/>
    </row>
    <row r="672">
      <c r="B672" s="813"/>
      <c r="G672" s="1383"/>
      <c r="AL672" s="1381"/>
      <c r="AM672" s="770"/>
      <c r="AN672" s="801"/>
      <c r="AO672" s="801"/>
      <c r="AP672" s="801"/>
      <c r="AQ672" s="770"/>
      <c r="AR672" s="1382"/>
      <c r="AS672" s="770"/>
      <c r="AT672" s="770"/>
      <c r="AU672" s="770"/>
      <c r="AV672" s="770"/>
      <c r="AW672" s="770"/>
      <c r="AX672" s="770"/>
      <c r="AY672" s="770"/>
    </row>
    <row r="673">
      <c r="B673" s="813"/>
      <c r="G673" s="1383"/>
      <c r="AL673" s="1381"/>
      <c r="AM673" s="770"/>
      <c r="AN673" s="801"/>
      <c r="AO673" s="801"/>
      <c r="AP673" s="801"/>
      <c r="AQ673" s="770"/>
      <c r="AR673" s="1382"/>
      <c r="AS673" s="770"/>
      <c r="AT673" s="770"/>
      <c r="AU673" s="770"/>
      <c r="AV673" s="770"/>
      <c r="AW673" s="770"/>
      <c r="AX673" s="770"/>
      <c r="AY673" s="770"/>
    </row>
    <row r="674">
      <c r="B674" s="813"/>
      <c r="G674" s="1383"/>
      <c r="AL674" s="1381"/>
      <c r="AM674" s="770"/>
      <c r="AN674" s="801"/>
      <c r="AO674" s="801"/>
      <c r="AP674" s="801"/>
      <c r="AQ674" s="770"/>
      <c r="AR674" s="1382"/>
      <c r="AS674" s="770"/>
      <c r="AT674" s="770"/>
      <c r="AU674" s="770"/>
      <c r="AV674" s="770"/>
      <c r="AW674" s="770"/>
      <c r="AX674" s="770"/>
      <c r="AY674" s="770"/>
    </row>
    <row r="675">
      <c r="B675" s="813"/>
      <c r="G675" s="1383"/>
      <c r="AL675" s="1381"/>
      <c r="AM675" s="770"/>
      <c r="AN675" s="801"/>
      <c r="AO675" s="801"/>
      <c r="AP675" s="801"/>
      <c r="AQ675" s="770"/>
      <c r="AR675" s="1382"/>
      <c r="AS675" s="770"/>
      <c r="AT675" s="770"/>
      <c r="AU675" s="770"/>
      <c r="AV675" s="770"/>
      <c r="AW675" s="770"/>
      <c r="AX675" s="770"/>
      <c r="AY675" s="770"/>
    </row>
    <row r="676">
      <c r="B676" s="813"/>
      <c r="G676" s="1383"/>
      <c r="AL676" s="1381"/>
      <c r="AM676" s="770"/>
      <c r="AN676" s="801"/>
      <c r="AO676" s="801"/>
      <c r="AP676" s="801"/>
      <c r="AQ676" s="770"/>
      <c r="AR676" s="1382"/>
      <c r="AS676" s="770"/>
      <c r="AT676" s="770"/>
      <c r="AU676" s="770"/>
      <c r="AV676" s="770"/>
      <c r="AW676" s="770"/>
      <c r="AX676" s="770"/>
      <c r="AY676" s="770"/>
    </row>
    <row r="677">
      <c r="B677" s="813"/>
      <c r="G677" s="1383"/>
      <c r="AL677" s="1381"/>
      <c r="AM677" s="770"/>
      <c r="AN677" s="801"/>
      <c r="AO677" s="801"/>
      <c r="AP677" s="801"/>
      <c r="AQ677" s="770"/>
      <c r="AR677" s="1382"/>
      <c r="AS677" s="770"/>
      <c r="AT677" s="770"/>
      <c r="AU677" s="770"/>
      <c r="AV677" s="770"/>
      <c r="AW677" s="770"/>
      <c r="AX677" s="770"/>
      <c r="AY677" s="770"/>
    </row>
    <row r="678">
      <c r="B678" s="813"/>
      <c r="G678" s="1383"/>
      <c r="AL678" s="1381"/>
      <c r="AM678" s="770"/>
      <c r="AN678" s="801"/>
      <c r="AO678" s="801"/>
      <c r="AP678" s="801"/>
      <c r="AQ678" s="770"/>
      <c r="AR678" s="1382"/>
      <c r="AS678" s="770"/>
      <c r="AT678" s="770"/>
      <c r="AU678" s="770"/>
      <c r="AV678" s="770"/>
      <c r="AW678" s="770"/>
      <c r="AX678" s="770"/>
      <c r="AY678" s="770"/>
    </row>
    <row r="679">
      <c r="B679" s="813"/>
      <c r="G679" s="1383"/>
      <c r="AL679" s="1381"/>
      <c r="AM679" s="770"/>
      <c r="AN679" s="801"/>
      <c r="AO679" s="801"/>
      <c r="AP679" s="801"/>
      <c r="AQ679" s="770"/>
      <c r="AR679" s="1382"/>
      <c r="AS679" s="770"/>
      <c r="AT679" s="770"/>
      <c r="AU679" s="770"/>
      <c r="AV679" s="770"/>
      <c r="AW679" s="770"/>
      <c r="AX679" s="770"/>
      <c r="AY679" s="770"/>
    </row>
    <row r="680">
      <c r="B680" s="813"/>
      <c r="G680" s="1383"/>
      <c r="AL680" s="1381"/>
      <c r="AM680" s="770"/>
      <c r="AN680" s="801"/>
      <c r="AO680" s="801"/>
      <c r="AP680" s="801"/>
      <c r="AQ680" s="770"/>
      <c r="AR680" s="1382"/>
      <c r="AS680" s="770"/>
      <c r="AT680" s="770"/>
      <c r="AU680" s="770"/>
      <c r="AV680" s="770"/>
      <c r="AW680" s="770"/>
      <c r="AX680" s="770"/>
      <c r="AY680" s="770"/>
    </row>
    <row r="681">
      <c r="B681" s="813"/>
      <c r="G681" s="1383"/>
      <c r="AL681" s="1381"/>
      <c r="AM681" s="770"/>
      <c r="AN681" s="801"/>
      <c r="AO681" s="801"/>
      <c r="AP681" s="801"/>
      <c r="AQ681" s="770"/>
      <c r="AR681" s="1382"/>
      <c r="AS681" s="770"/>
      <c r="AT681" s="770"/>
      <c r="AU681" s="770"/>
      <c r="AV681" s="770"/>
      <c r="AW681" s="770"/>
      <c r="AX681" s="770"/>
      <c r="AY681" s="770"/>
    </row>
    <row r="682">
      <c r="B682" s="813"/>
      <c r="G682" s="1383"/>
      <c r="AL682" s="1381"/>
      <c r="AM682" s="770"/>
      <c r="AN682" s="801"/>
      <c r="AO682" s="801"/>
      <c r="AP682" s="801"/>
      <c r="AQ682" s="770"/>
      <c r="AR682" s="1382"/>
      <c r="AS682" s="770"/>
      <c r="AT682" s="770"/>
      <c r="AU682" s="770"/>
      <c r="AV682" s="770"/>
      <c r="AW682" s="770"/>
      <c r="AX682" s="770"/>
      <c r="AY682" s="770"/>
    </row>
    <row r="683">
      <c r="B683" s="813"/>
      <c r="G683" s="1383"/>
      <c r="AL683" s="1381"/>
      <c r="AM683" s="770"/>
      <c r="AN683" s="801"/>
      <c r="AO683" s="801"/>
      <c r="AP683" s="801"/>
      <c r="AQ683" s="770"/>
      <c r="AR683" s="1382"/>
      <c r="AS683" s="770"/>
      <c r="AT683" s="770"/>
      <c r="AU683" s="770"/>
      <c r="AV683" s="770"/>
      <c r="AW683" s="770"/>
      <c r="AX683" s="770"/>
      <c r="AY683" s="770"/>
    </row>
    <row r="684">
      <c r="B684" s="813"/>
      <c r="G684" s="1383"/>
      <c r="AL684" s="1381"/>
      <c r="AM684" s="770"/>
      <c r="AN684" s="801"/>
      <c r="AO684" s="801"/>
      <c r="AP684" s="801"/>
      <c r="AQ684" s="770"/>
      <c r="AR684" s="1382"/>
      <c r="AS684" s="770"/>
      <c r="AT684" s="770"/>
      <c r="AU684" s="770"/>
      <c r="AV684" s="770"/>
      <c r="AW684" s="770"/>
      <c r="AX684" s="770"/>
      <c r="AY684" s="770"/>
    </row>
    <row r="685">
      <c r="B685" s="813"/>
      <c r="G685" s="1383"/>
      <c r="AL685" s="1381"/>
      <c r="AM685" s="770"/>
      <c r="AN685" s="801"/>
      <c r="AO685" s="801"/>
      <c r="AP685" s="801"/>
      <c r="AQ685" s="770"/>
      <c r="AR685" s="1382"/>
      <c r="AS685" s="770"/>
      <c r="AT685" s="770"/>
      <c r="AU685" s="770"/>
      <c r="AV685" s="770"/>
      <c r="AW685" s="770"/>
      <c r="AX685" s="770"/>
      <c r="AY685" s="770"/>
    </row>
    <row r="686">
      <c r="B686" s="813"/>
      <c r="G686" s="1383"/>
      <c r="AL686" s="1381"/>
      <c r="AM686" s="770"/>
      <c r="AN686" s="801"/>
      <c r="AO686" s="801"/>
      <c r="AP686" s="801"/>
      <c r="AQ686" s="770"/>
      <c r="AR686" s="1382"/>
      <c r="AS686" s="770"/>
      <c r="AT686" s="770"/>
      <c r="AU686" s="770"/>
      <c r="AV686" s="770"/>
      <c r="AW686" s="770"/>
      <c r="AX686" s="770"/>
      <c r="AY686" s="770"/>
    </row>
    <row r="687">
      <c r="B687" s="813"/>
      <c r="G687" s="1383"/>
      <c r="AL687" s="1381"/>
      <c r="AM687" s="770"/>
      <c r="AN687" s="801"/>
      <c r="AO687" s="801"/>
      <c r="AP687" s="801"/>
      <c r="AQ687" s="770"/>
      <c r="AR687" s="1382"/>
      <c r="AS687" s="770"/>
      <c r="AT687" s="770"/>
      <c r="AU687" s="770"/>
      <c r="AV687" s="770"/>
      <c r="AW687" s="770"/>
      <c r="AX687" s="770"/>
      <c r="AY687" s="770"/>
    </row>
    <row r="688">
      <c r="B688" s="813"/>
      <c r="G688" s="1383"/>
      <c r="AL688" s="1381"/>
      <c r="AM688" s="770"/>
      <c r="AN688" s="801"/>
      <c r="AO688" s="801"/>
      <c r="AP688" s="801"/>
      <c r="AQ688" s="770"/>
      <c r="AR688" s="1382"/>
      <c r="AS688" s="770"/>
      <c r="AT688" s="770"/>
      <c r="AU688" s="770"/>
      <c r="AV688" s="770"/>
      <c r="AW688" s="770"/>
      <c r="AX688" s="770"/>
      <c r="AY688" s="770"/>
    </row>
    <row r="689">
      <c r="B689" s="813"/>
      <c r="G689" s="1383"/>
      <c r="AL689" s="1381"/>
      <c r="AM689" s="770"/>
      <c r="AN689" s="801"/>
      <c r="AO689" s="801"/>
      <c r="AP689" s="801"/>
      <c r="AQ689" s="770"/>
      <c r="AR689" s="1382"/>
      <c r="AS689" s="770"/>
      <c r="AT689" s="770"/>
      <c r="AU689" s="770"/>
      <c r="AV689" s="770"/>
      <c r="AW689" s="770"/>
      <c r="AX689" s="770"/>
      <c r="AY689" s="770"/>
    </row>
    <row r="690">
      <c r="B690" s="813"/>
      <c r="G690" s="1383"/>
      <c r="AL690" s="1381"/>
      <c r="AM690" s="770"/>
      <c r="AN690" s="801"/>
      <c r="AO690" s="801"/>
      <c r="AP690" s="801"/>
      <c r="AQ690" s="770"/>
      <c r="AR690" s="1382"/>
      <c r="AS690" s="770"/>
      <c r="AT690" s="770"/>
      <c r="AU690" s="770"/>
      <c r="AV690" s="770"/>
      <c r="AW690" s="770"/>
      <c r="AX690" s="770"/>
      <c r="AY690" s="770"/>
    </row>
    <row r="691">
      <c r="B691" s="813"/>
      <c r="G691" s="1383"/>
      <c r="AL691" s="1381"/>
      <c r="AM691" s="770"/>
      <c r="AN691" s="801"/>
      <c r="AO691" s="801"/>
      <c r="AP691" s="801"/>
      <c r="AQ691" s="770"/>
      <c r="AR691" s="1382"/>
      <c r="AS691" s="770"/>
      <c r="AT691" s="770"/>
      <c r="AU691" s="770"/>
      <c r="AV691" s="770"/>
      <c r="AW691" s="770"/>
      <c r="AX691" s="770"/>
      <c r="AY691" s="770"/>
    </row>
    <row r="692">
      <c r="B692" s="813"/>
      <c r="G692" s="1383"/>
      <c r="AL692" s="1381"/>
      <c r="AM692" s="770"/>
      <c r="AN692" s="801"/>
      <c r="AO692" s="801"/>
      <c r="AP692" s="801"/>
      <c r="AQ692" s="770"/>
      <c r="AR692" s="1382"/>
      <c r="AS692" s="770"/>
      <c r="AT692" s="770"/>
      <c r="AU692" s="770"/>
      <c r="AV692" s="770"/>
      <c r="AW692" s="770"/>
      <c r="AX692" s="770"/>
      <c r="AY692" s="770"/>
    </row>
    <row r="693">
      <c r="B693" s="813"/>
      <c r="G693" s="1383"/>
      <c r="AL693" s="1381"/>
      <c r="AM693" s="770"/>
      <c r="AN693" s="801"/>
      <c r="AO693" s="801"/>
      <c r="AP693" s="801"/>
      <c r="AQ693" s="770"/>
      <c r="AR693" s="1382"/>
      <c r="AS693" s="770"/>
      <c r="AT693" s="770"/>
      <c r="AU693" s="770"/>
      <c r="AV693" s="770"/>
      <c r="AW693" s="770"/>
      <c r="AX693" s="770"/>
      <c r="AY693" s="770"/>
    </row>
    <row r="694">
      <c r="B694" s="813"/>
      <c r="G694" s="1383"/>
      <c r="AL694" s="1381"/>
      <c r="AM694" s="770"/>
      <c r="AN694" s="801"/>
      <c r="AO694" s="801"/>
      <c r="AP694" s="801"/>
      <c r="AQ694" s="770"/>
      <c r="AR694" s="1382"/>
      <c r="AS694" s="770"/>
      <c r="AT694" s="770"/>
      <c r="AU694" s="770"/>
      <c r="AV694" s="770"/>
      <c r="AW694" s="770"/>
      <c r="AX694" s="770"/>
      <c r="AY694" s="770"/>
    </row>
    <row r="695">
      <c r="B695" s="813"/>
      <c r="G695" s="1383"/>
      <c r="AL695" s="1381"/>
      <c r="AM695" s="770"/>
      <c r="AN695" s="801"/>
      <c r="AO695" s="801"/>
      <c r="AP695" s="801"/>
      <c r="AQ695" s="770"/>
      <c r="AR695" s="1382"/>
      <c r="AS695" s="770"/>
      <c r="AT695" s="770"/>
      <c r="AU695" s="770"/>
      <c r="AV695" s="770"/>
      <c r="AW695" s="770"/>
      <c r="AX695" s="770"/>
      <c r="AY695" s="770"/>
    </row>
    <row r="696">
      <c r="B696" s="813"/>
      <c r="G696" s="1383"/>
      <c r="AL696" s="1381"/>
      <c r="AM696" s="770"/>
      <c r="AN696" s="801"/>
      <c r="AO696" s="801"/>
      <c r="AP696" s="801"/>
      <c r="AQ696" s="770"/>
      <c r="AR696" s="1382"/>
      <c r="AS696" s="770"/>
      <c r="AT696" s="770"/>
      <c r="AU696" s="770"/>
      <c r="AV696" s="770"/>
      <c r="AW696" s="770"/>
      <c r="AX696" s="770"/>
      <c r="AY696" s="770"/>
    </row>
    <row r="697">
      <c r="B697" s="813"/>
      <c r="G697" s="1383"/>
      <c r="AL697" s="1381"/>
      <c r="AM697" s="770"/>
      <c r="AN697" s="801"/>
      <c r="AO697" s="801"/>
      <c r="AP697" s="801"/>
      <c r="AQ697" s="770"/>
      <c r="AR697" s="1382"/>
      <c r="AS697" s="770"/>
      <c r="AT697" s="770"/>
      <c r="AU697" s="770"/>
      <c r="AV697" s="770"/>
      <c r="AW697" s="770"/>
      <c r="AX697" s="770"/>
      <c r="AY697" s="770"/>
    </row>
    <row r="698">
      <c r="B698" s="813"/>
      <c r="G698" s="1383"/>
      <c r="AL698" s="1381"/>
      <c r="AM698" s="770"/>
      <c r="AN698" s="801"/>
      <c r="AO698" s="801"/>
      <c r="AP698" s="801"/>
      <c r="AQ698" s="770"/>
      <c r="AR698" s="1382"/>
      <c r="AS698" s="770"/>
      <c r="AT698" s="770"/>
      <c r="AU698" s="770"/>
      <c r="AV698" s="770"/>
      <c r="AW698" s="770"/>
      <c r="AX698" s="770"/>
      <c r="AY698" s="770"/>
    </row>
    <row r="699">
      <c r="B699" s="813"/>
      <c r="G699" s="1383"/>
      <c r="AL699" s="1381"/>
      <c r="AM699" s="770"/>
      <c r="AN699" s="801"/>
      <c r="AO699" s="801"/>
      <c r="AP699" s="801"/>
      <c r="AQ699" s="770"/>
      <c r="AR699" s="1382"/>
      <c r="AS699" s="770"/>
      <c r="AT699" s="770"/>
      <c r="AU699" s="770"/>
      <c r="AV699" s="770"/>
      <c r="AW699" s="770"/>
      <c r="AX699" s="770"/>
      <c r="AY699" s="770"/>
    </row>
    <row r="700">
      <c r="B700" s="813"/>
      <c r="G700" s="1383"/>
      <c r="AL700" s="1381"/>
      <c r="AM700" s="770"/>
      <c r="AN700" s="801"/>
      <c r="AO700" s="801"/>
      <c r="AP700" s="801"/>
      <c r="AQ700" s="770"/>
      <c r="AR700" s="1382"/>
      <c r="AS700" s="770"/>
      <c r="AT700" s="770"/>
      <c r="AU700" s="770"/>
      <c r="AV700" s="770"/>
      <c r="AW700" s="770"/>
      <c r="AX700" s="770"/>
      <c r="AY700" s="770"/>
    </row>
    <row r="701">
      <c r="B701" s="813"/>
      <c r="G701" s="1383"/>
      <c r="AL701" s="1381"/>
      <c r="AM701" s="770"/>
      <c r="AN701" s="801"/>
      <c r="AO701" s="801"/>
      <c r="AP701" s="801"/>
      <c r="AQ701" s="770"/>
      <c r="AR701" s="1382"/>
      <c r="AS701" s="770"/>
      <c r="AT701" s="770"/>
      <c r="AU701" s="770"/>
      <c r="AV701" s="770"/>
      <c r="AW701" s="770"/>
      <c r="AX701" s="770"/>
      <c r="AY701" s="770"/>
    </row>
    <row r="702">
      <c r="B702" s="813"/>
      <c r="G702" s="1383"/>
      <c r="AL702" s="1381"/>
      <c r="AM702" s="770"/>
      <c r="AN702" s="801"/>
      <c r="AO702" s="801"/>
      <c r="AP702" s="801"/>
      <c r="AQ702" s="770"/>
      <c r="AR702" s="1382"/>
      <c r="AS702" s="770"/>
      <c r="AT702" s="770"/>
      <c r="AU702" s="770"/>
      <c r="AV702" s="770"/>
      <c r="AW702" s="770"/>
      <c r="AX702" s="770"/>
      <c r="AY702" s="770"/>
    </row>
    <row r="703">
      <c r="B703" s="813"/>
      <c r="G703" s="1383"/>
      <c r="AL703" s="1381"/>
      <c r="AM703" s="770"/>
      <c r="AN703" s="801"/>
      <c r="AO703" s="801"/>
      <c r="AP703" s="801"/>
      <c r="AQ703" s="770"/>
      <c r="AR703" s="1382"/>
      <c r="AS703" s="770"/>
      <c r="AT703" s="770"/>
      <c r="AU703" s="770"/>
      <c r="AV703" s="770"/>
      <c r="AW703" s="770"/>
      <c r="AX703" s="770"/>
      <c r="AY703" s="770"/>
    </row>
    <row r="704">
      <c r="B704" s="813"/>
      <c r="G704" s="1383"/>
      <c r="AL704" s="1381"/>
      <c r="AM704" s="770"/>
      <c r="AN704" s="801"/>
      <c r="AO704" s="801"/>
      <c r="AP704" s="801"/>
      <c r="AQ704" s="770"/>
      <c r="AR704" s="1382"/>
      <c r="AS704" s="770"/>
      <c r="AT704" s="770"/>
      <c r="AU704" s="770"/>
      <c r="AV704" s="770"/>
      <c r="AW704" s="770"/>
      <c r="AX704" s="770"/>
      <c r="AY704" s="770"/>
    </row>
    <row r="705">
      <c r="B705" s="813"/>
      <c r="G705" s="1383"/>
      <c r="AL705" s="1381"/>
      <c r="AM705" s="770"/>
      <c r="AN705" s="801"/>
      <c r="AO705" s="801"/>
      <c r="AP705" s="801"/>
      <c r="AQ705" s="770"/>
      <c r="AR705" s="1382"/>
      <c r="AS705" s="770"/>
      <c r="AT705" s="770"/>
      <c r="AU705" s="770"/>
      <c r="AV705" s="770"/>
      <c r="AW705" s="770"/>
      <c r="AX705" s="770"/>
      <c r="AY705" s="770"/>
    </row>
    <row r="706">
      <c r="B706" s="813"/>
      <c r="G706" s="1383"/>
      <c r="AL706" s="1381"/>
      <c r="AM706" s="770"/>
      <c r="AN706" s="801"/>
      <c r="AO706" s="801"/>
      <c r="AP706" s="801"/>
      <c r="AQ706" s="770"/>
      <c r="AR706" s="1382"/>
      <c r="AS706" s="770"/>
      <c r="AT706" s="770"/>
      <c r="AU706" s="770"/>
      <c r="AV706" s="770"/>
      <c r="AW706" s="770"/>
      <c r="AX706" s="770"/>
      <c r="AY706" s="770"/>
    </row>
    <row r="707">
      <c r="B707" s="813"/>
      <c r="G707" s="1383"/>
      <c r="AL707" s="1381"/>
      <c r="AM707" s="770"/>
      <c r="AN707" s="801"/>
      <c r="AO707" s="801"/>
      <c r="AP707" s="801"/>
      <c r="AQ707" s="770"/>
      <c r="AR707" s="1382"/>
      <c r="AS707" s="770"/>
      <c r="AT707" s="770"/>
      <c r="AU707" s="770"/>
      <c r="AV707" s="770"/>
      <c r="AW707" s="770"/>
      <c r="AX707" s="770"/>
      <c r="AY707" s="770"/>
    </row>
    <row r="708">
      <c r="B708" s="813"/>
      <c r="G708" s="1383"/>
      <c r="AL708" s="1381"/>
      <c r="AM708" s="770"/>
      <c r="AN708" s="801"/>
      <c r="AO708" s="801"/>
      <c r="AP708" s="801"/>
      <c r="AQ708" s="770"/>
      <c r="AR708" s="1382"/>
      <c r="AS708" s="770"/>
      <c r="AT708" s="770"/>
      <c r="AU708" s="770"/>
      <c r="AV708" s="770"/>
      <c r="AW708" s="770"/>
      <c r="AX708" s="770"/>
      <c r="AY708" s="770"/>
    </row>
    <row r="709">
      <c r="B709" s="813"/>
      <c r="G709" s="1383"/>
      <c r="AL709" s="1381"/>
      <c r="AM709" s="770"/>
      <c r="AN709" s="801"/>
      <c r="AO709" s="801"/>
      <c r="AP709" s="801"/>
      <c r="AQ709" s="770"/>
      <c r="AR709" s="1382"/>
      <c r="AS709" s="770"/>
      <c r="AT709" s="770"/>
      <c r="AU709" s="770"/>
      <c r="AV709" s="770"/>
      <c r="AW709" s="770"/>
      <c r="AX709" s="770"/>
      <c r="AY709" s="770"/>
    </row>
    <row r="710">
      <c r="B710" s="813"/>
      <c r="G710" s="1383"/>
      <c r="AL710" s="1381"/>
      <c r="AM710" s="770"/>
      <c r="AN710" s="801"/>
      <c r="AO710" s="801"/>
      <c r="AP710" s="801"/>
      <c r="AQ710" s="770"/>
      <c r="AR710" s="1382"/>
      <c r="AS710" s="770"/>
      <c r="AT710" s="770"/>
      <c r="AU710" s="770"/>
      <c r="AV710" s="770"/>
      <c r="AW710" s="770"/>
      <c r="AX710" s="770"/>
      <c r="AY710" s="770"/>
    </row>
    <row r="711">
      <c r="B711" s="813"/>
      <c r="G711" s="1383"/>
      <c r="AL711" s="1381"/>
      <c r="AM711" s="770"/>
      <c r="AN711" s="801"/>
      <c r="AO711" s="801"/>
      <c r="AP711" s="801"/>
      <c r="AQ711" s="770"/>
      <c r="AR711" s="1382"/>
      <c r="AS711" s="770"/>
      <c r="AT711" s="770"/>
      <c r="AU711" s="770"/>
      <c r="AV711" s="770"/>
      <c r="AW711" s="770"/>
      <c r="AX711" s="770"/>
      <c r="AY711" s="770"/>
    </row>
    <row r="712">
      <c r="B712" s="813"/>
      <c r="G712" s="1383"/>
      <c r="AL712" s="1381"/>
      <c r="AM712" s="770"/>
      <c r="AN712" s="801"/>
      <c r="AO712" s="801"/>
      <c r="AP712" s="801"/>
      <c r="AQ712" s="770"/>
      <c r="AR712" s="1382"/>
      <c r="AS712" s="770"/>
      <c r="AT712" s="770"/>
      <c r="AU712" s="770"/>
      <c r="AV712" s="770"/>
      <c r="AW712" s="770"/>
      <c r="AX712" s="770"/>
      <c r="AY712" s="770"/>
    </row>
    <row r="713">
      <c r="B713" s="813"/>
      <c r="G713" s="1383"/>
      <c r="AL713" s="1381"/>
      <c r="AM713" s="770"/>
      <c r="AN713" s="801"/>
      <c r="AO713" s="801"/>
      <c r="AP713" s="801"/>
      <c r="AQ713" s="770"/>
      <c r="AR713" s="1382"/>
      <c r="AS713" s="770"/>
      <c r="AT713" s="770"/>
      <c r="AU713" s="770"/>
      <c r="AV713" s="770"/>
      <c r="AW713" s="770"/>
      <c r="AX713" s="770"/>
      <c r="AY713" s="770"/>
    </row>
    <row r="714">
      <c r="B714" s="813"/>
      <c r="G714" s="1383"/>
      <c r="AL714" s="1381"/>
      <c r="AM714" s="770"/>
      <c r="AN714" s="801"/>
      <c r="AO714" s="801"/>
      <c r="AP714" s="801"/>
      <c r="AQ714" s="770"/>
      <c r="AR714" s="1382"/>
      <c r="AS714" s="770"/>
      <c r="AT714" s="770"/>
      <c r="AU714" s="770"/>
      <c r="AV714" s="770"/>
      <c r="AW714" s="770"/>
      <c r="AX714" s="770"/>
      <c r="AY714" s="770"/>
    </row>
    <row r="715">
      <c r="B715" s="813"/>
      <c r="G715" s="1383"/>
      <c r="AL715" s="1381"/>
      <c r="AM715" s="770"/>
      <c r="AN715" s="801"/>
      <c r="AO715" s="801"/>
      <c r="AP715" s="801"/>
      <c r="AQ715" s="770"/>
      <c r="AR715" s="1382"/>
      <c r="AS715" s="770"/>
      <c r="AT715" s="770"/>
      <c r="AU715" s="770"/>
      <c r="AV715" s="770"/>
      <c r="AW715" s="770"/>
      <c r="AX715" s="770"/>
      <c r="AY715" s="770"/>
    </row>
    <row r="716">
      <c r="B716" s="813"/>
      <c r="G716" s="1383"/>
      <c r="AL716" s="1381"/>
      <c r="AM716" s="770"/>
      <c r="AN716" s="801"/>
      <c r="AO716" s="801"/>
      <c r="AP716" s="801"/>
      <c r="AQ716" s="770"/>
      <c r="AR716" s="1382"/>
      <c r="AS716" s="770"/>
      <c r="AT716" s="770"/>
      <c r="AU716" s="770"/>
      <c r="AV716" s="770"/>
      <c r="AW716" s="770"/>
      <c r="AX716" s="770"/>
      <c r="AY716" s="770"/>
    </row>
    <row r="717">
      <c r="B717" s="813"/>
      <c r="G717" s="1383"/>
      <c r="AL717" s="1381"/>
      <c r="AM717" s="770"/>
      <c r="AN717" s="801"/>
      <c r="AO717" s="801"/>
      <c r="AP717" s="801"/>
      <c r="AQ717" s="770"/>
      <c r="AR717" s="1382"/>
      <c r="AS717" s="770"/>
      <c r="AT717" s="770"/>
      <c r="AU717" s="770"/>
      <c r="AV717" s="770"/>
      <c r="AW717" s="770"/>
      <c r="AX717" s="770"/>
      <c r="AY717" s="770"/>
    </row>
    <row r="718">
      <c r="B718" s="813"/>
      <c r="G718" s="1383"/>
      <c r="AL718" s="1381"/>
      <c r="AM718" s="770"/>
      <c r="AN718" s="801"/>
      <c r="AO718" s="801"/>
      <c r="AP718" s="801"/>
      <c r="AQ718" s="770"/>
      <c r="AR718" s="1382"/>
      <c r="AS718" s="770"/>
      <c r="AT718" s="770"/>
      <c r="AU718" s="770"/>
      <c r="AV718" s="770"/>
      <c r="AW718" s="770"/>
      <c r="AX718" s="770"/>
      <c r="AY718" s="770"/>
    </row>
    <row r="719">
      <c r="B719" s="813"/>
      <c r="G719" s="1383"/>
      <c r="AL719" s="1381"/>
      <c r="AM719" s="770"/>
      <c r="AN719" s="801"/>
      <c r="AO719" s="801"/>
      <c r="AP719" s="801"/>
      <c r="AQ719" s="770"/>
      <c r="AR719" s="1382"/>
      <c r="AS719" s="770"/>
      <c r="AT719" s="770"/>
      <c r="AU719" s="770"/>
      <c r="AV719" s="770"/>
      <c r="AW719" s="770"/>
      <c r="AX719" s="770"/>
      <c r="AY719" s="770"/>
    </row>
    <row r="720">
      <c r="B720" s="813"/>
      <c r="G720" s="1383"/>
      <c r="AL720" s="1381"/>
      <c r="AM720" s="770"/>
      <c r="AN720" s="801"/>
      <c r="AO720" s="801"/>
      <c r="AP720" s="801"/>
      <c r="AQ720" s="770"/>
      <c r="AR720" s="1382"/>
      <c r="AS720" s="770"/>
      <c r="AT720" s="770"/>
      <c r="AU720" s="770"/>
      <c r="AV720" s="770"/>
      <c r="AW720" s="770"/>
      <c r="AX720" s="770"/>
      <c r="AY720" s="770"/>
    </row>
    <row r="721">
      <c r="B721" s="813"/>
      <c r="G721" s="1383"/>
      <c r="AL721" s="1381"/>
      <c r="AM721" s="770"/>
      <c r="AN721" s="801"/>
      <c r="AO721" s="801"/>
      <c r="AP721" s="801"/>
      <c r="AQ721" s="770"/>
      <c r="AR721" s="1382"/>
      <c r="AS721" s="770"/>
      <c r="AT721" s="770"/>
      <c r="AU721" s="770"/>
      <c r="AV721" s="770"/>
      <c r="AW721" s="770"/>
      <c r="AX721" s="770"/>
      <c r="AY721" s="770"/>
    </row>
    <row r="722">
      <c r="B722" s="813"/>
      <c r="G722" s="1383"/>
      <c r="AL722" s="1381"/>
      <c r="AM722" s="770"/>
      <c r="AN722" s="801"/>
      <c r="AO722" s="801"/>
      <c r="AP722" s="801"/>
      <c r="AQ722" s="770"/>
      <c r="AR722" s="1382"/>
      <c r="AS722" s="770"/>
      <c r="AT722" s="770"/>
      <c r="AU722" s="770"/>
      <c r="AV722" s="770"/>
      <c r="AW722" s="770"/>
      <c r="AX722" s="770"/>
      <c r="AY722" s="770"/>
    </row>
    <row r="723">
      <c r="B723" s="813"/>
      <c r="G723" s="1383"/>
      <c r="AL723" s="1381"/>
      <c r="AM723" s="770"/>
      <c r="AN723" s="801"/>
      <c r="AO723" s="801"/>
      <c r="AP723" s="801"/>
      <c r="AQ723" s="770"/>
      <c r="AR723" s="1382"/>
      <c r="AS723" s="770"/>
      <c r="AT723" s="770"/>
      <c r="AU723" s="770"/>
      <c r="AV723" s="770"/>
      <c r="AW723" s="770"/>
      <c r="AX723" s="770"/>
      <c r="AY723" s="770"/>
    </row>
    <row r="724">
      <c r="B724" s="813"/>
      <c r="G724" s="1383"/>
      <c r="AL724" s="1381"/>
      <c r="AM724" s="770"/>
      <c r="AN724" s="801"/>
      <c r="AO724" s="801"/>
      <c r="AP724" s="801"/>
      <c r="AQ724" s="770"/>
      <c r="AR724" s="1382"/>
      <c r="AS724" s="770"/>
      <c r="AT724" s="770"/>
      <c r="AU724" s="770"/>
      <c r="AV724" s="770"/>
      <c r="AW724" s="770"/>
      <c r="AX724" s="770"/>
      <c r="AY724" s="770"/>
    </row>
    <row r="725">
      <c r="B725" s="813"/>
      <c r="G725" s="1383"/>
      <c r="AL725" s="1381"/>
      <c r="AM725" s="770"/>
      <c r="AN725" s="801"/>
      <c r="AO725" s="801"/>
      <c r="AP725" s="801"/>
      <c r="AQ725" s="770"/>
      <c r="AR725" s="1382"/>
      <c r="AS725" s="770"/>
      <c r="AT725" s="770"/>
      <c r="AU725" s="770"/>
      <c r="AV725" s="770"/>
      <c r="AW725" s="770"/>
      <c r="AX725" s="770"/>
      <c r="AY725" s="770"/>
    </row>
    <row r="726">
      <c r="B726" s="813"/>
      <c r="G726" s="1383"/>
      <c r="AL726" s="1381"/>
      <c r="AM726" s="770"/>
      <c r="AN726" s="801"/>
      <c r="AO726" s="801"/>
      <c r="AP726" s="801"/>
      <c r="AQ726" s="770"/>
      <c r="AR726" s="1382"/>
      <c r="AS726" s="770"/>
      <c r="AT726" s="770"/>
      <c r="AU726" s="770"/>
      <c r="AV726" s="770"/>
      <c r="AW726" s="770"/>
      <c r="AX726" s="770"/>
      <c r="AY726" s="770"/>
    </row>
    <row r="727">
      <c r="B727" s="813"/>
      <c r="G727" s="1383"/>
      <c r="AL727" s="1381"/>
      <c r="AM727" s="770"/>
      <c r="AN727" s="801"/>
      <c r="AO727" s="801"/>
      <c r="AP727" s="801"/>
      <c r="AQ727" s="770"/>
      <c r="AR727" s="1382"/>
      <c r="AS727" s="770"/>
      <c r="AT727" s="770"/>
      <c r="AU727" s="770"/>
      <c r="AV727" s="770"/>
      <c r="AW727" s="770"/>
      <c r="AX727" s="770"/>
      <c r="AY727" s="770"/>
    </row>
    <row r="728">
      <c r="B728" s="813"/>
      <c r="G728" s="1383"/>
      <c r="AL728" s="1381"/>
      <c r="AM728" s="770"/>
      <c r="AN728" s="801"/>
      <c r="AO728" s="801"/>
      <c r="AP728" s="801"/>
      <c r="AQ728" s="770"/>
      <c r="AR728" s="1382"/>
      <c r="AS728" s="770"/>
      <c r="AT728" s="770"/>
      <c r="AU728" s="770"/>
      <c r="AV728" s="770"/>
      <c r="AW728" s="770"/>
      <c r="AX728" s="770"/>
      <c r="AY728" s="770"/>
    </row>
    <row r="729">
      <c r="B729" s="813"/>
      <c r="G729" s="1383"/>
      <c r="AL729" s="1381"/>
      <c r="AM729" s="770"/>
      <c r="AN729" s="801"/>
      <c r="AO729" s="801"/>
      <c r="AP729" s="801"/>
      <c r="AQ729" s="770"/>
      <c r="AR729" s="1382"/>
      <c r="AS729" s="770"/>
      <c r="AT729" s="770"/>
      <c r="AU729" s="770"/>
      <c r="AV729" s="770"/>
      <c r="AW729" s="770"/>
      <c r="AX729" s="770"/>
      <c r="AY729" s="770"/>
    </row>
    <row r="730">
      <c r="B730" s="813"/>
      <c r="G730" s="1383"/>
      <c r="AL730" s="1381"/>
      <c r="AM730" s="770"/>
      <c r="AN730" s="801"/>
      <c r="AO730" s="801"/>
      <c r="AP730" s="801"/>
      <c r="AQ730" s="770"/>
      <c r="AR730" s="1382"/>
      <c r="AS730" s="770"/>
      <c r="AT730" s="770"/>
      <c r="AU730" s="770"/>
      <c r="AV730" s="770"/>
      <c r="AW730" s="770"/>
      <c r="AX730" s="770"/>
      <c r="AY730" s="770"/>
    </row>
    <row r="731">
      <c r="B731" s="813"/>
      <c r="G731" s="1383"/>
      <c r="AL731" s="1381"/>
      <c r="AM731" s="770"/>
      <c r="AN731" s="801"/>
      <c r="AO731" s="801"/>
      <c r="AP731" s="801"/>
      <c r="AQ731" s="770"/>
      <c r="AR731" s="1382"/>
      <c r="AS731" s="770"/>
      <c r="AT731" s="770"/>
      <c r="AU731" s="770"/>
      <c r="AV731" s="770"/>
      <c r="AW731" s="770"/>
      <c r="AX731" s="770"/>
      <c r="AY731" s="770"/>
    </row>
    <row r="732">
      <c r="B732" s="813"/>
      <c r="G732" s="1383"/>
      <c r="AL732" s="1381"/>
      <c r="AM732" s="770"/>
      <c r="AN732" s="801"/>
      <c r="AO732" s="801"/>
      <c r="AP732" s="801"/>
      <c r="AQ732" s="770"/>
      <c r="AR732" s="1382"/>
      <c r="AS732" s="770"/>
      <c r="AT732" s="770"/>
      <c r="AU732" s="770"/>
      <c r="AV732" s="770"/>
      <c r="AW732" s="770"/>
      <c r="AX732" s="770"/>
      <c r="AY732" s="770"/>
    </row>
    <row r="733">
      <c r="B733" s="813"/>
      <c r="G733" s="1383"/>
      <c r="AL733" s="1381"/>
      <c r="AM733" s="770"/>
      <c r="AN733" s="801"/>
      <c r="AO733" s="801"/>
      <c r="AP733" s="801"/>
      <c r="AQ733" s="770"/>
      <c r="AR733" s="1382"/>
      <c r="AS733" s="770"/>
      <c r="AT733" s="770"/>
      <c r="AU733" s="770"/>
      <c r="AV733" s="770"/>
      <c r="AW733" s="770"/>
      <c r="AX733" s="770"/>
      <c r="AY733" s="770"/>
    </row>
    <row r="734">
      <c r="B734" s="813"/>
      <c r="G734" s="1383"/>
      <c r="AL734" s="1381"/>
      <c r="AM734" s="770"/>
      <c r="AN734" s="801"/>
      <c r="AO734" s="801"/>
      <c r="AP734" s="801"/>
      <c r="AQ734" s="770"/>
      <c r="AR734" s="1382"/>
      <c r="AS734" s="770"/>
      <c r="AT734" s="770"/>
      <c r="AU734" s="770"/>
      <c r="AV734" s="770"/>
      <c r="AW734" s="770"/>
      <c r="AX734" s="770"/>
      <c r="AY734" s="770"/>
    </row>
    <row r="735">
      <c r="B735" s="813"/>
      <c r="G735" s="1383"/>
      <c r="AL735" s="1381"/>
      <c r="AM735" s="770"/>
      <c r="AN735" s="801"/>
      <c r="AO735" s="801"/>
      <c r="AP735" s="801"/>
      <c r="AQ735" s="770"/>
      <c r="AR735" s="1382"/>
      <c r="AS735" s="770"/>
      <c r="AT735" s="770"/>
      <c r="AU735" s="770"/>
      <c r="AV735" s="770"/>
      <c r="AW735" s="770"/>
      <c r="AX735" s="770"/>
      <c r="AY735" s="770"/>
    </row>
    <row r="736">
      <c r="B736" s="813"/>
      <c r="G736" s="1383"/>
      <c r="AL736" s="1381"/>
      <c r="AM736" s="770"/>
      <c r="AN736" s="801"/>
      <c r="AO736" s="801"/>
      <c r="AP736" s="801"/>
      <c r="AQ736" s="770"/>
      <c r="AR736" s="1382"/>
      <c r="AS736" s="770"/>
      <c r="AT736" s="770"/>
      <c r="AU736" s="770"/>
      <c r="AV736" s="770"/>
      <c r="AW736" s="770"/>
      <c r="AX736" s="770"/>
      <c r="AY736" s="770"/>
    </row>
    <row r="737">
      <c r="B737" s="813"/>
      <c r="G737" s="1383"/>
      <c r="AL737" s="1381"/>
      <c r="AM737" s="770"/>
      <c r="AN737" s="801"/>
      <c r="AO737" s="801"/>
      <c r="AP737" s="801"/>
      <c r="AQ737" s="770"/>
      <c r="AR737" s="1382"/>
      <c r="AS737" s="770"/>
      <c r="AT737" s="770"/>
      <c r="AU737" s="770"/>
      <c r="AV737" s="770"/>
      <c r="AW737" s="770"/>
      <c r="AX737" s="770"/>
      <c r="AY737" s="770"/>
    </row>
    <row r="738">
      <c r="B738" s="813"/>
      <c r="G738" s="1383"/>
      <c r="AL738" s="1381"/>
      <c r="AM738" s="770"/>
      <c r="AN738" s="801"/>
      <c r="AO738" s="801"/>
      <c r="AP738" s="801"/>
      <c r="AQ738" s="770"/>
      <c r="AR738" s="1382"/>
      <c r="AS738" s="770"/>
      <c r="AT738" s="770"/>
      <c r="AU738" s="770"/>
      <c r="AV738" s="770"/>
      <c r="AW738" s="770"/>
      <c r="AX738" s="770"/>
      <c r="AY738" s="770"/>
    </row>
    <row r="739">
      <c r="B739" s="813"/>
      <c r="G739" s="1383"/>
      <c r="AL739" s="1381"/>
      <c r="AM739" s="770"/>
      <c r="AN739" s="801"/>
      <c r="AO739" s="801"/>
      <c r="AP739" s="801"/>
      <c r="AQ739" s="770"/>
      <c r="AR739" s="1382"/>
      <c r="AS739" s="770"/>
      <c r="AT739" s="770"/>
      <c r="AU739" s="770"/>
      <c r="AV739" s="770"/>
      <c r="AW739" s="770"/>
      <c r="AX739" s="770"/>
      <c r="AY739" s="770"/>
    </row>
    <row r="740">
      <c r="B740" s="813"/>
      <c r="G740" s="1383"/>
      <c r="AL740" s="1381"/>
      <c r="AM740" s="770"/>
      <c r="AN740" s="801"/>
      <c r="AO740" s="801"/>
      <c r="AP740" s="801"/>
      <c r="AQ740" s="770"/>
      <c r="AR740" s="1382"/>
      <c r="AS740" s="770"/>
      <c r="AT740" s="770"/>
      <c r="AU740" s="770"/>
      <c r="AV740" s="770"/>
      <c r="AW740" s="770"/>
      <c r="AX740" s="770"/>
      <c r="AY740" s="770"/>
    </row>
    <row r="741">
      <c r="B741" s="813"/>
      <c r="G741" s="1383"/>
      <c r="AL741" s="1381"/>
      <c r="AM741" s="770"/>
      <c r="AN741" s="801"/>
      <c r="AO741" s="801"/>
      <c r="AP741" s="801"/>
      <c r="AQ741" s="770"/>
      <c r="AR741" s="1382"/>
      <c r="AS741" s="770"/>
      <c r="AT741" s="770"/>
      <c r="AU741" s="770"/>
      <c r="AV741" s="770"/>
      <c r="AW741" s="770"/>
      <c r="AX741" s="770"/>
      <c r="AY741" s="770"/>
    </row>
    <row r="742">
      <c r="B742" s="813"/>
      <c r="G742" s="1383"/>
      <c r="AL742" s="1381"/>
      <c r="AM742" s="770"/>
      <c r="AN742" s="801"/>
      <c r="AO742" s="801"/>
      <c r="AP742" s="801"/>
      <c r="AQ742" s="770"/>
      <c r="AR742" s="1382"/>
      <c r="AS742" s="770"/>
      <c r="AT742" s="770"/>
      <c r="AU742" s="770"/>
      <c r="AV742" s="770"/>
      <c r="AW742" s="770"/>
      <c r="AX742" s="770"/>
      <c r="AY742" s="770"/>
    </row>
    <row r="743">
      <c r="B743" s="813"/>
      <c r="G743" s="1383"/>
      <c r="AL743" s="1381"/>
      <c r="AM743" s="770"/>
      <c r="AN743" s="801"/>
      <c r="AO743" s="801"/>
      <c r="AP743" s="801"/>
      <c r="AQ743" s="770"/>
      <c r="AR743" s="1382"/>
      <c r="AS743" s="770"/>
      <c r="AT743" s="770"/>
      <c r="AU743" s="770"/>
      <c r="AV743" s="770"/>
      <c r="AW743" s="770"/>
      <c r="AX743" s="770"/>
      <c r="AY743" s="770"/>
    </row>
    <row r="744">
      <c r="B744" s="813"/>
      <c r="G744" s="1383"/>
      <c r="AL744" s="1381"/>
      <c r="AM744" s="770"/>
      <c r="AN744" s="801"/>
      <c r="AO744" s="801"/>
      <c r="AP744" s="801"/>
      <c r="AQ744" s="770"/>
      <c r="AR744" s="1382"/>
      <c r="AS744" s="770"/>
      <c r="AT744" s="770"/>
      <c r="AU744" s="770"/>
      <c r="AV744" s="770"/>
      <c r="AW744" s="770"/>
      <c r="AX744" s="770"/>
      <c r="AY744" s="770"/>
    </row>
    <row r="745">
      <c r="B745" s="813"/>
      <c r="G745" s="1383"/>
      <c r="AL745" s="1381"/>
      <c r="AM745" s="770"/>
      <c r="AN745" s="801"/>
      <c r="AO745" s="801"/>
      <c r="AP745" s="801"/>
      <c r="AQ745" s="770"/>
      <c r="AR745" s="1382"/>
      <c r="AS745" s="770"/>
      <c r="AT745" s="770"/>
      <c r="AU745" s="770"/>
      <c r="AV745" s="770"/>
      <c r="AW745" s="770"/>
      <c r="AX745" s="770"/>
      <c r="AY745" s="770"/>
    </row>
    <row r="746">
      <c r="B746" s="813"/>
      <c r="G746" s="1383"/>
      <c r="AL746" s="1381"/>
      <c r="AM746" s="770"/>
      <c r="AN746" s="801"/>
      <c r="AO746" s="801"/>
      <c r="AP746" s="801"/>
      <c r="AQ746" s="770"/>
      <c r="AR746" s="1382"/>
      <c r="AS746" s="770"/>
      <c r="AT746" s="770"/>
      <c r="AU746" s="770"/>
      <c r="AV746" s="770"/>
      <c r="AW746" s="770"/>
      <c r="AX746" s="770"/>
      <c r="AY746" s="770"/>
    </row>
    <row r="747">
      <c r="B747" s="813"/>
      <c r="G747" s="1383"/>
      <c r="AL747" s="1381"/>
      <c r="AM747" s="770"/>
      <c r="AN747" s="801"/>
      <c r="AO747" s="801"/>
      <c r="AP747" s="801"/>
      <c r="AQ747" s="770"/>
      <c r="AR747" s="1382"/>
      <c r="AS747" s="770"/>
      <c r="AT747" s="770"/>
      <c r="AU747" s="770"/>
      <c r="AV747" s="770"/>
      <c r="AW747" s="770"/>
      <c r="AX747" s="770"/>
      <c r="AY747" s="770"/>
    </row>
    <row r="748">
      <c r="B748" s="813"/>
      <c r="G748" s="1383"/>
      <c r="AL748" s="1381"/>
      <c r="AM748" s="770"/>
      <c r="AN748" s="801"/>
      <c r="AO748" s="801"/>
      <c r="AP748" s="801"/>
      <c r="AQ748" s="770"/>
      <c r="AR748" s="1382"/>
      <c r="AS748" s="770"/>
      <c r="AT748" s="770"/>
      <c r="AU748" s="770"/>
      <c r="AV748" s="770"/>
      <c r="AW748" s="770"/>
      <c r="AX748" s="770"/>
      <c r="AY748" s="770"/>
    </row>
    <row r="749">
      <c r="B749" s="813"/>
      <c r="G749" s="1383"/>
      <c r="AL749" s="1381"/>
      <c r="AM749" s="770"/>
      <c r="AN749" s="801"/>
      <c r="AO749" s="801"/>
      <c r="AP749" s="801"/>
      <c r="AQ749" s="770"/>
      <c r="AR749" s="1382"/>
      <c r="AS749" s="770"/>
      <c r="AT749" s="770"/>
      <c r="AU749" s="770"/>
      <c r="AV749" s="770"/>
      <c r="AW749" s="770"/>
      <c r="AX749" s="770"/>
      <c r="AY749" s="770"/>
    </row>
    <row r="750">
      <c r="B750" s="813"/>
      <c r="G750" s="1383"/>
      <c r="AL750" s="1381"/>
      <c r="AM750" s="770"/>
      <c r="AN750" s="801"/>
      <c r="AO750" s="801"/>
      <c r="AP750" s="801"/>
      <c r="AQ750" s="770"/>
      <c r="AR750" s="1382"/>
      <c r="AS750" s="770"/>
      <c r="AT750" s="770"/>
      <c r="AU750" s="770"/>
      <c r="AV750" s="770"/>
      <c r="AW750" s="770"/>
      <c r="AX750" s="770"/>
      <c r="AY750" s="770"/>
    </row>
    <row r="751">
      <c r="B751" s="813"/>
      <c r="G751" s="1383"/>
      <c r="AL751" s="1381"/>
      <c r="AM751" s="770"/>
      <c r="AN751" s="801"/>
      <c r="AO751" s="801"/>
      <c r="AP751" s="801"/>
      <c r="AQ751" s="770"/>
      <c r="AR751" s="1382"/>
      <c r="AS751" s="770"/>
      <c r="AT751" s="770"/>
      <c r="AU751" s="770"/>
      <c r="AV751" s="770"/>
      <c r="AW751" s="770"/>
      <c r="AX751" s="770"/>
      <c r="AY751" s="770"/>
    </row>
    <row r="752">
      <c r="B752" s="813"/>
      <c r="G752" s="1383"/>
      <c r="AL752" s="1381"/>
      <c r="AM752" s="770"/>
      <c r="AN752" s="801"/>
      <c r="AO752" s="801"/>
      <c r="AP752" s="801"/>
      <c r="AQ752" s="770"/>
      <c r="AR752" s="1382"/>
      <c r="AS752" s="770"/>
      <c r="AT752" s="770"/>
      <c r="AU752" s="770"/>
      <c r="AV752" s="770"/>
      <c r="AW752" s="770"/>
      <c r="AX752" s="770"/>
      <c r="AY752" s="770"/>
    </row>
    <row r="753">
      <c r="B753" s="813"/>
      <c r="G753" s="1383"/>
      <c r="AL753" s="1381"/>
      <c r="AM753" s="770"/>
      <c r="AN753" s="801"/>
      <c r="AO753" s="801"/>
      <c r="AP753" s="801"/>
      <c r="AQ753" s="770"/>
      <c r="AR753" s="1382"/>
      <c r="AS753" s="770"/>
      <c r="AT753" s="770"/>
      <c r="AU753" s="770"/>
      <c r="AV753" s="770"/>
      <c r="AW753" s="770"/>
      <c r="AX753" s="770"/>
      <c r="AY753" s="770"/>
    </row>
    <row r="754">
      <c r="B754" s="813"/>
      <c r="G754" s="1383"/>
      <c r="AL754" s="1381"/>
      <c r="AM754" s="770"/>
      <c r="AN754" s="801"/>
      <c r="AO754" s="801"/>
      <c r="AP754" s="801"/>
      <c r="AQ754" s="770"/>
      <c r="AR754" s="1382"/>
      <c r="AS754" s="770"/>
      <c r="AT754" s="770"/>
      <c r="AU754" s="770"/>
      <c r="AV754" s="770"/>
      <c r="AW754" s="770"/>
      <c r="AX754" s="770"/>
      <c r="AY754" s="770"/>
    </row>
    <row r="755">
      <c r="B755" s="813"/>
      <c r="G755" s="1383"/>
      <c r="AL755" s="1381"/>
      <c r="AM755" s="770"/>
      <c r="AN755" s="801"/>
      <c r="AO755" s="801"/>
      <c r="AP755" s="801"/>
      <c r="AQ755" s="770"/>
      <c r="AR755" s="1382"/>
      <c r="AS755" s="770"/>
      <c r="AT755" s="770"/>
      <c r="AU755" s="770"/>
      <c r="AV755" s="770"/>
      <c r="AW755" s="770"/>
      <c r="AX755" s="770"/>
      <c r="AY755" s="770"/>
    </row>
    <row r="756">
      <c r="B756" s="813"/>
      <c r="G756" s="1383"/>
      <c r="AL756" s="1381"/>
      <c r="AM756" s="770"/>
      <c r="AN756" s="801"/>
      <c r="AO756" s="801"/>
      <c r="AP756" s="801"/>
      <c r="AQ756" s="770"/>
      <c r="AR756" s="1382"/>
      <c r="AS756" s="770"/>
      <c r="AT756" s="770"/>
      <c r="AU756" s="770"/>
      <c r="AV756" s="770"/>
      <c r="AW756" s="770"/>
      <c r="AX756" s="770"/>
      <c r="AY756" s="770"/>
    </row>
    <row r="757">
      <c r="B757" s="813"/>
      <c r="G757" s="1383"/>
      <c r="AL757" s="1381"/>
      <c r="AM757" s="770"/>
      <c r="AN757" s="801"/>
      <c r="AO757" s="801"/>
      <c r="AP757" s="801"/>
      <c r="AQ757" s="770"/>
      <c r="AR757" s="1382"/>
      <c r="AS757" s="770"/>
      <c r="AT757" s="770"/>
      <c r="AU757" s="770"/>
      <c r="AV757" s="770"/>
      <c r="AW757" s="770"/>
      <c r="AX757" s="770"/>
      <c r="AY757" s="770"/>
    </row>
    <row r="758">
      <c r="B758" s="813"/>
      <c r="G758" s="1383"/>
      <c r="AL758" s="1381"/>
      <c r="AM758" s="770"/>
      <c r="AN758" s="801"/>
      <c r="AO758" s="801"/>
      <c r="AP758" s="801"/>
      <c r="AQ758" s="770"/>
      <c r="AR758" s="1382"/>
      <c r="AS758" s="770"/>
      <c r="AT758" s="770"/>
      <c r="AU758" s="770"/>
      <c r="AV758" s="770"/>
      <c r="AW758" s="770"/>
      <c r="AX758" s="770"/>
      <c r="AY758" s="770"/>
    </row>
    <row r="759">
      <c r="B759" s="813"/>
      <c r="G759" s="1383"/>
      <c r="AL759" s="1381"/>
      <c r="AM759" s="770"/>
      <c r="AN759" s="801"/>
      <c r="AO759" s="801"/>
      <c r="AP759" s="801"/>
      <c r="AQ759" s="770"/>
      <c r="AR759" s="1382"/>
      <c r="AS759" s="770"/>
      <c r="AT759" s="770"/>
      <c r="AU759" s="770"/>
      <c r="AV759" s="770"/>
      <c r="AW759" s="770"/>
      <c r="AX759" s="770"/>
      <c r="AY759" s="770"/>
    </row>
    <row r="760">
      <c r="B760" s="813"/>
      <c r="G760" s="1383"/>
      <c r="AL760" s="1381"/>
      <c r="AM760" s="770"/>
      <c r="AN760" s="801"/>
      <c r="AO760" s="801"/>
      <c r="AP760" s="801"/>
      <c r="AQ760" s="770"/>
      <c r="AR760" s="1382"/>
      <c r="AS760" s="770"/>
      <c r="AT760" s="770"/>
      <c r="AU760" s="770"/>
      <c r="AV760" s="770"/>
      <c r="AW760" s="770"/>
      <c r="AX760" s="770"/>
      <c r="AY760" s="770"/>
    </row>
    <row r="761">
      <c r="B761" s="813"/>
      <c r="G761" s="1383"/>
      <c r="AL761" s="1381"/>
      <c r="AM761" s="770"/>
      <c r="AN761" s="801"/>
      <c r="AO761" s="801"/>
      <c r="AP761" s="801"/>
      <c r="AQ761" s="770"/>
      <c r="AR761" s="1382"/>
      <c r="AS761" s="770"/>
      <c r="AT761" s="770"/>
      <c r="AU761" s="770"/>
      <c r="AV761" s="770"/>
      <c r="AW761" s="770"/>
      <c r="AX761" s="770"/>
      <c r="AY761" s="770"/>
    </row>
    <row r="762">
      <c r="B762" s="813"/>
      <c r="G762" s="1383"/>
      <c r="AL762" s="1381"/>
      <c r="AM762" s="770"/>
      <c r="AN762" s="801"/>
      <c r="AO762" s="801"/>
      <c r="AP762" s="801"/>
      <c r="AQ762" s="770"/>
      <c r="AR762" s="1382"/>
      <c r="AS762" s="770"/>
      <c r="AT762" s="770"/>
      <c r="AU762" s="770"/>
      <c r="AV762" s="770"/>
      <c r="AW762" s="770"/>
      <c r="AX762" s="770"/>
      <c r="AY762" s="770"/>
    </row>
    <row r="763">
      <c r="B763" s="813"/>
      <c r="G763" s="1383"/>
      <c r="AL763" s="1381"/>
      <c r="AM763" s="770"/>
      <c r="AN763" s="801"/>
      <c r="AO763" s="801"/>
      <c r="AP763" s="801"/>
      <c r="AQ763" s="770"/>
      <c r="AR763" s="1382"/>
      <c r="AS763" s="770"/>
      <c r="AT763" s="770"/>
      <c r="AU763" s="770"/>
      <c r="AV763" s="770"/>
      <c r="AW763" s="770"/>
      <c r="AX763" s="770"/>
      <c r="AY763" s="770"/>
    </row>
    <row r="764">
      <c r="B764" s="813"/>
      <c r="G764" s="1383"/>
      <c r="AL764" s="1381"/>
      <c r="AM764" s="770"/>
      <c r="AN764" s="801"/>
      <c r="AO764" s="801"/>
      <c r="AP764" s="801"/>
      <c r="AQ764" s="770"/>
      <c r="AR764" s="1382"/>
      <c r="AS764" s="770"/>
      <c r="AT764" s="770"/>
      <c r="AU764" s="770"/>
      <c r="AV764" s="770"/>
      <c r="AW764" s="770"/>
      <c r="AX764" s="770"/>
      <c r="AY764" s="770"/>
    </row>
    <row r="765">
      <c r="B765" s="813"/>
      <c r="G765" s="1383"/>
      <c r="AL765" s="1381"/>
      <c r="AM765" s="770"/>
      <c r="AN765" s="801"/>
      <c r="AO765" s="801"/>
      <c r="AP765" s="801"/>
      <c r="AQ765" s="770"/>
      <c r="AR765" s="1382"/>
      <c r="AS765" s="770"/>
      <c r="AT765" s="770"/>
      <c r="AU765" s="770"/>
      <c r="AV765" s="770"/>
      <c r="AW765" s="770"/>
      <c r="AX765" s="770"/>
      <c r="AY765" s="770"/>
    </row>
    <row r="766">
      <c r="B766" s="813"/>
      <c r="G766" s="1383"/>
      <c r="AL766" s="1381"/>
      <c r="AM766" s="770"/>
      <c r="AN766" s="801"/>
      <c r="AO766" s="801"/>
      <c r="AP766" s="801"/>
      <c r="AQ766" s="770"/>
      <c r="AR766" s="1382"/>
      <c r="AS766" s="770"/>
      <c r="AT766" s="770"/>
      <c r="AU766" s="770"/>
      <c r="AV766" s="770"/>
      <c r="AW766" s="770"/>
      <c r="AX766" s="770"/>
      <c r="AY766" s="770"/>
    </row>
    <row r="767">
      <c r="B767" s="813"/>
      <c r="G767" s="1383"/>
      <c r="AL767" s="1381"/>
      <c r="AM767" s="770"/>
      <c r="AN767" s="801"/>
      <c r="AO767" s="801"/>
      <c r="AP767" s="801"/>
      <c r="AQ767" s="770"/>
      <c r="AR767" s="1382"/>
      <c r="AS767" s="770"/>
      <c r="AT767" s="770"/>
      <c r="AU767" s="770"/>
      <c r="AV767" s="770"/>
      <c r="AW767" s="770"/>
      <c r="AX767" s="770"/>
      <c r="AY767" s="770"/>
    </row>
    <row r="768">
      <c r="B768" s="813"/>
      <c r="G768" s="1383"/>
      <c r="AL768" s="1381"/>
      <c r="AM768" s="770"/>
      <c r="AN768" s="801"/>
      <c r="AO768" s="801"/>
      <c r="AP768" s="801"/>
      <c r="AQ768" s="770"/>
      <c r="AR768" s="1382"/>
      <c r="AS768" s="770"/>
      <c r="AT768" s="770"/>
      <c r="AU768" s="770"/>
      <c r="AV768" s="770"/>
      <c r="AW768" s="770"/>
      <c r="AX768" s="770"/>
      <c r="AY768" s="770"/>
    </row>
    <row r="769">
      <c r="B769" s="813"/>
      <c r="G769" s="1383"/>
      <c r="AL769" s="1381"/>
      <c r="AM769" s="770"/>
      <c r="AN769" s="801"/>
      <c r="AO769" s="801"/>
      <c r="AP769" s="801"/>
      <c r="AQ769" s="770"/>
      <c r="AR769" s="1382"/>
      <c r="AS769" s="770"/>
      <c r="AT769" s="770"/>
      <c r="AU769" s="770"/>
      <c r="AV769" s="770"/>
      <c r="AW769" s="770"/>
      <c r="AX769" s="770"/>
      <c r="AY769" s="770"/>
    </row>
    <row r="770">
      <c r="B770" s="813"/>
      <c r="G770" s="1383"/>
      <c r="AL770" s="1381"/>
      <c r="AM770" s="770"/>
      <c r="AN770" s="801"/>
      <c r="AO770" s="801"/>
      <c r="AP770" s="801"/>
      <c r="AQ770" s="770"/>
      <c r="AR770" s="1382"/>
      <c r="AS770" s="770"/>
      <c r="AT770" s="770"/>
      <c r="AU770" s="770"/>
      <c r="AV770" s="770"/>
      <c r="AW770" s="770"/>
      <c r="AX770" s="770"/>
      <c r="AY770" s="770"/>
    </row>
    <row r="771">
      <c r="B771" s="813"/>
      <c r="G771" s="1383"/>
      <c r="AL771" s="1381"/>
      <c r="AM771" s="770"/>
      <c r="AN771" s="801"/>
      <c r="AO771" s="801"/>
      <c r="AP771" s="801"/>
      <c r="AQ771" s="770"/>
      <c r="AR771" s="1382"/>
      <c r="AS771" s="770"/>
      <c r="AT771" s="770"/>
      <c r="AU771" s="770"/>
      <c r="AV771" s="770"/>
      <c r="AW771" s="770"/>
      <c r="AX771" s="770"/>
      <c r="AY771" s="770"/>
    </row>
    <row r="772">
      <c r="B772" s="813"/>
      <c r="G772" s="1383"/>
      <c r="AL772" s="1381"/>
      <c r="AM772" s="770"/>
      <c r="AN772" s="801"/>
      <c r="AO772" s="801"/>
      <c r="AP772" s="801"/>
      <c r="AQ772" s="770"/>
      <c r="AR772" s="1382"/>
      <c r="AS772" s="770"/>
      <c r="AT772" s="770"/>
      <c r="AU772" s="770"/>
      <c r="AV772" s="770"/>
      <c r="AW772" s="770"/>
      <c r="AX772" s="770"/>
      <c r="AY772" s="770"/>
    </row>
    <row r="773">
      <c r="B773" s="813"/>
      <c r="G773" s="1383"/>
      <c r="AL773" s="1381"/>
      <c r="AM773" s="770"/>
      <c r="AN773" s="801"/>
      <c r="AO773" s="801"/>
      <c r="AP773" s="801"/>
      <c r="AQ773" s="770"/>
      <c r="AR773" s="1382"/>
      <c r="AS773" s="770"/>
      <c r="AT773" s="770"/>
      <c r="AU773" s="770"/>
      <c r="AV773" s="770"/>
      <c r="AW773" s="770"/>
      <c r="AX773" s="770"/>
      <c r="AY773" s="770"/>
    </row>
    <row r="774">
      <c r="B774" s="813"/>
      <c r="G774" s="1383"/>
      <c r="AL774" s="1381"/>
      <c r="AM774" s="770"/>
      <c r="AN774" s="801"/>
      <c r="AO774" s="801"/>
      <c r="AP774" s="801"/>
      <c r="AQ774" s="770"/>
      <c r="AR774" s="1382"/>
      <c r="AS774" s="770"/>
      <c r="AT774" s="770"/>
      <c r="AU774" s="770"/>
      <c r="AV774" s="770"/>
      <c r="AW774" s="770"/>
      <c r="AX774" s="770"/>
      <c r="AY774" s="770"/>
    </row>
    <row r="775">
      <c r="B775" s="813"/>
      <c r="G775" s="1383"/>
      <c r="AL775" s="1381"/>
      <c r="AM775" s="770"/>
      <c r="AN775" s="801"/>
      <c r="AO775" s="801"/>
      <c r="AP775" s="801"/>
      <c r="AQ775" s="770"/>
      <c r="AR775" s="1382"/>
      <c r="AS775" s="770"/>
      <c r="AT775" s="770"/>
      <c r="AU775" s="770"/>
      <c r="AV775" s="770"/>
      <c r="AW775" s="770"/>
      <c r="AX775" s="770"/>
      <c r="AY775" s="770"/>
    </row>
    <row r="776">
      <c r="B776" s="813"/>
      <c r="G776" s="1383"/>
      <c r="AL776" s="1381"/>
      <c r="AM776" s="770"/>
      <c r="AN776" s="801"/>
      <c r="AO776" s="801"/>
      <c r="AP776" s="801"/>
      <c r="AQ776" s="770"/>
      <c r="AR776" s="1382"/>
      <c r="AS776" s="770"/>
      <c r="AT776" s="770"/>
      <c r="AU776" s="770"/>
      <c r="AV776" s="770"/>
      <c r="AW776" s="770"/>
      <c r="AX776" s="770"/>
      <c r="AY776" s="770"/>
    </row>
    <row r="777">
      <c r="B777" s="813"/>
      <c r="G777" s="1383"/>
      <c r="AL777" s="1381"/>
      <c r="AM777" s="770"/>
      <c r="AN777" s="801"/>
      <c r="AO777" s="801"/>
      <c r="AP777" s="801"/>
      <c r="AQ777" s="770"/>
      <c r="AR777" s="1382"/>
      <c r="AS777" s="770"/>
      <c r="AT777" s="770"/>
      <c r="AU777" s="770"/>
      <c r="AV777" s="770"/>
      <c r="AW777" s="770"/>
      <c r="AX777" s="770"/>
      <c r="AY777" s="770"/>
    </row>
    <row r="778">
      <c r="B778" s="813"/>
      <c r="G778" s="1383"/>
      <c r="AL778" s="1381"/>
      <c r="AM778" s="770"/>
      <c r="AN778" s="801"/>
      <c r="AO778" s="801"/>
      <c r="AP778" s="801"/>
      <c r="AQ778" s="770"/>
      <c r="AR778" s="1382"/>
      <c r="AS778" s="770"/>
      <c r="AT778" s="770"/>
      <c r="AU778" s="770"/>
      <c r="AV778" s="770"/>
      <c r="AW778" s="770"/>
      <c r="AX778" s="770"/>
      <c r="AY778" s="770"/>
    </row>
    <row r="779">
      <c r="B779" s="813"/>
      <c r="G779" s="1383"/>
      <c r="AL779" s="1381"/>
      <c r="AM779" s="770"/>
      <c r="AN779" s="801"/>
      <c r="AO779" s="801"/>
      <c r="AP779" s="801"/>
      <c r="AQ779" s="770"/>
      <c r="AR779" s="1382"/>
      <c r="AS779" s="770"/>
      <c r="AT779" s="770"/>
      <c r="AU779" s="770"/>
      <c r="AV779" s="770"/>
      <c r="AW779" s="770"/>
      <c r="AX779" s="770"/>
      <c r="AY779" s="770"/>
    </row>
    <row r="780">
      <c r="B780" s="813"/>
      <c r="G780" s="1383"/>
      <c r="AL780" s="1381"/>
      <c r="AM780" s="770"/>
      <c r="AN780" s="801"/>
      <c r="AO780" s="801"/>
      <c r="AP780" s="801"/>
      <c r="AQ780" s="770"/>
      <c r="AR780" s="1382"/>
      <c r="AS780" s="770"/>
      <c r="AT780" s="770"/>
      <c r="AU780" s="770"/>
      <c r="AV780" s="770"/>
      <c r="AW780" s="770"/>
      <c r="AX780" s="770"/>
      <c r="AY780" s="770"/>
    </row>
    <row r="781">
      <c r="B781" s="813"/>
      <c r="G781" s="1383"/>
      <c r="AL781" s="1381"/>
      <c r="AM781" s="770"/>
      <c r="AN781" s="801"/>
      <c r="AO781" s="801"/>
      <c r="AP781" s="801"/>
      <c r="AQ781" s="770"/>
      <c r="AR781" s="1382"/>
      <c r="AS781" s="770"/>
      <c r="AT781" s="770"/>
      <c r="AU781" s="770"/>
      <c r="AV781" s="770"/>
      <c r="AW781" s="770"/>
      <c r="AX781" s="770"/>
      <c r="AY781" s="770"/>
    </row>
    <row r="782">
      <c r="B782" s="813"/>
      <c r="G782" s="1383"/>
      <c r="AL782" s="1381"/>
      <c r="AM782" s="770"/>
      <c r="AN782" s="801"/>
      <c r="AO782" s="801"/>
      <c r="AP782" s="801"/>
      <c r="AQ782" s="770"/>
      <c r="AR782" s="1382"/>
      <c r="AS782" s="770"/>
      <c r="AT782" s="770"/>
      <c r="AU782" s="770"/>
      <c r="AV782" s="770"/>
      <c r="AW782" s="770"/>
      <c r="AX782" s="770"/>
      <c r="AY782" s="770"/>
    </row>
    <row r="783">
      <c r="B783" s="813"/>
      <c r="G783" s="1383"/>
      <c r="AL783" s="1381"/>
      <c r="AM783" s="770"/>
      <c r="AN783" s="801"/>
      <c r="AO783" s="801"/>
      <c r="AP783" s="801"/>
      <c r="AQ783" s="770"/>
      <c r="AR783" s="1382"/>
      <c r="AS783" s="770"/>
      <c r="AT783" s="770"/>
      <c r="AU783" s="770"/>
      <c r="AV783" s="770"/>
      <c r="AW783" s="770"/>
      <c r="AX783" s="770"/>
      <c r="AY783" s="770"/>
    </row>
    <row r="784">
      <c r="B784" s="813"/>
      <c r="G784" s="1383"/>
      <c r="AL784" s="1381"/>
      <c r="AM784" s="770"/>
      <c r="AN784" s="801"/>
      <c r="AO784" s="801"/>
      <c r="AP784" s="801"/>
      <c r="AQ784" s="770"/>
      <c r="AR784" s="1382"/>
      <c r="AS784" s="770"/>
      <c r="AT784" s="770"/>
      <c r="AU784" s="770"/>
      <c r="AV784" s="770"/>
      <c r="AW784" s="770"/>
      <c r="AX784" s="770"/>
      <c r="AY784" s="770"/>
    </row>
    <row r="785">
      <c r="B785" s="813"/>
      <c r="G785" s="1383"/>
      <c r="AL785" s="1381"/>
      <c r="AM785" s="770"/>
      <c r="AN785" s="801"/>
      <c r="AO785" s="801"/>
      <c r="AP785" s="801"/>
      <c r="AQ785" s="770"/>
      <c r="AR785" s="1382"/>
      <c r="AS785" s="770"/>
      <c r="AT785" s="770"/>
      <c r="AU785" s="770"/>
      <c r="AV785" s="770"/>
      <c r="AW785" s="770"/>
      <c r="AX785" s="770"/>
      <c r="AY785" s="770"/>
    </row>
    <row r="786">
      <c r="B786" s="813"/>
      <c r="G786" s="1383"/>
      <c r="AL786" s="1381"/>
      <c r="AM786" s="770"/>
      <c r="AN786" s="801"/>
      <c r="AO786" s="801"/>
      <c r="AP786" s="801"/>
      <c r="AQ786" s="770"/>
      <c r="AR786" s="1382"/>
      <c r="AS786" s="770"/>
      <c r="AT786" s="770"/>
      <c r="AU786" s="770"/>
      <c r="AV786" s="770"/>
      <c r="AW786" s="770"/>
      <c r="AX786" s="770"/>
      <c r="AY786" s="770"/>
    </row>
    <row r="787">
      <c r="B787" s="813"/>
      <c r="G787" s="1383"/>
      <c r="AL787" s="1381"/>
      <c r="AM787" s="770"/>
      <c r="AN787" s="801"/>
      <c r="AO787" s="801"/>
      <c r="AP787" s="801"/>
      <c r="AQ787" s="770"/>
      <c r="AR787" s="1382"/>
      <c r="AS787" s="770"/>
      <c r="AT787" s="770"/>
      <c r="AU787" s="770"/>
      <c r="AV787" s="770"/>
      <c r="AW787" s="770"/>
      <c r="AX787" s="770"/>
      <c r="AY787" s="770"/>
    </row>
    <row r="788">
      <c r="B788" s="813"/>
      <c r="G788" s="1383"/>
      <c r="AL788" s="1381"/>
      <c r="AM788" s="770"/>
      <c r="AN788" s="801"/>
      <c r="AO788" s="801"/>
      <c r="AP788" s="801"/>
      <c r="AQ788" s="770"/>
      <c r="AR788" s="1382"/>
      <c r="AS788" s="770"/>
      <c r="AT788" s="770"/>
      <c r="AU788" s="770"/>
      <c r="AV788" s="770"/>
      <c r="AW788" s="770"/>
      <c r="AX788" s="770"/>
      <c r="AY788" s="770"/>
    </row>
    <row r="789">
      <c r="B789" s="813"/>
      <c r="G789" s="1383"/>
      <c r="AL789" s="1381"/>
      <c r="AM789" s="770"/>
      <c r="AN789" s="801"/>
      <c r="AO789" s="801"/>
      <c r="AP789" s="801"/>
      <c r="AQ789" s="770"/>
      <c r="AR789" s="1382"/>
      <c r="AS789" s="770"/>
      <c r="AT789" s="770"/>
      <c r="AU789" s="770"/>
      <c r="AV789" s="770"/>
      <c r="AW789" s="770"/>
      <c r="AX789" s="770"/>
      <c r="AY789" s="770"/>
    </row>
    <row r="790">
      <c r="B790" s="813"/>
      <c r="G790" s="1383"/>
      <c r="AL790" s="1381"/>
      <c r="AM790" s="770"/>
      <c r="AN790" s="801"/>
      <c r="AO790" s="801"/>
      <c r="AP790" s="801"/>
      <c r="AQ790" s="770"/>
      <c r="AR790" s="1382"/>
      <c r="AS790" s="770"/>
      <c r="AT790" s="770"/>
      <c r="AU790" s="770"/>
      <c r="AV790" s="770"/>
      <c r="AW790" s="770"/>
      <c r="AX790" s="770"/>
      <c r="AY790" s="770"/>
    </row>
    <row r="791">
      <c r="B791" s="813"/>
      <c r="G791" s="1383"/>
      <c r="AL791" s="1381"/>
      <c r="AM791" s="770"/>
      <c r="AN791" s="801"/>
      <c r="AO791" s="801"/>
      <c r="AP791" s="801"/>
      <c r="AQ791" s="770"/>
      <c r="AR791" s="1382"/>
      <c r="AS791" s="770"/>
      <c r="AT791" s="770"/>
      <c r="AU791" s="770"/>
      <c r="AV791" s="770"/>
      <c r="AW791" s="770"/>
      <c r="AX791" s="770"/>
      <c r="AY791" s="770"/>
    </row>
    <row r="792">
      <c r="B792" s="813"/>
      <c r="G792" s="1383"/>
      <c r="AL792" s="1381"/>
      <c r="AM792" s="770"/>
      <c r="AN792" s="801"/>
      <c r="AO792" s="801"/>
      <c r="AP792" s="801"/>
      <c r="AQ792" s="770"/>
      <c r="AR792" s="1382"/>
      <c r="AS792" s="770"/>
      <c r="AT792" s="770"/>
      <c r="AU792" s="770"/>
      <c r="AV792" s="770"/>
      <c r="AW792" s="770"/>
      <c r="AX792" s="770"/>
      <c r="AY792" s="770"/>
    </row>
    <row r="793">
      <c r="B793" s="813"/>
      <c r="G793" s="1383"/>
      <c r="AL793" s="1381"/>
      <c r="AM793" s="770"/>
      <c r="AN793" s="801"/>
      <c r="AO793" s="801"/>
      <c r="AP793" s="801"/>
      <c r="AQ793" s="770"/>
      <c r="AR793" s="1382"/>
      <c r="AS793" s="770"/>
      <c r="AT793" s="770"/>
      <c r="AU793" s="770"/>
      <c r="AV793" s="770"/>
      <c r="AW793" s="770"/>
      <c r="AX793" s="770"/>
      <c r="AY793" s="770"/>
    </row>
    <row r="794">
      <c r="B794" s="813"/>
      <c r="G794" s="1383"/>
      <c r="AL794" s="1381"/>
      <c r="AM794" s="770"/>
      <c r="AN794" s="801"/>
      <c r="AO794" s="801"/>
      <c r="AP794" s="801"/>
      <c r="AQ794" s="770"/>
      <c r="AR794" s="1382"/>
      <c r="AS794" s="770"/>
      <c r="AT794" s="770"/>
      <c r="AU794" s="770"/>
      <c r="AV794" s="770"/>
      <c r="AW794" s="770"/>
      <c r="AX794" s="770"/>
      <c r="AY794" s="770"/>
    </row>
    <row r="795">
      <c r="B795" s="813"/>
      <c r="G795" s="1383"/>
      <c r="AL795" s="1381"/>
      <c r="AM795" s="770"/>
      <c r="AN795" s="801"/>
      <c r="AO795" s="801"/>
      <c r="AP795" s="801"/>
      <c r="AQ795" s="770"/>
      <c r="AR795" s="1382"/>
      <c r="AS795" s="770"/>
      <c r="AT795" s="770"/>
      <c r="AU795" s="770"/>
      <c r="AV795" s="770"/>
      <c r="AW795" s="770"/>
      <c r="AX795" s="770"/>
      <c r="AY795" s="770"/>
    </row>
    <row r="796">
      <c r="B796" s="813"/>
      <c r="G796" s="1383"/>
      <c r="AL796" s="1381"/>
      <c r="AM796" s="770"/>
      <c r="AN796" s="801"/>
      <c r="AO796" s="801"/>
      <c r="AP796" s="801"/>
      <c r="AQ796" s="770"/>
      <c r="AR796" s="1382"/>
      <c r="AS796" s="770"/>
      <c r="AT796" s="770"/>
      <c r="AU796" s="770"/>
      <c r="AV796" s="770"/>
      <c r="AW796" s="770"/>
      <c r="AX796" s="770"/>
      <c r="AY796" s="770"/>
    </row>
    <row r="797">
      <c r="B797" s="813"/>
      <c r="G797" s="1383"/>
      <c r="AL797" s="1381"/>
      <c r="AM797" s="770"/>
      <c r="AN797" s="801"/>
      <c r="AO797" s="801"/>
      <c r="AP797" s="801"/>
      <c r="AQ797" s="770"/>
      <c r="AR797" s="1382"/>
      <c r="AS797" s="770"/>
      <c r="AT797" s="770"/>
      <c r="AU797" s="770"/>
      <c r="AV797" s="770"/>
      <c r="AW797" s="770"/>
      <c r="AX797" s="770"/>
      <c r="AY797" s="770"/>
    </row>
    <row r="798">
      <c r="B798" s="813"/>
      <c r="G798" s="1383"/>
      <c r="AL798" s="1381"/>
      <c r="AM798" s="770"/>
      <c r="AN798" s="801"/>
      <c r="AO798" s="801"/>
      <c r="AP798" s="801"/>
      <c r="AQ798" s="770"/>
      <c r="AR798" s="1382"/>
      <c r="AS798" s="770"/>
      <c r="AT798" s="770"/>
      <c r="AU798" s="770"/>
      <c r="AV798" s="770"/>
      <c r="AW798" s="770"/>
      <c r="AX798" s="770"/>
      <c r="AY798" s="770"/>
    </row>
    <row r="799">
      <c r="B799" s="813"/>
      <c r="G799" s="1383"/>
      <c r="AL799" s="1381"/>
      <c r="AM799" s="770"/>
      <c r="AN799" s="801"/>
      <c r="AO799" s="801"/>
      <c r="AP799" s="801"/>
      <c r="AQ799" s="770"/>
      <c r="AR799" s="1382"/>
      <c r="AS799" s="770"/>
      <c r="AT799" s="770"/>
      <c r="AU799" s="770"/>
      <c r="AV799" s="770"/>
      <c r="AW799" s="770"/>
      <c r="AX799" s="770"/>
      <c r="AY799" s="770"/>
    </row>
    <row r="800">
      <c r="B800" s="813"/>
      <c r="G800" s="1383"/>
      <c r="AL800" s="1381"/>
      <c r="AM800" s="770"/>
      <c r="AN800" s="801"/>
      <c r="AO800" s="801"/>
      <c r="AP800" s="801"/>
      <c r="AQ800" s="770"/>
      <c r="AR800" s="1382"/>
      <c r="AS800" s="770"/>
      <c r="AT800" s="770"/>
      <c r="AU800" s="770"/>
      <c r="AV800" s="770"/>
      <c r="AW800" s="770"/>
      <c r="AX800" s="770"/>
      <c r="AY800" s="770"/>
    </row>
    <row r="801">
      <c r="B801" s="813"/>
      <c r="G801" s="1383"/>
      <c r="AL801" s="1381"/>
      <c r="AM801" s="770"/>
      <c r="AN801" s="801"/>
      <c r="AO801" s="801"/>
      <c r="AP801" s="801"/>
      <c r="AQ801" s="770"/>
      <c r="AR801" s="1382"/>
      <c r="AS801" s="770"/>
      <c r="AT801" s="770"/>
      <c r="AU801" s="770"/>
      <c r="AV801" s="770"/>
      <c r="AW801" s="770"/>
      <c r="AX801" s="770"/>
      <c r="AY801" s="770"/>
    </row>
    <row r="802">
      <c r="B802" s="813"/>
      <c r="G802" s="1383"/>
      <c r="AL802" s="1381"/>
      <c r="AM802" s="770"/>
      <c r="AN802" s="801"/>
      <c r="AO802" s="801"/>
      <c r="AP802" s="801"/>
      <c r="AQ802" s="770"/>
      <c r="AR802" s="1382"/>
      <c r="AS802" s="770"/>
      <c r="AT802" s="770"/>
      <c r="AU802" s="770"/>
      <c r="AV802" s="770"/>
      <c r="AW802" s="770"/>
      <c r="AX802" s="770"/>
      <c r="AY802" s="770"/>
    </row>
    <row r="803">
      <c r="B803" s="813"/>
      <c r="G803" s="1383"/>
      <c r="AL803" s="1381"/>
      <c r="AM803" s="770"/>
      <c r="AN803" s="801"/>
      <c r="AO803" s="801"/>
      <c r="AP803" s="801"/>
      <c r="AQ803" s="770"/>
      <c r="AR803" s="1382"/>
      <c r="AS803" s="770"/>
      <c r="AT803" s="770"/>
      <c r="AU803" s="770"/>
      <c r="AV803" s="770"/>
      <c r="AW803" s="770"/>
      <c r="AX803" s="770"/>
      <c r="AY803" s="770"/>
    </row>
    <row r="804">
      <c r="B804" s="813"/>
      <c r="G804" s="1383"/>
      <c r="AL804" s="1381"/>
      <c r="AM804" s="770"/>
      <c r="AN804" s="801"/>
      <c r="AO804" s="801"/>
      <c r="AP804" s="801"/>
      <c r="AQ804" s="770"/>
      <c r="AR804" s="1382"/>
      <c r="AS804" s="770"/>
      <c r="AT804" s="770"/>
      <c r="AU804" s="770"/>
      <c r="AV804" s="770"/>
      <c r="AW804" s="770"/>
      <c r="AX804" s="770"/>
      <c r="AY804" s="770"/>
    </row>
    <row r="805">
      <c r="B805" s="813"/>
      <c r="G805" s="1383"/>
      <c r="AL805" s="1381"/>
      <c r="AM805" s="770"/>
      <c r="AN805" s="801"/>
      <c r="AO805" s="801"/>
      <c r="AP805" s="801"/>
      <c r="AQ805" s="770"/>
      <c r="AR805" s="1382"/>
      <c r="AS805" s="770"/>
      <c r="AT805" s="770"/>
      <c r="AU805" s="770"/>
      <c r="AV805" s="770"/>
      <c r="AW805" s="770"/>
      <c r="AX805" s="770"/>
      <c r="AY805" s="770"/>
    </row>
    <row r="806">
      <c r="B806" s="813"/>
      <c r="G806" s="1383"/>
      <c r="AL806" s="1381"/>
      <c r="AM806" s="770"/>
      <c r="AN806" s="801"/>
      <c r="AO806" s="801"/>
      <c r="AP806" s="801"/>
      <c r="AQ806" s="770"/>
      <c r="AR806" s="1382"/>
      <c r="AS806" s="770"/>
      <c r="AT806" s="770"/>
      <c r="AU806" s="770"/>
      <c r="AV806" s="770"/>
      <c r="AW806" s="770"/>
      <c r="AX806" s="770"/>
      <c r="AY806" s="770"/>
    </row>
    <row r="807">
      <c r="B807" s="813"/>
      <c r="G807" s="1383"/>
      <c r="AL807" s="1381"/>
      <c r="AM807" s="770"/>
      <c r="AN807" s="801"/>
      <c r="AO807" s="801"/>
      <c r="AP807" s="801"/>
      <c r="AQ807" s="770"/>
      <c r="AR807" s="1382"/>
      <c r="AS807" s="770"/>
      <c r="AT807" s="770"/>
      <c r="AU807" s="770"/>
      <c r="AV807" s="770"/>
      <c r="AW807" s="770"/>
      <c r="AX807" s="770"/>
      <c r="AY807" s="770"/>
    </row>
    <row r="808">
      <c r="B808" s="813"/>
      <c r="G808" s="1383"/>
      <c r="AL808" s="1381"/>
      <c r="AM808" s="770"/>
      <c r="AN808" s="801"/>
      <c r="AO808" s="801"/>
      <c r="AP808" s="801"/>
      <c r="AQ808" s="770"/>
      <c r="AR808" s="1382"/>
      <c r="AS808" s="770"/>
      <c r="AT808" s="770"/>
      <c r="AU808" s="770"/>
      <c r="AV808" s="770"/>
      <c r="AW808" s="770"/>
      <c r="AX808" s="770"/>
      <c r="AY808" s="770"/>
    </row>
    <row r="809">
      <c r="B809" s="813"/>
      <c r="G809" s="1383"/>
      <c r="AL809" s="1381"/>
      <c r="AM809" s="770"/>
      <c r="AN809" s="801"/>
      <c r="AO809" s="801"/>
      <c r="AP809" s="801"/>
      <c r="AQ809" s="770"/>
      <c r="AR809" s="1382"/>
      <c r="AS809" s="770"/>
      <c r="AT809" s="770"/>
      <c r="AU809" s="770"/>
      <c r="AV809" s="770"/>
      <c r="AW809" s="770"/>
      <c r="AX809" s="770"/>
      <c r="AY809" s="770"/>
    </row>
    <row r="810">
      <c r="B810" s="813"/>
      <c r="G810" s="1383"/>
      <c r="AL810" s="1381"/>
      <c r="AM810" s="770"/>
      <c r="AN810" s="801"/>
      <c r="AO810" s="801"/>
      <c r="AP810" s="801"/>
      <c r="AQ810" s="770"/>
      <c r="AR810" s="1382"/>
      <c r="AS810" s="770"/>
      <c r="AT810" s="770"/>
      <c r="AU810" s="770"/>
      <c r="AV810" s="770"/>
      <c r="AW810" s="770"/>
      <c r="AX810" s="770"/>
      <c r="AY810" s="770"/>
    </row>
    <row r="811">
      <c r="B811" s="813"/>
      <c r="G811" s="1383"/>
      <c r="AL811" s="1381"/>
      <c r="AM811" s="770"/>
      <c r="AN811" s="801"/>
      <c r="AO811" s="801"/>
      <c r="AP811" s="801"/>
      <c r="AQ811" s="770"/>
      <c r="AR811" s="1382"/>
      <c r="AS811" s="770"/>
      <c r="AT811" s="770"/>
      <c r="AU811" s="770"/>
      <c r="AV811" s="770"/>
      <c r="AW811" s="770"/>
      <c r="AX811" s="770"/>
      <c r="AY811" s="770"/>
    </row>
    <row r="812">
      <c r="B812" s="813"/>
      <c r="G812" s="1383"/>
      <c r="AL812" s="1381"/>
      <c r="AM812" s="770"/>
      <c r="AN812" s="801"/>
      <c r="AO812" s="801"/>
      <c r="AP812" s="801"/>
      <c r="AQ812" s="770"/>
      <c r="AR812" s="1382"/>
      <c r="AS812" s="770"/>
      <c r="AT812" s="770"/>
      <c r="AU812" s="770"/>
      <c r="AV812" s="770"/>
      <c r="AW812" s="770"/>
      <c r="AX812" s="770"/>
      <c r="AY812" s="770"/>
    </row>
    <row r="813">
      <c r="B813" s="813"/>
      <c r="G813" s="1383"/>
      <c r="AL813" s="1381"/>
      <c r="AM813" s="770"/>
      <c r="AN813" s="801"/>
      <c r="AO813" s="801"/>
      <c r="AP813" s="801"/>
      <c r="AQ813" s="770"/>
      <c r="AR813" s="1382"/>
      <c r="AS813" s="770"/>
      <c r="AT813" s="770"/>
      <c r="AU813" s="770"/>
      <c r="AV813" s="770"/>
      <c r="AW813" s="770"/>
      <c r="AX813" s="770"/>
      <c r="AY813" s="770"/>
    </row>
    <row r="814">
      <c r="B814" s="813"/>
      <c r="G814" s="1383"/>
      <c r="AL814" s="1381"/>
      <c r="AM814" s="770"/>
      <c r="AN814" s="801"/>
      <c r="AO814" s="801"/>
      <c r="AP814" s="801"/>
      <c r="AQ814" s="770"/>
      <c r="AR814" s="1382"/>
      <c r="AS814" s="770"/>
      <c r="AT814" s="770"/>
      <c r="AU814" s="770"/>
      <c r="AV814" s="770"/>
      <c r="AW814" s="770"/>
      <c r="AX814" s="770"/>
      <c r="AY814" s="770"/>
    </row>
    <row r="815">
      <c r="B815" s="813"/>
      <c r="G815" s="1383"/>
      <c r="AL815" s="1381"/>
      <c r="AM815" s="770"/>
      <c r="AN815" s="801"/>
      <c r="AO815" s="801"/>
      <c r="AP815" s="801"/>
      <c r="AQ815" s="770"/>
      <c r="AR815" s="1382"/>
      <c r="AS815" s="770"/>
      <c r="AT815" s="770"/>
      <c r="AU815" s="770"/>
      <c r="AV815" s="770"/>
      <c r="AW815" s="770"/>
      <c r="AX815" s="770"/>
      <c r="AY815" s="770"/>
    </row>
    <row r="816">
      <c r="B816" s="813"/>
      <c r="G816" s="1383"/>
      <c r="AL816" s="1381"/>
      <c r="AM816" s="770"/>
      <c r="AN816" s="801"/>
      <c r="AO816" s="801"/>
      <c r="AP816" s="801"/>
      <c r="AQ816" s="770"/>
      <c r="AR816" s="1382"/>
      <c r="AS816" s="770"/>
      <c r="AT816" s="770"/>
      <c r="AU816" s="770"/>
      <c r="AV816" s="770"/>
      <c r="AW816" s="770"/>
      <c r="AX816" s="770"/>
      <c r="AY816" s="770"/>
    </row>
    <row r="817">
      <c r="B817" s="813"/>
      <c r="G817" s="1383"/>
      <c r="AL817" s="1381"/>
      <c r="AM817" s="770"/>
      <c r="AN817" s="801"/>
      <c r="AO817" s="801"/>
      <c r="AP817" s="801"/>
      <c r="AQ817" s="770"/>
      <c r="AR817" s="1382"/>
      <c r="AS817" s="770"/>
      <c r="AT817" s="770"/>
      <c r="AU817" s="770"/>
      <c r="AV817" s="770"/>
      <c r="AW817" s="770"/>
      <c r="AX817" s="770"/>
      <c r="AY817" s="770"/>
    </row>
    <row r="818">
      <c r="B818" s="813"/>
      <c r="G818" s="1383"/>
      <c r="AL818" s="1381"/>
      <c r="AM818" s="770"/>
      <c r="AN818" s="801"/>
      <c r="AO818" s="801"/>
      <c r="AP818" s="801"/>
      <c r="AQ818" s="770"/>
      <c r="AR818" s="1382"/>
      <c r="AS818" s="770"/>
      <c r="AT818" s="770"/>
      <c r="AU818" s="770"/>
      <c r="AV818" s="770"/>
      <c r="AW818" s="770"/>
      <c r="AX818" s="770"/>
      <c r="AY818" s="770"/>
    </row>
    <row r="819">
      <c r="B819" s="813"/>
      <c r="G819" s="1383"/>
      <c r="AL819" s="1381"/>
      <c r="AM819" s="770"/>
      <c r="AN819" s="801"/>
      <c r="AO819" s="801"/>
      <c r="AP819" s="801"/>
      <c r="AQ819" s="770"/>
      <c r="AR819" s="1382"/>
      <c r="AS819" s="770"/>
      <c r="AT819" s="770"/>
      <c r="AU819" s="770"/>
      <c r="AV819" s="770"/>
      <c r="AW819" s="770"/>
      <c r="AX819" s="770"/>
      <c r="AY819" s="770"/>
    </row>
    <row r="820">
      <c r="B820" s="813"/>
      <c r="G820" s="1383"/>
      <c r="AL820" s="1381"/>
      <c r="AM820" s="770"/>
      <c r="AN820" s="801"/>
      <c r="AO820" s="801"/>
      <c r="AP820" s="801"/>
      <c r="AQ820" s="770"/>
      <c r="AR820" s="1382"/>
      <c r="AS820" s="770"/>
      <c r="AT820" s="770"/>
      <c r="AU820" s="770"/>
      <c r="AV820" s="770"/>
      <c r="AW820" s="770"/>
      <c r="AX820" s="770"/>
      <c r="AY820" s="770"/>
    </row>
    <row r="821">
      <c r="B821" s="813"/>
      <c r="G821" s="1383"/>
      <c r="AL821" s="1381"/>
      <c r="AM821" s="770"/>
      <c r="AN821" s="801"/>
      <c r="AO821" s="801"/>
      <c r="AP821" s="801"/>
      <c r="AQ821" s="770"/>
      <c r="AR821" s="1382"/>
      <c r="AS821" s="770"/>
      <c r="AT821" s="770"/>
      <c r="AU821" s="770"/>
      <c r="AV821" s="770"/>
      <c r="AW821" s="770"/>
      <c r="AX821" s="770"/>
      <c r="AY821" s="770"/>
    </row>
    <row r="822">
      <c r="B822" s="813"/>
      <c r="G822" s="1383"/>
      <c r="AL822" s="1381"/>
      <c r="AM822" s="770"/>
      <c r="AN822" s="801"/>
      <c r="AO822" s="801"/>
      <c r="AP822" s="801"/>
      <c r="AQ822" s="770"/>
      <c r="AR822" s="1382"/>
      <c r="AS822" s="770"/>
      <c r="AT822" s="770"/>
      <c r="AU822" s="770"/>
      <c r="AV822" s="770"/>
      <c r="AW822" s="770"/>
      <c r="AX822" s="770"/>
      <c r="AY822" s="770"/>
    </row>
    <row r="823">
      <c r="B823" s="813"/>
      <c r="G823" s="1383"/>
      <c r="AL823" s="1381"/>
      <c r="AM823" s="770"/>
      <c r="AN823" s="801"/>
      <c r="AO823" s="801"/>
      <c r="AP823" s="801"/>
      <c r="AQ823" s="770"/>
      <c r="AR823" s="1382"/>
      <c r="AS823" s="770"/>
      <c r="AT823" s="770"/>
      <c r="AU823" s="770"/>
      <c r="AV823" s="770"/>
      <c r="AW823" s="770"/>
      <c r="AX823" s="770"/>
      <c r="AY823" s="770"/>
    </row>
    <row r="824">
      <c r="B824" s="813"/>
      <c r="G824" s="1383"/>
      <c r="AL824" s="1381"/>
      <c r="AM824" s="770"/>
      <c r="AN824" s="801"/>
      <c r="AO824" s="801"/>
      <c r="AP824" s="801"/>
      <c r="AQ824" s="770"/>
      <c r="AR824" s="1382"/>
      <c r="AS824" s="770"/>
      <c r="AT824" s="770"/>
      <c r="AU824" s="770"/>
      <c r="AV824" s="770"/>
      <c r="AW824" s="770"/>
      <c r="AX824" s="770"/>
      <c r="AY824" s="770"/>
    </row>
    <row r="825">
      <c r="B825" s="813"/>
      <c r="G825" s="1383"/>
      <c r="AL825" s="1381"/>
      <c r="AM825" s="770"/>
      <c r="AN825" s="801"/>
      <c r="AO825" s="801"/>
      <c r="AP825" s="801"/>
      <c r="AQ825" s="770"/>
      <c r="AR825" s="1382"/>
      <c r="AS825" s="770"/>
      <c r="AT825" s="770"/>
      <c r="AU825" s="770"/>
      <c r="AV825" s="770"/>
      <c r="AW825" s="770"/>
      <c r="AX825" s="770"/>
      <c r="AY825" s="770"/>
    </row>
    <row r="826">
      <c r="B826" s="813"/>
      <c r="G826" s="1383"/>
      <c r="AL826" s="1381"/>
      <c r="AM826" s="770"/>
      <c r="AN826" s="801"/>
      <c r="AO826" s="801"/>
      <c r="AP826" s="801"/>
      <c r="AQ826" s="770"/>
      <c r="AR826" s="1382"/>
      <c r="AS826" s="770"/>
      <c r="AT826" s="770"/>
      <c r="AU826" s="770"/>
      <c r="AV826" s="770"/>
      <c r="AW826" s="770"/>
      <c r="AX826" s="770"/>
      <c r="AY826" s="770"/>
    </row>
    <row r="827">
      <c r="B827" s="813"/>
      <c r="G827" s="1383"/>
      <c r="AL827" s="1381"/>
      <c r="AM827" s="770"/>
      <c r="AN827" s="801"/>
      <c r="AO827" s="801"/>
      <c r="AP827" s="801"/>
      <c r="AQ827" s="770"/>
      <c r="AR827" s="1382"/>
      <c r="AS827" s="770"/>
      <c r="AT827" s="770"/>
      <c r="AU827" s="770"/>
      <c r="AV827" s="770"/>
      <c r="AW827" s="770"/>
      <c r="AX827" s="770"/>
      <c r="AY827" s="770"/>
    </row>
    <row r="828">
      <c r="B828" s="813"/>
      <c r="G828" s="1383"/>
      <c r="AL828" s="1381"/>
      <c r="AM828" s="770"/>
      <c r="AN828" s="801"/>
      <c r="AO828" s="801"/>
      <c r="AP828" s="801"/>
      <c r="AQ828" s="770"/>
      <c r="AR828" s="1382"/>
      <c r="AS828" s="770"/>
      <c r="AT828" s="770"/>
      <c r="AU828" s="770"/>
      <c r="AV828" s="770"/>
      <c r="AW828" s="770"/>
      <c r="AX828" s="770"/>
      <c r="AY828" s="770"/>
    </row>
    <row r="829">
      <c r="B829" s="813"/>
      <c r="G829" s="1383"/>
      <c r="AL829" s="1381"/>
      <c r="AM829" s="770"/>
      <c r="AN829" s="801"/>
      <c r="AO829" s="801"/>
      <c r="AP829" s="801"/>
      <c r="AQ829" s="770"/>
      <c r="AR829" s="1382"/>
      <c r="AS829" s="770"/>
      <c r="AT829" s="770"/>
      <c r="AU829" s="770"/>
      <c r="AV829" s="770"/>
      <c r="AW829" s="770"/>
      <c r="AX829" s="770"/>
      <c r="AY829" s="770"/>
    </row>
    <row r="830">
      <c r="B830" s="813"/>
      <c r="G830" s="1383"/>
      <c r="AL830" s="1381"/>
      <c r="AM830" s="770"/>
      <c r="AN830" s="801"/>
      <c r="AO830" s="801"/>
      <c r="AP830" s="801"/>
      <c r="AQ830" s="770"/>
      <c r="AR830" s="1382"/>
      <c r="AS830" s="770"/>
      <c r="AT830" s="770"/>
      <c r="AU830" s="770"/>
      <c r="AV830" s="770"/>
      <c r="AW830" s="770"/>
      <c r="AX830" s="770"/>
      <c r="AY830" s="770"/>
    </row>
    <row r="831">
      <c r="B831" s="813"/>
      <c r="G831" s="1383"/>
      <c r="AL831" s="1381"/>
      <c r="AM831" s="770"/>
      <c r="AN831" s="801"/>
      <c r="AO831" s="801"/>
      <c r="AP831" s="801"/>
      <c r="AQ831" s="770"/>
      <c r="AR831" s="1382"/>
      <c r="AS831" s="770"/>
      <c r="AT831" s="770"/>
      <c r="AU831" s="770"/>
      <c r="AV831" s="770"/>
      <c r="AW831" s="770"/>
      <c r="AX831" s="770"/>
      <c r="AY831" s="770"/>
    </row>
    <row r="832">
      <c r="B832" s="813"/>
      <c r="G832" s="1383"/>
      <c r="AL832" s="1381"/>
      <c r="AM832" s="770"/>
      <c r="AN832" s="801"/>
      <c r="AO832" s="801"/>
      <c r="AP832" s="801"/>
      <c r="AQ832" s="770"/>
      <c r="AR832" s="1382"/>
      <c r="AS832" s="770"/>
      <c r="AT832" s="770"/>
      <c r="AU832" s="770"/>
      <c r="AV832" s="770"/>
      <c r="AW832" s="770"/>
      <c r="AX832" s="770"/>
      <c r="AY832" s="770"/>
    </row>
    <row r="833">
      <c r="B833" s="813"/>
      <c r="G833" s="1383"/>
      <c r="AL833" s="1381"/>
      <c r="AM833" s="770"/>
      <c r="AN833" s="801"/>
      <c r="AO833" s="801"/>
      <c r="AP833" s="801"/>
      <c r="AQ833" s="770"/>
      <c r="AR833" s="1382"/>
      <c r="AS833" s="770"/>
      <c r="AT833" s="770"/>
      <c r="AU833" s="770"/>
      <c r="AV833" s="770"/>
      <c r="AW833" s="770"/>
      <c r="AX833" s="770"/>
      <c r="AY833" s="770"/>
    </row>
    <row r="834">
      <c r="B834" s="813"/>
      <c r="G834" s="1383"/>
      <c r="AL834" s="1381"/>
      <c r="AM834" s="770"/>
      <c r="AN834" s="801"/>
      <c r="AO834" s="801"/>
      <c r="AP834" s="801"/>
      <c r="AQ834" s="770"/>
      <c r="AR834" s="1382"/>
      <c r="AS834" s="770"/>
      <c r="AT834" s="770"/>
      <c r="AU834" s="770"/>
      <c r="AV834" s="770"/>
      <c r="AW834" s="770"/>
      <c r="AX834" s="770"/>
      <c r="AY834" s="770"/>
    </row>
    <row r="835">
      <c r="B835" s="813"/>
      <c r="G835" s="1383"/>
      <c r="AL835" s="1381"/>
      <c r="AM835" s="770"/>
      <c r="AN835" s="801"/>
      <c r="AO835" s="801"/>
      <c r="AP835" s="801"/>
      <c r="AQ835" s="770"/>
      <c r="AR835" s="1382"/>
      <c r="AS835" s="770"/>
      <c r="AT835" s="770"/>
      <c r="AU835" s="770"/>
      <c r="AV835" s="770"/>
      <c r="AW835" s="770"/>
      <c r="AX835" s="770"/>
      <c r="AY835" s="770"/>
    </row>
    <row r="836">
      <c r="B836" s="813"/>
      <c r="G836" s="1383"/>
      <c r="AL836" s="1381"/>
      <c r="AM836" s="770"/>
      <c r="AN836" s="801"/>
      <c r="AO836" s="801"/>
      <c r="AP836" s="801"/>
      <c r="AQ836" s="770"/>
      <c r="AR836" s="1382"/>
      <c r="AS836" s="770"/>
      <c r="AT836" s="770"/>
      <c r="AU836" s="770"/>
      <c r="AV836" s="770"/>
      <c r="AW836" s="770"/>
      <c r="AX836" s="770"/>
      <c r="AY836" s="770"/>
    </row>
    <row r="837">
      <c r="B837" s="813"/>
      <c r="G837" s="1383"/>
      <c r="AL837" s="1381"/>
      <c r="AM837" s="770"/>
      <c r="AN837" s="801"/>
      <c r="AO837" s="801"/>
      <c r="AP837" s="801"/>
      <c r="AQ837" s="770"/>
      <c r="AR837" s="1382"/>
      <c r="AS837" s="770"/>
      <c r="AT837" s="770"/>
      <c r="AU837" s="770"/>
      <c r="AV837" s="770"/>
      <c r="AW837" s="770"/>
      <c r="AX837" s="770"/>
      <c r="AY837" s="770"/>
    </row>
    <row r="838">
      <c r="B838" s="813"/>
      <c r="G838" s="1383"/>
      <c r="AL838" s="1381"/>
      <c r="AM838" s="770"/>
      <c r="AN838" s="801"/>
      <c r="AO838" s="801"/>
      <c r="AP838" s="801"/>
      <c r="AQ838" s="770"/>
      <c r="AR838" s="1382"/>
      <c r="AS838" s="770"/>
      <c r="AT838" s="770"/>
      <c r="AU838" s="770"/>
      <c r="AV838" s="770"/>
      <c r="AW838" s="770"/>
      <c r="AX838" s="770"/>
      <c r="AY838" s="770"/>
    </row>
    <row r="839">
      <c r="B839" s="813"/>
      <c r="G839" s="1383"/>
      <c r="AL839" s="1381"/>
      <c r="AM839" s="770"/>
      <c r="AN839" s="801"/>
      <c r="AO839" s="801"/>
      <c r="AP839" s="801"/>
      <c r="AQ839" s="770"/>
      <c r="AR839" s="1382"/>
      <c r="AS839" s="770"/>
      <c r="AT839" s="770"/>
      <c r="AU839" s="770"/>
      <c r="AV839" s="770"/>
      <c r="AW839" s="770"/>
      <c r="AX839" s="770"/>
      <c r="AY839" s="770"/>
    </row>
    <row r="840">
      <c r="B840" s="813"/>
      <c r="G840" s="1383"/>
      <c r="AL840" s="1381"/>
      <c r="AM840" s="770"/>
      <c r="AN840" s="801"/>
      <c r="AO840" s="801"/>
      <c r="AP840" s="801"/>
      <c r="AQ840" s="770"/>
      <c r="AR840" s="1382"/>
      <c r="AS840" s="770"/>
      <c r="AT840" s="770"/>
      <c r="AU840" s="770"/>
      <c r="AV840" s="770"/>
      <c r="AW840" s="770"/>
      <c r="AX840" s="770"/>
      <c r="AY840" s="770"/>
    </row>
    <row r="841">
      <c r="B841" s="813"/>
      <c r="G841" s="1383"/>
      <c r="AL841" s="1381"/>
      <c r="AM841" s="770"/>
      <c r="AN841" s="801"/>
      <c r="AO841" s="801"/>
      <c r="AP841" s="801"/>
      <c r="AQ841" s="770"/>
      <c r="AR841" s="1382"/>
      <c r="AS841" s="770"/>
      <c r="AT841" s="770"/>
      <c r="AU841" s="770"/>
      <c r="AV841" s="770"/>
      <c r="AW841" s="770"/>
      <c r="AX841" s="770"/>
      <c r="AY841" s="770"/>
    </row>
    <row r="842">
      <c r="B842" s="813"/>
      <c r="G842" s="1383"/>
      <c r="AL842" s="1381"/>
      <c r="AM842" s="770"/>
      <c r="AN842" s="801"/>
      <c r="AO842" s="801"/>
      <c r="AP842" s="801"/>
      <c r="AQ842" s="770"/>
      <c r="AR842" s="1382"/>
      <c r="AS842" s="770"/>
      <c r="AT842" s="770"/>
      <c r="AU842" s="770"/>
      <c r="AV842" s="770"/>
      <c r="AW842" s="770"/>
      <c r="AX842" s="770"/>
      <c r="AY842" s="770"/>
    </row>
    <row r="843">
      <c r="B843" s="813"/>
      <c r="G843" s="1383"/>
      <c r="AL843" s="1381"/>
      <c r="AM843" s="770"/>
      <c r="AN843" s="801"/>
      <c r="AO843" s="801"/>
      <c r="AP843" s="801"/>
      <c r="AQ843" s="770"/>
      <c r="AR843" s="1382"/>
      <c r="AS843" s="770"/>
      <c r="AT843" s="770"/>
      <c r="AU843" s="770"/>
      <c r="AV843" s="770"/>
      <c r="AW843" s="770"/>
      <c r="AX843" s="770"/>
      <c r="AY843" s="770"/>
    </row>
    <row r="844">
      <c r="B844" s="813"/>
      <c r="G844" s="1383"/>
      <c r="AL844" s="1381"/>
      <c r="AM844" s="770"/>
      <c r="AN844" s="801"/>
      <c r="AO844" s="801"/>
      <c r="AP844" s="801"/>
      <c r="AQ844" s="770"/>
      <c r="AR844" s="1382"/>
      <c r="AS844" s="770"/>
      <c r="AT844" s="770"/>
      <c r="AU844" s="770"/>
      <c r="AV844" s="770"/>
      <c r="AW844" s="770"/>
      <c r="AX844" s="770"/>
      <c r="AY844" s="770"/>
    </row>
    <row r="845">
      <c r="B845" s="813"/>
      <c r="G845" s="1383"/>
      <c r="AL845" s="1381"/>
      <c r="AM845" s="770"/>
      <c r="AN845" s="801"/>
      <c r="AO845" s="801"/>
      <c r="AP845" s="801"/>
      <c r="AQ845" s="770"/>
      <c r="AR845" s="1382"/>
      <c r="AS845" s="770"/>
      <c r="AT845" s="770"/>
      <c r="AU845" s="770"/>
      <c r="AV845" s="770"/>
      <c r="AW845" s="770"/>
      <c r="AX845" s="770"/>
      <c r="AY845" s="770"/>
    </row>
    <row r="846">
      <c r="B846" s="813"/>
      <c r="G846" s="1383"/>
      <c r="AL846" s="1381"/>
      <c r="AM846" s="770"/>
      <c r="AN846" s="801"/>
      <c r="AO846" s="801"/>
      <c r="AP846" s="801"/>
      <c r="AQ846" s="770"/>
      <c r="AR846" s="1382"/>
      <c r="AS846" s="770"/>
      <c r="AT846" s="770"/>
      <c r="AU846" s="770"/>
      <c r="AV846" s="770"/>
      <c r="AW846" s="770"/>
      <c r="AX846" s="770"/>
      <c r="AY846" s="770"/>
    </row>
    <row r="847">
      <c r="B847" s="813"/>
      <c r="G847" s="1383"/>
      <c r="AL847" s="1381"/>
      <c r="AM847" s="770"/>
      <c r="AN847" s="801"/>
      <c r="AO847" s="801"/>
      <c r="AP847" s="801"/>
      <c r="AQ847" s="770"/>
      <c r="AR847" s="1382"/>
      <c r="AS847" s="770"/>
      <c r="AT847" s="770"/>
      <c r="AU847" s="770"/>
      <c r="AV847" s="770"/>
      <c r="AW847" s="770"/>
      <c r="AX847" s="770"/>
      <c r="AY847" s="770"/>
    </row>
    <row r="848">
      <c r="B848" s="813"/>
      <c r="G848" s="1383"/>
      <c r="AL848" s="1381"/>
      <c r="AM848" s="770"/>
      <c r="AN848" s="801"/>
      <c r="AO848" s="801"/>
      <c r="AP848" s="801"/>
      <c r="AQ848" s="770"/>
      <c r="AR848" s="1382"/>
      <c r="AS848" s="770"/>
      <c r="AT848" s="770"/>
      <c r="AU848" s="770"/>
      <c r="AV848" s="770"/>
      <c r="AW848" s="770"/>
      <c r="AX848" s="770"/>
      <c r="AY848" s="770"/>
    </row>
    <row r="849">
      <c r="B849" s="813"/>
      <c r="G849" s="1383"/>
      <c r="AL849" s="1381"/>
      <c r="AM849" s="770"/>
      <c r="AN849" s="801"/>
      <c r="AO849" s="801"/>
      <c r="AP849" s="801"/>
      <c r="AQ849" s="770"/>
      <c r="AR849" s="1382"/>
      <c r="AS849" s="770"/>
      <c r="AT849" s="770"/>
      <c r="AU849" s="770"/>
      <c r="AV849" s="770"/>
      <c r="AW849" s="770"/>
      <c r="AX849" s="770"/>
      <c r="AY849" s="770"/>
    </row>
    <row r="850">
      <c r="B850" s="813"/>
      <c r="G850" s="1383"/>
      <c r="AL850" s="1381"/>
      <c r="AM850" s="770"/>
      <c r="AN850" s="801"/>
      <c r="AO850" s="801"/>
      <c r="AP850" s="801"/>
      <c r="AQ850" s="770"/>
      <c r="AR850" s="1382"/>
      <c r="AS850" s="770"/>
      <c r="AT850" s="770"/>
      <c r="AU850" s="770"/>
      <c r="AV850" s="770"/>
      <c r="AW850" s="770"/>
      <c r="AX850" s="770"/>
      <c r="AY850" s="770"/>
    </row>
    <row r="851">
      <c r="B851" s="813"/>
      <c r="G851" s="1383"/>
      <c r="AL851" s="1381"/>
      <c r="AM851" s="770"/>
      <c r="AN851" s="801"/>
      <c r="AO851" s="801"/>
      <c r="AP851" s="801"/>
      <c r="AQ851" s="770"/>
      <c r="AR851" s="1382"/>
      <c r="AS851" s="770"/>
      <c r="AT851" s="770"/>
      <c r="AU851" s="770"/>
      <c r="AV851" s="770"/>
      <c r="AW851" s="770"/>
      <c r="AX851" s="770"/>
      <c r="AY851" s="770"/>
    </row>
    <row r="852">
      <c r="B852" s="813"/>
      <c r="G852" s="1383"/>
      <c r="AL852" s="1381"/>
      <c r="AM852" s="770"/>
      <c r="AN852" s="801"/>
      <c r="AO852" s="801"/>
      <c r="AP852" s="801"/>
      <c r="AQ852" s="770"/>
      <c r="AR852" s="1382"/>
      <c r="AS852" s="770"/>
      <c r="AT852" s="770"/>
      <c r="AU852" s="770"/>
      <c r="AV852" s="770"/>
      <c r="AW852" s="770"/>
      <c r="AX852" s="770"/>
      <c r="AY852" s="770"/>
    </row>
    <row r="853">
      <c r="B853" s="813"/>
      <c r="G853" s="1383"/>
      <c r="AL853" s="1381"/>
      <c r="AM853" s="770"/>
      <c r="AN853" s="801"/>
      <c r="AO853" s="801"/>
      <c r="AP853" s="801"/>
      <c r="AQ853" s="770"/>
      <c r="AR853" s="1382"/>
      <c r="AS853" s="770"/>
      <c r="AT853" s="770"/>
      <c r="AU853" s="770"/>
      <c r="AV853" s="770"/>
      <c r="AW853" s="770"/>
      <c r="AX853" s="770"/>
      <c r="AY853" s="770"/>
    </row>
    <row r="854">
      <c r="B854" s="813"/>
      <c r="G854" s="1383"/>
      <c r="AL854" s="1381"/>
      <c r="AM854" s="770"/>
      <c r="AN854" s="801"/>
      <c r="AO854" s="801"/>
      <c r="AP854" s="801"/>
      <c r="AQ854" s="770"/>
      <c r="AR854" s="1382"/>
      <c r="AS854" s="770"/>
      <c r="AT854" s="770"/>
      <c r="AU854" s="770"/>
      <c r="AV854" s="770"/>
      <c r="AW854" s="770"/>
      <c r="AX854" s="770"/>
      <c r="AY854" s="770"/>
    </row>
    <row r="855">
      <c r="B855" s="813"/>
      <c r="G855" s="1383"/>
      <c r="AL855" s="1381"/>
      <c r="AM855" s="770"/>
      <c r="AN855" s="801"/>
      <c r="AO855" s="801"/>
      <c r="AP855" s="801"/>
      <c r="AQ855" s="770"/>
      <c r="AR855" s="1382"/>
      <c r="AS855" s="770"/>
      <c r="AT855" s="770"/>
      <c r="AU855" s="770"/>
      <c r="AV855" s="770"/>
      <c r="AW855" s="770"/>
      <c r="AX855" s="770"/>
      <c r="AY855" s="770"/>
    </row>
    <row r="856">
      <c r="B856" s="813"/>
      <c r="G856" s="1383"/>
      <c r="AL856" s="1381"/>
      <c r="AM856" s="770"/>
      <c r="AN856" s="801"/>
      <c r="AO856" s="801"/>
      <c r="AP856" s="801"/>
      <c r="AQ856" s="770"/>
      <c r="AR856" s="1382"/>
      <c r="AS856" s="770"/>
      <c r="AT856" s="770"/>
      <c r="AU856" s="770"/>
      <c r="AV856" s="770"/>
      <c r="AW856" s="770"/>
      <c r="AX856" s="770"/>
      <c r="AY856" s="770"/>
    </row>
    <row r="857">
      <c r="B857" s="813"/>
      <c r="G857" s="1383"/>
      <c r="AL857" s="1381"/>
      <c r="AM857" s="770"/>
      <c r="AN857" s="801"/>
      <c r="AO857" s="801"/>
      <c r="AP857" s="801"/>
      <c r="AQ857" s="770"/>
      <c r="AR857" s="1382"/>
      <c r="AS857" s="770"/>
      <c r="AT857" s="770"/>
      <c r="AU857" s="770"/>
      <c r="AV857" s="770"/>
      <c r="AW857" s="770"/>
      <c r="AX857" s="770"/>
      <c r="AY857" s="770"/>
    </row>
    <row r="858">
      <c r="B858" s="813"/>
      <c r="G858" s="1383"/>
      <c r="AL858" s="1381"/>
      <c r="AM858" s="770"/>
      <c r="AN858" s="801"/>
      <c r="AO858" s="801"/>
      <c r="AP858" s="801"/>
      <c r="AQ858" s="770"/>
      <c r="AR858" s="1382"/>
      <c r="AS858" s="770"/>
      <c r="AT858" s="770"/>
      <c r="AU858" s="770"/>
      <c r="AV858" s="770"/>
      <c r="AW858" s="770"/>
      <c r="AX858" s="770"/>
      <c r="AY858" s="770"/>
    </row>
    <row r="859">
      <c r="B859" s="813"/>
      <c r="G859" s="1383"/>
      <c r="AL859" s="1381"/>
      <c r="AM859" s="770"/>
      <c r="AN859" s="801"/>
      <c r="AO859" s="801"/>
      <c r="AP859" s="801"/>
      <c r="AQ859" s="770"/>
      <c r="AR859" s="1382"/>
      <c r="AS859" s="770"/>
      <c r="AT859" s="770"/>
      <c r="AU859" s="770"/>
      <c r="AV859" s="770"/>
      <c r="AW859" s="770"/>
      <c r="AX859" s="770"/>
      <c r="AY859" s="770"/>
    </row>
    <row r="860">
      <c r="B860" s="813"/>
      <c r="G860" s="1383"/>
      <c r="AL860" s="1381"/>
      <c r="AM860" s="770"/>
      <c r="AN860" s="801"/>
      <c r="AO860" s="801"/>
      <c r="AP860" s="801"/>
      <c r="AQ860" s="770"/>
      <c r="AR860" s="1382"/>
      <c r="AS860" s="770"/>
      <c r="AT860" s="770"/>
      <c r="AU860" s="770"/>
      <c r="AV860" s="770"/>
      <c r="AW860" s="770"/>
      <c r="AX860" s="770"/>
      <c r="AY860" s="770"/>
    </row>
    <row r="861">
      <c r="B861" s="813"/>
      <c r="G861" s="1383"/>
      <c r="AL861" s="1381"/>
      <c r="AM861" s="770"/>
      <c r="AN861" s="801"/>
      <c r="AO861" s="801"/>
      <c r="AP861" s="801"/>
      <c r="AQ861" s="770"/>
      <c r="AR861" s="1382"/>
      <c r="AS861" s="770"/>
      <c r="AT861" s="770"/>
      <c r="AU861" s="770"/>
      <c r="AV861" s="770"/>
      <c r="AW861" s="770"/>
      <c r="AX861" s="770"/>
      <c r="AY861" s="770"/>
    </row>
    <row r="862">
      <c r="B862" s="813"/>
      <c r="G862" s="1383"/>
      <c r="AL862" s="1381"/>
      <c r="AM862" s="770"/>
      <c r="AN862" s="801"/>
      <c r="AO862" s="801"/>
      <c r="AP862" s="801"/>
      <c r="AQ862" s="770"/>
      <c r="AR862" s="1382"/>
      <c r="AS862" s="770"/>
      <c r="AT862" s="770"/>
      <c r="AU862" s="770"/>
      <c r="AV862" s="770"/>
      <c r="AW862" s="770"/>
      <c r="AX862" s="770"/>
      <c r="AY862" s="770"/>
    </row>
    <row r="863">
      <c r="B863" s="813"/>
      <c r="G863" s="1383"/>
      <c r="AL863" s="1381"/>
      <c r="AM863" s="770"/>
      <c r="AN863" s="801"/>
      <c r="AO863" s="801"/>
      <c r="AP863" s="801"/>
      <c r="AQ863" s="770"/>
      <c r="AR863" s="1382"/>
      <c r="AS863" s="770"/>
      <c r="AT863" s="770"/>
      <c r="AU863" s="770"/>
      <c r="AV863" s="770"/>
      <c r="AW863" s="770"/>
      <c r="AX863" s="770"/>
      <c r="AY863" s="770"/>
    </row>
    <row r="864">
      <c r="B864" s="813"/>
      <c r="G864" s="1383"/>
      <c r="AL864" s="1381"/>
      <c r="AM864" s="770"/>
      <c r="AN864" s="801"/>
      <c r="AO864" s="801"/>
      <c r="AP864" s="801"/>
      <c r="AQ864" s="770"/>
      <c r="AR864" s="1382"/>
      <c r="AS864" s="770"/>
      <c r="AT864" s="770"/>
      <c r="AU864" s="770"/>
      <c r="AV864" s="770"/>
      <c r="AW864" s="770"/>
      <c r="AX864" s="770"/>
      <c r="AY864" s="770"/>
    </row>
    <row r="865">
      <c r="B865" s="813"/>
      <c r="G865" s="1383"/>
      <c r="AL865" s="1381"/>
      <c r="AM865" s="770"/>
      <c r="AN865" s="801"/>
      <c r="AO865" s="801"/>
      <c r="AP865" s="801"/>
      <c r="AQ865" s="770"/>
      <c r="AR865" s="1382"/>
      <c r="AS865" s="770"/>
      <c r="AT865" s="770"/>
      <c r="AU865" s="770"/>
      <c r="AV865" s="770"/>
      <c r="AW865" s="770"/>
      <c r="AX865" s="770"/>
      <c r="AY865" s="770"/>
    </row>
    <row r="866">
      <c r="B866" s="813"/>
      <c r="G866" s="1383"/>
      <c r="AL866" s="1381"/>
      <c r="AM866" s="770"/>
      <c r="AN866" s="801"/>
      <c r="AO866" s="801"/>
      <c r="AP866" s="801"/>
      <c r="AQ866" s="770"/>
      <c r="AR866" s="1382"/>
      <c r="AS866" s="770"/>
      <c r="AT866" s="770"/>
      <c r="AU866" s="770"/>
      <c r="AV866" s="770"/>
      <c r="AW866" s="770"/>
      <c r="AX866" s="770"/>
      <c r="AY866" s="770"/>
    </row>
    <row r="867">
      <c r="B867" s="813"/>
      <c r="G867" s="1383"/>
      <c r="AL867" s="1381"/>
      <c r="AM867" s="770"/>
      <c r="AN867" s="801"/>
      <c r="AO867" s="801"/>
      <c r="AP867" s="801"/>
      <c r="AQ867" s="770"/>
      <c r="AR867" s="1382"/>
      <c r="AS867" s="770"/>
      <c r="AT867" s="770"/>
      <c r="AU867" s="770"/>
      <c r="AV867" s="770"/>
      <c r="AW867" s="770"/>
      <c r="AX867" s="770"/>
      <c r="AY867" s="770"/>
    </row>
    <row r="868">
      <c r="B868" s="813"/>
      <c r="G868" s="1383"/>
      <c r="AL868" s="1381"/>
      <c r="AM868" s="770"/>
      <c r="AN868" s="801"/>
      <c r="AO868" s="801"/>
      <c r="AP868" s="801"/>
      <c r="AQ868" s="770"/>
      <c r="AR868" s="1382"/>
      <c r="AS868" s="770"/>
      <c r="AT868" s="770"/>
      <c r="AU868" s="770"/>
      <c r="AV868" s="770"/>
      <c r="AW868" s="770"/>
      <c r="AX868" s="770"/>
      <c r="AY868" s="770"/>
    </row>
    <row r="869">
      <c r="B869" s="813"/>
      <c r="G869" s="1383"/>
      <c r="AL869" s="1381"/>
      <c r="AM869" s="770"/>
      <c r="AN869" s="801"/>
      <c r="AO869" s="801"/>
      <c r="AP869" s="801"/>
      <c r="AQ869" s="770"/>
      <c r="AR869" s="1382"/>
      <c r="AS869" s="770"/>
      <c r="AT869" s="770"/>
      <c r="AU869" s="770"/>
      <c r="AV869" s="770"/>
      <c r="AW869" s="770"/>
      <c r="AX869" s="770"/>
      <c r="AY869" s="770"/>
    </row>
    <row r="870">
      <c r="B870" s="813"/>
      <c r="G870" s="1383"/>
      <c r="AL870" s="1381"/>
      <c r="AM870" s="770"/>
      <c r="AN870" s="801"/>
      <c r="AO870" s="801"/>
      <c r="AP870" s="801"/>
      <c r="AQ870" s="770"/>
      <c r="AR870" s="1382"/>
      <c r="AS870" s="770"/>
      <c r="AT870" s="770"/>
      <c r="AU870" s="770"/>
      <c r="AV870" s="770"/>
      <c r="AW870" s="770"/>
      <c r="AX870" s="770"/>
      <c r="AY870" s="770"/>
    </row>
    <row r="871">
      <c r="B871" s="813"/>
      <c r="G871" s="1383"/>
      <c r="AL871" s="1381"/>
      <c r="AM871" s="770"/>
      <c r="AN871" s="801"/>
      <c r="AO871" s="801"/>
      <c r="AP871" s="801"/>
      <c r="AQ871" s="770"/>
      <c r="AR871" s="1382"/>
      <c r="AS871" s="770"/>
      <c r="AT871" s="770"/>
      <c r="AU871" s="770"/>
      <c r="AV871" s="770"/>
      <c r="AW871" s="770"/>
      <c r="AX871" s="770"/>
      <c r="AY871" s="770"/>
    </row>
    <row r="872">
      <c r="B872" s="813"/>
      <c r="G872" s="1383"/>
      <c r="AL872" s="1381"/>
      <c r="AM872" s="770"/>
      <c r="AN872" s="801"/>
      <c r="AO872" s="801"/>
      <c r="AP872" s="801"/>
      <c r="AQ872" s="770"/>
      <c r="AR872" s="1382"/>
      <c r="AS872" s="770"/>
      <c r="AT872" s="770"/>
      <c r="AU872" s="770"/>
      <c r="AV872" s="770"/>
      <c r="AW872" s="770"/>
      <c r="AX872" s="770"/>
      <c r="AY872" s="770"/>
    </row>
    <row r="873">
      <c r="B873" s="813"/>
      <c r="G873" s="1383"/>
      <c r="AL873" s="1381"/>
      <c r="AM873" s="770"/>
      <c r="AN873" s="801"/>
      <c r="AO873" s="801"/>
      <c r="AP873" s="801"/>
      <c r="AQ873" s="770"/>
      <c r="AR873" s="1382"/>
      <c r="AS873" s="770"/>
      <c r="AT873" s="770"/>
      <c r="AU873" s="770"/>
      <c r="AV873" s="770"/>
      <c r="AW873" s="770"/>
      <c r="AX873" s="770"/>
      <c r="AY873" s="770"/>
    </row>
    <row r="874">
      <c r="B874" s="813"/>
      <c r="G874" s="1383"/>
      <c r="AL874" s="1381"/>
      <c r="AM874" s="770"/>
      <c r="AN874" s="801"/>
      <c r="AO874" s="801"/>
      <c r="AP874" s="801"/>
      <c r="AQ874" s="770"/>
      <c r="AR874" s="1382"/>
      <c r="AS874" s="770"/>
      <c r="AT874" s="770"/>
      <c r="AU874" s="770"/>
      <c r="AV874" s="770"/>
      <c r="AW874" s="770"/>
      <c r="AX874" s="770"/>
      <c r="AY874" s="770"/>
    </row>
    <row r="875">
      <c r="B875" s="813"/>
      <c r="G875" s="1383"/>
      <c r="AL875" s="1381"/>
      <c r="AM875" s="770"/>
      <c r="AN875" s="801"/>
      <c r="AO875" s="801"/>
      <c r="AP875" s="801"/>
      <c r="AQ875" s="770"/>
      <c r="AR875" s="1382"/>
      <c r="AS875" s="770"/>
      <c r="AT875" s="770"/>
      <c r="AU875" s="770"/>
      <c r="AV875" s="770"/>
      <c r="AW875" s="770"/>
      <c r="AX875" s="770"/>
      <c r="AY875" s="770"/>
    </row>
    <row r="876">
      <c r="B876" s="813"/>
      <c r="G876" s="1383"/>
      <c r="AL876" s="1381"/>
      <c r="AM876" s="770"/>
      <c r="AN876" s="801"/>
      <c r="AO876" s="801"/>
      <c r="AP876" s="801"/>
      <c r="AQ876" s="770"/>
      <c r="AR876" s="1382"/>
      <c r="AS876" s="770"/>
      <c r="AT876" s="770"/>
      <c r="AU876" s="770"/>
      <c r="AV876" s="770"/>
      <c r="AW876" s="770"/>
      <c r="AX876" s="770"/>
      <c r="AY876" s="770"/>
    </row>
    <row r="877">
      <c r="B877" s="813"/>
      <c r="G877" s="1383"/>
      <c r="AL877" s="1381"/>
      <c r="AM877" s="770"/>
      <c r="AN877" s="801"/>
      <c r="AO877" s="801"/>
      <c r="AP877" s="801"/>
      <c r="AQ877" s="770"/>
      <c r="AR877" s="1382"/>
      <c r="AS877" s="770"/>
      <c r="AT877" s="770"/>
      <c r="AU877" s="770"/>
      <c r="AV877" s="770"/>
      <c r="AW877" s="770"/>
      <c r="AX877" s="770"/>
      <c r="AY877" s="770"/>
    </row>
    <row r="878">
      <c r="B878" s="813"/>
      <c r="G878" s="1383"/>
      <c r="AL878" s="1381"/>
      <c r="AM878" s="770"/>
      <c r="AN878" s="801"/>
      <c r="AO878" s="801"/>
      <c r="AP878" s="801"/>
      <c r="AQ878" s="770"/>
      <c r="AR878" s="1382"/>
      <c r="AS878" s="770"/>
      <c r="AT878" s="770"/>
      <c r="AU878" s="770"/>
      <c r="AV878" s="770"/>
      <c r="AW878" s="770"/>
      <c r="AX878" s="770"/>
      <c r="AY878" s="770"/>
    </row>
    <row r="879">
      <c r="B879" s="813"/>
      <c r="G879" s="1383"/>
      <c r="AL879" s="1381"/>
      <c r="AM879" s="770"/>
      <c r="AN879" s="801"/>
      <c r="AO879" s="801"/>
      <c r="AP879" s="801"/>
      <c r="AQ879" s="770"/>
      <c r="AR879" s="1382"/>
      <c r="AS879" s="770"/>
      <c r="AT879" s="770"/>
      <c r="AU879" s="770"/>
      <c r="AV879" s="770"/>
      <c r="AW879" s="770"/>
      <c r="AX879" s="770"/>
      <c r="AY879" s="770"/>
    </row>
    <row r="880">
      <c r="B880" s="813"/>
      <c r="G880" s="1383"/>
      <c r="AL880" s="1381"/>
      <c r="AM880" s="770"/>
      <c r="AN880" s="801"/>
      <c r="AO880" s="801"/>
      <c r="AP880" s="801"/>
      <c r="AQ880" s="770"/>
      <c r="AR880" s="1382"/>
      <c r="AS880" s="770"/>
      <c r="AT880" s="770"/>
      <c r="AU880" s="770"/>
      <c r="AV880" s="770"/>
      <c r="AW880" s="770"/>
      <c r="AX880" s="770"/>
      <c r="AY880" s="770"/>
    </row>
    <row r="881">
      <c r="B881" s="813"/>
      <c r="G881" s="1383"/>
      <c r="AL881" s="1381"/>
      <c r="AM881" s="770"/>
      <c r="AN881" s="801"/>
      <c r="AO881" s="801"/>
      <c r="AP881" s="801"/>
      <c r="AQ881" s="770"/>
      <c r="AR881" s="1382"/>
      <c r="AS881" s="770"/>
      <c r="AT881" s="770"/>
      <c r="AU881" s="770"/>
      <c r="AV881" s="770"/>
      <c r="AW881" s="770"/>
      <c r="AX881" s="770"/>
      <c r="AY881" s="770"/>
    </row>
    <row r="882">
      <c r="B882" s="813"/>
      <c r="G882" s="1383"/>
      <c r="AL882" s="1381"/>
      <c r="AM882" s="770"/>
      <c r="AN882" s="801"/>
      <c r="AO882" s="801"/>
      <c r="AP882" s="801"/>
      <c r="AQ882" s="770"/>
      <c r="AR882" s="1382"/>
      <c r="AS882" s="770"/>
      <c r="AT882" s="770"/>
      <c r="AU882" s="770"/>
      <c r="AV882" s="770"/>
      <c r="AW882" s="770"/>
      <c r="AX882" s="770"/>
      <c r="AY882" s="770"/>
    </row>
    <row r="883">
      <c r="B883" s="813"/>
      <c r="G883" s="1383"/>
      <c r="AL883" s="1381"/>
      <c r="AM883" s="770"/>
      <c r="AN883" s="801"/>
      <c r="AO883" s="801"/>
      <c r="AP883" s="801"/>
      <c r="AQ883" s="770"/>
      <c r="AR883" s="1382"/>
      <c r="AS883" s="770"/>
      <c r="AT883" s="770"/>
      <c r="AU883" s="770"/>
      <c r="AV883" s="770"/>
      <c r="AW883" s="770"/>
      <c r="AX883" s="770"/>
      <c r="AY883" s="770"/>
    </row>
    <row r="884">
      <c r="B884" s="813"/>
      <c r="G884" s="1383"/>
      <c r="AL884" s="1381"/>
      <c r="AM884" s="770"/>
      <c r="AN884" s="801"/>
      <c r="AO884" s="801"/>
      <c r="AP884" s="801"/>
      <c r="AQ884" s="770"/>
      <c r="AR884" s="1382"/>
      <c r="AS884" s="770"/>
      <c r="AT884" s="770"/>
      <c r="AU884" s="770"/>
      <c r="AV884" s="770"/>
      <c r="AW884" s="770"/>
      <c r="AX884" s="770"/>
      <c r="AY884" s="770"/>
    </row>
    <row r="885">
      <c r="B885" s="813"/>
      <c r="G885" s="1383"/>
      <c r="AL885" s="1381"/>
      <c r="AM885" s="770"/>
      <c r="AN885" s="801"/>
      <c r="AO885" s="801"/>
      <c r="AP885" s="801"/>
      <c r="AQ885" s="770"/>
      <c r="AR885" s="1382"/>
      <c r="AS885" s="770"/>
      <c r="AT885" s="770"/>
      <c r="AU885" s="770"/>
      <c r="AV885" s="770"/>
      <c r="AW885" s="770"/>
      <c r="AX885" s="770"/>
      <c r="AY885" s="770"/>
    </row>
    <row r="886">
      <c r="B886" s="813"/>
      <c r="G886" s="1383"/>
      <c r="AL886" s="1381"/>
      <c r="AM886" s="770"/>
      <c r="AN886" s="801"/>
      <c r="AO886" s="801"/>
      <c r="AP886" s="801"/>
      <c r="AQ886" s="770"/>
      <c r="AR886" s="1382"/>
      <c r="AS886" s="770"/>
      <c r="AT886" s="770"/>
      <c r="AU886" s="770"/>
      <c r="AV886" s="770"/>
      <c r="AW886" s="770"/>
      <c r="AX886" s="770"/>
      <c r="AY886" s="770"/>
    </row>
    <row r="887">
      <c r="B887" s="813"/>
      <c r="G887" s="1383"/>
      <c r="AL887" s="1381"/>
      <c r="AM887" s="770"/>
      <c r="AN887" s="801"/>
      <c r="AO887" s="801"/>
      <c r="AP887" s="801"/>
      <c r="AQ887" s="770"/>
      <c r="AR887" s="1382"/>
      <c r="AS887" s="770"/>
      <c r="AT887" s="770"/>
      <c r="AU887" s="770"/>
      <c r="AV887" s="770"/>
      <c r="AW887" s="770"/>
      <c r="AX887" s="770"/>
      <c r="AY887" s="770"/>
    </row>
    <row r="888">
      <c r="B888" s="813"/>
      <c r="G888" s="1383"/>
      <c r="AL888" s="1381"/>
      <c r="AM888" s="770"/>
      <c r="AN888" s="801"/>
      <c r="AO888" s="801"/>
      <c r="AP888" s="801"/>
      <c r="AQ888" s="770"/>
      <c r="AR888" s="1382"/>
      <c r="AS888" s="770"/>
      <c r="AT888" s="770"/>
      <c r="AU888" s="770"/>
      <c r="AV888" s="770"/>
      <c r="AW888" s="770"/>
      <c r="AX888" s="770"/>
      <c r="AY888" s="770"/>
    </row>
    <row r="889">
      <c r="B889" s="813"/>
      <c r="G889" s="1383"/>
      <c r="AL889" s="1381"/>
      <c r="AM889" s="770"/>
      <c r="AN889" s="801"/>
      <c r="AO889" s="801"/>
      <c r="AP889" s="801"/>
      <c r="AQ889" s="770"/>
      <c r="AR889" s="1382"/>
      <c r="AS889" s="770"/>
      <c r="AT889" s="770"/>
      <c r="AU889" s="770"/>
      <c r="AV889" s="770"/>
      <c r="AW889" s="770"/>
      <c r="AX889" s="770"/>
      <c r="AY889" s="770"/>
    </row>
    <row r="890">
      <c r="B890" s="813"/>
      <c r="G890" s="1383"/>
      <c r="AL890" s="1381"/>
      <c r="AM890" s="770"/>
      <c r="AN890" s="801"/>
      <c r="AO890" s="801"/>
      <c r="AP890" s="801"/>
      <c r="AQ890" s="770"/>
      <c r="AR890" s="1382"/>
      <c r="AS890" s="770"/>
      <c r="AT890" s="770"/>
      <c r="AU890" s="770"/>
      <c r="AV890" s="770"/>
      <c r="AW890" s="770"/>
      <c r="AX890" s="770"/>
      <c r="AY890" s="770"/>
    </row>
    <row r="891">
      <c r="B891" s="813"/>
      <c r="G891" s="1383"/>
      <c r="AL891" s="1381"/>
      <c r="AM891" s="770"/>
      <c r="AN891" s="801"/>
      <c r="AO891" s="801"/>
      <c r="AP891" s="801"/>
      <c r="AQ891" s="770"/>
      <c r="AR891" s="1382"/>
      <c r="AS891" s="770"/>
      <c r="AT891" s="770"/>
      <c r="AU891" s="770"/>
      <c r="AV891" s="770"/>
      <c r="AW891" s="770"/>
      <c r="AX891" s="770"/>
      <c r="AY891" s="770"/>
    </row>
    <row r="892">
      <c r="B892" s="813"/>
      <c r="G892" s="1383"/>
      <c r="AL892" s="1381"/>
      <c r="AM892" s="770"/>
      <c r="AN892" s="801"/>
      <c r="AO892" s="801"/>
      <c r="AP892" s="801"/>
      <c r="AQ892" s="770"/>
      <c r="AR892" s="1382"/>
      <c r="AS892" s="770"/>
      <c r="AT892" s="770"/>
      <c r="AU892" s="770"/>
      <c r="AV892" s="770"/>
      <c r="AW892" s="770"/>
      <c r="AX892" s="770"/>
      <c r="AY892" s="770"/>
    </row>
    <row r="893">
      <c r="B893" s="813"/>
      <c r="G893" s="1383"/>
      <c r="AL893" s="1381"/>
      <c r="AM893" s="770"/>
      <c r="AN893" s="801"/>
      <c r="AO893" s="801"/>
      <c r="AP893" s="801"/>
      <c r="AQ893" s="770"/>
      <c r="AR893" s="1382"/>
      <c r="AS893" s="770"/>
      <c r="AT893" s="770"/>
      <c r="AU893" s="770"/>
      <c r="AV893" s="770"/>
      <c r="AW893" s="770"/>
      <c r="AX893" s="770"/>
      <c r="AY893" s="770"/>
    </row>
    <row r="894">
      <c r="B894" s="813"/>
      <c r="G894" s="1383"/>
      <c r="AL894" s="1381"/>
      <c r="AM894" s="770"/>
      <c r="AN894" s="801"/>
      <c r="AO894" s="801"/>
      <c r="AP894" s="801"/>
      <c r="AQ894" s="770"/>
      <c r="AR894" s="1382"/>
      <c r="AS894" s="770"/>
      <c r="AT894" s="770"/>
      <c r="AU894" s="770"/>
      <c r="AV894" s="770"/>
      <c r="AW894" s="770"/>
      <c r="AX894" s="770"/>
      <c r="AY894" s="770"/>
    </row>
    <row r="895">
      <c r="B895" s="813"/>
      <c r="G895" s="1383"/>
      <c r="AL895" s="1381"/>
      <c r="AM895" s="770"/>
      <c r="AN895" s="801"/>
      <c r="AO895" s="801"/>
      <c r="AP895" s="801"/>
      <c r="AQ895" s="770"/>
      <c r="AR895" s="1382"/>
      <c r="AS895" s="770"/>
      <c r="AT895" s="770"/>
      <c r="AU895" s="770"/>
      <c r="AV895" s="770"/>
      <c r="AW895" s="770"/>
      <c r="AX895" s="770"/>
      <c r="AY895" s="770"/>
    </row>
    <row r="896">
      <c r="B896" s="813"/>
      <c r="G896" s="1383"/>
      <c r="AL896" s="1381"/>
      <c r="AM896" s="770"/>
      <c r="AN896" s="801"/>
      <c r="AO896" s="801"/>
      <c r="AP896" s="801"/>
      <c r="AQ896" s="770"/>
      <c r="AR896" s="1382"/>
      <c r="AS896" s="770"/>
      <c r="AT896" s="770"/>
      <c r="AU896" s="770"/>
      <c r="AV896" s="770"/>
      <c r="AW896" s="770"/>
      <c r="AX896" s="770"/>
      <c r="AY896" s="770"/>
    </row>
    <row r="897">
      <c r="B897" s="813"/>
      <c r="G897" s="1383"/>
      <c r="AL897" s="1381"/>
      <c r="AM897" s="770"/>
      <c r="AN897" s="801"/>
      <c r="AO897" s="801"/>
      <c r="AP897" s="801"/>
      <c r="AQ897" s="770"/>
      <c r="AR897" s="1382"/>
      <c r="AS897" s="770"/>
      <c r="AT897" s="770"/>
      <c r="AU897" s="770"/>
      <c r="AV897" s="770"/>
      <c r="AW897" s="770"/>
      <c r="AX897" s="770"/>
      <c r="AY897" s="770"/>
    </row>
    <row r="898">
      <c r="B898" s="813"/>
      <c r="G898" s="1383"/>
      <c r="AL898" s="1381"/>
      <c r="AM898" s="770"/>
      <c r="AN898" s="801"/>
      <c r="AO898" s="801"/>
      <c r="AP898" s="801"/>
      <c r="AQ898" s="770"/>
      <c r="AR898" s="1382"/>
      <c r="AS898" s="770"/>
      <c r="AT898" s="770"/>
      <c r="AU898" s="770"/>
      <c r="AV898" s="770"/>
      <c r="AW898" s="770"/>
      <c r="AX898" s="770"/>
      <c r="AY898" s="770"/>
    </row>
    <row r="899">
      <c r="B899" s="813"/>
      <c r="G899" s="1383"/>
      <c r="AL899" s="1381"/>
      <c r="AM899" s="770"/>
      <c r="AN899" s="801"/>
      <c r="AO899" s="801"/>
      <c r="AP899" s="801"/>
      <c r="AQ899" s="770"/>
      <c r="AR899" s="1382"/>
      <c r="AS899" s="770"/>
      <c r="AT899" s="770"/>
      <c r="AU899" s="770"/>
      <c r="AV899" s="770"/>
      <c r="AW899" s="770"/>
      <c r="AX899" s="770"/>
      <c r="AY899" s="770"/>
    </row>
    <row r="900">
      <c r="B900" s="813"/>
      <c r="G900" s="1383"/>
      <c r="AL900" s="1381"/>
      <c r="AM900" s="770"/>
      <c r="AN900" s="801"/>
      <c r="AO900" s="801"/>
      <c r="AP900" s="801"/>
      <c r="AQ900" s="770"/>
      <c r="AR900" s="1382"/>
      <c r="AS900" s="770"/>
      <c r="AT900" s="770"/>
      <c r="AU900" s="770"/>
      <c r="AV900" s="770"/>
      <c r="AW900" s="770"/>
      <c r="AX900" s="770"/>
      <c r="AY900" s="770"/>
    </row>
    <row r="901">
      <c r="B901" s="813"/>
      <c r="G901" s="1383"/>
      <c r="AL901" s="1381"/>
      <c r="AM901" s="770"/>
      <c r="AN901" s="801"/>
      <c r="AO901" s="801"/>
      <c r="AP901" s="801"/>
      <c r="AQ901" s="770"/>
      <c r="AR901" s="1382"/>
      <c r="AS901" s="770"/>
      <c r="AT901" s="770"/>
      <c r="AU901" s="770"/>
      <c r="AV901" s="770"/>
      <c r="AW901" s="770"/>
      <c r="AX901" s="770"/>
      <c r="AY901" s="770"/>
    </row>
    <row r="902">
      <c r="B902" s="813"/>
      <c r="G902" s="1383"/>
      <c r="AL902" s="1381"/>
      <c r="AM902" s="770"/>
      <c r="AN902" s="801"/>
      <c r="AO902" s="801"/>
      <c r="AP902" s="801"/>
      <c r="AQ902" s="770"/>
      <c r="AR902" s="1382"/>
      <c r="AS902" s="770"/>
      <c r="AT902" s="770"/>
      <c r="AU902" s="770"/>
      <c r="AV902" s="770"/>
      <c r="AW902" s="770"/>
      <c r="AX902" s="770"/>
      <c r="AY902" s="770"/>
    </row>
    <row r="903">
      <c r="B903" s="813"/>
      <c r="G903" s="1383"/>
      <c r="AL903" s="1381"/>
      <c r="AM903" s="770"/>
      <c r="AN903" s="801"/>
      <c r="AO903" s="801"/>
      <c r="AP903" s="801"/>
      <c r="AQ903" s="770"/>
      <c r="AR903" s="1382"/>
      <c r="AS903" s="770"/>
      <c r="AT903" s="770"/>
      <c r="AU903" s="770"/>
      <c r="AV903" s="770"/>
      <c r="AW903" s="770"/>
      <c r="AX903" s="770"/>
      <c r="AY903" s="770"/>
    </row>
    <row r="904">
      <c r="B904" s="813"/>
      <c r="G904" s="1383"/>
      <c r="AL904" s="1381"/>
      <c r="AM904" s="770"/>
      <c r="AN904" s="801"/>
      <c r="AO904" s="801"/>
      <c r="AP904" s="801"/>
      <c r="AQ904" s="770"/>
      <c r="AR904" s="1382"/>
      <c r="AS904" s="770"/>
      <c r="AT904" s="770"/>
      <c r="AU904" s="770"/>
      <c r="AV904" s="770"/>
      <c r="AW904" s="770"/>
      <c r="AX904" s="770"/>
      <c r="AY904" s="770"/>
    </row>
    <row r="905">
      <c r="B905" s="813"/>
      <c r="G905" s="1383"/>
      <c r="AL905" s="1381"/>
      <c r="AM905" s="770"/>
      <c r="AN905" s="801"/>
      <c r="AO905" s="801"/>
      <c r="AP905" s="801"/>
      <c r="AQ905" s="770"/>
      <c r="AR905" s="1382"/>
      <c r="AS905" s="770"/>
      <c r="AT905" s="770"/>
      <c r="AU905" s="770"/>
      <c r="AV905" s="770"/>
      <c r="AW905" s="770"/>
      <c r="AX905" s="770"/>
      <c r="AY905" s="770"/>
    </row>
    <row r="906">
      <c r="B906" s="813"/>
      <c r="G906" s="1383"/>
      <c r="AL906" s="1381"/>
      <c r="AM906" s="770"/>
      <c r="AN906" s="801"/>
      <c r="AO906" s="801"/>
      <c r="AP906" s="801"/>
      <c r="AQ906" s="770"/>
      <c r="AR906" s="1382"/>
      <c r="AS906" s="770"/>
      <c r="AT906" s="770"/>
      <c r="AU906" s="770"/>
      <c r="AV906" s="770"/>
      <c r="AW906" s="770"/>
      <c r="AX906" s="770"/>
      <c r="AY906" s="770"/>
    </row>
    <row r="907">
      <c r="B907" s="813"/>
      <c r="G907" s="1383"/>
      <c r="AL907" s="1381"/>
      <c r="AM907" s="770"/>
      <c r="AN907" s="801"/>
      <c r="AO907" s="801"/>
      <c r="AP907" s="801"/>
      <c r="AQ907" s="770"/>
      <c r="AR907" s="1382"/>
      <c r="AS907" s="770"/>
      <c r="AT907" s="770"/>
      <c r="AU907" s="770"/>
      <c r="AV907" s="770"/>
      <c r="AW907" s="770"/>
      <c r="AX907" s="770"/>
      <c r="AY907" s="770"/>
    </row>
    <row r="908">
      <c r="B908" s="813"/>
      <c r="G908" s="1383"/>
      <c r="AL908" s="1381"/>
      <c r="AM908" s="770"/>
      <c r="AN908" s="801"/>
      <c r="AO908" s="801"/>
      <c r="AP908" s="801"/>
      <c r="AQ908" s="770"/>
      <c r="AR908" s="1382"/>
      <c r="AS908" s="770"/>
      <c r="AT908" s="770"/>
      <c r="AU908" s="770"/>
      <c r="AV908" s="770"/>
      <c r="AW908" s="770"/>
      <c r="AX908" s="770"/>
      <c r="AY908" s="770"/>
    </row>
    <row r="909">
      <c r="B909" s="813"/>
      <c r="G909" s="1383"/>
      <c r="AL909" s="1381"/>
      <c r="AM909" s="770"/>
      <c r="AN909" s="801"/>
      <c r="AO909" s="801"/>
      <c r="AP909" s="801"/>
      <c r="AQ909" s="770"/>
      <c r="AR909" s="1382"/>
      <c r="AS909" s="770"/>
      <c r="AT909" s="770"/>
      <c r="AU909" s="770"/>
      <c r="AV909" s="770"/>
      <c r="AW909" s="770"/>
      <c r="AX909" s="770"/>
      <c r="AY909" s="770"/>
    </row>
    <row r="910">
      <c r="B910" s="813"/>
      <c r="G910" s="1383"/>
      <c r="AL910" s="1381"/>
      <c r="AM910" s="770"/>
      <c r="AN910" s="801"/>
      <c r="AO910" s="801"/>
      <c r="AP910" s="801"/>
      <c r="AQ910" s="770"/>
      <c r="AR910" s="1382"/>
      <c r="AS910" s="770"/>
      <c r="AT910" s="770"/>
      <c r="AU910" s="770"/>
      <c r="AV910" s="770"/>
      <c r="AW910" s="770"/>
      <c r="AX910" s="770"/>
      <c r="AY910" s="770"/>
    </row>
    <row r="911">
      <c r="B911" s="813"/>
      <c r="G911" s="1383"/>
      <c r="AL911" s="1381"/>
      <c r="AM911" s="770"/>
      <c r="AN911" s="801"/>
      <c r="AO911" s="801"/>
      <c r="AP911" s="801"/>
      <c r="AQ911" s="770"/>
      <c r="AR911" s="1382"/>
      <c r="AS911" s="770"/>
      <c r="AT911" s="770"/>
      <c r="AU911" s="770"/>
      <c r="AV911" s="770"/>
      <c r="AW911" s="770"/>
      <c r="AX911" s="770"/>
      <c r="AY911" s="770"/>
    </row>
    <row r="912">
      <c r="B912" s="813"/>
      <c r="G912" s="1383"/>
      <c r="AL912" s="1381"/>
      <c r="AM912" s="770"/>
      <c r="AN912" s="801"/>
      <c r="AO912" s="801"/>
      <c r="AP912" s="801"/>
      <c r="AQ912" s="770"/>
      <c r="AR912" s="1382"/>
      <c r="AS912" s="770"/>
      <c r="AT912" s="770"/>
      <c r="AU912" s="770"/>
      <c r="AV912" s="770"/>
      <c r="AW912" s="770"/>
      <c r="AX912" s="770"/>
      <c r="AY912" s="770"/>
    </row>
    <row r="913">
      <c r="B913" s="813"/>
      <c r="G913" s="1383"/>
      <c r="AL913" s="1381"/>
      <c r="AM913" s="770"/>
      <c r="AN913" s="801"/>
      <c r="AO913" s="801"/>
      <c r="AP913" s="801"/>
      <c r="AQ913" s="770"/>
      <c r="AR913" s="1382"/>
      <c r="AS913" s="770"/>
      <c r="AT913" s="770"/>
      <c r="AU913" s="770"/>
      <c r="AV913" s="770"/>
      <c r="AW913" s="770"/>
      <c r="AX913" s="770"/>
      <c r="AY913" s="770"/>
    </row>
    <row r="914">
      <c r="B914" s="813"/>
      <c r="G914" s="1383"/>
      <c r="AL914" s="1381"/>
      <c r="AM914" s="770"/>
      <c r="AN914" s="801"/>
      <c r="AO914" s="801"/>
      <c r="AP914" s="801"/>
      <c r="AQ914" s="770"/>
      <c r="AR914" s="1382"/>
      <c r="AS914" s="770"/>
      <c r="AT914" s="770"/>
      <c r="AU914" s="770"/>
      <c r="AV914" s="770"/>
      <c r="AW914" s="770"/>
      <c r="AX914" s="770"/>
      <c r="AY914" s="770"/>
    </row>
    <row r="915">
      <c r="B915" s="813"/>
      <c r="G915" s="1383"/>
      <c r="AL915" s="1381"/>
      <c r="AM915" s="770"/>
      <c r="AN915" s="801"/>
      <c r="AO915" s="801"/>
      <c r="AP915" s="801"/>
      <c r="AQ915" s="770"/>
      <c r="AR915" s="1382"/>
      <c r="AS915" s="770"/>
      <c r="AT915" s="770"/>
      <c r="AU915" s="770"/>
      <c r="AV915" s="770"/>
      <c r="AW915" s="770"/>
      <c r="AX915" s="770"/>
      <c r="AY915" s="770"/>
    </row>
    <row r="916">
      <c r="B916" s="813"/>
      <c r="G916" s="1383"/>
      <c r="AL916" s="1381"/>
      <c r="AM916" s="770"/>
      <c r="AN916" s="801"/>
      <c r="AO916" s="801"/>
      <c r="AP916" s="801"/>
      <c r="AQ916" s="770"/>
      <c r="AR916" s="1382"/>
      <c r="AS916" s="770"/>
      <c r="AT916" s="770"/>
      <c r="AU916" s="770"/>
      <c r="AV916" s="770"/>
      <c r="AW916" s="770"/>
      <c r="AX916" s="770"/>
      <c r="AY916" s="770"/>
    </row>
    <row r="917">
      <c r="B917" s="813"/>
      <c r="G917" s="1383"/>
      <c r="AL917" s="1381"/>
      <c r="AM917" s="770"/>
      <c r="AN917" s="801"/>
      <c r="AO917" s="801"/>
      <c r="AP917" s="801"/>
      <c r="AQ917" s="770"/>
      <c r="AR917" s="1382"/>
      <c r="AS917" s="770"/>
      <c r="AT917" s="770"/>
      <c r="AU917" s="770"/>
      <c r="AV917" s="770"/>
      <c r="AW917" s="770"/>
      <c r="AX917" s="770"/>
      <c r="AY917" s="770"/>
    </row>
    <row r="918">
      <c r="B918" s="813"/>
      <c r="G918" s="1383"/>
      <c r="AL918" s="1381"/>
      <c r="AM918" s="770"/>
      <c r="AN918" s="801"/>
      <c r="AO918" s="801"/>
      <c r="AP918" s="801"/>
      <c r="AQ918" s="770"/>
      <c r="AR918" s="1382"/>
      <c r="AS918" s="770"/>
      <c r="AT918" s="770"/>
      <c r="AU918" s="770"/>
      <c r="AV918" s="770"/>
      <c r="AW918" s="770"/>
      <c r="AX918" s="770"/>
      <c r="AY918" s="770"/>
    </row>
    <row r="919">
      <c r="B919" s="813"/>
      <c r="G919" s="1383"/>
      <c r="AL919" s="1381"/>
      <c r="AM919" s="770"/>
      <c r="AN919" s="801"/>
      <c r="AO919" s="801"/>
      <c r="AP919" s="801"/>
      <c r="AQ919" s="770"/>
      <c r="AR919" s="1382"/>
      <c r="AS919" s="770"/>
      <c r="AT919" s="770"/>
      <c r="AU919" s="770"/>
      <c r="AV919" s="770"/>
      <c r="AW919" s="770"/>
      <c r="AX919" s="770"/>
      <c r="AY919" s="770"/>
    </row>
    <row r="920">
      <c r="B920" s="813"/>
      <c r="G920" s="1383"/>
      <c r="AL920" s="1381"/>
      <c r="AM920" s="770"/>
      <c r="AN920" s="801"/>
      <c r="AO920" s="801"/>
      <c r="AP920" s="801"/>
      <c r="AQ920" s="770"/>
      <c r="AR920" s="1382"/>
      <c r="AS920" s="770"/>
      <c r="AT920" s="770"/>
      <c r="AU920" s="770"/>
      <c r="AV920" s="770"/>
      <c r="AW920" s="770"/>
      <c r="AX920" s="770"/>
      <c r="AY920" s="770"/>
    </row>
    <row r="921">
      <c r="B921" s="813"/>
      <c r="G921" s="1383"/>
      <c r="AL921" s="1381"/>
      <c r="AM921" s="770"/>
      <c r="AN921" s="801"/>
      <c r="AO921" s="801"/>
      <c r="AP921" s="801"/>
      <c r="AQ921" s="770"/>
      <c r="AR921" s="1382"/>
      <c r="AS921" s="770"/>
      <c r="AT921" s="770"/>
      <c r="AU921" s="770"/>
      <c r="AV921" s="770"/>
      <c r="AW921" s="770"/>
      <c r="AX921" s="770"/>
      <c r="AY921" s="770"/>
    </row>
    <row r="922">
      <c r="B922" s="813"/>
      <c r="G922" s="1383"/>
      <c r="AL922" s="1381"/>
      <c r="AM922" s="770"/>
      <c r="AN922" s="801"/>
      <c r="AO922" s="801"/>
      <c r="AP922" s="801"/>
      <c r="AQ922" s="770"/>
      <c r="AR922" s="1382"/>
      <c r="AS922" s="770"/>
      <c r="AT922" s="770"/>
      <c r="AU922" s="770"/>
      <c r="AV922" s="770"/>
      <c r="AW922" s="770"/>
      <c r="AX922" s="770"/>
      <c r="AY922" s="770"/>
    </row>
    <row r="923">
      <c r="B923" s="813"/>
      <c r="G923" s="1383"/>
      <c r="AL923" s="1381"/>
      <c r="AM923" s="770"/>
      <c r="AN923" s="801"/>
      <c r="AO923" s="801"/>
      <c r="AP923" s="801"/>
      <c r="AQ923" s="770"/>
      <c r="AR923" s="1382"/>
      <c r="AS923" s="770"/>
      <c r="AT923" s="770"/>
      <c r="AU923" s="770"/>
      <c r="AV923" s="770"/>
      <c r="AW923" s="770"/>
      <c r="AX923" s="770"/>
      <c r="AY923" s="770"/>
    </row>
    <row r="924">
      <c r="B924" s="813"/>
      <c r="G924" s="1383"/>
      <c r="AL924" s="1381"/>
      <c r="AM924" s="770"/>
      <c r="AN924" s="801"/>
      <c r="AO924" s="801"/>
      <c r="AP924" s="801"/>
      <c r="AQ924" s="770"/>
      <c r="AR924" s="1382"/>
      <c r="AS924" s="770"/>
      <c r="AT924" s="770"/>
      <c r="AU924" s="770"/>
      <c r="AV924" s="770"/>
      <c r="AW924" s="770"/>
      <c r="AX924" s="770"/>
      <c r="AY924" s="770"/>
    </row>
    <row r="925">
      <c r="B925" s="813"/>
      <c r="G925" s="1383"/>
      <c r="AL925" s="1381"/>
      <c r="AM925" s="770"/>
      <c r="AN925" s="801"/>
      <c r="AO925" s="801"/>
      <c r="AP925" s="801"/>
      <c r="AQ925" s="770"/>
      <c r="AR925" s="1382"/>
      <c r="AS925" s="770"/>
      <c r="AT925" s="770"/>
      <c r="AU925" s="770"/>
      <c r="AV925" s="770"/>
      <c r="AW925" s="770"/>
      <c r="AX925" s="770"/>
      <c r="AY925" s="770"/>
    </row>
    <row r="926">
      <c r="B926" s="813"/>
      <c r="G926" s="1383"/>
      <c r="AL926" s="1381"/>
      <c r="AM926" s="770"/>
      <c r="AN926" s="801"/>
      <c r="AO926" s="801"/>
      <c r="AP926" s="801"/>
      <c r="AQ926" s="770"/>
      <c r="AR926" s="1382"/>
      <c r="AS926" s="770"/>
      <c r="AT926" s="770"/>
      <c r="AU926" s="770"/>
      <c r="AV926" s="770"/>
      <c r="AW926" s="770"/>
      <c r="AX926" s="770"/>
      <c r="AY926" s="770"/>
    </row>
    <row r="927">
      <c r="B927" s="813"/>
      <c r="G927" s="1383"/>
      <c r="AL927" s="1381"/>
      <c r="AM927" s="770"/>
      <c r="AN927" s="801"/>
      <c r="AO927" s="801"/>
      <c r="AP927" s="801"/>
      <c r="AQ927" s="770"/>
      <c r="AR927" s="1382"/>
      <c r="AS927" s="770"/>
      <c r="AT927" s="770"/>
      <c r="AU927" s="770"/>
      <c r="AV927" s="770"/>
      <c r="AW927" s="770"/>
      <c r="AX927" s="770"/>
      <c r="AY927" s="770"/>
    </row>
    <row r="928">
      <c r="B928" s="813"/>
      <c r="G928" s="1383"/>
      <c r="AL928" s="1381"/>
      <c r="AM928" s="770"/>
      <c r="AN928" s="801"/>
      <c r="AO928" s="801"/>
      <c r="AP928" s="801"/>
      <c r="AQ928" s="770"/>
      <c r="AR928" s="1382"/>
      <c r="AS928" s="770"/>
      <c r="AT928" s="770"/>
      <c r="AU928" s="770"/>
      <c r="AV928" s="770"/>
      <c r="AW928" s="770"/>
      <c r="AX928" s="770"/>
      <c r="AY928" s="770"/>
    </row>
    <row r="929">
      <c r="B929" s="813"/>
      <c r="G929" s="1383"/>
      <c r="AL929" s="1381"/>
      <c r="AM929" s="770"/>
      <c r="AN929" s="801"/>
      <c r="AO929" s="801"/>
      <c r="AP929" s="801"/>
      <c r="AQ929" s="770"/>
      <c r="AR929" s="1382"/>
      <c r="AS929" s="770"/>
      <c r="AT929" s="770"/>
      <c r="AU929" s="770"/>
      <c r="AV929" s="770"/>
      <c r="AW929" s="770"/>
      <c r="AX929" s="770"/>
      <c r="AY929" s="770"/>
    </row>
    <row r="930">
      <c r="B930" s="813"/>
      <c r="G930" s="1383"/>
      <c r="AL930" s="1381"/>
      <c r="AM930" s="770"/>
      <c r="AN930" s="801"/>
      <c r="AO930" s="801"/>
      <c r="AP930" s="801"/>
      <c r="AQ930" s="770"/>
      <c r="AR930" s="1382"/>
      <c r="AS930" s="770"/>
      <c r="AT930" s="770"/>
      <c r="AU930" s="770"/>
      <c r="AV930" s="770"/>
      <c r="AW930" s="770"/>
      <c r="AX930" s="770"/>
      <c r="AY930" s="770"/>
    </row>
    <row r="931">
      <c r="B931" s="813"/>
      <c r="G931" s="1383"/>
      <c r="AL931" s="1381"/>
      <c r="AM931" s="770"/>
      <c r="AN931" s="801"/>
      <c r="AO931" s="801"/>
      <c r="AP931" s="801"/>
      <c r="AQ931" s="770"/>
      <c r="AR931" s="1382"/>
      <c r="AS931" s="770"/>
      <c r="AT931" s="770"/>
      <c r="AU931" s="770"/>
      <c r="AV931" s="770"/>
      <c r="AW931" s="770"/>
      <c r="AX931" s="770"/>
      <c r="AY931" s="770"/>
    </row>
    <row r="932">
      <c r="B932" s="813"/>
      <c r="G932" s="1383"/>
      <c r="AL932" s="1381"/>
      <c r="AM932" s="770"/>
      <c r="AN932" s="801"/>
      <c r="AO932" s="801"/>
      <c r="AP932" s="801"/>
      <c r="AQ932" s="770"/>
      <c r="AR932" s="1382"/>
      <c r="AS932" s="770"/>
      <c r="AT932" s="770"/>
      <c r="AU932" s="770"/>
      <c r="AV932" s="770"/>
      <c r="AW932" s="770"/>
      <c r="AX932" s="770"/>
      <c r="AY932" s="770"/>
    </row>
    <row r="933">
      <c r="B933" s="813"/>
      <c r="G933" s="1383"/>
      <c r="AL933" s="1381"/>
      <c r="AM933" s="770"/>
      <c r="AN933" s="801"/>
      <c r="AO933" s="801"/>
      <c r="AP933" s="801"/>
      <c r="AQ933" s="770"/>
      <c r="AR933" s="1382"/>
      <c r="AS933" s="770"/>
      <c r="AT933" s="770"/>
      <c r="AU933" s="770"/>
      <c r="AV933" s="770"/>
      <c r="AW933" s="770"/>
      <c r="AX933" s="770"/>
      <c r="AY933" s="770"/>
    </row>
    <row r="934">
      <c r="B934" s="813"/>
      <c r="G934" s="1383"/>
      <c r="AL934" s="1381"/>
      <c r="AM934" s="770"/>
      <c r="AN934" s="801"/>
      <c r="AO934" s="801"/>
      <c r="AP934" s="801"/>
      <c r="AQ934" s="770"/>
      <c r="AR934" s="1382"/>
      <c r="AS934" s="770"/>
      <c r="AT934" s="770"/>
      <c r="AU934" s="770"/>
      <c r="AV934" s="770"/>
      <c r="AW934" s="770"/>
      <c r="AX934" s="770"/>
      <c r="AY934" s="770"/>
    </row>
    <row r="935">
      <c r="B935" s="813"/>
      <c r="G935" s="1383"/>
      <c r="AL935" s="1381"/>
      <c r="AM935" s="770"/>
      <c r="AN935" s="801"/>
      <c r="AO935" s="801"/>
      <c r="AP935" s="801"/>
      <c r="AQ935" s="770"/>
      <c r="AR935" s="1382"/>
      <c r="AS935" s="770"/>
      <c r="AT935" s="770"/>
      <c r="AU935" s="770"/>
      <c r="AV935" s="770"/>
      <c r="AW935" s="770"/>
      <c r="AX935" s="770"/>
      <c r="AY935" s="770"/>
    </row>
    <row r="936">
      <c r="B936" s="813"/>
      <c r="G936" s="1383"/>
      <c r="AL936" s="1381"/>
      <c r="AM936" s="770"/>
      <c r="AN936" s="801"/>
      <c r="AO936" s="801"/>
      <c r="AP936" s="801"/>
      <c r="AQ936" s="770"/>
      <c r="AR936" s="1382"/>
      <c r="AS936" s="770"/>
      <c r="AT936" s="770"/>
      <c r="AU936" s="770"/>
      <c r="AV936" s="770"/>
      <c r="AW936" s="770"/>
      <c r="AX936" s="770"/>
      <c r="AY936" s="770"/>
    </row>
    <row r="937">
      <c r="B937" s="813"/>
      <c r="G937" s="1383"/>
      <c r="AL937" s="1381"/>
      <c r="AM937" s="770"/>
      <c r="AN937" s="801"/>
      <c r="AO937" s="801"/>
      <c r="AP937" s="801"/>
      <c r="AQ937" s="770"/>
      <c r="AR937" s="1382"/>
      <c r="AS937" s="770"/>
      <c r="AT937" s="770"/>
      <c r="AU937" s="770"/>
      <c r="AV937" s="770"/>
      <c r="AW937" s="770"/>
      <c r="AX937" s="770"/>
      <c r="AY937" s="770"/>
    </row>
    <row r="938">
      <c r="B938" s="813"/>
      <c r="G938" s="1383"/>
      <c r="AL938" s="1381"/>
      <c r="AM938" s="770"/>
      <c r="AN938" s="801"/>
      <c r="AO938" s="801"/>
      <c r="AP938" s="801"/>
      <c r="AQ938" s="770"/>
      <c r="AR938" s="1382"/>
      <c r="AS938" s="770"/>
      <c r="AT938" s="770"/>
      <c r="AU938" s="770"/>
      <c r="AV938" s="770"/>
      <c r="AW938" s="770"/>
      <c r="AX938" s="770"/>
      <c r="AY938" s="770"/>
    </row>
    <row r="939">
      <c r="B939" s="813"/>
      <c r="G939" s="1383"/>
      <c r="AL939" s="1381"/>
      <c r="AM939" s="770"/>
      <c r="AN939" s="801"/>
      <c r="AO939" s="801"/>
      <c r="AP939" s="801"/>
      <c r="AQ939" s="770"/>
      <c r="AR939" s="1382"/>
      <c r="AS939" s="770"/>
      <c r="AT939" s="770"/>
      <c r="AU939" s="770"/>
      <c r="AV939" s="770"/>
      <c r="AW939" s="770"/>
      <c r="AX939" s="770"/>
      <c r="AY939" s="770"/>
    </row>
    <row r="940">
      <c r="B940" s="813"/>
      <c r="G940" s="1383"/>
      <c r="AL940" s="1381"/>
      <c r="AM940" s="770"/>
      <c r="AN940" s="801"/>
      <c r="AO940" s="801"/>
      <c r="AP940" s="801"/>
      <c r="AQ940" s="770"/>
      <c r="AR940" s="1382"/>
      <c r="AS940" s="770"/>
      <c r="AT940" s="770"/>
      <c r="AU940" s="770"/>
      <c r="AV940" s="770"/>
      <c r="AW940" s="770"/>
      <c r="AX940" s="770"/>
      <c r="AY940" s="770"/>
    </row>
    <row r="941">
      <c r="B941" s="813"/>
      <c r="G941" s="1383"/>
      <c r="AL941" s="1381"/>
      <c r="AM941" s="770"/>
      <c r="AN941" s="801"/>
      <c r="AO941" s="801"/>
      <c r="AP941" s="801"/>
      <c r="AQ941" s="770"/>
      <c r="AR941" s="1382"/>
      <c r="AS941" s="770"/>
      <c r="AT941" s="770"/>
      <c r="AU941" s="770"/>
      <c r="AV941" s="770"/>
      <c r="AW941" s="770"/>
      <c r="AX941" s="770"/>
      <c r="AY941" s="770"/>
    </row>
    <row r="942">
      <c r="B942" s="813"/>
      <c r="G942" s="1383"/>
      <c r="AL942" s="1381"/>
      <c r="AM942" s="770"/>
      <c r="AN942" s="801"/>
      <c r="AO942" s="801"/>
      <c r="AP942" s="801"/>
      <c r="AQ942" s="770"/>
      <c r="AR942" s="1382"/>
      <c r="AS942" s="770"/>
      <c r="AT942" s="770"/>
      <c r="AU942" s="770"/>
      <c r="AV942" s="770"/>
      <c r="AW942" s="770"/>
      <c r="AX942" s="770"/>
      <c r="AY942" s="770"/>
    </row>
    <row r="943">
      <c r="B943" s="813"/>
      <c r="G943" s="1383"/>
      <c r="AL943" s="1381"/>
      <c r="AM943" s="770"/>
      <c r="AN943" s="801"/>
      <c r="AO943" s="801"/>
      <c r="AP943" s="801"/>
      <c r="AQ943" s="770"/>
      <c r="AR943" s="1382"/>
      <c r="AS943" s="770"/>
      <c r="AT943" s="770"/>
      <c r="AU943" s="770"/>
      <c r="AV943" s="770"/>
      <c r="AW943" s="770"/>
      <c r="AX943" s="770"/>
      <c r="AY943" s="770"/>
    </row>
    <row r="944">
      <c r="B944" s="813"/>
      <c r="G944" s="1383"/>
      <c r="AL944" s="1381"/>
      <c r="AM944" s="770"/>
      <c r="AN944" s="801"/>
      <c r="AO944" s="801"/>
      <c r="AP944" s="801"/>
      <c r="AQ944" s="770"/>
      <c r="AR944" s="1382"/>
      <c r="AS944" s="770"/>
      <c r="AT944" s="770"/>
      <c r="AU944" s="770"/>
      <c r="AV944" s="770"/>
      <c r="AW944" s="770"/>
      <c r="AX944" s="770"/>
      <c r="AY944" s="770"/>
    </row>
    <row r="945">
      <c r="B945" s="813"/>
      <c r="G945" s="1383"/>
      <c r="AL945" s="1381"/>
      <c r="AM945" s="770"/>
      <c r="AN945" s="801"/>
      <c r="AO945" s="801"/>
      <c r="AP945" s="801"/>
      <c r="AQ945" s="770"/>
      <c r="AR945" s="1382"/>
      <c r="AS945" s="770"/>
      <c r="AT945" s="770"/>
      <c r="AU945" s="770"/>
      <c r="AV945" s="770"/>
      <c r="AW945" s="770"/>
      <c r="AX945" s="770"/>
      <c r="AY945" s="770"/>
    </row>
    <row r="946">
      <c r="B946" s="813"/>
      <c r="G946" s="1383"/>
      <c r="AL946" s="1381"/>
      <c r="AM946" s="770"/>
      <c r="AN946" s="801"/>
      <c r="AO946" s="801"/>
      <c r="AP946" s="801"/>
      <c r="AQ946" s="770"/>
      <c r="AR946" s="1382"/>
      <c r="AS946" s="770"/>
      <c r="AT946" s="770"/>
      <c r="AU946" s="770"/>
      <c r="AV946" s="770"/>
      <c r="AW946" s="770"/>
      <c r="AX946" s="770"/>
      <c r="AY946" s="770"/>
    </row>
    <row r="947">
      <c r="B947" s="813"/>
      <c r="G947" s="1383"/>
      <c r="AL947" s="1381"/>
      <c r="AM947" s="770"/>
      <c r="AN947" s="801"/>
      <c r="AO947" s="801"/>
      <c r="AP947" s="801"/>
      <c r="AQ947" s="770"/>
      <c r="AR947" s="1382"/>
      <c r="AS947" s="770"/>
      <c r="AT947" s="770"/>
      <c r="AU947" s="770"/>
      <c r="AV947" s="770"/>
      <c r="AW947" s="770"/>
      <c r="AX947" s="770"/>
      <c r="AY947" s="770"/>
    </row>
    <row r="948">
      <c r="B948" s="813"/>
      <c r="G948" s="1383"/>
      <c r="AL948" s="1381"/>
      <c r="AM948" s="770"/>
      <c r="AN948" s="801"/>
      <c r="AO948" s="801"/>
      <c r="AP948" s="801"/>
      <c r="AQ948" s="770"/>
      <c r="AR948" s="1382"/>
      <c r="AS948" s="770"/>
      <c r="AT948" s="770"/>
      <c r="AU948" s="770"/>
      <c r="AV948" s="770"/>
      <c r="AW948" s="770"/>
      <c r="AX948" s="770"/>
      <c r="AY948" s="770"/>
    </row>
    <row r="949">
      <c r="B949" s="813"/>
      <c r="G949" s="1383"/>
      <c r="AL949" s="1381"/>
      <c r="AM949" s="770"/>
      <c r="AN949" s="801"/>
      <c r="AO949" s="801"/>
      <c r="AP949" s="801"/>
      <c r="AQ949" s="770"/>
      <c r="AR949" s="1382"/>
      <c r="AS949" s="770"/>
      <c r="AT949" s="770"/>
      <c r="AU949" s="770"/>
      <c r="AV949" s="770"/>
      <c r="AW949" s="770"/>
      <c r="AX949" s="770"/>
      <c r="AY949" s="770"/>
    </row>
    <row r="950">
      <c r="B950" s="813"/>
      <c r="G950" s="1383"/>
      <c r="AL950" s="1381"/>
      <c r="AM950" s="770"/>
      <c r="AN950" s="801"/>
      <c r="AO950" s="801"/>
      <c r="AP950" s="801"/>
      <c r="AQ950" s="770"/>
      <c r="AR950" s="1382"/>
      <c r="AS950" s="770"/>
      <c r="AT950" s="770"/>
      <c r="AU950" s="770"/>
      <c r="AV950" s="770"/>
      <c r="AW950" s="770"/>
      <c r="AX950" s="770"/>
      <c r="AY950" s="770"/>
    </row>
    <row r="951">
      <c r="B951" s="813"/>
      <c r="G951" s="1383"/>
      <c r="AL951" s="1381"/>
      <c r="AM951" s="770"/>
      <c r="AN951" s="801"/>
      <c r="AO951" s="801"/>
      <c r="AP951" s="801"/>
      <c r="AQ951" s="770"/>
      <c r="AR951" s="1382"/>
      <c r="AS951" s="770"/>
      <c r="AT951" s="770"/>
      <c r="AU951" s="770"/>
      <c r="AV951" s="770"/>
      <c r="AW951" s="770"/>
      <c r="AX951" s="770"/>
      <c r="AY951" s="770"/>
    </row>
    <row r="952">
      <c r="B952" s="813"/>
      <c r="G952" s="1383"/>
      <c r="AL952" s="1381"/>
      <c r="AM952" s="770"/>
      <c r="AN952" s="801"/>
      <c r="AO952" s="801"/>
      <c r="AP952" s="801"/>
      <c r="AQ952" s="770"/>
      <c r="AR952" s="1382"/>
      <c r="AS952" s="770"/>
      <c r="AT952" s="770"/>
      <c r="AU952" s="770"/>
      <c r="AV952" s="770"/>
      <c r="AW952" s="770"/>
      <c r="AX952" s="770"/>
      <c r="AY952" s="770"/>
    </row>
    <row r="953">
      <c r="B953" s="813"/>
      <c r="G953" s="1383"/>
      <c r="AL953" s="1381"/>
      <c r="AM953" s="770"/>
      <c r="AN953" s="801"/>
      <c r="AO953" s="801"/>
      <c r="AP953" s="801"/>
      <c r="AQ953" s="770"/>
      <c r="AR953" s="1382"/>
      <c r="AS953" s="770"/>
      <c r="AT953" s="770"/>
      <c r="AU953" s="770"/>
      <c r="AV953" s="770"/>
      <c r="AW953" s="770"/>
      <c r="AX953" s="770"/>
      <c r="AY953" s="770"/>
    </row>
    <row r="954">
      <c r="B954" s="813"/>
      <c r="G954" s="1383"/>
      <c r="AL954" s="1381"/>
      <c r="AM954" s="770"/>
      <c r="AN954" s="801"/>
      <c r="AO954" s="801"/>
      <c r="AP954" s="801"/>
      <c r="AQ954" s="770"/>
      <c r="AR954" s="1382"/>
      <c r="AS954" s="770"/>
      <c r="AT954" s="770"/>
      <c r="AU954" s="770"/>
      <c r="AV954" s="770"/>
      <c r="AW954" s="770"/>
      <c r="AX954" s="770"/>
      <c r="AY954" s="770"/>
    </row>
    <row r="955">
      <c r="B955" s="813"/>
      <c r="G955" s="1383"/>
      <c r="AL955" s="1381"/>
      <c r="AM955" s="770"/>
      <c r="AN955" s="801"/>
      <c r="AO955" s="801"/>
      <c r="AP955" s="801"/>
      <c r="AQ955" s="770"/>
      <c r="AR955" s="1382"/>
      <c r="AS955" s="770"/>
      <c r="AT955" s="770"/>
      <c r="AU955" s="770"/>
      <c r="AV955" s="770"/>
      <c r="AW955" s="770"/>
      <c r="AX955" s="770"/>
      <c r="AY955" s="770"/>
    </row>
    <row r="956">
      <c r="B956" s="813"/>
      <c r="G956" s="1383"/>
      <c r="AL956" s="1381"/>
      <c r="AM956" s="770"/>
      <c r="AN956" s="801"/>
      <c r="AO956" s="801"/>
      <c r="AP956" s="801"/>
      <c r="AQ956" s="770"/>
      <c r="AR956" s="1382"/>
      <c r="AS956" s="770"/>
      <c r="AT956" s="770"/>
      <c r="AU956" s="770"/>
      <c r="AV956" s="770"/>
      <c r="AW956" s="770"/>
      <c r="AX956" s="770"/>
      <c r="AY956" s="770"/>
    </row>
    <row r="957">
      <c r="B957" s="813"/>
      <c r="G957" s="1383"/>
      <c r="AL957" s="1381"/>
      <c r="AM957" s="770"/>
      <c r="AN957" s="801"/>
      <c r="AO957" s="801"/>
      <c r="AP957" s="801"/>
      <c r="AQ957" s="770"/>
      <c r="AR957" s="1382"/>
      <c r="AS957" s="770"/>
      <c r="AT957" s="770"/>
      <c r="AU957" s="770"/>
      <c r="AV957" s="770"/>
      <c r="AW957" s="770"/>
      <c r="AX957" s="770"/>
      <c r="AY957" s="770"/>
    </row>
    <row r="958">
      <c r="B958" s="813"/>
      <c r="G958" s="1383"/>
      <c r="AL958" s="1381"/>
      <c r="AM958" s="770"/>
      <c r="AN958" s="801"/>
      <c r="AO958" s="801"/>
      <c r="AP958" s="801"/>
      <c r="AQ958" s="770"/>
      <c r="AR958" s="1382"/>
      <c r="AS958" s="770"/>
      <c r="AT958" s="770"/>
      <c r="AU958" s="770"/>
      <c r="AV958" s="770"/>
      <c r="AW958" s="770"/>
      <c r="AX958" s="770"/>
      <c r="AY958" s="770"/>
    </row>
    <row r="959">
      <c r="B959" s="813"/>
      <c r="G959" s="1383"/>
      <c r="AL959" s="1381"/>
      <c r="AM959" s="770"/>
      <c r="AN959" s="801"/>
      <c r="AO959" s="801"/>
      <c r="AP959" s="801"/>
      <c r="AQ959" s="770"/>
      <c r="AR959" s="1382"/>
      <c r="AS959" s="770"/>
      <c r="AT959" s="770"/>
      <c r="AU959" s="770"/>
      <c r="AV959" s="770"/>
      <c r="AW959" s="770"/>
      <c r="AX959" s="770"/>
      <c r="AY959" s="770"/>
    </row>
    <row r="960">
      <c r="B960" s="813"/>
      <c r="G960" s="1383"/>
      <c r="AL960" s="1381"/>
      <c r="AM960" s="770"/>
      <c r="AN960" s="801"/>
      <c r="AO960" s="801"/>
      <c r="AP960" s="801"/>
      <c r="AQ960" s="770"/>
      <c r="AR960" s="1382"/>
      <c r="AS960" s="770"/>
      <c r="AT960" s="770"/>
      <c r="AU960" s="770"/>
      <c r="AV960" s="770"/>
      <c r="AW960" s="770"/>
      <c r="AX960" s="770"/>
      <c r="AY960" s="770"/>
    </row>
    <row r="961">
      <c r="B961" s="813"/>
      <c r="G961" s="1383"/>
      <c r="AL961" s="1381"/>
      <c r="AM961" s="770"/>
      <c r="AN961" s="801"/>
      <c r="AO961" s="801"/>
      <c r="AP961" s="801"/>
      <c r="AQ961" s="770"/>
      <c r="AR961" s="1382"/>
      <c r="AS961" s="770"/>
      <c r="AT961" s="770"/>
      <c r="AU961" s="770"/>
      <c r="AV961" s="770"/>
      <c r="AW961" s="770"/>
      <c r="AX961" s="770"/>
      <c r="AY961" s="770"/>
    </row>
    <row r="962">
      <c r="B962" s="813"/>
      <c r="G962" s="1383"/>
      <c r="AL962" s="1381"/>
      <c r="AM962" s="770"/>
      <c r="AN962" s="801"/>
      <c r="AO962" s="801"/>
      <c r="AP962" s="801"/>
      <c r="AQ962" s="770"/>
      <c r="AR962" s="1382"/>
      <c r="AS962" s="770"/>
      <c r="AT962" s="770"/>
      <c r="AU962" s="770"/>
      <c r="AV962" s="770"/>
      <c r="AW962" s="770"/>
      <c r="AX962" s="770"/>
      <c r="AY962" s="770"/>
    </row>
    <row r="963">
      <c r="B963" s="813"/>
      <c r="G963" s="1383"/>
      <c r="AL963" s="1381"/>
      <c r="AM963" s="770"/>
      <c r="AN963" s="801"/>
      <c r="AO963" s="801"/>
      <c r="AP963" s="801"/>
      <c r="AQ963" s="770"/>
      <c r="AR963" s="1382"/>
      <c r="AS963" s="770"/>
      <c r="AT963" s="770"/>
      <c r="AU963" s="770"/>
      <c r="AV963" s="770"/>
      <c r="AW963" s="770"/>
      <c r="AX963" s="770"/>
      <c r="AY963" s="770"/>
    </row>
    <row r="964">
      <c r="B964" s="813"/>
      <c r="G964" s="1383"/>
      <c r="AL964" s="1381"/>
      <c r="AM964" s="770"/>
      <c r="AN964" s="801"/>
      <c r="AO964" s="801"/>
      <c r="AP964" s="801"/>
      <c r="AQ964" s="770"/>
      <c r="AR964" s="1382"/>
      <c r="AS964" s="770"/>
      <c r="AT964" s="770"/>
      <c r="AU964" s="770"/>
      <c r="AV964" s="770"/>
      <c r="AW964" s="770"/>
      <c r="AX964" s="770"/>
      <c r="AY964" s="770"/>
    </row>
    <row r="965">
      <c r="B965" s="813"/>
      <c r="G965" s="1383"/>
      <c r="AL965" s="1381"/>
      <c r="AM965" s="770"/>
      <c r="AN965" s="801"/>
      <c r="AO965" s="801"/>
      <c r="AP965" s="801"/>
      <c r="AQ965" s="770"/>
      <c r="AR965" s="1382"/>
      <c r="AS965" s="770"/>
      <c r="AT965" s="770"/>
      <c r="AU965" s="770"/>
      <c r="AV965" s="770"/>
      <c r="AW965" s="770"/>
      <c r="AX965" s="770"/>
      <c r="AY965" s="770"/>
    </row>
    <row r="966">
      <c r="B966" s="813"/>
      <c r="G966" s="1383"/>
      <c r="AL966" s="1381"/>
      <c r="AM966" s="770"/>
      <c r="AN966" s="801"/>
      <c r="AO966" s="801"/>
      <c r="AP966" s="801"/>
      <c r="AQ966" s="770"/>
      <c r="AR966" s="1382"/>
      <c r="AS966" s="770"/>
      <c r="AT966" s="770"/>
      <c r="AU966" s="770"/>
      <c r="AV966" s="770"/>
      <c r="AW966" s="770"/>
      <c r="AX966" s="770"/>
      <c r="AY966" s="770"/>
    </row>
    <row r="967">
      <c r="B967" s="813"/>
      <c r="G967" s="1383"/>
      <c r="AL967" s="1381"/>
      <c r="AM967" s="770"/>
      <c r="AN967" s="801"/>
      <c r="AO967" s="801"/>
      <c r="AP967" s="801"/>
      <c r="AQ967" s="770"/>
      <c r="AR967" s="1382"/>
      <c r="AS967" s="770"/>
      <c r="AT967" s="770"/>
      <c r="AU967" s="770"/>
      <c r="AV967" s="770"/>
      <c r="AW967" s="770"/>
      <c r="AX967" s="770"/>
      <c r="AY967" s="770"/>
    </row>
    <row r="968">
      <c r="B968" s="813"/>
      <c r="G968" s="1383"/>
      <c r="AL968" s="1381"/>
      <c r="AM968" s="770"/>
      <c r="AN968" s="801"/>
      <c r="AO968" s="801"/>
      <c r="AP968" s="801"/>
      <c r="AQ968" s="770"/>
      <c r="AR968" s="1382"/>
      <c r="AS968" s="770"/>
      <c r="AT968" s="770"/>
      <c r="AU968" s="770"/>
      <c r="AV968" s="770"/>
      <c r="AW968" s="770"/>
      <c r="AX968" s="770"/>
      <c r="AY968" s="770"/>
    </row>
    <row r="969">
      <c r="B969" s="813"/>
      <c r="G969" s="1383"/>
      <c r="AL969" s="1381"/>
      <c r="AM969" s="770"/>
      <c r="AN969" s="801"/>
      <c r="AO969" s="801"/>
      <c r="AP969" s="801"/>
      <c r="AQ969" s="770"/>
      <c r="AR969" s="1382"/>
      <c r="AS969" s="770"/>
      <c r="AT969" s="770"/>
      <c r="AU969" s="770"/>
      <c r="AV969" s="770"/>
      <c r="AW969" s="770"/>
      <c r="AX969" s="770"/>
      <c r="AY969" s="770"/>
    </row>
    <row r="970">
      <c r="B970" s="813"/>
      <c r="G970" s="1383"/>
      <c r="AL970" s="1381"/>
      <c r="AM970" s="770"/>
      <c r="AN970" s="801"/>
      <c r="AO970" s="801"/>
      <c r="AP970" s="801"/>
      <c r="AQ970" s="770"/>
      <c r="AR970" s="1382"/>
      <c r="AS970" s="770"/>
      <c r="AT970" s="770"/>
      <c r="AU970" s="770"/>
      <c r="AV970" s="770"/>
      <c r="AW970" s="770"/>
      <c r="AX970" s="770"/>
      <c r="AY970" s="770"/>
    </row>
    <row r="971">
      <c r="B971" s="813"/>
      <c r="G971" s="1383"/>
      <c r="AL971" s="1381"/>
      <c r="AM971" s="770"/>
      <c r="AN971" s="801"/>
      <c r="AO971" s="801"/>
      <c r="AP971" s="801"/>
      <c r="AQ971" s="770"/>
      <c r="AR971" s="1382"/>
      <c r="AS971" s="770"/>
      <c r="AT971" s="770"/>
      <c r="AU971" s="770"/>
      <c r="AV971" s="770"/>
      <c r="AW971" s="770"/>
      <c r="AX971" s="770"/>
      <c r="AY971" s="770"/>
    </row>
    <row r="972">
      <c r="B972" s="813"/>
      <c r="G972" s="1383"/>
      <c r="AL972" s="1381"/>
      <c r="AM972" s="770"/>
      <c r="AN972" s="801"/>
      <c r="AO972" s="801"/>
      <c r="AP972" s="801"/>
      <c r="AQ972" s="770"/>
      <c r="AR972" s="1382"/>
      <c r="AS972" s="770"/>
      <c r="AT972" s="770"/>
      <c r="AU972" s="770"/>
      <c r="AV972" s="770"/>
      <c r="AW972" s="770"/>
      <c r="AX972" s="770"/>
      <c r="AY972" s="770"/>
    </row>
    <row r="973">
      <c r="B973" s="813"/>
      <c r="G973" s="1383"/>
      <c r="AL973" s="1381"/>
      <c r="AM973" s="770"/>
      <c r="AN973" s="801"/>
      <c r="AO973" s="801"/>
      <c r="AP973" s="801"/>
      <c r="AQ973" s="770"/>
      <c r="AR973" s="1382"/>
      <c r="AS973" s="770"/>
      <c r="AT973" s="770"/>
      <c r="AU973" s="770"/>
      <c r="AV973" s="770"/>
      <c r="AW973" s="770"/>
      <c r="AX973" s="770"/>
      <c r="AY973" s="770"/>
    </row>
    <row r="974">
      <c r="B974" s="813"/>
      <c r="G974" s="1383"/>
      <c r="AL974" s="1381"/>
      <c r="AM974" s="770"/>
      <c r="AN974" s="801"/>
      <c r="AO974" s="801"/>
      <c r="AP974" s="801"/>
      <c r="AQ974" s="770"/>
      <c r="AR974" s="1382"/>
      <c r="AS974" s="770"/>
      <c r="AT974" s="770"/>
      <c r="AU974" s="770"/>
      <c r="AV974" s="770"/>
      <c r="AW974" s="770"/>
      <c r="AX974" s="770"/>
      <c r="AY974" s="770"/>
    </row>
    <row r="975">
      <c r="B975" s="813"/>
      <c r="G975" s="1383"/>
      <c r="AL975" s="1381"/>
      <c r="AM975" s="770"/>
      <c r="AN975" s="801"/>
      <c r="AO975" s="801"/>
      <c r="AP975" s="801"/>
      <c r="AQ975" s="770"/>
      <c r="AR975" s="1382"/>
      <c r="AS975" s="770"/>
      <c r="AT975" s="770"/>
      <c r="AU975" s="770"/>
      <c r="AV975" s="770"/>
      <c r="AW975" s="770"/>
      <c r="AX975" s="770"/>
      <c r="AY975" s="770"/>
    </row>
    <row r="976">
      <c r="B976" s="813"/>
      <c r="G976" s="1383"/>
      <c r="AL976" s="1381"/>
      <c r="AM976" s="770"/>
      <c r="AN976" s="801"/>
      <c r="AO976" s="801"/>
      <c r="AP976" s="801"/>
      <c r="AQ976" s="770"/>
      <c r="AR976" s="1382"/>
      <c r="AS976" s="770"/>
      <c r="AT976" s="770"/>
      <c r="AU976" s="770"/>
      <c r="AV976" s="770"/>
      <c r="AW976" s="770"/>
      <c r="AX976" s="770"/>
      <c r="AY976" s="770"/>
    </row>
    <row r="977">
      <c r="B977" s="813"/>
      <c r="G977" s="1383"/>
      <c r="AL977" s="1381"/>
      <c r="AM977" s="770"/>
      <c r="AN977" s="801"/>
      <c r="AO977" s="801"/>
      <c r="AP977" s="801"/>
      <c r="AQ977" s="770"/>
      <c r="AR977" s="1382"/>
      <c r="AS977" s="770"/>
      <c r="AT977" s="770"/>
      <c r="AU977" s="770"/>
      <c r="AV977" s="770"/>
      <c r="AW977" s="770"/>
      <c r="AX977" s="770"/>
      <c r="AY977" s="770"/>
    </row>
    <row r="978">
      <c r="B978" s="813"/>
      <c r="G978" s="1383"/>
      <c r="AL978" s="1381"/>
      <c r="AM978" s="770"/>
      <c r="AN978" s="801"/>
      <c r="AO978" s="801"/>
      <c r="AP978" s="801"/>
      <c r="AQ978" s="770"/>
      <c r="AR978" s="1382"/>
      <c r="AS978" s="770"/>
      <c r="AT978" s="770"/>
      <c r="AU978" s="770"/>
      <c r="AV978" s="770"/>
      <c r="AW978" s="770"/>
      <c r="AX978" s="770"/>
      <c r="AY978" s="770"/>
    </row>
    <row r="979">
      <c r="B979" s="813"/>
      <c r="G979" s="1383"/>
      <c r="AL979" s="1381"/>
      <c r="AM979" s="770"/>
      <c r="AN979" s="801"/>
      <c r="AO979" s="801"/>
      <c r="AP979" s="801"/>
      <c r="AQ979" s="770"/>
      <c r="AR979" s="1382"/>
      <c r="AS979" s="770"/>
      <c r="AT979" s="770"/>
      <c r="AU979" s="770"/>
      <c r="AV979" s="770"/>
      <c r="AW979" s="770"/>
      <c r="AX979" s="770"/>
      <c r="AY979" s="770"/>
    </row>
    <row r="980">
      <c r="B980" s="813"/>
      <c r="G980" s="1383"/>
      <c r="AL980" s="1381"/>
      <c r="AM980" s="770"/>
      <c r="AN980" s="801"/>
      <c r="AO980" s="801"/>
      <c r="AP980" s="801"/>
      <c r="AQ980" s="770"/>
      <c r="AR980" s="1382"/>
      <c r="AS980" s="770"/>
      <c r="AT980" s="770"/>
      <c r="AU980" s="770"/>
      <c r="AV980" s="770"/>
      <c r="AW980" s="770"/>
      <c r="AX980" s="770"/>
      <c r="AY980" s="770"/>
    </row>
    <row r="981">
      <c r="B981" s="813"/>
      <c r="G981" s="1383"/>
      <c r="AL981" s="1381"/>
      <c r="AM981" s="770"/>
      <c r="AN981" s="801"/>
      <c r="AO981" s="801"/>
      <c r="AP981" s="801"/>
      <c r="AQ981" s="770"/>
      <c r="AR981" s="1382"/>
      <c r="AS981" s="770"/>
      <c r="AT981" s="770"/>
      <c r="AU981" s="770"/>
      <c r="AV981" s="770"/>
      <c r="AW981" s="770"/>
      <c r="AX981" s="770"/>
      <c r="AY981" s="770"/>
    </row>
    <row r="982">
      <c r="B982" s="813"/>
      <c r="G982" s="1383"/>
      <c r="AL982" s="1381"/>
      <c r="AM982" s="770"/>
      <c r="AN982" s="801"/>
      <c r="AO982" s="801"/>
      <c r="AP982" s="801"/>
      <c r="AQ982" s="770"/>
      <c r="AR982" s="1382"/>
      <c r="AS982" s="770"/>
      <c r="AT982" s="770"/>
      <c r="AU982" s="770"/>
      <c r="AV982" s="770"/>
      <c r="AW982" s="770"/>
      <c r="AX982" s="770"/>
      <c r="AY982" s="770"/>
    </row>
    <row r="983">
      <c r="B983" s="813"/>
      <c r="G983" s="1383"/>
      <c r="AL983" s="1381"/>
      <c r="AM983" s="770"/>
      <c r="AN983" s="801"/>
      <c r="AO983" s="801"/>
      <c r="AP983" s="801"/>
      <c r="AQ983" s="770"/>
      <c r="AR983" s="1382"/>
      <c r="AS983" s="770"/>
      <c r="AT983" s="770"/>
      <c r="AU983" s="770"/>
      <c r="AV983" s="770"/>
      <c r="AW983" s="770"/>
      <c r="AX983" s="770"/>
      <c r="AY983" s="770"/>
    </row>
    <row r="984">
      <c r="B984" s="813"/>
      <c r="G984" s="1383"/>
      <c r="AL984" s="1381"/>
      <c r="AM984" s="770"/>
      <c r="AN984" s="801"/>
      <c r="AO984" s="801"/>
      <c r="AP984" s="801"/>
      <c r="AQ984" s="770"/>
      <c r="AR984" s="1382"/>
      <c r="AS984" s="770"/>
      <c r="AT984" s="770"/>
      <c r="AU984" s="770"/>
      <c r="AV984" s="770"/>
      <c r="AW984" s="770"/>
      <c r="AX984" s="770"/>
      <c r="AY984" s="770"/>
    </row>
    <row r="985">
      <c r="B985" s="813"/>
      <c r="G985" s="1383"/>
      <c r="AL985" s="1381"/>
      <c r="AM985" s="770"/>
      <c r="AN985" s="801"/>
      <c r="AO985" s="801"/>
      <c r="AP985" s="801"/>
      <c r="AQ985" s="770"/>
      <c r="AR985" s="1382"/>
      <c r="AS985" s="770"/>
      <c r="AT985" s="770"/>
      <c r="AU985" s="770"/>
      <c r="AV985" s="770"/>
      <c r="AW985" s="770"/>
      <c r="AX985" s="770"/>
      <c r="AY985" s="770"/>
    </row>
    <row r="986">
      <c r="B986" s="813"/>
      <c r="G986" s="1383"/>
      <c r="AL986" s="1381"/>
      <c r="AM986" s="770"/>
      <c r="AN986" s="801"/>
      <c r="AO986" s="801"/>
      <c r="AP986" s="801"/>
      <c r="AQ986" s="770"/>
      <c r="AR986" s="1382"/>
      <c r="AS986" s="770"/>
      <c r="AT986" s="770"/>
      <c r="AU986" s="770"/>
      <c r="AV986" s="770"/>
      <c r="AW986" s="770"/>
      <c r="AX986" s="770"/>
      <c r="AY986" s="770"/>
    </row>
    <row r="987">
      <c r="B987" s="813"/>
      <c r="G987" s="1383"/>
      <c r="AL987" s="1381"/>
      <c r="AM987" s="770"/>
      <c r="AN987" s="801"/>
      <c r="AO987" s="801"/>
      <c r="AP987" s="801"/>
      <c r="AQ987" s="770"/>
      <c r="AR987" s="1382"/>
      <c r="AS987" s="770"/>
      <c r="AT987" s="770"/>
      <c r="AU987" s="770"/>
      <c r="AV987" s="770"/>
      <c r="AW987" s="770"/>
      <c r="AX987" s="770"/>
      <c r="AY987" s="770"/>
    </row>
    <row r="988">
      <c r="B988" s="813"/>
      <c r="G988" s="1383"/>
      <c r="AL988" s="1381"/>
      <c r="AM988" s="770"/>
      <c r="AN988" s="801"/>
      <c r="AO988" s="801"/>
      <c r="AP988" s="801"/>
      <c r="AQ988" s="770"/>
      <c r="AR988" s="1382"/>
      <c r="AS988" s="770"/>
      <c r="AT988" s="770"/>
      <c r="AU988" s="770"/>
      <c r="AV988" s="770"/>
      <c r="AW988" s="770"/>
      <c r="AX988" s="770"/>
      <c r="AY988" s="770"/>
    </row>
    <row r="989">
      <c r="B989" s="813"/>
      <c r="G989" s="1383"/>
      <c r="AL989" s="1381"/>
      <c r="AM989" s="770"/>
      <c r="AN989" s="801"/>
      <c r="AO989" s="801"/>
      <c r="AP989" s="801"/>
      <c r="AQ989" s="770"/>
      <c r="AR989" s="1382"/>
      <c r="AS989" s="770"/>
      <c r="AT989" s="770"/>
      <c r="AU989" s="770"/>
      <c r="AV989" s="770"/>
      <c r="AW989" s="770"/>
      <c r="AX989" s="770"/>
      <c r="AY989" s="770"/>
    </row>
    <row r="990">
      <c r="B990" s="813"/>
      <c r="G990" s="1383"/>
      <c r="AL990" s="1381"/>
      <c r="AM990" s="770"/>
      <c r="AN990" s="801"/>
      <c r="AO990" s="801"/>
      <c r="AP990" s="801"/>
      <c r="AQ990" s="770"/>
      <c r="AR990" s="1382"/>
      <c r="AS990" s="770"/>
      <c r="AT990" s="770"/>
      <c r="AU990" s="770"/>
      <c r="AV990" s="770"/>
      <c r="AW990" s="770"/>
      <c r="AX990" s="770"/>
      <c r="AY990" s="770"/>
    </row>
    <row r="991">
      <c r="B991" s="813"/>
      <c r="G991" s="1383"/>
      <c r="AL991" s="1381"/>
      <c r="AM991" s="770"/>
      <c r="AN991" s="801"/>
      <c r="AO991" s="801"/>
      <c r="AP991" s="801"/>
      <c r="AQ991" s="770"/>
      <c r="AR991" s="1382"/>
      <c r="AS991" s="770"/>
      <c r="AT991" s="770"/>
      <c r="AU991" s="770"/>
      <c r="AV991" s="770"/>
      <c r="AW991" s="770"/>
      <c r="AX991" s="770"/>
      <c r="AY991" s="770"/>
    </row>
    <row r="992">
      <c r="B992" s="813"/>
      <c r="G992" s="1383"/>
      <c r="AL992" s="1381"/>
      <c r="AM992" s="770"/>
      <c r="AN992" s="801"/>
      <c r="AO992" s="801"/>
      <c r="AP992" s="801"/>
      <c r="AQ992" s="770"/>
      <c r="AR992" s="1382"/>
      <c r="AS992" s="770"/>
      <c r="AT992" s="770"/>
      <c r="AU992" s="770"/>
      <c r="AV992" s="770"/>
      <c r="AW992" s="770"/>
      <c r="AX992" s="770"/>
      <c r="AY992" s="770"/>
    </row>
    <row r="993">
      <c r="B993" s="813"/>
      <c r="G993" s="1383"/>
      <c r="AL993" s="1381"/>
      <c r="AM993" s="770"/>
      <c r="AN993" s="801"/>
      <c r="AO993" s="801"/>
      <c r="AP993" s="801"/>
      <c r="AQ993" s="770"/>
      <c r="AR993" s="1382"/>
      <c r="AS993" s="770"/>
      <c r="AT993" s="770"/>
      <c r="AU993" s="770"/>
      <c r="AV993" s="770"/>
      <c r="AW993" s="770"/>
      <c r="AX993" s="770"/>
      <c r="AY993" s="770"/>
    </row>
    <row r="994">
      <c r="B994" s="813"/>
      <c r="G994" s="1383"/>
      <c r="AL994" s="1381"/>
      <c r="AM994" s="770"/>
      <c r="AN994" s="801"/>
      <c r="AO994" s="801"/>
      <c r="AP994" s="801"/>
      <c r="AQ994" s="770"/>
      <c r="AR994" s="1382"/>
      <c r="AS994" s="770"/>
      <c r="AT994" s="770"/>
      <c r="AU994" s="770"/>
      <c r="AV994" s="770"/>
      <c r="AW994" s="770"/>
      <c r="AX994" s="770"/>
      <c r="AY994" s="770"/>
    </row>
    <row r="995">
      <c r="B995" s="813"/>
      <c r="G995" s="1383"/>
      <c r="AL995" s="1381"/>
      <c r="AM995" s="770"/>
      <c r="AN995" s="801"/>
      <c r="AO995" s="801"/>
      <c r="AP995" s="801"/>
      <c r="AQ995" s="770"/>
      <c r="AR995" s="1382"/>
      <c r="AS995" s="770"/>
      <c r="AT995" s="770"/>
      <c r="AU995" s="770"/>
      <c r="AV995" s="770"/>
      <c r="AW995" s="770"/>
      <c r="AX995" s="770"/>
      <c r="AY995" s="770"/>
    </row>
    <row r="996">
      <c r="B996" s="813"/>
      <c r="G996" s="1383"/>
      <c r="AL996" s="1381"/>
      <c r="AM996" s="770"/>
      <c r="AN996" s="801"/>
      <c r="AO996" s="801"/>
      <c r="AP996" s="801"/>
      <c r="AQ996" s="770"/>
      <c r="AR996" s="1382"/>
      <c r="AS996" s="770"/>
      <c r="AT996" s="770"/>
      <c r="AU996" s="770"/>
      <c r="AV996" s="770"/>
      <c r="AW996" s="770"/>
      <c r="AX996" s="770"/>
      <c r="AY996" s="770"/>
    </row>
    <row r="997">
      <c r="B997" s="813"/>
      <c r="G997" s="1383"/>
      <c r="AL997" s="1381"/>
      <c r="AM997" s="770"/>
      <c r="AN997" s="801"/>
      <c r="AO997" s="801"/>
      <c r="AP997" s="801"/>
      <c r="AQ997" s="770"/>
      <c r="AR997" s="1382"/>
      <c r="AS997" s="770"/>
      <c r="AT997" s="770"/>
      <c r="AU997" s="770"/>
      <c r="AV997" s="770"/>
      <c r="AW997" s="770"/>
      <c r="AX997" s="770"/>
      <c r="AY997" s="770"/>
    </row>
    <row r="998">
      <c r="B998" s="813"/>
      <c r="G998" s="1383"/>
      <c r="AL998" s="1381"/>
      <c r="AM998" s="770"/>
      <c r="AN998" s="801"/>
      <c r="AO998" s="801"/>
      <c r="AP998" s="801"/>
      <c r="AQ998" s="770"/>
      <c r="AR998" s="1382"/>
      <c r="AS998" s="770"/>
      <c r="AT998" s="770"/>
      <c r="AU998" s="770"/>
      <c r="AV998" s="770"/>
      <c r="AW998" s="770"/>
      <c r="AX998" s="770"/>
      <c r="AY998" s="770"/>
    </row>
    <row r="999">
      <c r="B999" s="813"/>
      <c r="G999" s="1383"/>
      <c r="AL999" s="1381"/>
      <c r="AM999" s="770"/>
      <c r="AN999" s="801"/>
      <c r="AO999" s="801"/>
      <c r="AP999" s="801"/>
      <c r="AQ999" s="770"/>
      <c r="AR999" s="1382"/>
      <c r="AS999" s="770"/>
      <c r="AT999" s="770"/>
      <c r="AU999" s="770"/>
      <c r="AV999" s="770"/>
      <c r="AW999" s="770"/>
      <c r="AX999" s="770"/>
      <c r="AY999" s="770"/>
    </row>
    <row r="1000">
      <c r="B1000" s="813"/>
      <c r="G1000" s="1383"/>
      <c r="AL1000" s="1381"/>
      <c r="AM1000" s="770"/>
      <c r="AN1000" s="801"/>
      <c r="AO1000" s="801"/>
      <c r="AP1000" s="801"/>
      <c r="AQ1000" s="770"/>
      <c r="AR1000" s="1382"/>
      <c r="AS1000" s="770"/>
      <c r="AT1000" s="770"/>
      <c r="AU1000" s="770"/>
      <c r="AV1000" s="770"/>
      <c r="AW1000" s="770"/>
      <c r="AX1000" s="770"/>
      <c r="AY1000" s="770"/>
    </row>
    <row r="1001">
      <c r="B1001" s="813"/>
      <c r="G1001" s="1383"/>
      <c r="AL1001" s="1381"/>
      <c r="AM1001" s="770"/>
      <c r="AN1001" s="801"/>
      <c r="AO1001" s="801"/>
      <c r="AP1001" s="801"/>
      <c r="AQ1001" s="770"/>
      <c r="AR1001" s="1382"/>
      <c r="AS1001" s="770"/>
      <c r="AT1001" s="770"/>
      <c r="AU1001" s="770"/>
      <c r="AV1001" s="770"/>
      <c r="AW1001" s="770"/>
      <c r="AX1001" s="770"/>
      <c r="AY1001" s="770"/>
    </row>
    <row r="1002">
      <c r="B1002" s="813"/>
      <c r="G1002" s="1383"/>
      <c r="AL1002" s="1381"/>
      <c r="AM1002" s="770"/>
      <c r="AN1002" s="801"/>
      <c r="AO1002" s="801"/>
      <c r="AP1002" s="801"/>
      <c r="AQ1002" s="770"/>
      <c r="AR1002" s="1382"/>
      <c r="AS1002" s="770"/>
      <c r="AT1002" s="770"/>
      <c r="AU1002" s="770"/>
      <c r="AV1002" s="770"/>
      <c r="AW1002" s="770"/>
      <c r="AX1002" s="770"/>
      <c r="AY1002" s="770"/>
    </row>
    <row r="1003">
      <c r="B1003" s="813"/>
      <c r="G1003" s="1383"/>
      <c r="AL1003" s="1381"/>
      <c r="AM1003" s="770"/>
      <c r="AN1003" s="801"/>
      <c r="AO1003" s="801"/>
      <c r="AP1003" s="801"/>
      <c r="AQ1003" s="770"/>
      <c r="AR1003" s="1382"/>
      <c r="AS1003" s="770"/>
      <c r="AT1003" s="770"/>
      <c r="AU1003" s="770"/>
      <c r="AV1003" s="770"/>
      <c r="AW1003" s="770"/>
      <c r="AX1003" s="770"/>
      <c r="AY1003" s="770"/>
    </row>
    <row r="1004">
      <c r="B1004" s="813"/>
      <c r="G1004" s="1383"/>
      <c r="AL1004" s="1381"/>
      <c r="AM1004" s="770"/>
      <c r="AN1004" s="801"/>
      <c r="AO1004" s="801"/>
      <c r="AP1004" s="801"/>
      <c r="AQ1004" s="770"/>
      <c r="AR1004" s="1382"/>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8958</v>
      </c>
      <c r="K1" s="382" t="s">
        <v>10</v>
      </c>
      <c r="L1" s="382" t="s">
        <v>11</v>
      </c>
      <c r="M1" s="382" t="s">
        <v>12</v>
      </c>
      <c r="N1" s="378" t="s">
        <v>13</v>
      </c>
      <c r="O1" s="1384" t="s">
        <v>8961</v>
      </c>
      <c r="P1" s="967" t="s">
        <v>10140</v>
      </c>
      <c r="Q1" s="967" t="s">
        <v>10142</v>
      </c>
      <c r="R1" s="1385" t="s">
        <v>10840</v>
      </c>
      <c r="S1" s="1385" t="s">
        <v>10515</v>
      </c>
      <c r="T1" s="1385" t="s">
        <v>10143</v>
      </c>
      <c r="U1" s="967" t="s">
        <v>10841</v>
      </c>
      <c r="V1" s="967" t="s">
        <v>8963</v>
      </c>
      <c r="W1" s="967" t="s">
        <v>10842</v>
      </c>
      <c r="X1" s="1384" t="s">
        <v>8964</v>
      </c>
      <c r="Y1" s="965" t="s">
        <v>10144</v>
      </c>
      <c r="Z1" s="966" t="s">
        <v>10145</v>
      </c>
      <c r="AA1" s="967" t="s">
        <v>15</v>
      </c>
      <c r="AB1" s="967" t="s">
        <v>16</v>
      </c>
      <c r="AC1" s="967" t="s">
        <v>17</v>
      </c>
      <c r="AD1" s="967" t="s">
        <v>10146</v>
      </c>
      <c r="AE1" s="968" t="s">
        <v>10147</v>
      </c>
      <c r="AF1" s="1386" t="s">
        <v>10843</v>
      </c>
      <c r="AG1" s="1386" t="s">
        <v>10844</v>
      </c>
      <c r="AH1" s="1386" t="s">
        <v>10845</v>
      </c>
      <c r="AI1" s="967" t="s">
        <v>8965</v>
      </c>
      <c r="AJ1" s="967" t="s">
        <v>21</v>
      </c>
      <c r="AK1" s="967" t="s">
        <v>10151</v>
      </c>
      <c r="AL1" s="967" t="s">
        <v>22</v>
      </c>
      <c r="AM1" s="1384" t="s">
        <v>6550</v>
      </c>
      <c r="AN1" s="1384" t="s">
        <v>33</v>
      </c>
      <c r="AO1" s="1387"/>
      <c r="AP1" s="1384" t="s">
        <v>6562</v>
      </c>
      <c r="AQ1" s="1384" t="s">
        <v>10152</v>
      </c>
      <c r="AR1" s="1384" t="s">
        <v>6551</v>
      </c>
      <c r="AS1" s="1384" t="s">
        <v>6552</v>
      </c>
      <c r="AT1" s="1384" t="s">
        <v>6553</v>
      </c>
      <c r="AU1" s="1384" t="s">
        <v>6554</v>
      </c>
      <c r="AV1" s="1384" t="s">
        <v>6555</v>
      </c>
      <c r="AW1" s="1384" t="s">
        <v>6556</v>
      </c>
      <c r="AX1" s="1384" t="s">
        <v>6553</v>
      </c>
      <c r="AY1" s="1384" t="s">
        <v>6554</v>
      </c>
      <c r="AZ1" s="1384" t="s">
        <v>6555</v>
      </c>
      <c r="BA1" s="1388" t="s">
        <v>6556</v>
      </c>
      <c r="BB1" s="1388" t="s">
        <v>6557</v>
      </c>
      <c r="BC1" s="1387"/>
      <c r="BD1" s="1388" t="s">
        <v>6554</v>
      </c>
      <c r="BE1" s="1388" t="s">
        <v>6556</v>
      </c>
      <c r="BF1" s="1389" t="s">
        <v>6558</v>
      </c>
      <c r="BG1" s="1389" t="s">
        <v>6559</v>
      </c>
      <c r="BH1" s="1390" t="s">
        <v>10153</v>
      </c>
      <c r="BI1" s="1387"/>
      <c r="BJ1" s="1387"/>
      <c r="BK1" s="1387"/>
      <c r="BL1" s="1387"/>
      <c r="BM1" s="1387"/>
      <c r="BN1" s="1387"/>
      <c r="BO1" s="1387"/>
      <c r="BP1" s="1387"/>
      <c r="BQ1" s="1387"/>
      <c r="BR1" s="1387"/>
      <c r="BS1" s="1391"/>
      <c r="BT1" s="1391"/>
      <c r="BU1" s="1391"/>
      <c r="BV1" s="1391"/>
      <c r="BW1" s="1391"/>
      <c r="BX1" s="1391"/>
      <c r="BY1" s="1391"/>
      <c r="BZ1" s="1391"/>
      <c r="CA1" s="1391"/>
      <c r="CB1" s="1392"/>
      <c r="CC1" s="973" t="s">
        <v>6549</v>
      </c>
      <c r="CD1" s="1391"/>
      <c r="CE1" s="1391"/>
    </row>
    <row r="2">
      <c r="A2" s="1393"/>
      <c r="B2" s="1394" t="s">
        <v>10846</v>
      </c>
      <c r="C2" s="485"/>
      <c r="D2" s="493">
        <v>50.0</v>
      </c>
      <c r="E2" s="1395" t="s">
        <v>10847</v>
      </c>
      <c r="F2" s="1395" t="s">
        <v>10848</v>
      </c>
      <c r="G2" s="1396">
        <v>2.03771836573E12</v>
      </c>
      <c r="H2" s="1397">
        <v>389.0</v>
      </c>
      <c r="I2" s="1398">
        <v>0.4</v>
      </c>
      <c r="J2" s="839">
        <f t="shared" ref="J2:J62" si="1">ROUND(H2*(1-I2),0)</f>
        <v>233</v>
      </c>
      <c r="K2" s="412" t="s">
        <v>10849</v>
      </c>
      <c r="L2" s="639" t="s">
        <v>10850</v>
      </c>
      <c r="M2" s="639" t="s">
        <v>10851</v>
      </c>
      <c r="N2" s="1399"/>
      <c r="O2" s="1393"/>
      <c r="P2" s="1399"/>
      <c r="Q2" s="1399"/>
      <c r="R2" s="1399"/>
      <c r="S2" s="1399"/>
      <c r="T2" s="1399"/>
      <c r="U2" s="1399"/>
      <c r="V2" s="1399"/>
      <c r="W2" s="1399"/>
      <c r="X2" s="1399"/>
      <c r="Y2" s="1396" t="s">
        <v>10852</v>
      </c>
      <c r="Z2" s="1396">
        <v>30.0</v>
      </c>
      <c r="AA2" s="1396">
        <v>7.0</v>
      </c>
      <c r="AB2" s="1396">
        <v>2.0</v>
      </c>
      <c r="AC2" s="1396">
        <v>9.0</v>
      </c>
      <c r="AD2" s="1399"/>
      <c r="AE2" s="1396">
        <v>30.0</v>
      </c>
      <c r="AF2" s="1396">
        <v>7.0</v>
      </c>
      <c r="AG2" s="1396">
        <v>2.0</v>
      </c>
      <c r="AH2" s="1396">
        <v>9.0</v>
      </c>
      <c r="AI2" s="1399"/>
      <c r="AJ2" s="1399"/>
      <c r="AK2" s="1399"/>
      <c r="AL2" s="1399"/>
      <c r="AM2" s="1399"/>
      <c r="AN2" s="1399"/>
      <c r="AO2" s="1399"/>
      <c r="AP2" s="1399"/>
      <c r="AQ2" s="1399"/>
      <c r="AR2" s="1399"/>
      <c r="AS2" s="1399"/>
      <c r="AT2" s="1399"/>
      <c r="AU2" s="1399"/>
      <c r="AV2" s="1399"/>
      <c r="AW2" s="1399"/>
      <c r="AX2" s="1399"/>
      <c r="AY2" s="1399"/>
      <c r="AZ2" s="1399"/>
      <c r="BA2" s="1399"/>
      <c r="BB2" s="1399"/>
      <c r="BC2" s="1399"/>
      <c r="BD2" s="1399"/>
      <c r="BE2" s="1399"/>
      <c r="BF2" s="1399"/>
      <c r="BG2" s="1399"/>
      <c r="BH2" s="1399"/>
      <c r="BI2" s="1399"/>
      <c r="BJ2" s="1399"/>
      <c r="BK2" s="1399"/>
      <c r="BL2" s="1399"/>
      <c r="BM2" s="1399"/>
      <c r="BN2" s="1399"/>
      <c r="BO2" s="1399"/>
      <c r="BP2" s="1399"/>
      <c r="BQ2" s="1399"/>
      <c r="BR2" s="1399"/>
      <c r="BS2" s="1400"/>
      <c r="BT2" s="1400"/>
      <c r="BU2" s="1400"/>
      <c r="BV2" s="1400"/>
      <c r="BW2" s="1400"/>
      <c r="BX2" s="1400"/>
      <c r="BY2" s="1400"/>
      <c r="BZ2" s="1400"/>
      <c r="CA2" s="1400"/>
      <c r="CB2" s="1400"/>
      <c r="CC2" s="1401" t="s">
        <v>6577</v>
      </c>
      <c r="CD2" s="1400"/>
      <c r="CE2" s="1400"/>
    </row>
    <row r="3">
      <c r="A3" s="1393"/>
      <c r="B3" s="1394" t="s">
        <v>10853</v>
      </c>
      <c r="C3" s="485"/>
      <c r="D3" s="493">
        <v>50.0</v>
      </c>
      <c r="E3" s="1402" t="s">
        <v>10854</v>
      </c>
      <c r="F3" s="1394" t="s">
        <v>10855</v>
      </c>
      <c r="G3" s="1396">
        <v>2.037718367178E12</v>
      </c>
      <c r="H3" s="1397">
        <v>389.0</v>
      </c>
      <c r="I3" s="1398">
        <v>0.4</v>
      </c>
      <c r="J3" s="839">
        <f t="shared" si="1"/>
        <v>233</v>
      </c>
      <c r="K3" s="449" t="s">
        <v>10856</v>
      </c>
      <c r="L3" s="641" t="s">
        <v>10857</v>
      </c>
      <c r="M3" s="641" t="s">
        <v>10858</v>
      </c>
      <c r="N3" s="1399"/>
      <c r="O3" s="1393"/>
      <c r="P3" s="1399"/>
      <c r="Q3" s="1399"/>
      <c r="R3" s="1399"/>
      <c r="S3" s="1399"/>
      <c r="T3" s="1399"/>
      <c r="U3" s="1399"/>
      <c r="V3" s="1399"/>
      <c r="W3" s="1399"/>
      <c r="X3" s="1399"/>
      <c r="Y3" s="1396" t="s">
        <v>10852</v>
      </c>
      <c r="Z3" s="1396">
        <v>30.0</v>
      </c>
      <c r="AA3" s="1396">
        <v>7.0</v>
      </c>
      <c r="AB3" s="1396">
        <v>2.0</v>
      </c>
      <c r="AC3" s="1396">
        <v>9.0</v>
      </c>
      <c r="AD3" s="1399"/>
      <c r="AE3" s="1396">
        <v>30.0</v>
      </c>
      <c r="AF3" s="1396">
        <v>7.0</v>
      </c>
      <c r="AG3" s="1396">
        <v>2.0</v>
      </c>
      <c r="AH3" s="1396">
        <v>9.0</v>
      </c>
      <c r="AI3" s="1399"/>
      <c r="AJ3" s="1399"/>
      <c r="AK3" s="1399"/>
      <c r="AL3" s="1399"/>
      <c r="AM3" s="1399"/>
      <c r="AN3" s="1399"/>
      <c r="AO3" s="1399"/>
      <c r="AP3" s="1399"/>
      <c r="AQ3" s="1399"/>
      <c r="AR3" s="1399"/>
      <c r="AS3" s="1399"/>
      <c r="AT3" s="1399"/>
      <c r="AU3" s="1399"/>
      <c r="AV3" s="1399"/>
      <c r="AW3" s="1399"/>
      <c r="AX3" s="1399"/>
      <c r="AY3" s="1399"/>
      <c r="AZ3" s="1399"/>
      <c r="BA3" s="1399"/>
      <c r="BB3" s="1399"/>
      <c r="BC3" s="1399"/>
      <c r="BD3" s="1399"/>
      <c r="BE3" s="1399"/>
      <c r="BF3" s="1399"/>
      <c r="BG3" s="1399"/>
      <c r="BH3" s="1399"/>
      <c r="BI3" s="1399"/>
      <c r="BJ3" s="1399"/>
      <c r="BK3" s="1399"/>
      <c r="BL3" s="1399"/>
      <c r="BM3" s="1399"/>
      <c r="BN3" s="1399"/>
      <c r="BO3" s="1399"/>
      <c r="BP3" s="1399"/>
      <c r="BQ3" s="1399"/>
      <c r="BR3" s="1399"/>
      <c r="BS3" s="1400"/>
      <c r="BT3" s="1400"/>
      <c r="BU3" s="1400"/>
      <c r="BV3" s="1400"/>
      <c r="BW3" s="1400"/>
      <c r="BX3" s="1400"/>
      <c r="BY3" s="1400"/>
      <c r="BZ3" s="1400"/>
      <c r="CA3" s="1400"/>
      <c r="CB3" s="1400"/>
      <c r="CC3" s="1401" t="s">
        <v>6577</v>
      </c>
      <c r="CD3" s="1400"/>
      <c r="CE3" s="1400"/>
    </row>
    <row r="4" ht="17.25" hidden="1" customHeight="1">
      <c r="A4" s="1393"/>
      <c r="B4" s="1394" t="s">
        <v>10859</v>
      </c>
      <c r="C4" s="1403" t="s">
        <v>6943</v>
      </c>
      <c r="D4" s="1404">
        <v>0.0</v>
      </c>
      <c r="E4" s="1395" t="s">
        <v>10860</v>
      </c>
      <c r="F4" s="1395" t="s">
        <v>10861</v>
      </c>
      <c r="G4" s="1396">
        <v>2.037718372233E12</v>
      </c>
      <c r="H4" s="1397">
        <v>389.0</v>
      </c>
      <c r="I4" s="1398">
        <v>0.4</v>
      </c>
      <c r="J4" s="839">
        <f t="shared" si="1"/>
        <v>233</v>
      </c>
      <c r="K4" s="449" t="s">
        <v>10862</v>
      </c>
      <c r="L4" s="641" t="s">
        <v>10863</v>
      </c>
      <c r="M4" s="641" t="s">
        <v>10864</v>
      </c>
      <c r="N4" s="1399"/>
      <c r="O4" s="1393"/>
      <c r="P4" s="1399"/>
      <c r="Q4" s="1399"/>
      <c r="R4" s="1399"/>
      <c r="S4" s="1399"/>
      <c r="T4" s="1399"/>
      <c r="U4" s="1399"/>
      <c r="V4" s="1399"/>
      <c r="W4" s="1399"/>
      <c r="X4" s="1399"/>
      <c r="Y4" s="1396" t="s">
        <v>10852</v>
      </c>
      <c r="Z4" s="1396">
        <v>30.0</v>
      </c>
      <c r="AA4" s="1396">
        <v>7.0</v>
      </c>
      <c r="AB4" s="1396">
        <v>2.0</v>
      </c>
      <c r="AC4" s="1396">
        <v>9.0</v>
      </c>
      <c r="AD4" s="1399"/>
      <c r="AE4" s="1396">
        <v>30.0</v>
      </c>
      <c r="AF4" s="1396">
        <v>7.0</v>
      </c>
      <c r="AG4" s="1396">
        <v>2.0</v>
      </c>
      <c r="AH4" s="1396">
        <v>9.0</v>
      </c>
      <c r="AI4" s="1399"/>
      <c r="AJ4" s="1399"/>
      <c r="AK4" s="1399"/>
      <c r="AL4" s="1399"/>
      <c r="AM4" s="1399"/>
      <c r="AN4" s="1399"/>
      <c r="AO4" s="1399"/>
      <c r="AP4" s="1399"/>
      <c r="AQ4" s="1399"/>
      <c r="AR4" s="1399"/>
      <c r="AS4" s="1399"/>
      <c r="AT4" s="1399"/>
      <c r="AU4" s="1399"/>
      <c r="AV4" s="1399"/>
      <c r="AW4" s="1399"/>
      <c r="AX4" s="1399"/>
      <c r="AY4" s="1399"/>
      <c r="AZ4" s="1399"/>
      <c r="BA4" s="1399"/>
      <c r="BB4" s="1399"/>
      <c r="BC4" s="1399"/>
      <c r="BD4" s="1399"/>
      <c r="BE4" s="1399"/>
      <c r="BF4" s="1399"/>
      <c r="BG4" s="1399"/>
      <c r="BH4" s="1399"/>
      <c r="BI4" s="1399"/>
      <c r="BJ4" s="1399"/>
      <c r="BK4" s="1399"/>
      <c r="BL4" s="1399"/>
      <c r="BM4" s="1399"/>
      <c r="BN4" s="1399"/>
      <c r="BO4" s="1399"/>
      <c r="BP4" s="1399"/>
      <c r="BQ4" s="1399"/>
      <c r="BR4" s="1399"/>
      <c r="BS4" s="1400"/>
      <c r="BT4" s="1400"/>
      <c r="BU4" s="1400"/>
      <c r="BV4" s="1400"/>
      <c r="BW4" s="1400"/>
      <c r="BX4" s="1400"/>
      <c r="BY4" s="1400"/>
      <c r="BZ4" s="1400"/>
      <c r="CA4" s="1400"/>
      <c r="CB4" s="1400"/>
      <c r="CC4" s="1401" t="s">
        <v>6577</v>
      </c>
      <c r="CD4" s="1400"/>
      <c r="CE4" s="1400"/>
    </row>
    <row r="5" ht="17.25" customHeight="1">
      <c r="A5" s="1393"/>
      <c r="B5" s="1394" t="s">
        <v>10865</v>
      </c>
      <c r="C5" s="485"/>
      <c r="D5" s="493">
        <v>50.0</v>
      </c>
      <c r="E5" s="1402" t="s">
        <v>10866</v>
      </c>
      <c r="F5" s="1395" t="s">
        <v>10867</v>
      </c>
      <c r="G5" s="1394">
        <v>2.037718373087E12</v>
      </c>
      <c r="H5" s="1397">
        <v>437.0</v>
      </c>
      <c r="I5" s="1398">
        <v>0.4</v>
      </c>
      <c r="J5" s="839">
        <f t="shared" si="1"/>
        <v>262</v>
      </c>
      <c r="K5" s="449" t="s">
        <v>10868</v>
      </c>
      <c r="L5" s="641" t="s">
        <v>10869</v>
      </c>
      <c r="M5" s="641" t="s">
        <v>10870</v>
      </c>
      <c r="N5" s="1399"/>
      <c r="O5" s="1393"/>
      <c r="P5" s="1399"/>
      <c r="Q5" s="1399"/>
      <c r="R5" s="1399"/>
      <c r="S5" s="1399"/>
      <c r="T5" s="1399"/>
      <c r="U5" s="1399"/>
      <c r="V5" s="1399"/>
      <c r="W5" s="1399"/>
      <c r="X5" s="1399"/>
      <c r="Y5" s="1396" t="s">
        <v>10852</v>
      </c>
      <c r="Z5" s="1396">
        <v>30.0</v>
      </c>
      <c r="AA5" s="1396">
        <v>7.0</v>
      </c>
      <c r="AB5" s="1396">
        <v>2.0</v>
      </c>
      <c r="AC5" s="1396">
        <v>9.0</v>
      </c>
      <c r="AD5" s="1399"/>
      <c r="AE5" s="1396">
        <v>30.0</v>
      </c>
      <c r="AF5" s="1396">
        <v>7.0</v>
      </c>
      <c r="AG5" s="1396">
        <v>2.0</v>
      </c>
      <c r="AH5" s="1396">
        <v>9.0</v>
      </c>
      <c r="AI5" s="1399"/>
      <c r="AJ5" s="1399"/>
      <c r="AK5" s="1399"/>
      <c r="AL5" s="1399"/>
      <c r="AM5" s="1399"/>
      <c r="AN5" s="1399"/>
      <c r="AO5" s="1399"/>
      <c r="AP5" s="1399"/>
      <c r="AQ5" s="1399"/>
      <c r="AR5" s="1399"/>
      <c r="AS5" s="1399"/>
      <c r="AT5" s="1399"/>
      <c r="AU5" s="1399"/>
      <c r="AV5" s="1399"/>
      <c r="AW5" s="1399"/>
      <c r="AX5" s="1399"/>
      <c r="AY5" s="1399"/>
      <c r="AZ5" s="1399"/>
      <c r="BA5" s="1399"/>
      <c r="BB5" s="1399"/>
      <c r="BC5" s="1399"/>
      <c r="BD5" s="1399"/>
      <c r="BE5" s="1399"/>
      <c r="BF5" s="1399"/>
      <c r="BG5" s="1399"/>
      <c r="BH5" s="1399"/>
      <c r="BI5" s="1399"/>
      <c r="BJ5" s="1399"/>
      <c r="BK5" s="1399"/>
      <c r="BL5" s="1399"/>
      <c r="BM5" s="1399"/>
      <c r="BN5" s="1399"/>
      <c r="BO5" s="1399"/>
      <c r="BP5" s="1399"/>
      <c r="BQ5" s="1399"/>
      <c r="BR5" s="1399"/>
      <c r="BS5" s="1400"/>
      <c r="BT5" s="1400"/>
      <c r="BU5" s="1400"/>
      <c r="BV5" s="1400"/>
      <c r="BW5" s="1400"/>
      <c r="BX5" s="1400"/>
      <c r="BY5" s="1400"/>
      <c r="BZ5" s="1400"/>
      <c r="CA5" s="1400"/>
      <c r="CB5" s="1400"/>
      <c r="CC5" s="1401" t="s">
        <v>6577</v>
      </c>
      <c r="CD5" s="1400"/>
      <c r="CE5" s="1400"/>
    </row>
    <row r="6" ht="17.25" hidden="1" customHeight="1">
      <c r="A6" s="1393"/>
      <c r="B6" s="1394" t="s">
        <v>10871</v>
      </c>
      <c r="C6" s="1403" t="s">
        <v>6943</v>
      </c>
      <c r="D6" s="1404">
        <v>0.0</v>
      </c>
      <c r="E6" s="1395" t="s">
        <v>10872</v>
      </c>
      <c r="F6" s="1395" t="s">
        <v>10873</v>
      </c>
      <c r="G6" s="1396">
        <v>2.037718419907E12</v>
      </c>
      <c r="H6" s="1397">
        <v>437.0</v>
      </c>
      <c r="I6" s="1398">
        <v>0.4</v>
      </c>
      <c r="J6" s="839">
        <f t="shared" si="1"/>
        <v>262</v>
      </c>
      <c r="K6" s="449" t="s">
        <v>10874</v>
      </c>
      <c r="L6" s="641" t="s">
        <v>10875</v>
      </c>
      <c r="M6" s="641" t="s">
        <v>10876</v>
      </c>
      <c r="N6" s="1399"/>
      <c r="O6" s="1393"/>
      <c r="P6" s="1399"/>
      <c r="Q6" s="1399"/>
      <c r="R6" s="1399"/>
      <c r="S6" s="1399"/>
      <c r="T6" s="1399"/>
      <c r="U6" s="1399"/>
      <c r="V6" s="1399"/>
      <c r="W6" s="1399"/>
      <c r="X6" s="1399"/>
      <c r="Y6" s="1396" t="s">
        <v>10852</v>
      </c>
      <c r="Z6" s="1396">
        <v>30.0</v>
      </c>
      <c r="AA6" s="1396">
        <v>7.0</v>
      </c>
      <c r="AB6" s="1396">
        <v>2.0</v>
      </c>
      <c r="AC6" s="1396">
        <v>9.0</v>
      </c>
      <c r="AD6" s="1399"/>
      <c r="AE6" s="1396">
        <v>30.0</v>
      </c>
      <c r="AF6" s="1396">
        <v>7.0</v>
      </c>
      <c r="AG6" s="1396">
        <v>2.0</v>
      </c>
      <c r="AH6" s="1396">
        <v>9.0</v>
      </c>
      <c r="AI6" s="1399"/>
      <c r="AJ6" s="1399"/>
      <c r="AK6" s="1399"/>
      <c r="AL6" s="1399"/>
      <c r="AM6" s="1399"/>
      <c r="AN6" s="1399"/>
      <c r="AO6" s="1399"/>
      <c r="AP6" s="1399"/>
      <c r="AQ6" s="1399"/>
      <c r="AR6" s="1399"/>
      <c r="AS6" s="1399"/>
      <c r="AT6" s="1399"/>
      <c r="AU6" s="1399"/>
      <c r="AV6" s="1399"/>
      <c r="AW6" s="1399"/>
      <c r="AX6" s="1399"/>
      <c r="AY6" s="1399"/>
      <c r="AZ6" s="1399"/>
      <c r="BA6" s="1399"/>
      <c r="BB6" s="1399"/>
      <c r="BC6" s="1399"/>
      <c r="BD6" s="1399"/>
      <c r="BE6" s="1399"/>
      <c r="BF6" s="1399"/>
      <c r="BG6" s="1399"/>
      <c r="BH6" s="1399"/>
      <c r="BI6" s="1399"/>
      <c r="BJ6" s="1399"/>
      <c r="BK6" s="1399"/>
      <c r="BL6" s="1399"/>
      <c r="BM6" s="1399"/>
      <c r="BN6" s="1399"/>
      <c r="BO6" s="1399"/>
      <c r="BP6" s="1399"/>
      <c r="BQ6" s="1399"/>
      <c r="BR6" s="1399"/>
      <c r="BS6" s="1400"/>
      <c r="BT6" s="1400"/>
      <c r="BU6" s="1400"/>
      <c r="BV6" s="1400"/>
      <c r="BW6" s="1400"/>
      <c r="BX6" s="1400"/>
      <c r="BY6" s="1400"/>
      <c r="BZ6" s="1400"/>
      <c r="CA6" s="1400"/>
      <c r="CB6" s="1400"/>
      <c r="CC6" s="1401" t="s">
        <v>6577</v>
      </c>
      <c r="CD6" s="1400"/>
      <c r="CE6" s="1400"/>
    </row>
    <row r="7" ht="17.25" customHeight="1">
      <c r="A7" s="1393"/>
      <c r="B7" s="1394" t="s">
        <v>10877</v>
      </c>
      <c r="C7" s="485"/>
      <c r="D7" s="493">
        <v>50.0</v>
      </c>
      <c r="E7" s="1402" t="s">
        <v>10878</v>
      </c>
      <c r="F7" s="1395" t="s">
        <v>10879</v>
      </c>
      <c r="G7" s="1396">
        <v>2.037718375272E12</v>
      </c>
      <c r="H7" s="1397">
        <v>437.0</v>
      </c>
      <c r="I7" s="1398">
        <v>0.4</v>
      </c>
      <c r="J7" s="839">
        <f t="shared" si="1"/>
        <v>262</v>
      </c>
      <c r="K7" s="449" t="s">
        <v>10880</v>
      </c>
      <c r="L7" s="641" t="s">
        <v>10881</v>
      </c>
      <c r="M7" s="641" t="s">
        <v>10882</v>
      </c>
      <c r="N7" s="1399"/>
      <c r="O7" s="1393"/>
      <c r="P7" s="1399"/>
      <c r="Q7" s="1399"/>
      <c r="R7" s="1399"/>
      <c r="S7" s="1399"/>
      <c r="T7" s="1399"/>
      <c r="U7" s="1399"/>
      <c r="V7" s="1399"/>
      <c r="W7" s="1399"/>
      <c r="X7" s="1399"/>
      <c r="Y7" s="1396" t="s">
        <v>10852</v>
      </c>
      <c r="Z7" s="1396">
        <v>30.0</v>
      </c>
      <c r="AA7" s="1396">
        <v>7.0</v>
      </c>
      <c r="AB7" s="1396">
        <v>2.0</v>
      </c>
      <c r="AC7" s="1396">
        <v>9.0</v>
      </c>
      <c r="AD7" s="1399"/>
      <c r="AE7" s="1396">
        <v>30.0</v>
      </c>
      <c r="AF7" s="1396">
        <v>7.0</v>
      </c>
      <c r="AG7" s="1396">
        <v>2.0</v>
      </c>
      <c r="AH7" s="1396">
        <v>9.0</v>
      </c>
      <c r="AI7" s="1399"/>
      <c r="AJ7" s="1399"/>
      <c r="AK7" s="1399"/>
      <c r="AL7" s="1399"/>
      <c r="AM7" s="1399"/>
      <c r="AN7" s="1399"/>
      <c r="AO7" s="1399"/>
      <c r="AP7" s="1399"/>
      <c r="AQ7" s="1399"/>
      <c r="AR7" s="1399"/>
      <c r="AS7" s="1399"/>
      <c r="AT7" s="1399"/>
      <c r="AU7" s="1399"/>
      <c r="AV7" s="1399"/>
      <c r="AW7" s="1399"/>
      <c r="AX7" s="1399"/>
      <c r="AY7" s="1399"/>
      <c r="AZ7" s="1399"/>
      <c r="BA7" s="1399"/>
      <c r="BB7" s="1399"/>
      <c r="BC7" s="1399"/>
      <c r="BD7" s="1399"/>
      <c r="BE7" s="1399"/>
      <c r="BF7" s="1399"/>
      <c r="BG7" s="1399"/>
      <c r="BH7" s="1399"/>
      <c r="BI7" s="1399"/>
      <c r="BJ7" s="1399"/>
      <c r="BK7" s="1399"/>
      <c r="BL7" s="1399"/>
      <c r="BM7" s="1399"/>
      <c r="BN7" s="1399"/>
      <c r="BO7" s="1399"/>
      <c r="BP7" s="1399"/>
      <c r="BQ7" s="1399"/>
      <c r="BR7" s="1399"/>
      <c r="BS7" s="1400"/>
      <c r="BT7" s="1400"/>
      <c r="BU7" s="1400"/>
      <c r="BV7" s="1400"/>
      <c r="BW7" s="1400"/>
      <c r="BX7" s="1400"/>
      <c r="BY7" s="1400"/>
      <c r="BZ7" s="1400"/>
      <c r="CA7" s="1400"/>
      <c r="CB7" s="1400"/>
      <c r="CC7" s="1401" t="s">
        <v>6577</v>
      </c>
      <c r="CD7" s="1400"/>
      <c r="CE7" s="1400"/>
    </row>
    <row r="8" ht="17.25" customHeight="1">
      <c r="A8" s="1393"/>
      <c r="B8" s="1405" t="s">
        <v>10883</v>
      </c>
      <c r="C8" s="485"/>
      <c r="D8" s="493">
        <v>50.0</v>
      </c>
      <c r="E8" s="1395" t="s">
        <v>10884</v>
      </c>
      <c r="F8" s="1395" t="s">
        <v>10885</v>
      </c>
      <c r="G8" s="1396">
        <v>2.037718376927E12</v>
      </c>
      <c r="H8" s="1397">
        <v>358.0</v>
      </c>
      <c r="I8" s="1398">
        <v>0.4</v>
      </c>
      <c r="J8" s="839">
        <f t="shared" si="1"/>
        <v>215</v>
      </c>
      <c r="K8" s="449" t="s">
        <v>10886</v>
      </c>
      <c r="L8" s="641" t="s">
        <v>10887</v>
      </c>
      <c r="M8" s="641" t="s">
        <v>10888</v>
      </c>
      <c r="N8" s="1399"/>
      <c r="O8" s="1393"/>
      <c r="P8" s="1399"/>
      <c r="Q8" s="1399"/>
      <c r="R8" s="1399"/>
      <c r="S8" s="1399"/>
      <c r="T8" s="1399"/>
      <c r="U8" s="1399"/>
      <c r="V8" s="1399"/>
      <c r="W8" s="1399"/>
      <c r="X8" s="1399"/>
      <c r="Y8" s="1396" t="s">
        <v>10852</v>
      </c>
      <c r="Z8" s="1396">
        <v>30.0</v>
      </c>
      <c r="AA8" s="1396">
        <v>7.0</v>
      </c>
      <c r="AB8" s="1396">
        <v>2.0</v>
      </c>
      <c r="AC8" s="1396">
        <v>9.0</v>
      </c>
      <c r="AD8" s="1399"/>
      <c r="AE8" s="1396">
        <v>30.0</v>
      </c>
      <c r="AF8" s="1396">
        <v>7.0</v>
      </c>
      <c r="AG8" s="1396">
        <v>2.0</v>
      </c>
      <c r="AH8" s="1396">
        <v>9.0</v>
      </c>
      <c r="AI8" s="1399"/>
      <c r="AJ8" s="1399"/>
      <c r="AK8" s="1399"/>
      <c r="AL8" s="1399"/>
      <c r="AM8" s="1399"/>
      <c r="AN8" s="1399"/>
      <c r="AO8" s="1399"/>
      <c r="AP8" s="1399"/>
      <c r="AQ8" s="1399"/>
      <c r="AR8" s="1399"/>
      <c r="AS8" s="1399"/>
      <c r="AT8" s="1399"/>
      <c r="AU8" s="1399"/>
      <c r="AV8" s="1399"/>
      <c r="AW8" s="1399"/>
      <c r="AX8" s="1399"/>
      <c r="AY8" s="1399"/>
      <c r="AZ8" s="1399"/>
      <c r="BA8" s="1399"/>
      <c r="BB8" s="1399"/>
      <c r="BC8" s="1399"/>
      <c r="BD8" s="1399"/>
      <c r="BE8" s="1399"/>
      <c r="BF8" s="1399"/>
      <c r="BG8" s="1399"/>
      <c r="BH8" s="1399"/>
      <c r="BI8" s="1399"/>
      <c r="BJ8" s="1399"/>
      <c r="BK8" s="1399"/>
      <c r="BL8" s="1399"/>
      <c r="BM8" s="1399"/>
      <c r="BN8" s="1399"/>
      <c r="BO8" s="1399"/>
      <c r="BP8" s="1399"/>
      <c r="BQ8" s="1399"/>
      <c r="BR8" s="1399"/>
      <c r="BS8" s="1400"/>
      <c r="BT8" s="1400"/>
      <c r="BU8" s="1400"/>
      <c r="BV8" s="1400"/>
      <c r="BW8" s="1400"/>
      <c r="BX8" s="1400"/>
      <c r="BY8" s="1400"/>
      <c r="BZ8" s="1400"/>
      <c r="CA8" s="1400"/>
      <c r="CB8" s="1400"/>
      <c r="CC8" s="1401" t="s">
        <v>6577</v>
      </c>
      <c r="CD8" s="1400"/>
      <c r="CE8" s="1400"/>
    </row>
    <row r="9">
      <c r="A9" s="1393"/>
      <c r="B9" s="1394" t="s">
        <v>10889</v>
      </c>
      <c r="C9" s="485"/>
      <c r="D9" s="493">
        <v>50.0</v>
      </c>
      <c r="E9" s="1402" t="s">
        <v>10890</v>
      </c>
      <c r="F9" s="1395" t="s">
        <v>10891</v>
      </c>
      <c r="G9" s="1396">
        <v>2.037718378457E12</v>
      </c>
      <c r="H9" s="1397">
        <v>403.0</v>
      </c>
      <c r="I9" s="1406">
        <v>0.5</v>
      </c>
      <c r="J9" s="839">
        <f t="shared" si="1"/>
        <v>202</v>
      </c>
      <c r="K9" s="449" t="s">
        <v>10892</v>
      </c>
      <c r="L9" s="641" t="s">
        <v>10893</v>
      </c>
      <c r="M9" s="641" t="s">
        <v>10894</v>
      </c>
      <c r="N9" s="1399"/>
      <c r="O9" s="1393"/>
      <c r="P9" s="1399"/>
      <c r="Q9" s="1399"/>
      <c r="R9" s="1399"/>
      <c r="S9" s="1399"/>
      <c r="T9" s="1399"/>
      <c r="U9" s="1399"/>
      <c r="V9" s="1399"/>
      <c r="W9" s="1399"/>
      <c r="X9" s="1399"/>
      <c r="Y9" s="1396" t="s">
        <v>10852</v>
      </c>
      <c r="Z9" s="1396">
        <v>30.0</v>
      </c>
      <c r="AA9" s="1396">
        <v>7.0</v>
      </c>
      <c r="AB9" s="1396">
        <v>2.0</v>
      </c>
      <c r="AC9" s="1396">
        <v>9.0</v>
      </c>
      <c r="AD9" s="1399"/>
      <c r="AE9" s="1396">
        <v>30.0</v>
      </c>
      <c r="AF9" s="1396">
        <v>7.0</v>
      </c>
      <c r="AG9" s="1396">
        <v>2.0</v>
      </c>
      <c r="AH9" s="1396">
        <v>9.0</v>
      </c>
      <c r="AI9" s="1399"/>
      <c r="AJ9" s="1399"/>
      <c r="AK9" s="1399"/>
      <c r="AL9" s="1399"/>
      <c r="AM9" s="1399"/>
      <c r="AN9" s="1399"/>
      <c r="AO9" s="1399"/>
      <c r="AP9" s="1399"/>
      <c r="AQ9" s="1399"/>
      <c r="AR9" s="1399"/>
      <c r="AS9" s="1399"/>
      <c r="AT9" s="1399"/>
      <c r="AU9" s="1399"/>
      <c r="AV9" s="1399"/>
      <c r="AW9" s="1399"/>
      <c r="AX9" s="1399"/>
      <c r="AY9" s="1399"/>
      <c r="AZ9" s="1399"/>
      <c r="BA9" s="1399"/>
      <c r="BB9" s="1399"/>
      <c r="BC9" s="1399"/>
      <c r="BD9" s="1399"/>
      <c r="BE9" s="1399"/>
      <c r="BF9" s="1399"/>
      <c r="BG9" s="1399"/>
      <c r="BH9" s="1399"/>
      <c r="BI9" s="1399"/>
      <c r="BJ9" s="1399"/>
      <c r="BK9" s="1399"/>
      <c r="BL9" s="1399"/>
      <c r="BM9" s="1399"/>
      <c r="BN9" s="1399"/>
      <c r="BO9" s="1399"/>
      <c r="BP9" s="1399"/>
      <c r="BQ9" s="1399"/>
      <c r="BR9" s="1399"/>
      <c r="BS9" s="1400"/>
      <c r="BT9" s="1400"/>
      <c r="BU9" s="1400"/>
      <c r="BV9" s="1400"/>
      <c r="BW9" s="1400"/>
      <c r="BX9" s="1400"/>
      <c r="BY9" s="1400"/>
      <c r="BZ9" s="1400"/>
      <c r="CA9" s="1400"/>
      <c r="CB9" s="1400"/>
      <c r="CC9" s="1401" t="s">
        <v>6577</v>
      </c>
      <c r="CD9" s="1400"/>
      <c r="CE9" s="1400"/>
    </row>
    <row r="10">
      <c r="A10" s="1393"/>
      <c r="B10" s="1405" t="s">
        <v>10895</v>
      </c>
      <c r="C10" s="485"/>
      <c r="D10" s="493">
        <v>50.0</v>
      </c>
      <c r="E10" s="1395" t="s">
        <v>10896</v>
      </c>
      <c r="F10" s="1395" t="s">
        <v>10897</v>
      </c>
      <c r="G10" s="1396">
        <v>2.037718379072E12</v>
      </c>
      <c r="H10" s="1397">
        <v>409.0</v>
      </c>
      <c r="I10" s="1407">
        <v>0.5</v>
      </c>
      <c r="J10" s="839">
        <f t="shared" si="1"/>
        <v>205</v>
      </c>
      <c r="K10" s="449" t="s">
        <v>10898</v>
      </c>
      <c r="L10" s="641" t="s">
        <v>10899</v>
      </c>
      <c r="M10" s="641" t="s">
        <v>10900</v>
      </c>
      <c r="N10" s="1399"/>
      <c r="O10" s="1393"/>
      <c r="P10" s="1399"/>
      <c r="Q10" s="1399"/>
      <c r="R10" s="1399"/>
      <c r="S10" s="1399"/>
      <c r="T10" s="1399"/>
      <c r="U10" s="1399"/>
      <c r="V10" s="1399"/>
      <c r="W10" s="1399"/>
      <c r="X10" s="1399"/>
      <c r="Y10" s="1396" t="s">
        <v>10852</v>
      </c>
      <c r="Z10" s="1396">
        <v>30.0</v>
      </c>
      <c r="AA10" s="1396">
        <v>7.0</v>
      </c>
      <c r="AB10" s="1396">
        <v>2.0</v>
      </c>
      <c r="AC10" s="1396">
        <v>9.0</v>
      </c>
      <c r="AD10" s="1399"/>
      <c r="AE10" s="1396">
        <v>30.0</v>
      </c>
      <c r="AF10" s="1396">
        <v>7.0</v>
      </c>
      <c r="AG10" s="1396">
        <v>2.0</v>
      </c>
      <c r="AH10" s="1396">
        <v>9.0</v>
      </c>
      <c r="AI10" s="1399"/>
      <c r="AJ10" s="1399"/>
      <c r="AK10" s="1399"/>
      <c r="AL10" s="1399"/>
      <c r="AM10" s="1399"/>
      <c r="AN10" s="1399"/>
      <c r="AO10" s="1399"/>
      <c r="AP10" s="1399"/>
      <c r="AQ10" s="1399"/>
      <c r="AR10" s="1399"/>
      <c r="AS10" s="1399"/>
      <c r="AT10" s="1399"/>
      <c r="AU10" s="1399"/>
      <c r="AV10" s="1399"/>
      <c r="AW10" s="1399"/>
      <c r="AX10" s="1399"/>
      <c r="AY10" s="1399"/>
      <c r="AZ10" s="1399"/>
      <c r="BA10" s="1399"/>
      <c r="BB10" s="1399"/>
      <c r="BC10" s="1399"/>
      <c r="BD10" s="1399"/>
      <c r="BE10" s="1399"/>
      <c r="BF10" s="1399"/>
      <c r="BG10" s="1399"/>
      <c r="BH10" s="1399"/>
      <c r="BI10" s="1399"/>
      <c r="BJ10" s="1399"/>
      <c r="BK10" s="1399"/>
      <c r="BL10" s="1399"/>
      <c r="BM10" s="1399"/>
      <c r="BN10" s="1399"/>
      <c r="BO10" s="1399"/>
      <c r="BP10" s="1399"/>
      <c r="BQ10" s="1399"/>
      <c r="BR10" s="1399"/>
      <c r="BS10" s="1400"/>
      <c r="BT10" s="1400"/>
      <c r="BU10" s="1400"/>
      <c r="BV10" s="1400"/>
      <c r="BW10" s="1400"/>
      <c r="BX10" s="1400"/>
      <c r="BY10" s="1400"/>
      <c r="BZ10" s="1400"/>
      <c r="CA10" s="1400"/>
      <c r="CB10" s="1400"/>
      <c r="CC10" s="1401" t="s">
        <v>6577</v>
      </c>
      <c r="CD10" s="1400"/>
      <c r="CE10" s="1400"/>
    </row>
    <row r="11">
      <c r="A11" s="1393"/>
      <c r="B11" s="1394" t="s">
        <v>10901</v>
      </c>
      <c r="C11" s="485"/>
      <c r="D11" s="493">
        <v>50.0</v>
      </c>
      <c r="E11" s="1402" t="s">
        <v>10902</v>
      </c>
      <c r="F11" s="1395" t="s">
        <v>10903</v>
      </c>
      <c r="G11" s="1396">
        <v>2.037718380054E12</v>
      </c>
      <c r="H11" s="1408">
        <v>352.0</v>
      </c>
      <c r="I11" s="1409">
        <v>0.4</v>
      </c>
      <c r="J11" s="839">
        <f t="shared" si="1"/>
        <v>211</v>
      </c>
      <c r="K11" s="449" t="s">
        <v>7423</v>
      </c>
      <c r="L11" s="641" t="s">
        <v>10904</v>
      </c>
      <c r="M11" s="641" t="s">
        <v>10905</v>
      </c>
      <c r="N11" s="1399"/>
      <c r="O11" s="1393"/>
      <c r="P11" s="1399"/>
      <c r="Q11" s="1399"/>
      <c r="R11" s="1399"/>
      <c r="S11" s="1399"/>
      <c r="T11" s="1399"/>
      <c r="U11" s="1399"/>
      <c r="V11" s="1399"/>
      <c r="W11" s="1399"/>
      <c r="X11" s="1399"/>
      <c r="Y11" s="1396" t="s">
        <v>10852</v>
      </c>
      <c r="Z11" s="1396">
        <v>30.0</v>
      </c>
      <c r="AA11" s="1396">
        <v>7.0</v>
      </c>
      <c r="AB11" s="1396">
        <v>2.0</v>
      </c>
      <c r="AC11" s="1396">
        <v>9.0</v>
      </c>
      <c r="AD11" s="1399"/>
      <c r="AE11" s="1396">
        <v>30.0</v>
      </c>
      <c r="AF11" s="1396">
        <v>7.0</v>
      </c>
      <c r="AG11" s="1396">
        <v>2.0</v>
      </c>
      <c r="AH11" s="1396">
        <v>9.0</v>
      </c>
      <c r="AI11" s="1399"/>
      <c r="AJ11" s="1399"/>
      <c r="AK11" s="1399"/>
      <c r="AL11" s="1399"/>
      <c r="AM11" s="1399"/>
      <c r="AN11" s="1399"/>
      <c r="AO11" s="1399"/>
      <c r="AP11" s="1399"/>
      <c r="AQ11" s="1399"/>
      <c r="AR11" s="1399"/>
      <c r="AS11" s="1399"/>
      <c r="AT11" s="1399"/>
      <c r="AU11" s="1399"/>
      <c r="AV11" s="1399"/>
      <c r="AW11" s="1399"/>
      <c r="AX11" s="1399"/>
      <c r="AY11" s="1399"/>
      <c r="AZ11" s="1399"/>
      <c r="BA11" s="1399"/>
      <c r="BB11" s="1399"/>
      <c r="BC11" s="1399"/>
      <c r="BD11" s="1399"/>
      <c r="BE11" s="1399"/>
      <c r="BF11" s="1399"/>
      <c r="BG11" s="1399"/>
      <c r="BH11" s="1399"/>
      <c r="BI11" s="1399"/>
      <c r="BJ11" s="1399"/>
      <c r="BK11" s="1399"/>
      <c r="BL11" s="1399"/>
      <c r="BM11" s="1399"/>
      <c r="BN11" s="1399"/>
      <c r="BO11" s="1399"/>
      <c r="BP11" s="1399"/>
      <c r="BQ11" s="1399"/>
      <c r="BR11" s="1399"/>
      <c r="BS11" s="1400"/>
      <c r="BT11" s="1400"/>
      <c r="BU11" s="1400"/>
      <c r="BV11" s="1400"/>
      <c r="BW11" s="1400"/>
      <c r="BX11" s="1400"/>
      <c r="BY11" s="1400"/>
      <c r="BZ11" s="1400"/>
      <c r="CA11" s="1400"/>
      <c r="CB11" s="1400"/>
      <c r="CC11" s="1401" t="s">
        <v>6577</v>
      </c>
      <c r="CD11" s="1400"/>
      <c r="CE11" s="1400"/>
    </row>
    <row r="12">
      <c r="A12" s="1393"/>
      <c r="B12" s="1405" t="s">
        <v>10906</v>
      </c>
      <c r="C12" s="485"/>
      <c r="D12" s="493">
        <v>50.0</v>
      </c>
      <c r="E12" s="1395" t="s">
        <v>10907</v>
      </c>
      <c r="F12" s="1395" t="s">
        <v>10908</v>
      </c>
      <c r="G12" s="1396">
        <v>2.037718381464E12</v>
      </c>
      <c r="H12" s="1408">
        <v>367.0</v>
      </c>
      <c r="I12" s="1398">
        <v>0.4</v>
      </c>
      <c r="J12" s="839">
        <f t="shared" si="1"/>
        <v>220</v>
      </c>
      <c r="K12" s="449" t="s">
        <v>7431</v>
      </c>
      <c r="L12" s="641" t="s">
        <v>10909</v>
      </c>
      <c r="M12" s="641" t="s">
        <v>10910</v>
      </c>
      <c r="N12" s="1399"/>
      <c r="O12" s="1393"/>
      <c r="P12" s="1399"/>
      <c r="Q12" s="1399"/>
      <c r="R12" s="1399"/>
      <c r="S12" s="1399"/>
      <c r="T12" s="1399"/>
      <c r="U12" s="1399"/>
      <c r="V12" s="1399"/>
      <c r="W12" s="1399"/>
      <c r="X12" s="1399"/>
      <c r="Y12" s="1396" t="s">
        <v>10852</v>
      </c>
      <c r="Z12" s="1396">
        <v>30.0</v>
      </c>
      <c r="AA12" s="1396">
        <v>7.0</v>
      </c>
      <c r="AB12" s="1396">
        <v>2.0</v>
      </c>
      <c r="AC12" s="1396">
        <v>9.0</v>
      </c>
      <c r="AD12" s="1399"/>
      <c r="AE12" s="1396">
        <v>30.0</v>
      </c>
      <c r="AF12" s="1396">
        <v>7.0</v>
      </c>
      <c r="AG12" s="1396">
        <v>2.0</v>
      </c>
      <c r="AH12" s="1396">
        <v>9.0</v>
      </c>
      <c r="AI12" s="1399"/>
      <c r="AJ12" s="1399"/>
      <c r="AK12" s="1399"/>
      <c r="AL12" s="1399"/>
      <c r="AM12" s="1399"/>
      <c r="AN12" s="1399"/>
      <c r="AO12" s="1399"/>
      <c r="AP12" s="1399"/>
      <c r="AQ12" s="1399"/>
      <c r="AR12" s="1399"/>
      <c r="AS12" s="1399"/>
      <c r="AT12" s="1399"/>
      <c r="AU12" s="1399"/>
      <c r="AV12" s="1399"/>
      <c r="AW12" s="1399"/>
      <c r="AX12" s="1399"/>
      <c r="AY12" s="1399"/>
      <c r="AZ12" s="1399"/>
      <c r="BA12" s="1399"/>
      <c r="BB12" s="1399"/>
      <c r="BC12" s="1399"/>
      <c r="BD12" s="1399"/>
      <c r="BE12" s="1399"/>
      <c r="BF12" s="1399"/>
      <c r="BG12" s="1399"/>
      <c r="BH12" s="1399"/>
      <c r="BI12" s="1399"/>
      <c r="BJ12" s="1399"/>
      <c r="BK12" s="1399"/>
      <c r="BL12" s="1399"/>
      <c r="BM12" s="1399"/>
      <c r="BN12" s="1399"/>
      <c r="BO12" s="1399"/>
      <c r="BP12" s="1399"/>
      <c r="BQ12" s="1399"/>
      <c r="BR12" s="1399"/>
      <c r="BS12" s="1400"/>
      <c r="BT12" s="1400"/>
      <c r="BU12" s="1400"/>
      <c r="BV12" s="1400"/>
      <c r="BW12" s="1400"/>
      <c r="BX12" s="1400"/>
      <c r="BY12" s="1400"/>
      <c r="BZ12" s="1400"/>
      <c r="CA12" s="1400"/>
      <c r="CB12" s="1400"/>
      <c r="CC12" s="1401" t="s">
        <v>6577</v>
      </c>
      <c r="CD12" s="1400"/>
      <c r="CE12" s="1400"/>
    </row>
    <row r="13">
      <c r="A13" s="1393"/>
      <c r="B13" s="1394" t="s">
        <v>10911</v>
      </c>
      <c r="C13" s="485"/>
      <c r="D13" s="493">
        <v>50.0</v>
      </c>
      <c r="E13" s="1402" t="s">
        <v>10912</v>
      </c>
      <c r="F13" s="1395" t="s">
        <v>10913</v>
      </c>
      <c r="G13" s="1396">
        <v>2.037718387725E12</v>
      </c>
      <c r="H13" s="1408">
        <v>352.0</v>
      </c>
      <c r="I13" s="1398">
        <v>0.4</v>
      </c>
      <c r="J13" s="839">
        <f t="shared" si="1"/>
        <v>211</v>
      </c>
      <c r="K13" s="449" t="s">
        <v>7468</v>
      </c>
      <c r="L13" s="641" t="s">
        <v>10904</v>
      </c>
      <c r="M13" s="641" t="s">
        <v>10914</v>
      </c>
      <c r="N13" s="1399"/>
      <c r="O13" s="1393"/>
      <c r="P13" s="1399"/>
      <c r="Q13" s="1399"/>
      <c r="R13" s="1399"/>
      <c r="S13" s="1399"/>
      <c r="T13" s="1399"/>
      <c r="U13" s="1399"/>
      <c r="V13" s="1399"/>
      <c r="W13" s="1399"/>
      <c r="X13" s="1399"/>
      <c r="Y13" s="1396" t="s">
        <v>10852</v>
      </c>
      <c r="Z13" s="1396">
        <v>30.0</v>
      </c>
      <c r="AA13" s="1396">
        <v>7.0</v>
      </c>
      <c r="AB13" s="1396">
        <v>2.0</v>
      </c>
      <c r="AC13" s="1396">
        <v>9.0</v>
      </c>
      <c r="AD13" s="1399"/>
      <c r="AE13" s="1396">
        <v>30.0</v>
      </c>
      <c r="AF13" s="1396">
        <v>7.0</v>
      </c>
      <c r="AG13" s="1396">
        <v>2.0</v>
      </c>
      <c r="AH13" s="1396">
        <v>9.0</v>
      </c>
      <c r="AI13" s="1399"/>
      <c r="AJ13" s="1399"/>
      <c r="AK13" s="1399"/>
      <c r="AL13" s="1399"/>
      <c r="AM13" s="1399"/>
      <c r="AN13" s="1399"/>
      <c r="AO13" s="1399"/>
      <c r="AP13" s="1399"/>
      <c r="AQ13" s="1399"/>
      <c r="AR13" s="1399"/>
      <c r="AS13" s="1399"/>
      <c r="AT13" s="1399"/>
      <c r="AU13" s="1399"/>
      <c r="AV13" s="1399"/>
      <c r="AW13" s="1399"/>
      <c r="AX13" s="1399"/>
      <c r="AY13" s="1399"/>
      <c r="AZ13" s="1399"/>
      <c r="BA13" s="1399"/>
      <c r="BB13" s="1399"/>
      <c r="BC13" s="1399"/>
      <c r="BD13" s="1399"/>
      <c r="BE13" s="1399"/>
      <c r="BF13" s="1399"/>
      <c r="BG13" s="1399"/>
      <c r="BH13" s="1399"/>
      <c r="BI13" s="1399"/>
      <c r="BJ13" s="1399"/>
      <c r="BK13" s="1399"/>
      <c r="BL13" s="1399"/>
      <c r="BM13" s="1399"/>
      <c r="BN13" s="1399"/>
      <c r="BO13" s="1399"/>
      <c r="BP13" s="1399"/>
      <c r="BQ13" s="1399"/>
      <c r="BR13" s="1399"/>
      <c r="BS13" s="1400"/>
      <c r="BT13" s="1400"/>
      <c r="BU13" s="1400"/>
      <c r="BV13" s="1400"/>
      <c r="BW13" s="1400"/>
      <c r="BX13" s="1400"/>
      <c r="BY13" s="1400"/>
      <c r="BZ13" s="1400"/>
      <c r="CA13" s="1400"/>
      <c r="CB13" s="1400"/>
      <c r="CC13" s="1401" t="s">
        <v>6577</v>
      </c>
      <c r="CD13" s="1400"/>
      <c r="CE13" s="1400"/>
    </row>
    <row r="14">
      <c r="A14" s="1393"/>
      <c r="B14" s="1405" t="s">
        <v>10915</v>
      </c>
      <c r="C14" s="485"/>
      <c r="D14" s="493">
        <v>50.0</v>
      </c>
      <c r="E14" s="1395" t="s">
        <v>10916</v>
      </c>
      <c r="F14" s="1395" t="s">
        <v>10917</v>
      </c>
      <c r="G14" s="1396">
        <v>2.037718388166E12</v>
      </c>
      <c r="H14" s="1408">
        <v>367.0</v>
      </c>
      <c r="I14" s="1398">
        <v>0.4</v>
      </c>
      <c r="J14" s="839">
        <f t="shared" si="1"/>
        <v>220</v>
      </c>
      <c r="K14" s="449" t="s">
        <v>7474</v>
      </c>
      <c r="L14" s="641" t="s">
        <v>10909</v>
      </c>
      <c r="M14" s="641" t="s">
        <v>10918</v>
      </c>
      <c r="N14" s="1399"/>
      <c r="O14" s="1393"/>
      <c r="P14" s="1399"/>
      <c r="Q14" s="1399"/>
      <c r="R14" s="1399"/>
      <c r="S14" s="1399"/>
      <c r="T14" s="1399"/>
      <c r="U14" s="1399"/>
      <c r="V14" s="1399"/>
      <c r="W14" s="1399"/>
      <c r="X14" s="1399"/>
      <c r="Y14" s="1396" t="s">
        <v>10852</v>
      </c>
      <c r="Z14" s="1396">
        <v>30.0</v>
      </c>
      <c r="AA14" s="1396">
        <v>7.0</v>
      </c>
      <c r="AB14" s="1396">
        <v>2.0</v>
      </c>
      <c r="AC14" s="1396">
        <v>9.0</v>
      </c>
      <c r="AD14" s="1399"/>
      <c r="AE14" s="1396">
        <v>30.0</v>
      </c>
      <c r="AF14" s="1396">
        <v>7.0</v>
      </c>
      <c r="AG14" s="1396">
        <v>2.0</v>
      </c>
      <c r="AH14" s="1396">
        <v>9.0</v>
      </c>
      <c r="AI14" s="1399"/>
      <c r="AJ14" s="1399"/>
      <c r="AK14" s="1399"/>
      <c r="AL14" s="1399"/>
      <c r="AM14" s="1399"/>
      <c r="AN14" s="1399"/>
      <c r="AO14" s="1399"/>
      <c r="AP14" s="1399"/>
      <c r="AQ14" s="1399"/>
      <c r="AR14" s="1399"/>
      <c r="AS14" s="1399"/>
      <c r="AT14" s="1399"/>
      <c r="AU14" s="1399"/>
      <c r="AV14" s="1399"/>
      <c r="AW14" s="1399"/>
      <c r="AX14" s="1399"/>
      <c r="AY14" s="1399"/>
      <c r="AZ14" s="1399"/>
      <c r="BA14" s="1399"/>
      <c r="BB14" s="1399"/>
      <c r="BC14" s="1399"/>
      <c r="BD14" s="1399"/>
      <c r="BE14" s="1399"/>
      <c r="BF14" s="1399"/>
      <c r="BG14" s="1399"/>
      <c r="BH14" s="1399"/>
      <c r="BI14" s="1399"/>
      <c r="BJ14" s="1399"/>
      <c r="BK14" s="1399"/>
      <c r="BL14" s="1399"/>
      <c r="BM14" s="1399"/>
      <c r="BN14" s="1399"/>
      <c r="BO14" s="1399"/>
      <c r="BP14" s="1399"/>
      <c r="BQ14" s="1399"/>
      <c r="BR14" s="1399"/>
      <c r="BS14" s="1400"/>
      <c r="BT14" s="1400"/>
      <c r="BU14" s="1400"/>
      <c r="BV14" s="1400"/>
      <c r="BW14" s="1400"/>
      <c r="BX14" s="1400"/>
      <c r="BY14" s="1400"/>
      <c r="BZ14" s="1400"/>
      <c r="CA14" s="1400"/>
      <c r="CB14" s="1400"/>
      <c r="CC14" s="1401" t="s">
        <v>6577</v>
      </c>
      <c r="CD14" s="1400"/>
      <c r="CE14" s="1400"/>
    </row>
    <row r="15">
      <c r="A15" s="1393"/>
      <c r="B15" s="1394" t="s">
        <v>10919</v>
      </c>
      <c r="C15" s="485"/>
      <c r="D15" s="493">
        <v>50.0</v>
      </c>
      <c r="E15" s="1402" t="s">
        <v>10920</v>
      </c>
      <c r="F15" s="1395" t="s">
        <v>10921</v>
      </c>
      <c r="G15" s="1396">
        <v>2.037718388739E12</v>
      </c>
      <c r="H15" s="1408">
        <v>352.0</v>
      </c>
      <c r="I15" s="1398">
        <v>0.4</v>
      </c>
      <c r="J15" s="839">
        <f t="shared" si="1"/>
        <v>211</v>
      </c>
      <c r="K15" s="449" t="s">
        <v>7504</v>
      </c>
      <c r="L15" s="641" t="s">
        <v>10904</v>
      </c>
      <c r="M15" s="641" t="s">
        <v>10922</v>
      </c>
      <c r="N15" s="1399"/>
      <c r="O15" s="1393"/>
      <c r="P15" s="1399"/>
      <c r="Q15" s="1399"/>
      <c r="R15" s="1399"/>
      <c r="S15" s="1399"/>
      <c r="T15" s="1399"/>
      <c r="U15" s="1399"/>
      <c r="V15" s="1399"/>
      <c r="W15" s="1399"/>
      <c r="X15" s="1399"/>
      <c r="Y15" s="1396" t="s">
        <v>10852</v>
      </c>
      <c r="Z15" s="1396">
        <v>30.0</v>
      </c>
      <c r="AA15" s="1396">
        <v>7.0</v>
      </c>
      <c r="AB15" s="1396">
        <v>2.0</v>
      </c>
      <c r="AC15" s="1396">
        <v>9.0</v>
      </c>
      <c r="AD15" s="1399"/>
      <c r="AE15" s="1396">
        <v>30.0</v>
      </c>
      <c r="AF15" s="1396">
        <v>7.0</v>
      </c>
      <c r="AG15" s="1396">
        <v>2.0</v>
      </c>
      <c r="AH15" s="1396">
        <v>9.0</v>
      </c>
      <c r="AI15" s="1399"/>
      <c r="AJ15" s="1399"/>
      <c r="AK15" s="1399"/>
      <c r="AL15" s="1399"/>
      <c r="AM15" s="1399"/>
      <c r="AN15" s="1399"/>
      <c r="AO15" s="1399"/>
      <c r="AP15" s="1399"/>
      <c r="AQ15" s="1399"/>
      <c r="AR15" s="1399"/>
      <c r="AS15" s="1399"/>
      <c r="AT15" s="1399"/>
      <c r="AU15" s="1399"/>
      <c r="AV15" s="1399"/>
      <c r="AW15" s="1399"/>
      <c r="AX15" s="1399"/>
      <c r="AY15" s="1399"/>
      <c r="AZ15" s="1399"/>
      <c r="BA15" s="1399"/>
      <c r="BB15" s="1399"/>
      <c r="BC15" s="1399"/>
      <c r="BD15" s="1399"/>
      <c r="BE15" s="1399"/>
      <c r="BF15" s="1399"/>
      <c r="BG15" s="1399"/>
      <c r="BH15" s="1399"/>
      <c r="BI15" s="1399"/>
      <c r="BJ15" s="1399"/>
      <c r="BK15" s="1399"/>
      <c r="BL15" s="1399"/>
      <c r="BM15" s="1399"/>
      <c r="BN15" s="1399"/>
      <c r="BO15" s="1399"/>
      <c r="BP15" s="1399"/>
      <c r="BQ15" s="1399"/>
      <c r="BR15" s="1399"/>
      <c r="BS15" s="1400"/>
      <c r="BT15" s="1400"/>
      <c r="BU15" s="1400"/>
      <c r="BV15" s="1400"/>
      <c r="BW15" s="1400"/>
      <c r="BX15" s="1400"/>
      <c r="BY15" s="1400"/>
      <c r="BZ15" s="1400"/>
      <c r="CA15" s="1400"/>
      <c r="CB15" s="1400"/>
      <c r="CC15" s="1401" t="s">
        <v>6577</v>
      </c>
      <c r="CD15" s="1400"/>
      <c r="CE15" s="1400"/>
    </row>
    <row r="16">
      <c r="A16" s="1393"/>
      <c r="B16" s="1394" t="s">
        <v>10923</v>
      </c>
      <c r="C16" s="485"/>
      <c r="D16" s="493">
        <v>50.0</v>
      </c>
      <c r="E16" s="1395" t="s">
        <v>10924</v>
      </c>
      <c r="F16" s="1395" t="s">
        <v>10925</v>
      </c>
      <c r="G16" s="1396">
        <v>2.037718389521E12</v>
      </c>
      <c r="H16" s="1408">
        <v>367.0</v>
      </c>
      <c r="I16" s="1398">
        <v>0.4</v>
      </c>
      <c r="J16" s="839">
        <f t="shared" si="1"/>
        <v>220</v>
      </c>
      <c r="K16" s="449" t="s">
        <v>7510</v>
      </c>
      <c r="L16" s="641" t="s">
        <v>10926</v>
      </c>
      <c r="M16" s="641" t="s">
        <v>10918</v>
      </c>
      <c r="N16" s="1399"/>
      <c r="O16" s="1393"/>
      <c r="P16" s="1399"/>
      <c r="Q16" s="1399"/>
      <c r="R16" s="1399"/>
      <c r="S16" s="1399"/>
      <c r="T16" s="1399"/>
      <c r="U16" s="1399"/>
      <c r="V16" s="1399"/>
      <c r="W16" s="1399"/>
      <c r="X16" s="1399"/>
      <c r="Y16" s="1396" t="s">
        <v>10852</v>
      </c>
      <c r="Z16" s="1396">
        <v>30.0</v>
      </c>
      <c r="AA16" s="1396">
        <v>7.0</v>
      </c>
      <c r="AB16" s="1396">
        <v>2.0</v>
      </c>
      <c r="AC16" s="1396">
        <v>9.0</v>
      </c>
      <c r="AD16" s="1399"/>
      <c r="AE16" s="1396">
        <v>30.0</v>
      </c>
      <c r="AF16" s="1396">
        <v>7.0</v>
      </c>
      <c r="AG16" s="1396">
        <v>2.0</v>
      </c>
      <c r="AH16" s="1396">
        <v>9.0</v>
      </c>
      <c r="AI16" s="1399"/>
      <c r="AJ16" s="1399"/>
      <c r="AK16" s="1399"/>
      <c r="AL16" s="1399"/>
      <c r="AM16" s="1399"/>
      <c r="AN16" s="1399"/>
      <c r="AO16" s="1399"/>
      <c r="AP16" s="1399"/>
      <c r="AQ16" s="1399"/>
      <c r="AR16" s="1399"/>
      <c r="AS16" s="1399"/>
      <c r="AT16" s="1399"/>
      <c r="AU16" s="1399"/>
      <c r="AV16" s="1399"/>
      <c r="AW16" s="1399"/>
      <c r="AX16" s="1399"/>
      <c r="AY16" s="1399"/>
      <c r="AZ16" s="1399"/>
      <c r="BA16" s="1399"/>
      <c r="BB16" s="1399"/>
      <c r="BC16" s="1399"/>
      <c r="BD16" s="1399"/>
      <c r="BE16" s="1399"/>
      <c r="BF16" s="1399"/>
      <c r="BG16" s="1399"/>
      <c r="BH16" s="1399"/>
      <c r="BI16" s="1399"/>
      <c r="BJ16" s="1399"/>
      <c r="BK16" s="1399"/>
      <c r="BL16" s="1399"/>
      <c r="BM16" s="1399"/>
      <c r="BN16" s="1399"/>
      <c r="BO16" s="1399"/>
      <c r="BP16" s="1399"/>
      <c r="BQ16" s="1399"/>
      <c r="BR16" s="1399"/>
      <c r="BS16" s="1400"/>
      <c r="BT16" s="1400"/>
      <c r="BU16" s="1400"/>
      <c r="BV16" s="1400"/>
      <c r="BW16" s="1400"/>
      <c r="BX16" s="1400"/>
      <c r="BY16" s="1400"/>
      <c r="BZ16" s="1400"/>
      <c r="CA16" s="1400"/>
      <c r="CB16" s="1400"/>
      <c r="CC16" s="1401" t="s">
        <v>6577</v>
      </c>
      <c r="CD16" s="1400"/>
      <c r="CE16" s="1400"/>
    </row>
    <row r="17">
      <c r="A17" s="1393"/>
      <c r="B17" s="1394" t="s">
        <v>10927</v>
      </c>
      <c r="C17" s="485"/>
      <c r="D17" s="493">
        <v>50.0</v>
      </c>
      <c r="E17" s="1402" t="s">
        <v>10928</v>
      </c>
      <c r="F17" s="1395" t="s">
        <v>10929</v>
      </c>
      <c r="G17" s="1396">
        <v>2.037718389989E12</v>
      </c>
      <c r="H17" s="1408">
        <v>352.0</v>
      </c>
      <c r="I17" s="1410">
        <v>0.3</v>
      </c>
      <c r="J17" s="839">
        <f t="shared" si="1"/>
        <v>246</v>
      </c>
      <c r="K17" s="449" t="s">
        <v>7540</v>
      </c>
      <c r="L17" s="641" t="s">
        <v>10930</v>
      </c>
      <c r="M17" s="641" t="s">
        <v>10914</v>
      </c>
      <c r="N17" s="1399"/>
      <c r="O17" s="1393"/>
      <c r="P17" s="1399"/>
      <c r="Q17" s="1399"/>
      <c r="R17" s="1399"/>
      <c r="S17" s="1399"/>
      <c r="T17" s="1399"/>
      <c r="U17" s="1399"/>
      <c r="V17" s="1399"/>
      <c r="W17" s="1399"/>
      <c r="X17" s="1399"/>
      <c r="Y17" s="1396" t="s">
        <v>10852</v>
      </c>
      <c r="Z17" s="1396">
        <v>30.0</v>
      </c>
      <c r="AA17" s="1396">
        <v>7.0</v>
      </c>
      <c r="AB17" s="1396">
        <v>2.0</v>
      </c>
      <c r="AC17" s="1396">
        <v>9.0</v>
      </c>
      <c r="AD17" s="1399"/>
      <c r="AE17" s="1396">
        <v>30.0</v>
      </c>
      <c r="AF17" s="1396">
        <v>7.0</v>
      </c>
      <c r="AG17" s="1396">
        <v>2.0</v>
      </c>
      <c r="AH17" s="1396">
        <v>9.0</v>
      </c>
      <c r="AI17" s="1399"/>
      <c r="AJ17" s="1399"/>
      <c r="AK17" s="1399"/>
      <c r="AL17" s="1399"/>
      <c r="AM17" s="1399"/>
      <c r="AN17" s="1399"/>
      <c r="AO17" s="1399"/>
      <c r="AP17" s="1399"/>
      <c r="AQ17" s="1399"/>
      <c r="AR17" s="1399"/>
      <c r="AS17" s="1399"/>
      <c r="AT17" s="1399"/>
      <c r="AU17" s="1399"/>
      <c r="AV17" s="1399"/>
      <c r="AW17" s="1399"/>
      <c r="AX17" s="1399"/>
      <c r="AY17" s="1399"/>
      <c r="AZ17" s="1399"/>
      <c r="BA17" s="1399"/>
      <c r="BB17" s="1399"/>
      <c r="BC17" s="1399"/>
      <c r="BD17" s="1399"/>
      <c r="BE17" s="1399"/>
      <c r="BF17" s="1399"/>
      <c r="BG17" s="1399"/>
      <c r="BH17" s="1399"/>
      <c r="BI17" s="1399"/>
      <c r="BJ17" s="1399"/>
      <c r="BK17" s="1399"/>
      <c r="BL17" s="1399"/>
      <c r="BM17" s="1399"/>
      <c r="BN17" s="1399"/>
      <c r="BO17" s="1399"/>
      <c r="BP17" s="1399"/>
      <c r="BQ17" s="1399"/>
      <c r="BR17" s="1399"/>
      <c r="BS17" s="1400"/>
      <c r="BT17" s="1400"/>
      <c r="BU17" s="1400"/>
      <c r="BV17" s="1400"/>
      <c r="BW17" s="1400"/>
      <c r="BX17" s="1400"/>
      <c r="BY17" s="1400"/>
      <c r="BZ17" s="1400"/>
      <c r="CA17" s="1400"/>
      <c r="CB17" s="1400"/>
      <c r="CC17" s="1401" t="s">
        <v>6577</v>
      </c>
      <c r="CD17" s="1400"/>
      <c r="CE17" s="1400"/>
    </row>
    <row r="18">
      <c r="A18" s="1393"/>
      <c r="B18" s="1394" t="s">
        <v>10931</v>
      </c>
      <c r="C18" s="485"/>
      <c r="D18" s="493">
        <v>50.0</v>
      </c>
      <c r="E18" s="1395" t="s">
        <v>10932</v>
      </c>
      <c r="F18" s="1395" t="s">
        <v>10933</v>
      </c>
      <c r="G18" s="1396">
        <v>2.03771839064E12</v>
      </c>
      <c r="H18" s="1408">
        <v>367.0</v>
      </c>
      <c r="I18" s="1410">
        <v>0.3</v>
      </c>
      <c r="J18" s="839">
        <f t="shared" si="1"/>
        <v>257</v>
      </c>
      <c r="K18" s="449" t="s">
        <v>7546</v>
      </c>
      <c r="L18" s="641" t="s">
        <v>10934</v>
      </c>
      <c r="M18" s="641" t="s">
        <v>10935</v>
      </c>
      <c r="N18" s="1399"/>
      <c r="O18" s="1393"/>
      <c r="P18" s="1399"/>
      <c r="Q18" s="1399"/>
      <c r="R18" s="1399"/>
      <c r="S18" s="1399"/>
      <c r="T18" s="1399"/>
      <c r="U18" s="1399"/>
      <c r="V18" s="1399"/>
      <c r="W18" s="1399"/>
      <c r="X18" s="1399"/>
      <c r="Y18" s="1396" t="s">
        <v>10852</v>
      </c>
      <c r="Z18" s="1396">
        <v>30.0</v>
      </c>
      <c r="AA18" s="1396">
        <v>7.0</v>
      </c>
      <c r="AB18" s="1396">
        <v>2.0</v>
      </c>
      <c r="AC18" s="1396">
        <v>9.0</v>
      </c>
      <c r="AD18" s="1399"/>
      <c r="AE18" s="1396">
        <v>30.0</v>
      </c>
      <c r="AF18" s="1396">
        <v>7.0</v>
      </c>
      <c r="AG18" s="1396">
        <v>2.0</v>
      </c>
      <c r="AH18" s="1396">
        <v>9.0</v>
      </c>
      <c r="AI18" s="1399"/>
      <c r="AJ18" s="1399"/>
      <c r="AK18" s="1399"/>
      <c r="AL18" s="1399"/>
      <c r="AM18" s="1399"/>
      <c r="AN18" s="1399"/>
      <c r="AO18" s="1399"/>
      <c r="AP18" s="1399"/>
      <c r="AQ18" s="1399"/>
      <c r="AR18" s="1399"/>
      <c r="AS18" s="1399"/>
      <c r="AT18" s="1399"/>
      <c r="AU18" s="1399"/>
      <c r="AV18" s="1399"/>
      <c r="AW18" s="1399"/>
      <c r="AX18" s="1399"/>
      <c r="AY18" s="1399"/>
      <c r="AZ18" s="1399"/>
      <c r="BA18" s="1399"/>
      <c r="BB18" s="1399"/>
      <c r="BC18" s="1399"/>
      <c r="BD18" s="1399"/>
      <c r="BE18" s="1399"/>
      <c r="BF18" s="1399"/>
      <c r="BG18" s="1399"/>
      <c r="BH18" s="1399"/>
      <c r="BI18" s="1399"/>
      <c r="BJ18" s="1399"/>
      <c r="BK18" s="1399"/>
      <c r="BL18" s="1399"/>
      <c r="BM18" s="1399"/>
      <c r="BN18" s="1399"/>
      <c r="BO18" s="1399"/>
      <c r="BP18" s="1399"/>
      <c r="BQ18" s="1399"/>
      <c r="BR18" s="1399"/>
      <c r="BS18" s="1400"/>
      <c r="BT18" s="1400"/>
      <c r="BU18" s="1400"/>
      <c r="BV18" s="1400"/>
      <c r="BW18" s="1400"/>
      <c r="BX18" s="1400"/>
      <c r="BY18" s="1400"/>
      <c r="BZ18" s="1400"/>
      <c r="CA18" s="1400"/>
      <c r="CB18" s="1400"/>
      <c r="CC18" s="1401" t="s">
        <v>6577</v>
      </c>
      <c r="CD18" s="1400"/>
      <c r="CE18" s="1400"/>
    </row>
    <row r="19">
      <c r="A19" s="1393"/>
      <c r="B19" s="1394" t="s">
        <v>10936</v>
      </c>
      <c r="C19" s="485"/>
      <c r="D19" s="493">
        <v>50.0</v>
      </c>
      <c r="E19" s="1402" t="s">
        <v>10937</v>
      </c>
      <c r="F19" s="1395" t="s">
        <v>10938</v>
      </c>
      <c r="G19" s="1396">
        <v>2.037718391128E12</v>
      </c>
      <c r="H19" s="1408">
        <v>352.0</v>
      </c>
      <c r="I19" s="1410">
        <v>0.3</v>
      </c>
      <c r="J19" s="839">
        <f t="shared" si="1"/>
        <v>246</v>
      </c>
      <c r="K19" s="449" t="s">
        <v>7577</v>
      </c>
      <c r="L19" s="641" t="s">
        <v>10939</v>
      </c>
      <c r="M19" s="641" t="s">
        <v>10940</v>
      </c>
      <c r="N19" s="1399"/>
      <c r="O19" s="1393"/>
      <c r="P19" s="1399"/>
      <c r="Q19" s="1399"/>
      <c r="R19" s="1399"/>
      <c r="S19" s="1399"/>
      <c r="T19" s="1399"/>
      <c r="U19" s="1399"/>
      <c r="V19" s="1399"/>
      <c r="W19" s="1399"/>
      <c r="X19" s="1399"/>
      <c r="Y19" s="1396" t="s">
        <v>10852</v>
      </c>
      <c r="Z19" s="1396">
        <v>30.0</v>
      </c>
      <c r="AA19" s="1396">
        <v>7.0</v>
      </c>
      <c r="AB19" s="1396">
        <v>2.0</v>
      </c>
      <c r="AC19" s="1396">
        <v>9.0</v>
      </c>
      <c r="AD19" s="1399"/>
      <c r="AE19" s="1396">
        <v>30.0</v>
      </c>
      <c r="AF19" s="1396">
        <v>7.0</v>
      </c>
      <c r="AG19" s="1396">
        <v>2.0</v>
      </c>
      <c r="AH19" s="1396">
        <v>9.0</v>
      </c>
      <c r="AI19" s="1399"/>
      <c r="AJ19" s="1399"/>
      <c r="AK19" s="1399"/>
      <c r="AL19" s="1399"/>
      <c r="AM19" s="1399"/>
      <c r="AN19" s="1399"/>
      <c r="AO19" s="1399"/>
      <c r="AP19" s="1399"/>
      <c r="AQ19" s="1399"/>
      <c r="AR19" s="1399"/>
      <c r="AS19" s="1399"/>
      <c r="AT19" s="1399"/>
      <c r="AU19" s="1399"/>
      <c r="AV19" s="1399"/>
      <c r="AW19" s="1399"/>
      <c r="AX19" s="1399"/>
      <c r="AY19" s="1399"/>
      <c r="AZ19" s="1399"/>
      <c r="BA19" s="1399"/>
      <c r="BB19" s="1399"/>
      <c r="BC19" s="1399"/>
      <c r="BD19" s="1399"/>
      <c r="BE19" s="1399"/>
      <c r="BF19" s="1399"/>
      <c r="BG19" s="1399"/>
      <c r="BH19" s="1399"/>
      <c r="BI19" s="1399"/>
      <c r="BJ19" s="1399"/>
      <c r="BK19" s="1399"/>
      <c r="BL19" s="1399"/>
      <c r="BM19" s="1399"/>
      <c r="BN19" s="1399"/>
      <c r="BO19" s="1399"/>
      <c r="BP19" s="1399"/>
      <c r="BQ19" s="1399"/>
      <c r="BR19" s="1399"/>
      <c r="BS19" s="1400"/>
      <c r="BT19" s="1400"/>
      <c r="BU19" s="1400"/>
      <c r="BV19" s="1400"/>
      <c r="BW19" s="1400"/>
      <c r="BX19" s="1400"/>
      <c r="BY19" s="1400"/>
      <c r="BZ19" s="1400"/>
      <c r="CA19" s="1400"/>
      <c r="CB19" s="1400"/>
      <c r="CC19" s="1401" t="s">
        <v>6577</v>
      </c>
      <c r="CD19" s="1400"/>
      <c r="CE19" s="1400"/>
    </row>
    <row r="20">
      <c r="A20" s="1393"/>
      <c r="B20" s="1394" t="s">
        <v>10941</v>
      </c>
      <c r="C20" s="485"/>
      <c r="D20" s="493">
        <v>50.0</v>
      </c>
      <c r="E20" s="1395" t="s">
        <v>10942</v>
      </c>
      <c r="F20" s="1395" t="s">
        <v>10943</v>
      </c>
      <c r="G20" s="1396">
        <v>2.037718391913E12</v>
      </c>
      <c r="H20" s="1408">
        <v>367.0</v>
      </c>
      <c r="I20" s="1410">
        <v>0.3</v>
      </c>
      <c r="J20" s="839">
        <f t="shared" si="1"/>
        <v>257</v>
      </c>
      <c r="K20" s="449" t="s">
        <v>7583</v>
      </c>
      <c r="L20" s="641" t="s">
        <v>10944</v>
      </c>
      <c r="M20" s="641" t="s">
        <v>10910</v>
      </c>
      <c r="N20" s="1399"/>
      <c r="O20" s="1393"/>
      <c r="P20" s="1399"/>
      <c r="Q20" s="1399"/>
      <c r="R20" s="1399"/>
      <c r="S20" s="1399"/>
      <c r="T20" s="1399"/>
      <c r="U20" s="1399"/>
      <c r="V20" s="1399"/>
      <c r="W20" s="1399"/>
      <c r="X20" s="1399"/>
      <c r="Y20" s="1396" t="s">
        <v>10852</v>
      </c>
      <c r="Z20" s="1396">
        <v>30.0</v>
      </c>
      <c r="AA20" s="1396">
        <v>7.0</v>
      </c>
      <c r="AB20" s="1396">
        <v>2.0</v>
      </c>
      <c r="AC20" s="1396">
        <v>9.0</v>
      </c>
      <c r="AD20" s="1399"/>
      <c r="AE20" s="1396">
        <v>30.0</v>
      </c>
      <c r="AF20" s="1396">
        <v>7.0</v>
      </c>
      <c r="AG20" s="1396">
        <v>2.0</v>
      </c>
      <c r="AH20" s="1396">
        <v>9.0</v>
      </c>
      <c r="AI20" s="1399"/>
      <c r="AJ20" s="1399"/>
      <c r="AK20" s="1399"/>
      <c r="AL20" s="1399"/>
      <c r="AM20" s="1399"/>
      <c r="AN20" s="1399"/>
      <c r="AO20" s="1399"/>
      <c r="AP20" s="1399"/>
      <c r="AQ20" s="1399"/>
      <c r="AR20" s="1399"/>
      <c r="AS20" s="1399"/>
      <c r="AT20" s="1399"/>
      <c r="AU20" s="1399"/>
      <c r="AV20" s="1399"/>
      <c r="AW20" s="1399"/>
      <c r="AX20" s="1399"/>
      <c r="AY20" s="1399"/>
      <c r="AZ20" s="1399"/>
      <c r="BA20" s="1399"/>
      <c r="BB20" s="1399"/>
      <c r="BC20" s="1399"/>
      <c r="BD20" s="1399"/>
      <c r="BE20" s="1399"/>
      <c r="BF20" s="1399"/>
      <c r="BG20" s="1399"/>
      <c r="BH20" s="1399"/>
      <c r="BI20" s="1399"/>
      <c r="BJ20" s="1399"/>
      <c r="BK20" s="1399"/>
      <c r="BL20" s="1399"/>
      <c r="BM20" s="1399"/>
      <c r="BN20" s="1399"/>
      <c r="BO20" s="1399"/>
      <c r="BP20" s="1399"/>
      <c r="BQ20" s="1399"/>
      <c r="BR20" s="1399"/>
      <c r="BS20" s="1400"/>
      <c r="BT20" s="1400"/>
      <c r="BU20" s="1400"/>
      <c r="BV20" s="1400"/>
      <c r="BW20" s="1400"/>
      <c r="BX20" s="1400"/>
      <c r="BY20" s="1400"/>
      <c r="BZ20" s="1400"/>
      <c r="CA20" s="1400"/>
      <c r="CB20" s="1400"/>
      <c r="CC20" s="1401" t="s">
        <v>6577</v>
      </c>
      <c r="CD20" s="1400"/>
      <c r="CE20" s="1400"/>
    </row>
    <row r="21">
      <c r="A21" s="1393"/>
      <c r="B21" s="1394" t="s">
        <v>10945</v>
      </c>
      <c r="C21" s="485"/>
      <c r="D21" s="493">
        <v>50.0</v>
      </c>
      <c r="E21" s="1402" t="s">
        <v>10946</v>
      </c>
      <c r="F21" s="1395" t="s">
        <v>10947</v>
      </c>
      <c r="G21" s="1396">
        <v>2.037718392439E12</v>
      </c>
      <c r="H21" s="1408">
        <v>352.0</v>
      </c>
      <c r="I21" s="1410">
        <v>0.3</v>
      </c>
      <c r="J21" s="839">
        <f t="shared" si="1"/>
        <v>246</v>
      </c>
      <c r="K21" s="449" t="s">
        <v>7614</v>
      </c>
      <c r="L21" s="641" t="s">
        <v>10948</v>
      </c>
      <c r="M21" s="641" t="s">
        <v>10940</v>
      </c>
      <c r="N21" s="1399"/>
      <c r="O21" s="1393"/>
      <c r="P21" s="1399"/>
      <c r="Q21" s="1399"/>
      <c r="R21" s="1399"/>
      <c r="S21" s="1399"/>
      <c r="T21" s="1399"/>
      <c r="U21" s="1399"/>
      <c r="V21" s="1399"/>
      <c r="W21" s="1399"/>
      <c r="X21" s="1399"/>
      <c r="Y21" s="1396" t="s">
        <v>10852</v>
      </c>
      <c r="Z21" s="1396">
        <v>30.0</v>
      </c>
      <c r="AA21" s="1396">
        <v>7.0</v>
      </c>
      <c r="AB21" s="1396">
        <v>2.0</v>
      </c>
      <c r="AC21" s="1396">
        <v>9.0</v>
      </c>
      <c r="AD21" s="1399"/>
      <c r="AE21" s="1396">
        <v>30.0</v>
      </c>
      <c r="AF21" s="1396">
        <v>7.0</v>
      </c>
      <c r="AG21" s="1396">
        <v>2.0</v>
      </c>
      <c r="AH21" s="1396">
        <v>9.0</v>
      </c>
      <c r="AI21" s="1399"/>
      <c r="AJ21" s="1399"/>
      <c r="AK21" s="1399"/>
      <c r="AL21" s="1399"/>
      <c r="AM21" s="1399"/>
      <c r="AN21" s="1399"/>
      <c r="AO21" s="1399"/>
      <c r="AP21" s="1399"/>
      <c r="AQ21" s="1399"/>
      <c r="AR21" s="1399"/>
      <c r="AS21" s="1399"/>
      <c r="AT21" s="1399"/>
      <c r="AU21" s="1399"/>
      <c r="AV21" s="1399"/>
      <c r="AW21" s="1399"/>
      <c r="AX21" s="1399"/>
      <c r="AY21" s="1399"/>
      <c r="AZ21" s="1399"/>
      <c r="BA21" s="1399"/>
      <c r="BB21" s="1399"/>
      <c r="BC21" s="1399"/>
      <c r="BD21" s="1399"/>
      <c r="BE21" s="1399"/>
      <c r="BF21" s="1399"/>
      <c r="BG21" s="1399"/>
      <c r="BH21" s="1399"/>
      <c r="BI21" s="1399"/>
      <c r="BJ21" s="1399"/>
      <c r="BK21" s="1399"/>
      <c r="BL21" s="1399"/>
      <c r="BM21" s="1399"/>
      <c r="BN21" s="1399"/>
      <c r="BO21" s="1399"/>
      <c r="BP21" s="1399"/>
      <c r="BQ21" s="1399"/>
      <c r="BR21" s="1399"/>
      <c r="BS21" s="1400"/>
      <c r="BT21" s="1400"/>
      <c r="BU21" s="1400"/>
      <c r="BV21" s="1400"/>
      <c r="BW21" s="1400"/>
      <c r="BX21" s="1400"/>
      <c r="BY21" s="1400"/>
      <c r="BZ21" s="1400"/>
      <c r="CA21" s="1400"/>
      <c r="CB21" s="1400"/>
      <c r="CC21" s="1401" t="s">
        <v>6577</v>
      </c>
      <c r="CD21" s="1400"/>
      <c r="CE21" s="1400"/>
    </row>
    <row r="22">
      <c r="A22" s="1393"/>
      <c r="B22" s="1394" t="s">
        <v>10949</v>
      </c>
      <c r="C22" s="485"/>
      <c r="D22" s="493">
        <v>50.0</v>
      </c>
      <c r="E22" s="1395" t="s">
        <v>10950</v>
      </c>
      <c r="F22" s="1395" t="s">
        <v>10951</v>
      </c>
      <c r="G22" s="1396">
        <v>2.037718393221E12</v>
      </c>
      <c r="H22" s="1408">
        <v>367.0</v>
      </c>
      <c r="I22" s="1410">
        <v>0.3</v>
      </c>
      <c r="J22" s="839">
        <f t="shared" si="1"/>
        <v>257</v>
      </c>
      <c r="K22" s="449" t="s">
        <v>7620</v>
      </c>
      <c r="L22" s="641" t="s">
        <v>10952</v>
      </c>
      <c r="M22" s="641" t="s">
        <v>10910</v>
      </c>
      <c r="N22" s="1399"/>
      <c r="O22" s="1393"/>
      <c r="P22" s="1399"/>
      <c r="Q22" s="1399"/>
      <c r="R22" s="1399"/>
      <c r="S22" s="1399"/>
      <c r="T22" s="1399"/>
      <c r="U22" s="1399"/>
      <c r="V22" s="1399"/>
      <c r="W22" s="1399"/>
      <c r="X22" s="1399"/>
      <c r="Y22" s="1396" t="s">
        <v>10852</v>
      </c>
      <c r="Z22" s="1396">
        <v>30.0</v>
      </c>
      <c r="AA22" s="1396">
        <v>7.0</v>
      </c>
      <c r="AB22" s="1396">
        <v>2.0</v>
      </c>
      <c r="AC22" s="1396">
        <v>9.0</v>
      </c>
      <c r="AD22" s="1399"/>
      <c r="AE22" s="1396">
        <v>30.0</v>
      </c>
      <c r="AF22" s="1396">
        <v>7.0</v>
      </c>
      <c r="AG22" s="1396">
        <v>2.0</v>
      </c>
      <c r="AH22" s="1396">
        <v>9.0</v>
      </c>
      <c r="AI22" s="1399"/>
      <c r="AJ22" s="1399"/>
      <c r="AK22" s="1399"/>
      <c r="AL22" s="1399"/>
      <c r="AM22" s="1399"/>
      <c r="AN22" s="1399"/>
      <c r="AO22" s="1399"/>
      <c r="AP22" s="1399"/>
      <c r="AQ22" s="1399"/>
      <c r="AR22" s="1399"/>
      <c r="AS22" s="1399"/>
      <c r="AT22" s="1399"/>
      <c r="AU22" s="1399"/>
      <c r="AV22" s="1399"/>
      <c r="AW22" s="1399"/>
      <c r="AX22" s="1399"/>
      <c r="AY22" s="1399"/>
      <c r="AZ22" s="1399"/>
      <c r="BA22" s="1399"/>
      <c r="BB22" s="1399"/>
      <c r="BC22" s="1399"/>
      <c r="BD22" s="1399"/>
      <c r="BE22" s="1399"/>
      <c r="BF22" s="1399"/>
      <c r="BG22" s="1399"/>
      <c r="BH22" s="1399"/>
      <c r="BI22" s="1399"/>
      <c r="BJ22" s="1399"/>
      <c r="BK22" s="1399"/>
      <c r="BL22" s="1399"/>
      <c r="BM22" s="1399"/>
      <c r="BN22" s="1399"/>
      <c r="BO22" s="1399"/>
      <c r="BP22" s="1399"/>
      <c r="BQ22" s="1399"/>
      <c r="BR22" s="1399"/>
      <c r="BS22" s="1400"/>
      <c r="BT22" s="1400"/>
      <c r="BU22" s="1400"/>
      <c r="BV22" s="1400"/>
      <c r="BW22" s="1400"/>
      <c r="BX22" s="1400"/>
      <c r="BY22" s="1400"/>
      <c r="BZ22" s="1400"/>
      <c r="CA22" s="1400"/>
      <c r="CB22" s="1400"/>
      <c r="CC22" s="1401" t="s">
        <v>6577</v>
      </c>
      <c r="CD22" s="1400"/>
      <c r="CE22" s="1400"/>
    </row>
    <row r="23">
      <c r="A23" s="1393"/>
      <c r="B23" s="1394" t="s">
        <v>10953</v>
      </c>
      <c r="C23" s="485"/>
      <c r="D23" s="493">
        <v>50.0</v>
      </c>
      <c r="E23" s="1402" t="s">
        <v>10954</v>
      </c>
      <c r="F23" s="1395" t="s">
        <v>10955</v>
      </c>
      <c r="G23" s="1396">
        <v>2.037718393986E12</v>
      </c>
      <c r="H23" s="1408">
        <v>352.0</v>
      </c>
      <c r="I23" s="1410">
        <v>0.3</v>
      </c>
      <c r="J23" s="839">
        <f t="shared" si="1"/>
        <v>246</v>
      </c>
      <c r="K23" s="449" t="s">
        <v>7650</v>
      </c>
      <c r="L23" s="641" t="s">
        <v>10956</v>
      </c>
      <c r="M23" s="641" t="s">
        <v>10914</v>
      </c>
      <c r="N23" s="1399"/>
      <c r="O23" s="1393"/>
      <c r="P23" s="1399"/>
      <c r="Q23" s="1399"/>
      <c r="R23" s="1399"/>
      <c r="S23" s="1399"/>
      <c r="T23" s="1399"/>
      <c r="U23" s="1399"/>
      <c r="V23" s="1399"/>
      <c r="W23" s="1399"/>
      <c r="X23" s="1399"/>
      <c r="Y23" s="1396" t="s">
        <v>10852</v>
      </c>
      <c r="Z23" s="1396">
        <v>30.0</v>
      </c>
      <c r="AA23" s="1396">
        <v>7.0</v>
      </c>
      <c r="AB23" s="1396">
        <v>2.0</v>
      </c>
      <c r="AC23" s="1396">
        <v>9.0</v>
      </c>
      <c r="AD23" s="1399"/>
      <c r="AE23" s="1396">
        <v>30.0</v>
      </c>
      <c r="AF23" s="1396">
        <v>7.0</v>
      </c>
      <c r="AG23" s="1396">
        <v>2.0</v>
      </c>
      <c r="AH23" s="1396">
        <v>9.0</v>
      </c>
      <c r="AI23" s="1399"/>
      <c r="AJ23" s="1399"/>
      <c r="AK23" s="1399"/>
      <c r="AL23" s="1399"/>
      <c r="AM23" s="1399"/>
      <c r="AN23" s="1399"/>
      <c r="AO23" s="1399"/>
      <c r="AP23" s="1399"/>
      <c r="AQ23" s="1399"/>
      <c r="AR23" s="1399"/>
      <c r="AS23" s="1399"/>
      <c r="AT23" s="1399"/>
      <c r="AU23" s="1399"/>
      <c r="AV23" s="1399"/>
      <c r="AW23" s="1399"/>
      <c r="AX23" s="1399"/>
      <c r="AY23" s="1399"/>
      <c r="AZ23" s="1399"/>
      <c r="BA23" s="1399"/>
      <c r="BB23" s="1399"/>
      <c r="BC23" s="1399"/>
      <c r="BD23" s="1399"/>
      <c r="BE23" s="1399"/>
      <c r="BF23" s="1399"/>
      <c r="BG23" s="1399"/>
      <c r="BH23" s="1399"/>
      <c r="BI23" s="1399"/>
      <c r="BJ23" s="1399"/>
      <c r="BK23" s="1399"/>
      <c r="BL23" s="1399"/>
      <c r="BM23" s="1399"/>
      <c r="BN23" s="1399"/>
      <c r="BO23" s="1399"/>
      <c r="BP23" s="1399"/>
      <c r="BQ23" s="1399"/>
      <c r="BR23" s="1399"/>
      <c r="BS23" s="1400"/>
      <c r="BT23" s="1400"/>
      <c r="BU23" s="1400"/>
      <c r="BV23" s="1400"/>
      <c r="BW23" s="1400"/>
      <c r="BX23" s="1400"/>
      <c r="BY23" s="1400"/>
      <c r="BZ23" s="1400"/>
      <c r="CA23" s="1400"/>
      <c r="CB23" s="1400"/>
      <c r="CC23" s="1401" t="s">
        <v>6577</v>
      </c>
      <c r="CD23" s="1400"/>
      <c r="CE23" s="1400"/>
    </row>
    <row r="24">
      <c r="A24" s="1393"/>
      <c r="B24" s="1394" t="s">
        <v>10957</v>
      </c>
      <c r="C24" s="485"/>
      <c r="D24" s="493">
        <v>50.0</v>
      </c>
      <c r="E24" s="1395" t="s">
        <v>10958</v>
      </c>
      <c r="F24" s="1395" t="s">
        <v>10959</v>
      </c>
      <c r="G24" s="1396">
        <v>2.037718394525E12</v>
      </c>
      <c r="H24" s="1408">
        <v>367.0</v>
      </c>
      <c r="I24" s="1410">
        <v>0.3</v>
      </c>
      <c r="J24" s="839">
        <f t="shared" si="1"/>
        <v>257</v>
      </c>
      <c r="K24" s="449" t="s">
        <v>7656</v>
      </c>
      <c r="L24" s="641" t="s">
        <v>10960</v>
      </c>
      <c r="M24" s="641" t="s">
        <v>10935</v>
      </c>
      <c r="N24" s="1399"/>
      <c r="O24" s="1393"/>
      <c r="P24" s="1399"/>
      <c r="Q24" s="1399"/>
      <c r="R24" s="1399"/>
      <c r="S24" s="1399"/>
      <c r="T24" s="1399"/>
      <c r="U24" s="1399"/>
      <c r="V24" s="1399"/>
      <c r="W24" s="1399"/>
      <c r="X24" s="1399"/>
      <c r="Y24" s="1396" t="s">
        <v>10852</v>
      </c>
      <c r="Z24" s="1396">
        <v>30.0</v>
      </c>
      <c r="AA24" s="1396">
        <v>7.0</v>
      </c>
      <c r="AB24" s="1396">
        <v>2.0</v>
      </c>
      <c r="AC24" s="1396">
        <v>9.0</v>
      </c>
      <c r="AD24" s="1399"/>
      <c r="AE24" s="1396">
        <v>30.0</v>
      </c>
      <c r="AF24" s="1396">
        <v>7.0</v>
      </c>
      <c r="AG24" s="1396">
        <v>2.0</v>
      </c>
      <c r="AH24" s="1396">
        <v>9.0</v>
      </c>
      <c r="AI24" s="1399"/>
      <c r="AJ24" s="1399"/>
      <c r="AK24" s="1399"/>
      <c r="AL24" s="1399"/>
      <c r="AM24" s="1399"/>
      <c r="AN24" s="1399"/>
      <c r="AO24" s="1399"/>
      <c r="AP24" s="1399"/>
      <c r="AQ24" s="1399"/>
      <c r="AR24" s="1399"/>
      <c r="AS24" s="1399"/>
      <c r="AT24" s="1399"/>
      <c r="AU24" s="1399"/>
      <c r="AV24" s="1399"/>
      <c r="AW24" s="1399"/>
      <c r="AX24" s="1399"/>
      <c r="AY24" s="1399"/>
      <c r="AZ24" s="1399"/>
      <c r="BA24" s="1399"/>
      <c r="BB24" s="1399"/>
      <c r="BC24" s="1399"/>
      <c r="BD24" s="1399"/>
      <c r="BE24" s="1399"/>
      <c r="BF24" s="1399"/>
      <c r="BG24" s="1399"/>
      <c r="BH24" s="1399"/>
      <c r="BI24" s="1399"/>
      <c r="BJ24" s="1399"/>
      <c r="BK24" s="1399"/>
      <c r="BL24" s="1399"/>
      <c r="BM24" s="1399"/>
      <c r="BN24" s="1399"/>
      <c r="BO24" s="1399"/>
      <c r="BP24" s="1399"/>
      <c r="BQ24" s="1399"/>
      <c r="BR24" s="1399"/>
      <c r="BS24" s="1400"/>
      <c r="BT24" s="1400"/>
      <c r="BU24" s="1400"/>
      <c r="BV24" s="1400"/>
      <c r="BW24" s="1400"/>
      <c r="BX24" s="1400"/>
      <c r="BY24" s="1400"/>
      <c r="BZ24" s="1400"/>
      <c r="CA24" s="1400"/>
      <c r="CB24" s="1400"/>
      <c r="CC24" s="1401" t="s">
        <v>6577</v>
      </c>
      <c r="CD24" s="1400"/>
      <c r="CE24" s="1400"/>
    </row>
    <row r="25">
      <c r="A25" s="1393"/>
      <c r="B25" s="1394" t="s">
        <v>10961</v>
      </c>
      <c r="C25" s="485"/>
      <c r="D25" s="493">
        <v>50.0</v>
      </c>
      <c r="E25" s="1402" t="s">
        <v>10962</v>
      </c>
      <c r="F25" s="1395" t="s">
        <v>10963</v>
      </c>
      <c r="G25" s="1396">
        <v>2.037718396284E12</v>
      </c>
      <c r="H25" s="1411">
        <v>352.0</v>
      </c>
      <c r="I25" s="1410">
        <v>0.3</v>
      </c>
      <c r="J25" s="839">
        <f t="shared" si="1"/>
        <v>246</v>
      </c>
      <c r="K25" s="449" t="s">
        <v>7687</v>
      </c>
      <c r="L25" s="641" t="s">
        <v>10964</v>
      </c>
      <c r="M25" s="641" t="s">
        <v>10940</v>
      </c>
      <c r="N25" s="1399"/>
      <c r="O25" s="1393"/>
      <c r="P25" s="1399"/>
      <c r="Q25" s="1399"/>
      <c r="R25" s="1399"/>
      <c r="S25" s="1399"/>
      <c r="T25" s="1399"/>
      <c r="U25" s="1399"/>
      <c r="V25" s="1399"/>
      <c r="W25" s="1399"/>
      <c r="X25" s="1399"/>
      <c r="Y25" s="1396" t="s">
        <v>10852</v>
      </c>
      <c r="Z25" s="1396">
        <v>30.0</v>
      </c>
      <c r="AA25" s="1396">
        <v>7.0</v>
      </c>
      <c r="AB25" s="1396">
        <v>2.0</v>
      </c>
      <c r="AC25" s="1396">
        <v>9.0</v>
      </c>
      <c r="AD25" s="1399"/>
      <c r="AE25" s="1396">
        <v>30.0</v>
      </c>
      <c r="AF25" s="1396">
        <v>7.0</v>
      </c>
      <c r="AG25" s="1396">
        <v>2.0</v>
      </c>
      <c r="AH25" s="1396">
        <v>9.0</v>
      </c>
      <c r="AI25" s="1399"/>
      <c r="AJ25" s="1399"/>
      <c r="AK25" s="1399"/>
      <c r="AL25" s="1399"/>
      <c r="AM25" s="1399"/>
      <c r="AN25" s="1399"/>
      <c r="AO25" s="1399"/>
      <c r="AP25" s="1399"/>
      <c r="AQ25" s="1399"/>
      <c r="AR25" s="1399"/>
      <c r="AS25" s="1399"/>
      <c r="AT25" s="1399"/>
      <c r="AU25" s="1399"/>
      <c r="AV25" s="1399"/>
      <c r="AW25" s="1399"/>
      <c r="AX25" s="1399"/>
      <c r="AY25" s="1399"/>
      <c r="AZ25" s="1399"/>
      <c r="BA25" s="1399"/>
      <c r="BB25" s="1399"/>
      <c r="BC25" s="1399"/>
      <c r="BD25" s="1399"/>
      <c r="BE25" s="1399"/>
      <c r="BF25" s="1399"/>
      <c r="BG25" s="1399"/>
      <c r="BH25" s="1399"/>
      <c r="BI25" s="1399"/>
      <c r="BJ25" s="1399"/>
      <c r="BK25" s="1399"/>
      <c r="BL25" s="1399"/>
      <c r="BM25" s="1399"/>
      <c r="BN25" s="1399"/>
      <c r="BO25" s="1399"/>
      <c r="BP25" s="1399"/>
      <c r="BQ25" s="1399"/>
      <c r="BR25" s="1399"/>
      <c r="BS25" s="1400"/>
      <c r="BT25" s="1400"/>
      <c r="BU25" s="1400"/>
      <c r="BV25" s="1400"/>
      <c r="BW25" s="1400"/>
      <c r="BX25" s="1400"/>
      <c r="BY25" s="1400"/>
      <c r="BZ25" s="1400"/>
      <c r="CA25" s="1400"/>
      <c r="CB25" s="1400"/>
      <c r="CC25" s="1401" t="s">
        <v>6577</v>
      </c>
      <c r="CD25" s="1400"/>
      <c r="CE25" s="1400"/>
    </row>
    <row r="26">
      <c r="A26" s="1393"/>
      <c r="B26" s="1396" t="s">
        <v>10965</v>
      </c>
      <c r="C26" s="485"/>
      <c r="D26" s="493">
        <v>50.0</v>
      </c>
      <c r="E26" s="1395" t="s">
        <v>10966</v>
      </c>
      <c r="F26" s="1395" t="s">
        <v>10967</v>
      </c>
      <c r="G26" s="1396">
        <v>2.037718397526E12</v>
      </c>
      <c r="H26" s="1411">
        <v>367.0</v>
      </c>
      <c r="I26" s="1410">
        <v>0.3</v>
      </c>
      <c r="J26" s="839">
        <f t="shared" si="1"/>
        <v>257</v>
      </c>
      <c r="K26" s="449" t="s">
        <v>7693</v>
      </c>
      <c r="L26" s="641" t="s">
        <v>10964</v>
      </c>
      <c r="M26" s="641" t="s">
        <v>10940</v>
      </c>
      <c r="N26" s="1399"/>
      <c r="O26" s="1393"/>
      <c r="P26" s="1399"/>
      <c r="Q26" s="1399"/>
      <c r="R26" s="1399"/>
      <c r="S26" s="1399"/>
      <c r="T26" s="1399"/>
      <c r="U26" s="1399"/>
      <c r="V26" s="1399"/>
      <c r="W26" s="1399"/>
      <c r="X26" s="1399"/>
      <c r="Y26" s="1396" t="s">
        <v>10852</v>
      </c>
      <c r="Z26" s="1396">
        <v>30.0</v>
      </c>
      <c r="AA26" s="1396">
        <v>7.0</v>
      </c>
      <c r="AB26" s="1396">
        <v>2.0</v>
      </c>
      <c r="AC26" s="1396">
        <v>9.0</v>
      </c>
      <c r="AD26" s="1399"/>
      <c r="AE26" s="1396">
        <v>30.0</v>
      </c>
      <c r="AF26" s="1396">
        <v>7.0</v>
      </c>
      <c r="AG26" s="1396">
        <v>2.0</v>
      </c>
      <c r="AH26" s="1396">
        <v>9.0</v>
      </c>
      <c r="AI26" s="1399"/>
      <c r="AJ26" s="1399"/>
      <c r="AK26" s="1399"/>
      <c r="AL26" s="1399"/>
      <c r="AM26" s="1399"/>
      <c r="AN26" s="1399"/>
      <c r="AO26" s="1399"/>
      <c r="AP26" s="1399"/>
      <c r="AQ26" s="1399"/>
      <c r="AR26" s="1399"/>
      <c r="AS26" s="1399"/>
      <c r="AT26" s="1399"/>
      <c r="AU26" s="1399"/>
      <c r="AV26" s="1399"/>
      <c r="AW26" s="1399"/>
      <c r="AX26" s="1399"/>
      <c r="AY26" s="1399"/>
      <c r="AZ26" s="1399"/>
      <c r="BA26" s="1399"/>
      <c r="BB26" s="1399"/>
      <c r="BC26" s="1399"/>
      <c r="BD26" s="1399"/>
      <c r="BE26" s="1399"/>
      <c r="BF26" s="1399"/>
      <c r="BG26" s="1399"/>
      <c r="BH26" s="1399"/>
      <c r="BI26" s="1399"/>
      <c r="BJ26" s="1399"/>
      <c r="BK26" s="1399"/>
      <c r="BL26" s="1399"/>
      <c r="BM26" s="1399"/>
      <c r="BN26" s="1399"/>
      <c r="BO26" s="1399"/>
      <c r="BP26" s="1399"/>
      <c r="BQ26" s="1399"/>
      <c r="BR26" s="1399"/>
      <c r="BS26" s="1400"/>
      <c r="BT26" s="1400"/>
      <c r="BU26" s="1400"/>
      <c r="BV26" s="1400"/>
      <c r="BW26" s="1400"/>
      <c r="BX26" s="1400"/>
      <c r="BY26" s="1400"/>
      <c r="BZ26" s="1400"/>
      <c r="CA26" s="1400"/>
      <c r="CB26" s="1400"/>
      <c r="CC26" s="1401" t="s">
        <v>6577</v>
      </c>
      <c r="CD26" s="1400"/>
      <c r="CE26" s="1400"/>
    </row>
    <row r="27">
      <c r="A27" s="1393"/>
      <c r="B27" s="1394" t="s">
        <v>10968</v>
      </c>
      <c r="C27" s="485"/>
      <c r="D27" s="493">
        <v>50.0</v>
      </c>
      <c r="E27" s="1402" t="s">
        <v>10969</v>
      </c>
      <c r="F27" s="1395" t="s">
        <v>10970</v>
      </c>
      <c r="G27" s="1396">
        <v>2.037718410942E12</v>
      </c>
      <c r="H27" s="1411">
        <v>352.0</v>
      </c>
      <c r="I27" s="1410">
        <v>0.3</v>
      </c>
      <c r="J27" s="839">
        <f t="shared" si="1"/>
        <v>246</v>
      </c>
      <c r="K27" s="449" t="s">
        <v>7723</v>
      </c>
      <c r="L27" s="641" t="s">
        <v>10971</v>
      </c>
      <c r="M27" s="641" t="s">
        <v>10940</v>
      </c>
      <c r="N27" s="1399"/>
      <c r="O27" s="1393"/>
      <c r="P27" s="1399"/>
      <c r="Q27" s="1399"/>
      <c r="R27" s="1399"/>
      <c r="S27" s="1399"/>
      <c r="T27" s="1399"/>
      <c r="U27" s="1399"/>
      <c r="V27" s="1399"/>
      <c r="W27" s="1399"/>
      <c r="X27" s="1399"/>
      <c r="Y27" s="1396" t="s">
        <v>10852</v>
      </c>
      <c r="Z27" s="1396">
        <v>30.0</v>
      </c>
      <c r="AA27" s="1396">
        <v>7.0</v>
      </c>
      <c r="AB27" s="1396">
        <v>2.0</v>
      </c>
      <c r="AC27" s="1396">
        <v>9.0</v>
      </c>
      <c r="AD27" s="1399"/>
      <c r="AE27" s="1396">
        <v>30.0</v>
      </c>
      <c r="AF27" s="1396">
        <v>7.0</v>
      </c>
      <c r="AG27" s="1396">
        <v>2.0</v>
      </c>
      <c r="AH27" s="1396">
        <v>9.0</v>
      </c>
      <c r="AI27" s="1399"/>
      <c r="AJ27" s="1399"/>
      <c r="AK27" s="1399"/>
      <c r="AL27" s="1399"/>
      <c r="AM27" s="1399"/>
      <c r="AN27" s="1399"/>
      <c r="AO27" s="1399"/>
      <c r="AP27" s="1399"/>
      <c r="AQ27" s="1399"/>
      <c r="AR27" s="1399"/>
      <c r="AS27" s="1399"/>
      <c r="AT27" s="1399"/>
      <c r="AU27" s="1399"/>
      <c r="AV27" s="1399"/>
      <c r="AW27" s="1399"/>
      <c r="AX27" s="1399"/>
      <c r="AY27" s="1399"/>
      <c r="AZ27" s="1399"/>
      <c r="BA27" s="1399"/>
      <c r="BB27" s="1399"/>
      <c r="BC27" s="1399"/>
      <c r="BD27" s="1399"/>
      <c r="BE27" s="1399"/>
      <c r="BF27" s="1399"/>
      <c r="BG27" s="1399"/>
      <c r="BH27" s="1399"/>
      <c r="BI27" s="1399"/>
      <c r="BJ27" s="1399"/>
      <c r="BK27" s="1399"/>
      <c r="BL27" s="1399"/>
      <c r="BM27" s="1399"/>
      <c r="BN27" s="1399"/>
      <c r="BO27" s="1399"/>
      <c r="BP27" s="1399"/>
      <c r="BQ27" s="1399"/>
      <c r="BR27" s="1399"/>
      <c r="BS27" s="1400"/>
      <c r="BT27" s="1400"/>
      <c r="BU27" s="1400"/>
      <c r="BV27" s="1400"/>
      <c r="BW27" s="1400"/>
      <c r="BX27" s="1400"/>
      <c r="BY27" s="1400"/>
      <c r="BZ27" s="1400"/>
      <c r="CA27" s="1400"/>
      <c r="CB27" s="1400"/>
      <c r="CC27" s="1401" t="s">
        <v>6577</v>
      </c>
      <c r="CD27" s="1400"/>
      <c r="CE27" s="1400"/>
    </row>
    <row r="28">
      <c r="A28" s="1393"/>
      <c r="B28" s="1394" t="s">
        <v>10972</v>
      </c>
      <c r="C28" s="485"/>
      <c r="D28" s="493">
        <v>50.0</v>
      </c>
      <c r="E28" s="1395" t="s">
        <v>10973</v>
      </c>
      <c r="F28" s="1395" t="s">
        <v>10974</v>
      </c>
      <c r="G28" s="1396">
        <v>2.037718412106E12</v>
      </c>
      <c r="H28" s="1411">
        <v>367.0</v>
      </c>
      <c r="I28" s="1410">
        <v>0.3</v>
      </c>
      <c r="J28" s="839">
        <f t="shared" si="1"/>
        <v>257</v>
      </c>
      <c r="K28" s="449" t="s">
        <v>7728</v>
      </c>
      <c r="L28" s="450" t="s">
        <v>10975</v>
      </c>
      <c r="M28" s="641" t="s">
        <v>10910</v>
      </c>
      <c r="N28" s="1399"/>
      <c r="O28" s="1393"/>
      <c r="P28" s="1399"/>
      <c r="Q28" s="1399"/>
      <c r="R28" s="1399"/>
      <c r="S28" s="1399"/>
      <c r="T28" s="1399"/>
      <c r="U28" s="1399"/>
      <c r="V28" s="1399"/>
      <c r="W28" s="1399"/>
      <c r="X28" s="1399"/>
      <c r="Y28" s="1396" t="s">
        <v>10852</v>
      </c>
      <c r="Z28" s="1396">
        <v>30.0</v>
      </c>
      <c r="AA28" s="1396">
        <v>7.0</v>
      </c>
      <c r="AB28" s="1396">
        <v>2.0</v>
      </c>
      <c r="AC28" s="1396">
        <v>9.0</v>
      </c>
      <c r="AD28" s="1399"/>
      <c r="AE28" s="1396">
        <v>30.0</v>
      </c>
      <c r="AF28" s="1396">
        <v>7.0</v>
      </c>
      <c r="AG28" s="1396">
        <v>2.0</v>
      </c>
      <c r="AH28" s="1396">
        <v>9.0</v>
      </c>
      <c r="AI28" s="1399"/>
      <c r="AJ28" s="1399"/>
      <c r="AK28" s="1399"/>
      <c r="AL28" s="1399"/>
      <c r="AM28" s="1399"/>
      <c r="AN28" s="1399"/>
      <c r="AO28" s="1399"/>
      <c r="AP28" s="1399"/>
      <c r="AQ28" s="1399"/>
      <c r="AR28" s="1399"/>
      <c r="AS28" s="1399"/>
      <c r="AT28" s="1399"/>
      <c r="AU28" s="1399"/>
      <c r="AV28" s="1399"/>
      <c r="AW28" s="1399"/>
      <c r="AX28" s="1399"/>
      <c r="AY28" s="1399"/>
      <c r="AZ28" s="1399"/>
      <c r="BA28" s="1399"/>
      <c r="BB28" s="1399"/>
      <c r="BC28" s="1399"/>
      <c r="BD28" s="1399"/>
      <c r="BE28" s="1399"/>
      <c r="BF28" s="1399"/>
      <c r="BG28" s="1399"/>
      <c r="BH28" s="1399"/>
      <c r="BI28" s="1399"/>
      <c r="BJ28" s="1399"/>
      <c r="BK28" s="1399"/>
      <c r="BL28" s="1399"/>
      <c r="BM28" s="1399"/>
      <c r="BN28" s="1399"/>
      <c r="BO28" s="1399"/>
      <c r="BP28" s="1399"/>
      <c r="BQ28" s="1399"/>
      <c r="BR28" s="1399"/>
      <c r="BS28" s="1400"/>
      <c r="BT28" s="1400"/>
      <c r="BU28" s="1400"/>
      <c r="BV28" s="1400"/>
      <c r="BW28" s="1400"/>
      <c r="BX28" s="1400"/>
      <c r="BY28" s="1400"/>
      <c r="BZ28" s="1400"/>
      <c r="CA28" s="1400"/>
      <c r="CB28" s="1400"/>
      <c r="CC28" s="1401" t="s">
        <v>6577</v>
      </c>
      <c r="CD28" s="1400"/>
      <c r="CE28" s="1400"/>
    </row>
    <row r="29">
      <c r="A29" s="1393"/>
      <c r="B29" s="1394" t="s">
        <v>10976</v>
      </c>
      <c r="C29" s="485"/>
      <c r="D29" s="493">
        <v>50.0</v>
      </c>
      <c r="E29" s="1402" t="s">
        <v>10977</v>
      </c>
      <c r="F29" s="1395" t="s">
        <v>10978</v>
      </c>
      <c r="G29" s="1412">
        <v>2.037718412441E12</v>
      </c>
      <c r="H29" s="1411">
        <v>352.0</v>
      </c>
      <c r="I29" s="1410">
        <v>0.3</v>
      </c>
      <c r="J29" s="839">
        <f t="shared" si="1"/>
        <v>246</v>
      </c>
      <c r="K29" s="449" t="s">
        <v>7758</v>
      </c>
      <c r="L29" s="450" t="s">
        <v>10979</v>
      </c>
      <c r="M29" s="641" t="s">
        <v>10914</v>
      </c>
      <c r="N29" s="1399"/>
      <c r="O29" s="1393"/>
      <c r="P29" s="1399"/>
      <c r="Q29" s="1399"/>
      <c r="R29" s="1399"/>
      <c r="S29" s="1399"/>
      <c r="T29" s="1399"/>
      <c r="U29" s="1399"/>
      <c r="V29" s="1399"/>
      <c r="W29" s="1399"/>
      <c r="X29" s="1399"/>
      <c r="Y29" s="1396" t="s">
        <v>10852</v>
      </c>
      <c r="Z29" s="1396">
        <v>30.0</v>
      </c>
      <c r="AA29" s="1396">
        <v>7.0</v>
      </c>
      <c r="AB29" s="1396">
        <v>2.0</v>
      </c>
      <c r="AC29" s="1396">
        <v>9.0</v>
      </c>
      <c r="AD29" s="1399"/>
      <c r="AE29" s="1396">
        <v>30.0</v>
      </c>
      <c r="AF29" s="1396">
        <v>7.0</v>
      </c>
      <c r="AG29" s="1396">
        <v>2.0</v>
      </c>
      <c r="AH29" s="1396">
        <v>9.0</v>
      </c>
      <c r="AI29" s="1399"/>
      <c r="AJ29" s="1399"/>
      <c r="AK29" s="1399"/>
      <c r="AL29" s="1399"/>
      <c r="AM29" s="1399"/>
      <c r="AN29" s="1399"/>
      <c r="AO29" s="1399"/>
      <c r="AP29" s="1399"/>
      <c r="AQ29" s="1399"/>
      <c r="AR29" s="1399"/>
      <c r="AS29" s="1399"/>
      <c r="AT29" s="1399"/>
      <c r="AU29" s="1399"/>
      <c r="AV29" s="1399"/>
      <c r="AW29" s="1399"/>
      <c r="AX29" s="1399"/>
      <c r="AY29" s="1399"/>
      <c r="AZ29" s="1399"/>
      <c r="BA29" s="1399"/>
      <c r="BB29" s="1399"/>
      <c r="BC29" s="1399"/>
      <c r="BD29" s="1399"/>
      <c r="BE29" s="1399"/>
      <c r="BF29" s="1399"/>
      <c r="BG29" s="1399"/>
      <c r="BH29" s="1399"/>
      <c r="BI29" s="1399"/>
      <c r="BJ29" s="1399"/>
      <c r="BK29" s="1399"/>
      <c r="BL29" s="1399"/>
      <c r="BM29" s="1399"/>
      <c r="BN29" s="1399"/>
      <c r="BO29" s="1399"/>
      <c r="BP29" s="1399"/>
      <c r="BQ29" s="1399"/>
      <c r="BR29" s="1399"/>
      <c r="BS29" s="1400"/>
      <c r="BT29" s="1400"/>
      <c r="BU29" s="1400"/>
      <c r="BV29" s="1400"/>
      <c r="BW29" s="1400"/>
      <c r="BX29" s="1400"/>
      <c r="BY29" s="1400"/>
      <c r="BZ29" s="1400"/>
      <c r="CA29" s="1400"/>
      <c r="CB29" s="1400"/>
      <c r="CC29" s="1401" t="s">
        <v>6577</v>
      </c>
      <c r="CD29" s="1400"/>
      <c r="CE29" s="1400"/>
    </row>
    <row r="30">
      <c r="A30" s="1393"/>
      <c r="B30" s="1394" t="s">
        <v>10980</v>
      </c>
      <c r="C30" s="485"/>
      <c r="D30" s="493">
        <v>50.0</v>
      </c>
      <c r="E30" s="1395" t="s">
        <v>10981</v>
      </c>
      <c r="F30" s="1395" t="s">
        <v>10982</v>
      </c>
      <c r="G30" s="1413">
        <v>2.037718413271E12</v>
      </c>
      <c r="H30" s="1411">
        <v>367.0</v>
      </c>
      <c r="I30" s="1410">
        <v>0.3</v>
      </c>
      <c r="J30" s="839">
        <f t="shared" si="1"/>
        <v>257</v>
      </c>
      <c r="K30" s="449" t="s">
        <v>7763</v>
      </c>
      <c r="L30" s="450" t="s">
        <v>10979</v>
      </c>
      <c r="M30" s="641" t="s">
        <v>10935</v>
      </c>
      <c r="N30" s="1399"/>
      <c r="O30" s="1393"/>
      <c r="P30" s="1399"/>
      <c r="Q30" s="1399"/>
      <c r="R30" s="1399"/>
      <c r="S30" s="1399"/>
      <c r="T30" s="1399"/>
      <c r="U30" s="1399"/>
      <c r="V30" s="1399"/>
      <c r="W30" s="1399"/>
      <c r="X30" s="1399"/>
      <c r="Y30" s="1396" t="s">
        <v>10852</v>
      </c>
      <c r="Z30" s="1396">
        <v>30.0</v>
      </c>
      <c r="AA30" s="1396">
        <v>7.0</v>
      </c>
      <c r="AB30" s="1396">
        <v>2.0</v>
      </c>
      <c r="AC30" s="1396">
        <v>9.0</v>
      </c>
      <c r="AD30" s="1399"/>
      <c r="AE30" s="1396">
        <v>30.0</v>
      </c>
      <c r="AF30" s="1396">
        <v>7.0</v>
      </c>
      <c r="AG30" s="1396">
        <v>2.0</v>
      </c>
      <c r="AH30" s="1396">
        <v>9.0</v>
      </c>
      <c r="AI30" s="1399"/>
      <c r="AJ30" s="1399"/>
      <c r="AK30" s="1399"/>
      <c r="AL30" s="1399"/>
      <c r="AM30" s="1399"/>
      <c r="AN30" s="1399"/>
      <c r="AO30" s="1399"/>
      <c r="AP30" s="1399"/>
      <c r="AQ30" s="1399"/>
      <c r="AR30" s="1399"/>
      <c r="AS30" s="1399"/>
      <c r="AT30" s="1399"/>
      <c r="AU30" s="1399"/>
      <c r="AV30" s="1399"/>
      <c r="AW30" s="1399"/>
      <c r="AX30" s="1399"/>
      <c r="AY30" s="1399"/>
      <c r="AZ30" s="1399"/>
      <c r="BA30" s="1399"/>
      <c r="BB30" s="1399"/>
      <c r="BC30" s="1399"/>
      <c r="BD30" s="1399"/>
      <c r="BE30" s="1399"/>
      <c r="BF30" s="1399"/>
      <c r="BG30" s="1399"/>
      <c r="BH30" s="1399"/>
      <c r="BI30" s="1399"/>
      <c r="BJ30" s="1399"/>
      <c r="BK30" s="1399"/>
      <c r="BL30" s="1399"/>
      <c r="BM30" s="1399"/>
      <c r="BN30" s="1399"/>
      <c r="BO30" s="1399"/>
      <c r="BP30" s="1399"/>
      <c r="BQ30" s="1399"/>
      <c r="BR30" s="1399"/>
      <c r="BS30" s="1400"/>
      <c r="BT30" s="1400"/>
      <c r="BU30" s="1400"/>
      <c r="BV30" s="1400"/>
      <c r="BW30" s="1400"/>
      <c r="BX30" s="1400"/>
      <c r="BY30" s="1400"/>
      <c r="BZ30" s="1400"/>
      <c r="CA30" s="1400"/>
      <c r="CB30" s="1400"/>
      <c r="CC30" s="1401" t="s">
        <v>6577</v>
      </c>
      <c r="CD30" s="1400"/>
      <c r="CE30" s="1400"/>
    </row>
    <row r="31">
      <c r="A31" s="1393"/>
      <c r="B31" s="1394" t="s">
        <v>10983</v>
      </c>
      <c r="C31" s="485"/>
      <c r="D31" s="493">
        <v>50.0</v>
      </c>
      <c r="E31" s="1402" t="s">
        <v>10984</v>
      </c>
      <c r="F31" s="1395" t="s">
        <v>10985</v>
      </c>
      <c r="G31" s="1396">
        <v>2.037718414087E12</v>
      </c>
      <c r="H31" s="1411">
        <v>352.0</v>
      </c>
      <c r="I31" s="1410">
        <v>0.3</v>
      </c>
      <c r="J31" s="839">
        <f t="shared" si="1"/>
        <v>246</v>
      </c>
      <c r="K31" s="449" t="s">
        <v>7793</v>
      </c>
      <c r="L31" s="450" t="s">
        <v>10986</v>
      </c>
      <c r="M31" s="641" t="s">
        <v>10914</v>
      </c>
      <c r="N31" s="1399"/>
      <c r="O31" s="1393"/>
      <c r="P31" s="1399"/>
      <c r="Q31" s="1399"/>
      <c r="R31" s="1399"/>
      <c r="S31" s="1399"/>
      <c r="T31" s="1399"/>
      <c r="U31" s="1399"/>
      <c r="V31" s="1399"/>
      <c r="W31" s="1399"/>
      <c r="X31" s="1399"/>
      <c r="Y31" s="1396" t="s">
        <v>10852</v>
      </c>
      <c r="Z31" s="1396">
        <v>30.0</v>
      </c>
      <c r="AA31" s="1396">
        <v>7.0</v>
      </c>
      <c r="AB31" s="1396">
        <v>2.0</v>
      </c>
      <c r="AC31" s="1396">
        <v>9.0</v>
      </c>
      <c r="AD31" s="1399"/>
      <c r="AE31" s="1396">
        <v>30.0</v>
      </c>
      <c r="AF31" s="1396">
        <v>7.0</v>
      </c>
      <c r="AG31" s="1396">
        <v>2.0</v>
      </c>
      <c r="AH31" s="1396">
        <v>9.0</v>
      </c>
      <c r="AI31" s="1399"/>
      <c r="AJ31" s="1399"/>
      <c r="AK31" s="1399"/>
      <c r="AL31" s="1399"/>
      <c r="AM31" s="1399"/>
      <c r="AN31" s="1399"/>
      <c r="AO31" s="1399"/>
      <c r="AP31" s="1399"/>
      <c r="AQ31" s="1399"/>
      <c r="AR31" s="1399"/>
      <c r="AS31" s="1399"/>
      <c r="AT31" s="1399"/>
      <c r="AU31" s="1399"/>
      <c r="AV31" s="1399"/>
      <c r="AW31" s="1399"/>
      <c r="AX31" s="1399"/>
      <c r="AY31" s="1399"/>
      <c r="AZ31" s="1399"/>
      <c r="BA31" s="1399"/>
      <c r="BB31" s="1399"/>
      <c r="BC31" s="1399"/>
      <c r="BD31" s="1399"/>
      <c r="BE31" s="1399"/>
      <c r="BF31" s="1399"/>
      <c r="BG31" s="1399"/>
      <c r="BH31" s="1399"/>
      <c r="BI31" s="1399"/>
      <c r="BJ31" s="1399"/>
      <c r="BK31" s="1399"/>
      <c r="BL31" s="1399"/>
      <c r="BM31" s="1399"/>
      <c r="BN31" s="1399"/>
      <c r="BO31" s="1399"/>
      <c r="BP31" s="1399"/>
      <c r="BQ31" s="1399"/>
      <c r="BR31" s="1399"/>
      <c r="BS31" s="1400"/>
      <c r="BT31" s="1400"/>
      <c r="BU31" s="1400"/>
      <c r="BV31" s="1400"/>
      <c r="BW31" s="1400"/>
      <c r="BX31" s="1400"/>
      <c r="BY31" s="1400"/>
      <c r="BZ31" s="1400"/>
      <c r="CA31" s="1400"/>
      <c r="CB31" s="1400"/>
      <c r="CC31" s="1401" t="s">
        <v>6577</v>
      </c>
      <c r="CD31" s="1400"/>
      <c r="CE31" s="1400"/>
    </row>
    <row r="32">
      <c r="A32" s="1393"/>
      <c r="B32" s="1394" t="s">
        <v>10987</v>
      </c>
      <c r="C32" s="485"/>
      <c r="D32" s="493">
        <v>50.0</v>
      </c>
      <c r="E32" s="1395" t="s">
        <v>10988</v>
      </c>
      <c r="F32" s="1395" t="s">
        <v>10989</v>
      </c>
      <c r="G32" s="1396">
        <v>2.037718415084E12</v>
      </c>
      <c r="H32" s="1411">
        <v>367.0</v>
      </c>
      <c r="I32" s="1410">
        <v>0.3</v>
      </c>
      <c r="J32" s="839">
        <f t="shared" si="1"/>
        <v>257</v>
      </c>
      <c r="K32" s="449" t="s">
        <v>7799</v>
      </c>
      <c r="L32" s="450" t="s">
        <v>10990</v>
      </c>
      <c r="M32" s="641" t="s">
        <v>10935</v>
      </c>
      <c r="N32" s="1399"/>
      <c r="O32" s="1393"/>
      <c r="P32" s="1399"/>
      <c r="Q32" s="1399"/>
      <c r="R32" s="1399"/>
      <c r="S32" s="1399"/>
      <c r="T32" s="1399"/>
      <c r="U32" s="1399"/>
      <c r="V32" s="1399"/>
      <c r="W32" s="1399"/>
      <c r="X32" s="1399"/>
      <c r="Y32" s="1396" t="s">
        <v>10852</v>
      </c>
      <c r="Z32" s="1396">
        <v>30.0</v>
      </c>
      <c r="AA32" s="1396">
        <v>7.0</v>
      </c>
      <c r="AB32" s="1396">
        <v>2.0</v>
      </c>
      <c r="AC32" s="1396">
        <v>9.0</v>
      </c>
      <c r="AD32" s="1399"/>
      <c r="AE32" s="1396">
        <v>30.0</v>
      </c>
      <c r="AF32" s="1396">
        <v>7.0</v>
      </c>
      <c r="AG32" s="1396">
        <v>2.0</v>
      </c>
      <c r="AH32" s="1396">
        <v>9.0</v>
      </c>
      <c r="AI32" s="1399"/>
      <c r="AJ32" s="1399"/>
      <c r="AK32" s="1399"/>
      <c r="AL32" s="1399"/>
      <c r="AM32" s="1399"/>
      <c r="AN32" s="1399"/>
      <c r="AO32" s="1399"/>
      <c r="AP32" s="1399"/>
      <c r="AQ32" s="1399"/>
      <c r="AR32" s="1399"/>
      <c r="AS32" s="1399"/>
      <c r="AT32" s="1399"/>
      <c r="AU32" s="1399"/>
      <c r="AV32" s="1399"/>
      <c r="AW32" s="1399"/>
      <c r="AX32" s="1399"/>
      <c r="AY32" s="1399"/>
      <c r="AZ32" s="1399"/>
      <c r="BA32" s="1399"/>
      <c r="BB32" s="1399"/>
      <c r="BC32" s="1399"/>
      <c r="BD32" s="1399"/>
      <c r="BE32" s="1399"/>
      <c r="BF32" s="1399"/>
      <c r="BG32" s="1399"/>
      <c r="BH32" s="1399"/>
      <c r="BI32" s="1399"/>
      <c r="BJ32" s="1399"/>
      <c r="BK32" s="1399"/>
      <c r="BL32" s="1399"/>
      <c r="BM32" s="1399"/>
      <c r="BN32" s="1399"/>
      <c r="BO32" s="1399"/>
      <c r="BP32" s="1399"/>
      <c r="BQ32" s="1399"/>
      <c r="BR32" s="1399"/>
      <c r="BS32" s="1400"/>
      <c r="BT32" s="1400"/>
      <c r="BU32" s="1400"/>
      <c r="BV32" s="1400"/>
      <c r="BW32" s="1400"/>
      <c r="BX32" s="1400"/>
      <c r="BY32" s="1400"/>
      <c r="BZ32" s="1400"/>
      <c r="CA32" s="1400"/>
      <c r="CB32" s="1400"/>
      <c r="CC32" s="1401" t="s">
        <v>6577</v>
      </c>
      <c r="CD32" s="1400"/>
      <c r="CE32" s="1400"/>
    </row>
    <row r="33">
      <c r="A33" s="1393"/>
      <c r="B33" s="1394" t="s">
        <v>10991</v>
      </c>
      <c r="C33" s="485"/>
      <c r="D33" s="493">
        <v>50.0</v>
      </c>
      <c r="E33" s="1402" t="s">
        <v>10992</v>
      </c>
      <c r="F33" s="1395" t="s">
        <v>10993</v>
      </c>
      <c r="G33" s="1396">
        <v>2.037718415657E12</v>
      </c>
      <c r="H33" s="1411">
        <v>352.0</v>
      </c>
      <c r="I33" s="1410">
        <v>0.3</v>
      </c>
      <c r="J33" s="839">
        <f t="shared" si="1"/>
        <v>246</v>
      </c>
      <c r="K33" s="449" t="s">
        <v>7829</v>
      </c>
      <c r="L33" s="450" t="s">
        <v>10994</v>
      </c>
      <c r="M33" s="641" t="s">
        <v>10995</v>
      </c>
      <c r="N33" s="1399"/>
      <c r="O33" s="1393"/>
      <c r="P33" s="1399"/>
      <c r="Q33" s="1399"/>
      <c r="R33" s="1399"/>
      <c r="S33" s="1399"/>
      <c r="T33" s="1399"/>
      <c r="U33" s="1399"/>
      <c r="V33" s="1399"/>
      <c r="W33" s="1399"/>
      <c r="X33" s="1399"/>
      <c r="Y33" s="1396" t="s">
        <v>10852</v>
      </c>
      <c r="Z33" s="1396">
        <v>30.0</v>
      </c>
      <c r="AA33" s="1396">
        <v>7.0</v>
      </c>
      <c r="AB33" s="1396">
        <v>2.0</v>
      </c>
      <c r="AC33" s="1396">
        <v>9.0</v>
      </c>
      <c r="AD33" s="1399"/>
      <c r="AE33" s="1396">
        <v>30.0</v>
      </c>
      <c r="AF33" s="1396">
        <v>7.0</v>
      </c>
      <c r="AG33" s="1396">
        <v>2.0</v>
      </c>
      <c r="AH33" s="1396">
        <v>9.0</v>
      </c>
      <c r="AI33" s="1399"/>
      <c r="AJ33" s="1399"/>
      <c r="AK33" s="1399"/>
      <c r="AL33" s="1399"/>
      <c r="AM33" s="1399"/>
      <c r="AN33" s="1399"/>
      <c r="AO33" s="1399"/>
      <c r="AP33" s="1399"/>
      <c r="AQ33" s="1399"/>
      <c r="AR33" s="1399"/>
      <c r="AS33" s="1399"/>
      <c r="AT33" s="1399"/>
      <c r="AU33" s="1399"/>
      <c r="AV33" s="1399"/>
      <c r="AW33" s="1399"/>
      <c r="AX33" s="1399"/>
      <c r="AY33" s="1399"/>
      <c r="AZ33" s="1399"/>
      <c r="BA33" s="1399"/>
      <c r="BB33" s="1399"/>
      <c r="BC33" s="1399"/>
      <c r="BD33" s="1399"/>
      <c r="BE33" s="1399"/>
      <c r="BF33" s="1399"/>
      <c r="BG33" s="1399"/>
      <c r="BH33" s="1399"/>
      <c r="BI33" s="1399"/>
      <c r="BJ33" s="1399"/>
      <c r="BK33" s="1399"/>
      <c r="BL33" s="1399"/>
      <c r="BM33" s="1399"/>
      <c r="BN33" s="1399"/>
      <c r="BO33" s="1399"/>
      <c r="BP33" s="1399"/>
      <c r="BQ33" s="1399"/>
      <c r="BR33" s="1399"/>
      <c r="BS33" s="1400"/>
      <c r="BT33" s="1400"/>
      <c r="BU33" s="1400"/>
      <c r="BV33" s="1400"/>
      <c r="BW33" s="1400"/>
      <c r="BX33" s="1400"/>
      <c r="BY33" s="1400"/>
      <c r="BZ33" s="1400"/>
      <c r="CA33" s="1400"/>
      <c r="CB33" s="1400"/>
      <c r="CC33" s="1401" t="s">
        <v>6577</v>
      </c>
      <c r="CD33" s="1400"/>
      <c r="CE33" s="1400"/>
    </row>
    <row r="34">
      <c r="A34" s="1393"/>
      <c r="B34" s="1394" t="s">
        <v>10996</v>
      </c>
      <c r="C34" s="485"/>
      <c r="D34" s="493">
        <v>50.0</v>
      </c>
      <c r="E34" s="1395" t="s">
        <v>10997</v>
      </c>
      <c r="F34" s="1395" t="s">
        <v>10998</v>
      </c>
      <c r="G34" s="1396">
        <v>2.03771841605E12</v>
      </c>
      <c r="H34" s="1411">
        <v>367.0</v>
      </c>
      <c r="I34" s="1410">
        <v>0.3</v>
      </c>
      <c r="J34" s="839">
        <f t="shared" si="1"/>
        <v>257</v>
      </c>
      <c r="K34" s="412" t="s">
        <v>7834</v>
      </c>
      <c r="L34" s="412" t="s">
        <v>10990</v>
      </c>
      <c r="M34" s="1414" t="s">
        <v>10918</v>
      </c>
      <c r="N34" s="1415"/>
      <c r="O34" s="1415"/>
      <c r="P34" s="1415"/>
      <c r="Q34" s="1415"/>
      <c r="R34" s="1415"/>
      <c r="S34" s="1415"/>
      <c r="T34" s="1399"/>
      <c r="U34" s="1399"/>
      <c r="V34" s="1399"/>
      <c r="W34" s="1399"/>
      <c r="X34" s="1399"/>
      <c r="Y34" s="1396" t="s">
        <v>10852</v>
      </c>
      <c r="Z34" s="1396">
        <v>30.0</v>
      </c>
      <c r="AA34" s="1396">
        <v>7.0</v>
      </c>
      <c r="AB34" s="1396">
        <v>2.0</v>
      </c>
      <c r="AC34" s="1396">
        <v>9.0</v>
      </c>
      <c r="AD34" s="1399"/>
      <c r="AE34" s="1396">
        <v>30.0</v>
      </c>
      <c r="AF34" s="1396">
        <v>7.0</v>
      </c>
      <c r="AG34" s="1396">
        <v>2.0</v>
      </c>
      <c r="AH34" s="1396">
        <v>9.0</v>
      </c>
      <c r="AI34" s="1399"/>
      <c r="AJ34" s="1399"/>
      <c r="AK34" s="1399"/>
      <c r="AL34" s="1399"/>
      <c r="AM34" s="1399"/>
      <c r="AN34" s="1399"/>
      <c r="AO34" s="1399"/>
      <c r="AP34" s="1399"/>
      <c r="AQ34" s="1399"/>
      <c r="AR34" s="1399"/>
      <c r="AS34" s="1399"/>
      <c r="AT34" s="1399"/>
      <c r="AU34" s="1399"/>
      <c r="AV34" s="1399"/>
      <c r="AW34" s="1399"/>
      <c r="AX34" s="1399"/>
      <c r="AY34" s="1399"/>
      <c r="AZ34" s="1399"/>
      <c r="BA34" s="1399"/>
      <c r="BB34" s="1399"/>
      <c r="BC34" s="1399"/>
      <c r="BD34" s="1399"/>
      <c r="BE34" s="1399"/>
      <c r="BF34" s="1399"/>
      <c r="BG34" s="1399"/>
      <c r="BH34" s="1399"/>
      <c r="BI34" s="1399"/>
      <c r="BJ34" s="1399"/>
      <c r="BK34" s="1399"/>
      <c r="BL34" s="1399"/>
      <c r="BM34" s="1399"/>
      <c r="BN34" s="1399"/>
      <c r="BO34" s="1399"/>
      <c r="BP34" s="1399"/>
      <c r="BQ34" s="1399"/>
      <c r="BR34" s="1399"/>
      <c r="BS34" s="1400"/>
      <c r="BT34" s="1400"/>
      <c r="BU34" s="1400"/>
      <c r="BV34" s="1400"/>
      <c r="BW34" s="1400"/>
      <c r="BX34" s="1400"/>
      <c r="BY34" s="1400"/>
      <c r="BZ34" s="1400"/>
      <c r="CA34" s="1400"/>
      <c r="CB34" s="1400"/>
      <c r="CC34" s="1401" t="s">
        <v>6577</v>
      </c>
      <c r="CD34" s="1400"/>
      <c r="CE34" s="1400"/>
    </row>
    <row r="35">
      <c r="A35" s="1416" t="s">
        <v>10999</v>
      </c>
      <c r="B35" s="1417" t="s">
        <v>11000</v>
      </c>
      <c r="C35" s="485"/>
      <c r="D35" s="493">
        <v>50.0</v>
      </c>
      <c r="E35" s="1418" t="s">
        <v>11001</v>
      </c>
      <c r="F35" s="1419" t="s">
        <v>11002</v>
      </c>
      <c r="G35" s="1420">
        <v>2.037718416593E12</v>
      </c>
      <c r="H35" s="1417">
        <v>330.0</v>
      </c>
      <c r="I35" s="1410">
        <v>0.3</v>
      </c>
      <c r="J35" s="839">
        <f t="shared" si="1"/>
        <v>231</v>
      </c>
      <c r="K35" s="744" t="s">
        <v>8260</v>
      </c>
      <c r="L35" s="696"/>
      <c r="M35" s="1421"/>
      <c r="N35" s="1415"/>
      <c r="O35" s="1415"/>
      <c r="P35" s="1415"/>
      <c r="Q35" s="1415"/>
      <c r="R35" s="1415"/>
      <c r="S35" s="1415"/>
      <c r="T35" s="1399"/>
      <c r="U35" s="1399"/>
      <c r="V35" s="1399"/>
      <c r="W35" s="1399"/>
      <c r="X35" s="1399"/>
      <c r="Y35" s="1422" t="s">
        <v>10852</v>
      </c>
      <c r="Z35" s="1423">
        <v>30.0</v>
      </c>
      <c r="AA35" s="1396">
        <v>7.0</v>
      </c>
      <c r="AB35" s="1396">
        <v>2.0</v>
      </c>
      <c r="AC35" s="1396">
        <v>9.0</v>
      </c>
      <c r="AD35" s="1399"/>
      <c r="AE35" s="1396">
        <v>30.0</v>
      </c>
      <c r="AF35" s="1396">
        <v>7.0</v>
      </c>
      <c r="AG35" s="1396">
        <v>2.0</v>
      </c>
      <c r="AH35" s="1396">
        <v>9.0</v>
      </c>
      <c r="AI35" s="1399"/>
      <c r="AJ35" s="1399"/>
      <c r="AK35" s="1399"/>
      <c r="AL35" s="1399"/>
      <c r="AM35" s="1399"/>
      <c r="AN35" s="1399"/>
      <c r="AO35" s="1399"/>
      <c r="AP35" s="1399"/>
      <c r="AQ35" s="1399"/>
      <c r="AR35" s="1399"/>
      <c r="AS35" s="1399"/>
      <c r="AT35" s="1399"/>
      <c r="AU35" s="1399"/>
      <c r="AV35" s="1399"/>
      <c r="AW35" s="1399"/>
      <c r="AX35" s="1399"/>
      <c r="AY35" s="1399"/>
      <c r="AZ35" s="1399"/>
      <c r="BA35" s="1399"/>
      <c r="BB35" s="1399"/>
      <c r="BC35" s="1399"/>
      <c r="BD35" s="1399"/>
      <c r="BE35" s="1399"/>
      <c r="BF35" s="1399"/>
      <c r="BG35" s="1399"/>
      <c r="BH35" s="1399"/>
      <c r="BI35" s="1399"/>
      <c r="BJ35" s="1399"/>
      <c r="BK35" s="1399"/>
      <c r="BL35" s="1399"/>
      <c r="BM35" s="1399"/>
      <c r="BN35" s="1399"/>
      <c r="BO35" s="1399"/>
      <c r="BP35" s="1399"/>
      <c r="BQ35" s="1399"/>
      <c r="BR35" s="1399"/>
      <c r="BS35" s="1400"/>
      <c r="BT35" s="1400"/>
      <c r="BU35" s="1400"/>
      <c r="BV35" s="1400"/>
      <c r="BW35" s="1400"/>
      <c r="BX35" s="1400"/>
      <c r="BY35" s="1400"/>
      <c r="BZ35" s="1400"/>
      <c r="CA35" s="1400"/>
      <c r="CB35" s="1400"/>
      <c r="CC35" s="1401" t="s">
        <v>6577</v>
      </c>
      <c r="CD35" s="1400"/>
      <c r="CE35" s="1400"/>
    </row>
    <row r="36">
      <c r="A36" s="1416" t="s">
        <v>11003</v>
      </c>
      <c r="B36" s="1417" t="s">
        <v>11004</v>
      </c>
      <c r="C36" s="485"/>
      <c r="D36" s="493">
        <v>50.0</v>
      </c>
      <c r="E36" s="1419" t="s">
        <v>11005</v>
      </c>
      <c r="F36" s="1419" t="s">
        <v>11006</v>
      </c>
      <c r="G36" s="1420">
        <v>2.037718417262E12</v>
      </c>
      <c r="H36" s="1417">
        <v>341.0</v>
      </c>
      <c r="I36" s="1410">
        <v>0.3</v>
      </c>
      <c r="J36" s="839">
        <f t="shared" si="1"/>
        <v>239</v>
      </c>
      <c r="K36" s="1424" t="s">
        <v>8270</v>
      </c>
      <c r="L36" s="696"/>
      <c r="M36" s="1421"/>
      <c r="N36" s="1415"/>
      <c r="O36" s="1415"/>
      <c r="P36" s="1415"/>
      <c r="Q36" s="1415"/>
      <c r="R36" s="1415"/>
      <c r="S36" s="1415"/>
      <c r="T36" s="1399"/>
      <c r="U36" s="1399"/>
      <c r="V36" s="1399"/>
      <c r="W36" s="1399"/>
      <c r="X36" s="1399"/>
      <c r="Y36" s="1422" t="s">
        <v>10852</v>
      </c>
      <c r="Z36" s="1423">
        <v>30.0</v>
      </c>
      <c r="AA36" s="1396">
        <v>7.0</v>
      </c>
      <c r="AB36" s="1396">
        <v>2.0</v>
      </c>
      <c r="AC36" s="1396">
        <v>9.0</v>
      </c>
      <c r="AD36" s="1399"/>
      <c r="AE36" s="1396">
        <v>30.0</v>
      </c>
      <c r="AF36" s="1396">
        <v>7.0</v>
      </c>
      <c r="AG36" s="1396">
        <v>2.0</v>
      </c>
      <c r="AH36" s="1396">
        <v>9.0</v>
      </c>
      <c r="AI36" s="1399"/>
      <c r="AJ36" s="1399"/>
      <c r="AK36" s="1399"/>
      <c r="AL36" s="1399"/>
      <c r="AM36" s="1399"/>
      <c r="AN36" s="1399"/>
      <c r="AO36" s="1399"/>
      <c r="AP36" s="1399"/>
      <c r="AQ36" s="1399"/>
      <c r="AR36" s="1399"/>
      <c r="AS36" s="1399"/>
      <c r="AT36" s="1399"/>
      <c r="AU36" s="1399"/>
      <c r="AV36" s="1399"/>
      <c r="AW36" s="1399"/>
      <c r="AX36" s="1399"/>
      <c r="AY36" s="1399"/>
      <c r="AZ36" s="1399"/>
      <c r="BA36" s="1399"/>
      <c r="BB36" s="1399"/>
      <c r="BC36" s="1399"/>
      <c r="BD36" s="1399"/>
      <c r="BE36" s="1399"/>
      <c r="BF36" s="1399"/>
      <c r="BG36" s="1399"/>
      <c r="BH36" s="1399"/>
      <c r="BI36" s="1399"/>
      <c r="BJ36" s="1399"/>
      <c r="BK36" s="1399"/>
      <c r="BL36" s="1399"/>
      <c r="BM36" s="1399"/>
      <c r="BN36" s="1399"/>
      <c r="BO36" s="1399"/>
      <c r="BP36" s="1399"/>
      <c r="BQ36" s="1399"/>
      <c r="BR36" s="1399"/>
      <c r="BS36" s="1400"/>
      <c r="BT36" s="1400"/>
      <c r="BU36" s="1400"/>
      <c r="BV36" s="1400"/>
      <c r="BW36" s="1400"/>
      <c r="BX36" s="1400"/>
      <c r="BY36" s="1400"/>
      <c r="BZ36" s="1400"/>
      <c r="CA36" s="1400"/>
      <c r="CB36" s="1400"/>
      <c r="CC36" s="1401" t="s">
        <v>6577</v>
      </c>
      <c r="CD36" s="1400"/>
      <c r="CE36" s="1400"/>
    </row>
    <row r="37">
      <c r="A37" s="1416" t="s">
        <v>8641</v>
      </c>
      <c r="B37" s="1417" t="s">
        <v>11007</v>
      </c>
      <c r="C37" s="485"/>
      <c r="D37" s="493">
        <v>50.0</v>
      </c>
      <c r="E37" s="1418" t="s">
        <v>11008</v>
      </c>
      <c r="F37" s="1419" t="s">
        <v>11009</v>
      </c>
      <c r="G37" s="1420">
        <v>2.037718418665E12</v>
      </c>
      <c r="H37" s="1417">
        <v>352.0</v>
      </c>
      <c r="I37" s="1410">
        <v>0.3</v>
      </c>
      <c r="J37" s="839">
        <f t="shared" si="1"/>
        <v>246</v>
      </c>
      <c r="K37" s="1424" t="s">
        <v>8298</v>
      </c>
      <c r="L37" s="696"/>
      <c r="M37" s="1421"/>
      <c r="N37" s="1415"/>
      <c r="O37" s="1415"/>
      <c r="P37" s="1415"/>
      <c r="Q37" s="1415"/>
      <c r="R37" s="1415"/>
      <c r="S37" s="1415"/>
      <c r="T37" s="1399"/>
      <c r="U37" s="1399"/>
      <c r="V37" s="1399"/>
      <c r="W37" s="1399"/>
      <c r="X37" s="1399"/>
      <c r="Y37" s="1396" t="s">
        <v>10852</v>
      </c>
      <c r="Z37" s="1396">
        <v>30.0</v>
      </c>
      <c r="AA37" s="1396">
        <v>7.0</v>
      </c>
      <c r="AB37" s="1396">
        <v>2.0</v>
      </c>
      <c r="AC37" s="1396">
        <v>9.0</v>
      </c>
      <c r="AD37" s="1399"/>
      <c r="AE37" s="1396">
        <v>30.0</v>
      </c>
      <c r="AF37" s="1396">
        <v>7.0</v>
      </c>
      <c r="AG37" s="1396">
        <v>2.0</v>
      </c>
      <c r="AH37" s="1396">
        <v>9.0</v>
      </c>
      <c r="AI37" s="1399"/>
      <c r="AJ37" s="1399"/>
      <c r="AK37" s="1399"/>
      <c r="AL37" s="1399"/>
      <c r="AM37" s="1399"/>
      <c r="AN37" s="1399"/>
      <c r="AO37" s="1399"/>
      <c r="AP37" s="1399"/>
      <c r="AQ37" s="1399"/>
      <c r="AR37" s="1399"/>
      <c r="AS37" s="1399"/>
      <c r="AT37" s="1399"/>
      <c r="AU37" s="1399"/>
      <c r="AV37" s="1399"/>
      <c r="AW37" s="1399"/>
      <c r="AX37" s="1399"/>
      <c r="AY37" s="1399"/>
      <c r="AZ37" s="1399"/>
      <c r="BA37" s="1399"/>
      <c r="BB37" s="1399"/>
      <c r="BC37" s="1399"/>
      <c r="BD37" s="1399"/>
      <c r="BE37" s="1399"/>
      <c r="BF37" s="1399"/>
      <c r="BG37" s="1399"/>
      <c r="BH37" s="1399"/>
      <c r="BI37" s="1399"/>
      <c r="BJ37" s="1399"/>
      <c r="BK37" s="1399"/>
      <c r="BL37" s="1399"/>
      <c r="BM37" s="1399"/>
      <c r="BN37" s="1399"/>
      <c r="BO37" s="1399"/>
      <c r="BP37" s="1399"/>
      <c r="BQ37" s="1399"/>
      <c r="BR37" s="1399"/>
      <c r="BS37" s="1400"/>
      <c r="BT37" s="1400"/>
      <c r="BU37" s="1400"/>
      <c r="BV37" s="1400"/>
      <c r="BW37" s="1400"/>
      <c r="BX37" s="1400"/>
      <c r="BY37" s="1400"/>
      <c r="BZ37" s="1400"/>
      <c r="CA37" s="1400"/>
      <c r="CB37" s="1400"/>
      <c r="CC37" s="1401" t="s">
        <v>6577</v>
      </c>
      <c r="CD37" s="1400"/>
      <c r="CE37" s="1400"/>
    </row>
    <row r="38">
      <c r="A38" s="1416" t="s">
        <v>8641</v>
      </c>
      <c r="B38" s="1417" t="s">
        <v>11010</v>
      </c>
      <c r="C38" s="485"/>
      <c r="D38" s="493">
        <v>50.0</v>
      </c>
      <c r="E38" s="1419" t="s">
        <v>11011</v>
      </c>
      <c r="F38" s="1419" t="s">
        <v>11012</v>
      </c>
      <c r="G38" s="1425">
        <v>2.037719064366E12</v>
      </c>
      <c r="H38" s="1417">
        <v>391.0</v>
      </c>
      <c r="I38" s="1410">
        <v>0.3</v>
      </c>
      <c r="J38" s="839">
        <f t="shared" si="1"/>
        <v>274</v>
      </c>
      <c r="K38" s="1424" t="s">
        <v>8345</v>
      </c>
      <c r="L38" s="696"/>
      <c r="M38" s="1421"/>
      <c r="N38" s="1415"/>
      <c r="O38" s="1415"/>
      <c r="P38" s="1415"/>
      <c r="Q38" s="1415"/>
      <c r="R38" s="1415"/>
      <c r="S38" s="1415"/>
      <c r="T38" s="1399"/>
      <c r="U38" s="1399"/>
      <c r="V38" s="1399"/>
      <c r="W38" s="1399"/>
      <c r="X38" s="1399"/>
      <c r="Y38" s="1396" t="s">
        <v>10852</v>
      </c>
      <c r="Z38" s="1396">
        <v>30.0</v>
      </c>
      <c r="AA38" s="1396">
        <v>7.0</v>
      </c>
      <c r="AB38" s="1396">
        <v>2.0</v>
      </c>
      <c r="AC38" s="1396">
        <v>9.0</v>
      </c>
      <c r="AD38" s="1399"/>
      <c r="AE38" s="1396">
        <v>30.0</v>
      </c>
      <c r="AF38" s="1396">
        <v>7.0</v>
      </c>
      <c r="AG38" s="1396">
        <v>2.0</v>
      </c>
      <c r="AH38" s="1396">
        <v>9.0</v>
      </c>
      <c r="AI38" s="1399"/>
      <c r="AJ38" s="1399"/>
      <c r="AK38" s="1399"/>
      <c r="AL38" s="1399"/>
      <c r="AM38" s="1399"/>
      <c r="AN38" s="1399"/>
      <c r="AO38" s="1399"/>
      <c r="AP38" s="1399"/>
      <c r="AQ38" s="1399"/>
      <c r="AR38" s="1399"/>
      <c r="AS38" s="1399"/>
      <c r="AT38" s="1399"/>
      <c r="AU38" s="1399"/>
      <c r="AV38" s="1399"/>
      <c r="AW38" s="1399"/>
      <c r="AX38" s="1399"/>
      <c r="AY38" s="1399"/>
      <c r="AZ38" s="1399"/>
      <c r="BA38" s="1399"/>
      <c r="BB38" s="1399"/>
      <c r="BC38" s="1399"/>
      <c r="BD38" s="1399"/>
      <c r="BE38" s="1399"/>
      <c r="BF38" s="1399"/>
      <c r="BG38" s="1399"/>
      <c r="BH38" s="1399"/>
      <c r="BI38" s="1399"/>
      <c r="BJ38" s="1399"/>
      <c r="BK38" s="1399"/>
      <c r="BL38" s="1399"/>
      <c r="BM38" s="1399"/>
      <c r="BN38" s="1399"/>
      <c r="BO38" s="1399"/>
      <c r="BP38" s="1399"/>
      <c r="BQ38" s="1399"/>
      <c r="BR38" s="1399"/>
      <c r="BS38" s="1400"/>
      <c r="BT38" s="1400"/>
      <c r="BU38" s="1400"/>
      <c r="BV38" s="1400"/>
      <c r="BW38" s="1400"/>
      <c r="BX38" s="1400"/>
      <c r="BY38" s="1400"/>
      <c r="BZ38" s="1400"/>
      <c r="CA38" s="1400"/>
      <c r="CB38" s="1400"/>
      <c r="CC38" s="1401" t="s">
        <v>6577</v>
      </c>
      <c r="CD38" s="1400"/>
      <c r="CE38" s="1400"/>
    </row>
    <row r="39">
      <c r="A39" s="1416" t="s">
        <v>8641</v>
      </c>
      <c r="B39" s="1417" t="s">
        <v>11013</v>
      </c>
      <c r="C39" s="485"/>
      <c r="D39" s="493">
        <v>50.0</v>
      </c>
      <c r="E39" s="1418" t="s">
        <v>11014</v>
      </c>
      <c r="F39" s="1419" t="s">
        <v>11015</v>
      </c>
      <c r="G39" s="1425">
        <v>2.037719065219E12</v>
      </c>
      <c r="H39" s="1417">
        <v>396.0</v>
      </c>
      <c r="I39" s="1410">
        <v>0.3</v>
      </c>
      <c r="J39" s="839">
        <f t="shared" si="1"/>
        <v>277</v>
      </c>
      <c r="K39" s="1424" t="s">
        <v>8353</v>
      </c>
      <c r="L39" s="696"/>
      <c r="M39" s="1421"/>
      <c r="N39" s="1415"/>
      <c r="O39" s="1415"/>
      <c r="P39" s="1415"/>
      <c r="Q39" s="1415"/>
      <c r="R39" s="1415"/>
      <c r="S39" s="1415"/>
      <c r="T39" s="1399"/>
      <c r="U39" s="1399"/>
      <c r="V39" s="1399"/>
      <c r="W39" s="1399"/>
      <c r="X39" s="1399"/>
      <c r="Y39" s="1396" t="s">
        <v>10852</v>
      </c>
      <c r="Z39" s="1396">
        <v>30.0</v>
      </c>
      <c r="AA39" s="1396">
        <v>7.0</v>
      </c>
      <c r="AB39" s="1396">
        <v>2.0</v>
      </c>
      <c r="AC39" s="1396">
        <v>9.0</v>
      </c>
      <c r="AD39" s="1399"/>
      <c r="AE39" s="1396">
        <v>30.0</v>
      </c>
      <c r="AF39" s="1396">
        <v>7.0</v>
      </c>
      <c r="AG39" s="1396">
        <v>2.0</v>
      </c>
      <c r="AH39" s="1396">
        <v>9.0</v>
      </c>
      <c r="AI39" s="1399"/>
      <c r="AJ39" s="1399"/>
      <c r="AK39" s="1399"/>
      <c r="AL39" s="1399"/>
      <c r="AM39" s="1399"/>
      <c r="AN39" s="1399"/>
      <c r="AO39" s="1399"/>
      <c r="AP39" s="1399"/>
      <c r="AQ39" s="1399"/>
      <c r="AR39" s="1399"/>
      <c r="AS39" s="1399"/>
      <c r="AT39" s="1399"/>
      <c r="AU39" s="1399"/>
      <c r="AV39" s="1399"/>
      <c r="AW39" s="1399"/>
      <c r="AX39" s="1399"/>
      <c r="AY39" s="1399"/>
      <c r="AZ39" s="1399"/>
      <c r="BA39" s="1399"/>
      <c r="BB39" s="1399"/>
      <c r="BC39" s="1399"/>
      <c r="BD39" s="1399"/>
      <c r="BE39" s="1399"/>
      <c r="BF39" s="1399"/>
      <c r="BG39" s="1399"/>
      <c r="BH39" s="1399"/>
      <c r="BI39" s="1399"/>
      <c r="BJ39" s="1399"/>
      <c r="BK39" s="1399"/>
      <c r="BL39" s="1399"/>
      <c r="BM39" s="1399"/>
      <c r="BN39" s="1399"/>
      <c r="BO39" s="1399"/>
      <c r="BP39" s="1399"/>
      <c r="BQ39" s="1399"/>
      <c r="BR39" s="1399"/>
      <c r="BS39" s="1400"/>
      <c r="BT39" s="1400"/>
      <c r="BU39" s="1400"/>
      <c r="BV39" s="1400"/>
      <c r="BW39" s="1400"/>
      <c r="BX39" s="1400"/>
      <c r="BY39" s="1400"/>
      <c r="BZ39" s="1400"/>
      <c r="CA39" s="1400"/>
      <c r="CB39" s="1400"/>
      <c r="CC39" s="1401" t="s">
        <v>6577</v>
      </c>
      <c r="CD39" s="1400"/>
      <c r="CE39" s="1400"/>
    </row>
    <row r="40">
      <c r="A40" s="1416" t="s">
        <v>8641</v>
      </c>
      <c r="B40" s="1417" t="s">
        <v>11016</v>
      </c>
      <c r="C40" s="485"/>
      <c r="D40" s="493">
        <v>50.0</v>
      </c>
      <c r="E40" s="1419" t="s">
        <v>11017</v>
      </c>
      <c r="F40" s="1426" t="s">
        <v>11018</v>
      </c>
      <c r="G40" s="1425">
        <v>2.037719073283E12</v>
      </c>
      <c r="H40" s="1417">
        <v>409.0</v>
      </c>
      <c r="I40" s="1410">
        <v>0.3</v>
      </c>
      <c r="J40" s="839">
        <f t="shared" si="1"/>
        <v>286</v>
      </c>
      <c r="K40" s="1424" t="s">
        <v>8385</v>
      </c>
      <c r="L40" s="696"/>
      <c r="M40" s="1421"/>
      <c r="N40" s="1415"/>
      <c r="O40" s="1415"/>
      <c r="P40" s="1415"/>
      <c r="Q40" s="1415"/>
      <c r="R40" s="1415"/>
      <c r="S40" s="1415"/>
      <c r="T40" s="1399"/>
      <c r="U40" s="1399"/>
      <c r="V40" s="1399"/>
      <c r="W40" s="1399"/>
      <c r="X40" s="1399"/>
      <c r="Y40" s="1396" t="s">
        <v>10852</v>
      </c>
      <c r="Z40" s="1396">
        <v>30.0</v>
      </c>
      <c r="AA40" s="1396">
        <v>7.0</v>
      </c>
      <c r="AB40" s="1396">
        <v>2.0</v>
      </c>
      <c r="AC40" s="1396">
        <v>9.0</v>
      </c>
      <c r="AD40" s="1399"/>
      <c r="AE40" s="1396">
        <v>30.0</v>
      </c>
      <c r="AF40" s="1396">
        <v>7.0</v>
      </c>
      <c r="AG40" s="1396">
        <v>2.0</v>
      </c>
      <c r="AH40" s="1396">
        <v>9.0</v>
      </c>
      <c r="AI40" s="1399"/>
      <c r="AJ40" s="1399"/>
      <c r="AK40" s="1399"/>
      <c r="AL40" s="1399"/>
      <c r="AM40" s="1399"/>
      <c r="AN40" s="1399"/>
      <c r="AO40" s="1399"/>
      <c r="AP40" s="1399"/>
      <c r="AQ40" s="1399"/>
      <c r="AR40" s="1399"/>
      <c r="AS40" s="1399"/>
      <c r="AT40" s="1399"/>
      <c r="AU40" s="1399"/>
      <c r="AV40" s="1399"/>
      <c r="AW40" s="1399"/>
      <c r="AX40" s="1399"/>
      <c r="AY40" s="1399"/>
      <c r="AZ40" s="1399"/>
      <c r="BA40" s="1399"/>
      <c r="BB40" s="1399"/>
      <c r="BC40" s="1399"/>
      <c r="BD40" s="1399"/>
      <c r="BE40" s="1399"/>
      <c r="BF40" s="1399"/>
      <c r="BG40" s="1399"/>
      <c r="BH40" s="1399"/>
      <c r="BI40" s="1399"/>
      <c r="BJ40" s="1399"/>
      <c r="BK40" s="1399"/>
      <c r="BL40" s="1399"/>
      <c r="BM40" s="1399"/>
      <c r="BN40" s="1399"/>
      <c r="BO40" s="1399"/>
      <c r="BP40" s="1399"/>
      <c r="BQ40" s="1399"/>
      <c r="BR40" s="1399"/>
      <c r="BS40" s="1400"/>
      <c r="BT40" s="1400"/>
      <c r="BU40" s="1400"/>
      <c r="BV40" s="1400"/>
      <c r="BW40" s="1400"/>
      <c r="BX40" s="1400"/>
      <c r="BY40" s="1400"/>
      <c r="BZ40" s="1400"/>
      <c r="CA40" s="1400"/>
      <c r="CB40" s="1400"/>
      <c r="CC40" s="1401" t="s">
        <v>6577</v>
      </c>
      <c r="CD40" s="1400"/>
      <c r="CE40" s="1400"/>
    </row>
    <row r="41">
      <c r="A41" s="1416" t="s">
        <v>8641</v>
      </c>
      <c r="B41" s="1417" t="s">
        <v>11019</v>
      </c>
      <c r="C41" s="485"/>
      <c r="D41" s="493">
        <v>50.0</v>
      </c>
      <c r="E41" s="1418" t="s">
        <v>11020</v>
      </c>
      <c r="F41" s="1419" t="s">
        <v>11021</v>
      </c>
      <c r="G41" s="1425">
        <v>2.037719073719E12</v>
      </c>
      <c r="H41" s="1417">
        <v>413.0</v>
      </c>
      <c r="I41" s="1410">
        <v>0.3</v>
      </c>
      <c r="J41" s="839">
        <f t="shared" si="1"/>
        <v>289</v>
      </c>
      <c r="K41" s="1424" t="s">
        <v>8417</v>
      </c>
      <c r="L41" s="696"/>
      <c r="M41" s="1421"/>
      <c r="N41" s="1415"/>
      <c r="O41" s="1415"/>
      <c r="P41" s="1415"/>
      <c r="Q41" s="1415"/>
      <c r="R41" s="1415"/>
      <c r="S41" s="1415"/>
      <c r="T41" s="1399"/>
      <c r="U41" s="1399"/>
      <c r="V41" s="1399"/>
      <c r="W41" s="1399"/>
      <c r="X41" s="1399"/>
      <c r="Y41" s="1396" t="s">
        <v>10852</v>
      </c>
      <c r="Z41" s="1396">
        <v>30.0</v>
      </c>
      <c r="AA41" s="1396">
        <v>7.0</v>
      </c>
      <c r="AB41" s="1396">
        <v>2.0</v>
      </c>
      <c r="AC41" s="1396">
        <v>9.0</v>
      </c>
      <c r="AD41" s="1399"/>
      <c r="AE41" s="1396">
        <v>30.0</v>
      </c>
      <c r="AF41" s="1396">
        <v>7.0</v>
      </c>
      <c r="AG41" s="1396">
        <v>2.0</v>
      </c>
      <c r="AH41" s="1396">
        <v>9.0</v>
      </c>
      <c r="AI41" s="1399"/>
      <c r="AJ41" s="1399"/>
      <c r="AK41" s="1399"/>
      <c r="AL41" s="1399"/>
      <c r="AM41" s="1399"/>
      <c r="AN41" s="1399"/>
      <c r="AO41" s="1399"/>
      <c r="AP41" s="1399"/>
      <c r="AQ41" s="1399"/>
      <c r="AR41" s="1399"/>
      <c r="AS41" s="1399"/>
      <c r="AT41" s="1399"/>
      <c r="AU41" s="1399"/>
      <c r="AV41" s="1399"/>
      <c r="AW41" s="1399"/>
      <c r="AX41" s="1399"/>
      <c r="AY41" s="1399"/>
      <c r="AZ41" s="1399"/>
      <c r="BA41" s="1399"/>
      <c r="BB41" s="1399"/>
      <c r="BC41" s="1399"/>
      <c r="BD41" s="1399"/>
      <c r="BE41" s="1399"/>
      <c r="BF41" s="1399"/>
      <c r="BG41" s="1399"/>
      <c r="BH41" s="1399"/>
      <c r="BI41" s="1399"/>
      <c r="BJ41" s="1399"/>
      <c r="BK41" s="1399"/>
      <c r="BL41" s="1399"/>
      <c r="BM41" s="1399"/>
      <c r="BN41" s="1399"/>
      <c r="BO41" s="1399"/>
      <c r="BP41" s="1399"/>
      <c r="BQ41" s="1399"/>
      <c r="BR41" s="1399"/>
      <c r="BS41" s="1400"/>
      <c r="BT41" s="1400"/>
      <c r="BU41" s="1400"/>
      <c r="BV41" s="1400"/>
      <c r="BW41" s="1400"/>
      <c r="BX41" s="1400"/>
      <c r="BY41" s="1400"/>
      <c r="BZ41" s="1400"/>
      <c r="CA41" s="1400"/>
      <c r="CB41" s="1400"/>
      <c r="CC41" s="1401" t="s">
        <v>6577</v>
      </c>
      <c r="CD41" s="1400"/>
      <c r="CE41" s="1400"/>
    </row>
    <row r="42">
      <c r="A42" s="1416" t="s">
        <v>8641</v>
      </c>
      <c r="B42" s="1417" t="s">
        <v>11022</v>
      </c>
      <c r="C42" s="485"/>
      <c r="D42" s="493">
        <v>50.0</v>
      </c>
      <c r="E42" s="1419" t="s">
        <v>11023</v>
      </c>
      <c r="F42" s="1419" t="s">
        <v>11024</v>
      </c>
      <c r="G42" s="1425">
        <v>2.037719073955E12</v>
      </c>
      <c r="H42" s="1417">
        <v>400.0</v>
      </c>
      <c r="I42" s="1410">
        <v>0.3</v>
      </c>
      <c r="J42" s="839">
        <f t="shared" si="1"/>
        <v>280</v>
      </c>
      <c r="K42" s="1424" t="s">
        <v>8361</v>
      </c>
      <c r="L42" s="696"/>
      <c r="M42" s="1421"/>
      <c r="N42" s="1415"/>
      <c r="O42" s="1415"/>
      <c r="P42" s="1415"/>
      <c r="Q42" s="1415"/>
      <c r="R42" s="1415"/>
      <c r="S42" s="1415"/>
      <c r="T42" s="1399"/>
      <c r="U42" s="1399"/>
      <c r="V42" s="1399"/>
      <c r="W42" s="1399"/>
      <c r="X42" s="1399"/>
      <c r="Y42" s="1396" t="s">
        <v>10852</v>
      </c>
      <c r="Z42" s="1396">
        <v>30.0</v>
      </c>
      <c r="AA42" s="1396">
        <v>7.0</v>
      </c>
      <c r="AB42" s="1396">
        <v>2.0</v>
      </c>
      <c r="AC42" s="1396">
        <v>9.0</v>
      </c>
      <c r="AD42" s="1399"/>
      <c r="AE42" s="1396">
        <v>30.0</v>
      </c>
      <c r="AF42" s="1396">
        <v>7.0</v>
      </c>
      <c r="AG42" s="1396">
        <v>2.0</v>
      </c>
      <c r="AH42" s="1396">
        <v>9.0</v>
      </c>
      <c r="AI42" s="1399"/>
      <c r="AJ42" s="1399"/>
      <c r="AK42" s="1399"/>
      <c r="AL42" s="1399"/>
      <c r="AM42" s="1399"/>
      <c r="AN42" s="1399"/>
      <c r="AO42" s="1399"/>
      <c r="AP42" s="1399"/>
      <c r="AQ42" s="1399"/>
      <c r="AR42" s="1399"/>
      <c r="AS42" s="1399"/>
      <c r="AT42" s="1399"/>
      <c r="AU42" s="1399"/>
      <c r="AV42" s="1399"/>
      <c r="AW42" s="1399"/>
      <c r="AX42" s="1399"/>
      <c r="AY42" s="1399"/>
      <c r="AZ42" s="1399"/>
      <c r="BA42" s="1399"/>
      <c r="BB42" s="1399"/>
      <c r="BC42" s="1399"/>
      <c r="BD42" s="1399"/>
      <c r="BE42" s="1399"/>
      <c r="BF42" s="1399"/>
      <c r="BG42" s="1399"/>
      <c r="BH42" s="1399"/>
      <c r="BI42" s="1399"/>
      <c r="BJ42" s="1399"/>
      <c r="BK42" s="1399"/>
      <c r="BL42" s="1399"/>
      <c r="BM42" s="1399"/>
      <c r="BN42" s="1399"/>
      <c r="BO42" s="1399"/>
      <c r="BP42" s="1399"/>
      <c r="BQ42" s="1399"/>
      <c r="BR42" s="1399"/>
      <c r="BS42" s="1400"/>
      <c r="BT42" s="1400"/>
      <c r="BU42" s="1400"/>
      <c r="BV42" s="1400"/>
      <c r="BW42" s="1400"/>
      <c r="BX42" s="1400"/>
      <c r="BY42" s="1400"/>
      <c r="BZ42" s="1400"/>
      <c r="CA42" s="1400"/>
      <c r="CB42" s="1400"/>
      <c r="CC42" s="1401" t="s">
        <v>6577</v>
      </c>
      <c r="CD42" s="1400"/>
      <c r="CE42" s="1400"/>
    </row>
    <row r="43">
      <c r="A43" s="1416" t="s">
        <v>8641</v>
      </c>
      <c r="B43" s="1417" t="s">
        <v>11025</v>
      </c>
      <c r="C43" s="485"/>
      <c r="D43" s="493">
        <v>50.0</v>
      </c>
      <c r="E43" s="1418" t="s">
        <v>11026</v>
      </c>
      <c r="F43" s="1419" t="s">
        <v>11027</v>
      </c>
      <c r="G43" s="1425">
        <v>2.037719074839E12</v>
      </c>
      <c r="H43" s="1417">
        <v>409.0</v>
      </c>
      <c r="I43" s="1410">
        <v>0.3</v>
      </c>
      <c r="J43" s="839">
        <f t="shared" si="1"/>
        <v>286</v>
      </c>
      <c r="K43" s="1424" t="s">
        <v>8393</v>
      </c>
      <c r="L43" s="696"/>
      <c r="M43" s="1421"/>
      <c r="N43" s="1415"/>
      <c r="O43" s="1415"/>
      <c r="P43" s="1415"/>
      <c r="Q43" s="1415"/>
      <c r="R43" s="1415"/>
      <c r="S43" s="1415"/>
      <c r="T43" s="1399"/>
      <c r="U43" s="1399"/>
      <c r="V43" s="1399"/>
      <c r="W43" s="1399"/>
      <c r="X43" s="1399"/>
      <c r="Y43" s="1396" t="s">
        <v>10852</v>
      </c>
      <c r="Z43" s="1396">
        <v>30.0</v>
      </c>
      <c r="AA43" s="1396">
        <v>7.0</v>
      </c>
      <c r="AB43" s="1396">
        <v>2.0</v>
      </c>
      <c r="AC43" s="1396">
        <v>9.0</v>
      </c>
      <c r="AD43" s="1399"/>
      <c r="AE43" s="1396">
        <v>30.0</v>
      </c>
      <c r="AF43" s="1396">
        <v>7.0</v>
      </c>
      <c r="AG43" s="1396">
        <v>2.0</v>
      </c>
      <c r="AH43" s="1396">
        <v>9.0</v>
      </c>
      <c r="AI43" s="1399"/>
      <c r="AJ43" s="1399"/>
      <c r="AK43" s="1399"/>
      <c r="AL43" s="1399"/>
      <c r="AM43" s="1399"/>
      <c r="AN43" s="1399"/>
      <c r="AO43" s="1399"/>
      <c r="AP43" s="1399"/>
      <c r="AQ43" s="1399"/>
      <c r="AR43" s="1399"/>
      <c r="AS43" s="1399"/>
      <c r="AT43" s="1399"/>
      <c r="AU43" s="1399"/>
      <c r="AV43" s="1399"/>
      <c r="AW43" s="1399"/>
      <c r="AX43" s="1399"/>
      <c r="AY43" s="1399"/>
      <c r="AZ43" s="1399"/>
      <c r="BA43" s="1399"/>
      <c r="BB43" s="1399"/>
      <c r="BC43" s="1399"/>
      <c r="BD43" s="1399"/>
      <c r="BE43" s="1399"/>
      <c r="BF43" s="1399"/>
      <c r="BG43" s="1399"/>
      <c r="BH43" s="1399"/>
      <c r="BI43" s="1399"/>
      <c r="BJ43" s="1399"/>
      <c r="BK43" s="1399"/>
      <c r="BL43" s="1399"/>
      <c r="BM43" s="1399"/>
      <c r="BN43" s="1399"/>
      <c r="BO43" s="1399"/>
      <c r="BP43" s="1399"/>
      <c r="BQ43" s="1399"/>
      <c r="BR43" s="1399"/>
      <c r="BS43" s="1400"/>
      <c r="BT43" s="1400"/>
      <c r="BU43" s="1400"/>
      <c r="BV43" s="1400"/>
      <c r="BW43" s="1400"/>
      <c r="BX43" s="1400"/>
      <c r="BY43" s="1400"/>
      <c r="BZ43" s="1400"/>
      <c r="CA43" s="1400"/>
      <c r="CB43" s="1400"/>
      <c r="CC43" s="1401" t="s">
        <v>6577</v>
      </c>
      <c r="CD43" s="1400"/>
      <c r="CE43" s="1400"/>
    </row>
    <row r="44">
      <c r="A44" s="1416" t="s">
        <v>8641</v>
      </c>
      <c r="B44" s="1417" t="s">
        <v>11028</v>
      </c>
      <c r="C44" s="485"/>
      <c r="D44" s="493">
        <v>50.0</v>
      </c>
      <c r="E44" s="1419" t="s">
        <v>11029</v>
      </c>
      <c r="F44" s="1419" t="s">
        <v>11030</v>
      </c>
      <c r="G44" s="1425">
        <v>2.037719075423E12</v>
      </c>
      <c r="H44" s="1417">
        <v>341.0</v>
      </c>
      <c r="I44" s="1410">
        <v>0.3</v>
      </c>
      <c r="J44" s="839">
        <f t="shared" si="1"/>
        <v>239</v>
      </c>
      <c r="K44" s="1424" t="s">
        <v>8279</v>
      </c>
      <c r="L44" s="696"/>
      <c r="M44" s="1421"/>
      <c r="N44" s="1415"/>
      <c r="O44" s="1415"/>
      <c r="P44" s="1415"/>
      <c r="Q44" s="1415"/>
      <c r="R44" s="1415"/>
      <c r="S44" s="1415"/>
      <c r="T44" s="1399"/>
      <c r="U44" s="1399"/>
      <c r="V44" s="1399"/>
      <c r="W44" s="1399"/>
      <c r="X44" s="1399"/>
      <c r="Y44" s="1396" t="s">
        <v>10852</v>
      </c>
      <c r="Z44" s="1396">
        <v>30.0</v>
      </c>
      <c r="AA44" s="1396">
        <v>7.0</v>
      </c>
      <c r="AB44" s="1396">
        <v>2.0</v>
      </c>
      <c r="AC44" s="1396">
        <v>9.0</v>
      </c>
      <c r="AD44" s="1399"/>
      <c r="AE44" s="1396">
        <v>30.0</v>
      </c>
      <c r="AF44" s="1396">
        <v>7.0</v>
      </c>
      <c r="AG44" s="1396">
        <v>2.0</v>
      </c>
      <c r="AH44" s="1396">
        <v>9.0</v>
      </c>
      <c r="AI44" s="1399"/>
      <c r="AJ44" s="1399"/>
      <c r="AK44" s="1399"/>
      <c r="AL44" s="1399"/>
      <c r="AM44" s="1399"/>
      <c r="AN44" s="1399"/>
      <c r="AO44" s="1399"/>
      <c r="AP44" s="1399"/>
      <c r="AQ44" s="1399"/>
      <c r="AR44" s="1399"/>
      <c r="AS44" s="1399"/>
      <c r="AT44" s="1399"/>
      <c r="AU44" s="1399"/>
      <c r="AV44" s="1399"/>
      <c r="AW44" s="1399"/>
      <c r="AX44" s="1399"/>
      <c r="AY44" s="1399"/>
      <c r="AZ44" s="1399"/>
      <c r="BA44" s="1399"/>
      <c r="BB44" s="1399"/>
      <c r="BC44" s="1399"/>
      <c r="BD44" s="1399"/>
      <c r="BE44" s="1399"/>
      <c r="BF44" s="1399"/>
      <c r="BG44" s="1399"/>
      <c r="BH44" s="1399"/>
      <c r="BI44" s="1399"/>
      <c r="BJ44" s="1399"/>
      <c r="BK44" s="1399"/>
      <c r="BL44" s="1399"/>
      <c r="BM44" s="1399"/>
      <c r="BN44" s="1399"/>
      <c r="BO44" s="1399"/>
      <c r="BP44" s="1399"/>
      <c r="BQ44" s="1399"/>
      <c r="BR44" s="1399"/>
      <c r="BS44" s="1400"/>
      <c r="BT44" s="1400"/>
      <c r="BU44" s="1400"/>
      <c r="BV44" s="1400"/>
      <c r="BW44" s="1400"/>
      <c r="BX44" s="1400"/>
      <c r="BY44" s="1400"/>
      <c r="BZ44" s="1400"/>
      <c r="CA44" s="1400"/>
      <c r="CB44" s="1400"/>
      <c r="CC44" s="1401" t="s">
        <v>6577</v>
      </c>
      <c r="CD44" s="1400"/>
      <c r="CE44" s="1400"/>
    </row>
    <row r="45">
      <c r="A45" s="1416" t="s">
        <v>8641</v>
      </c>
      <c r="B45" s="1417" t="s">
        <v>11031</v>
      </c>
      <c r="C45" s="485"/>
      <c r="D45" s="493">
        <v>50.0</v>
      </c>
      <c r="E45" s="1418" t="s">
        <v>11032</v>
      </c>
      <c r="F45" s="1419" t="s">
        <v>11033</v>
      </c>
      <c r="G45" s="1425">
        <v>2.03771907598E12</v>
      </c>
      <c r="H45" s="1417">
        <v>341.0</v>
      </c>
      <c r="I45" s="1410">
        <v>0.3</v>
      </c>
      <c r="J45" s="839">
        <f t="shared" si="1"/>
        <v>239</v>
      </c>
      <c r="K45" s="1424" t="s">
        <v>8286</v>
      </c>
      <c r="L45" s="696"/>
      <c r="M45" s="1427"/>
      <c r="N45" s="1415"/>
      <c r="O45" s="1415"/>
      <c r="P45" s="1415"/>
      <c r="Q45" s="1415"/>
      <c r="R45" s="1415"/>
      <c r="S45" s="1415"/>
      <c r="T45" s="1399"/>
      <c r="U45" s="1399"/>
      <c r="V45" s="1399"/>
      <c r="W45" s="1399"/>
      <c r="X45" s="1399"/>
      <c r="Y45" s="1396" t="s">
        <v>10852</v>
      </c>
      <c r="Z45" s="1396">
        <v>30.0</v>
      </c>
      <c r="AA45" s="1396">
        <v>7.0</v>
      </c>
      <c r="AB45" s="1396">
        <v>2.0</v>
      </c>
      <c r="AC45" s="1396">
        <v>9.0</v>
      </c>
      <c r="AD45" s="1399"/>
      <c r="AE45" s="1396">
        <v>30.0</v>
      </c>
      <c r="AF45" s="1396">
        <v>7.0</v>
      </c>
      <c r="AG45" s="1396">
        <v>2.0</v>
      </c>
      <c r="AH45" s="1396">
        <v>9.0</v>
      </c>
      <c r="AI45" s="1399"/>
      <c r="AJ45" s="1399"/>
      <c r="AK45" s="1399"/>
      <c r="AL45" s="1399"/>
      <c r="AM45" s="1399"/>
      <c r="AN45" s="1399"/>
      <c r="AO45" s="1399"/>
      <c r="AP45" s="1399"/>
      <c r="AQ45" s="1399"/>
      <c r="AR45" s="1399"/>
      <c r="AS45" s="1399"/>
      <c r="AT45" s="1399"/>
      <c r="AU45" s="1399"/>
      <c r="AV45" s="1399"/>
      <c r="AW45" s="1399"/>
      <c r="AX45" s="1399"/>
      <c r="AY45" s="1399"/>
      <c r="AZ45" s="1399"/>
      <c r="BA45" s="1399"/>
      <c r="BB45" s="1399"/>
      <c r="BC45" s="1399"/>
      <c r="BD45" s="1399"/>
      <c r="BE45" s="1399"/>
      <c r="BF45" s="1399"/>
      <c r="BG45" s="1399"/>
      <c r="BH45" s="1399"/>
      <c r="BI45" s="1399"/>
      <c r="BJ45" s="1399"/>
      <c r="BK45" s="1399"/>
      <c r="BL45" s="1399"/>
      <c r="BM45" s="1399"/>
      <c r="BN45" s="1399"/>
      <c r="BO45" s="1399"/>
      <c r="BP45" s="1399"/>
      <c r="BQ45" s="1399"/>
      <c r="BR45" s="1399"/>
      <c r="BS45" s="1400"/>
      <c r="BT45" s="1400"/>
      <c r="BU45" s="1400"/>
      <c r="BV45" s="1400"/>
      <c r="BW45" s="1400"/>
      <c r="BX45" s="1400"/>
      <c r="BY45" s="1400"/>
      <c r="BZ45" s="1400"/>
      <c r="CA45" s="1400"/>
      <c r="CB45" s="1400"/>
      <c r="CC45" s="1401" t="s">
        <v>6577</v>
      </c>
      <c r="CD45" s="1400"/>
      <c r="CE45" s="1400"/>
    </row>
    <row r="46">
      <c r="A46" s="1416" t="s">
        <v>8641</v>
      </c>
      <c r="B46" s="1417" t="s">
        <v>11034</v>
      </c>
      <c r="C46" s="485"/>
      <c r="D46" s="493">
        <v>50.0</v>
      </c>
      <c r="E46" s="1419" t="s">
        <v>11035</v>
      </c>
      <c r="F46" s="1419" t="s">
        <v>11036</v>
      </c>
      <c r="G46" s="1425">
        <v>2.037719076345E12</v>
      </c>
      <c r="H46" s="1417">
        <v>341.0</v>
      </c>
      <c r="I46" s="1410">
        <v>0.3</v>
      </c>
      <c r="J46" s="839">
        <f t="shared" si="1"/>
        <v>239</v>
      </c>
      <c r="K46" s="1424" t="s">
        <v>8293</v>
      </c>
      <c r="L46" s="696"/>
      <c r="M46" s="1427"/>
      <c r="N46" s="1415"/>
      <c r="O46" s="1415"/>
      <c r="P46" s="1415"/>
      <c r="Q46" s="1415"/>
      <c r="R46" s="1415"/>
      <c r="S46" s="1415"/>
      <c r="T46" s="1399"/>
      <c r="U46" s="1399"/>
      <c r="V46" s="1399"/>
      <c r="W46" s="1399"/>
      <c r="X46" s="1399"/>
      <c r="Y46" s="1396" t="s">
        <v>10852</v>
      </c>
      <c r="Z46" s="1396">
        <v>30.0</v>
      </c>
      <c r="AA46" s="1396">
        <v>7.0</v>
      </c>
      <c r="AB46" s="1396">
        <v>2.0</v>
      </c>
      <c r="AC46" s="1396">
        <v>9.0</v>
      </c>
      <c r="AD46" s="1399"/>
      <c r="AE46" s="1396">
        <v>30.0</v>
      </c>
      <c r="AF46" s="1396">
        <v>7.0</v>
      </c>
      <c r="AG46" s="1396">
        <v>2.0</v>
      </c>
      <c r="AH46" s="1396">
        <v>9.0</v>
      </c>
      <c r="AI46" s="1399"/>
      <c r="AJ46" s="1399"/>
      <c r="AK46" s="1399"/>
      <c r="AL46" s="1399"/>
      <c r="AM46" s="1399"/>
      <c r="AN46" s="1399"/>
      <c r="AO46" s="1399"/>
      <c r="AP46" s="1399"/>
      <c r="AQ46" s="1399"/>
      <c r="AR46" s="1399"/>
      <c r="AS46" s="1399"/>
      <c r="AT46" s="1399"/>
      <c r="AU46" s="1399"/>
      <c r="AV46" s="1399"/>
      <c r="AW46" s="1399"/>
      <c r="AX46" s="1399"/>
      <c r="AY46" s="1399"/>
      <c r="AZ46" s="1399"/>
      <c r="BA46" s="1399"/>
      <c r="BB46" s="1399"/>
      <c r="BC46" s="1399"/>
      <c r="BD46" s="1399"/>
      <c r="BE46" s="1399"/>
      <c r="BF46" s="1399"/>
      <c r="BG46" s="1399"/>
      <c r="BH46" s="1399"/>
      <c r="BI46" s="1399"/>
      <c r="BJ46" s="1399"/>
      <c r="BK46" s="1399"/>
      <c r="BL46" s="1399"/>
      <c r="BM46" s="1399"/>
      <c r="BN46" s="1399"/>
      <c r="BO46" s="1399"/>
      <c r="BP46" s="1399"/>
      <c r="BQ46" s="1399"/>
      <c r="BR46" s="1399"/>
      <c r="BS46" s="1400"/>
      <c r="BT46" s="1400"/>
      <c r="BU46" s="1400"/>
      <c r="BV46" s="1400"/>
      <c r="BW46" s="1400"/>
      <c r="BX46" s="1400"/>
      <c r="BY46" s="1400"/>
      <c r="BZ46" s="1400"/>
      <c r="CA46" s="1400"/>
      <c r="CB46" s="1400"/>
      <c r="CC46" s="1401" t="s">
        <v>6577</v>
      </c>
      <c r="CD46" s="1400"/>
      <c r="CE46" s="1400"/>
    </row>
    <row r="47">
      <c r="A47" s="1416" t="s">
        <v>8641</v>
      </c>
      <c r="B47" s="1417" t="s">
        <v>11037</v>
      </c>
      <c r="C47" s="485"/>
      <c r="D47" s="493">
        <v>50.0</v>
      </c>
      <c r="E47" s="1418" t="s">
        <v>11038</v>
      </c>
      <c r="F47" s="1419" t="s">
        <v>11039</v>
      </c>
      <c r="G47" s="1425">
        <v>2.037719076796E12</v>
      </c>
      <c r="H47" s="1417">
        <v>409.0</v>
      </c>
      <c r="I47" s="1410">
        <v>0.3</v>
      </c>
      <c r="J47" s="839">
        <f t="shared" si="1"/>
        <v>286</v>
      </c>
      <c r="K47" s="744" t="s">
        <v>11040</v>
      </c>
      <c r="L47" s="696"/>
      <c r="M47" s="1427"/>
      <c r="N47" s="1415"/>
      <c r="O47" s="1415"/>
      <c r="P47" s="1415"/>
      <c r="Q47" s="1415"/>
      <c r="R47" s="1415"/>
      <c r="S47" s="1415"/>
      <c r="T47" s="1399"/>
      <c r="U47" s="1399"/>
      <c r="V47" s="1399"/>
      <c r="W47" s="1399"/>
      <c r="X47" s="1399"/>
      <c r="Y47" s="1396" t="s">
        <v>10852</v>
      </c>
      <c r="Z47" s="1396">
        <v>30.0</v>
      </c>
      <c r="AA47" s="1396">
        <v>7.0</v>
      </c>
      <c r="AB47" s="1396">
        <v>2.0</v>
      </c>
      <c r="AC47" s="1396">
        <v>9.0</v>
      </c>
      <c r="AD47" s="1399"/>
      <c r="AE47" s="1396">
        <v>30.0</v>
      </c>
      <c r="AF47" s="1396">
        <v>7.0</v>
      </c>
      <c r="AG47" s="1396">
        <v>2.0</v>
      </c>
      <c r="AH47" s="1396">
        <v>9.0</v>
      </c>
      <c r="AI47" s="1399"/>
      <c r="AJ47" s="1399"/>
      <c r="AK47" s="1399"/>
      <c r="AL47" s="1399"/>
      <c r="AM47" s="1399"/>
      <c r="AN47" s="1399"/>
      <c r="AO47" s="1399"/>
      <c r="AP47" s="1399"/>
      <c r="AQ47" s="1399"/>
      <c r="AR47" s="1399"/>
      <c r="AS47" s="1399"/>
      <c r="AT47" s="1399"/>
      <c r="AU47" s="1399"/>
      <c r="AV47" s="1399"/>
      <c r="AW47" s="1399"/>
      <c r="AX47" s="1399"/>
      <c r="AY47" s="1399"/>
      <c r="AZ47" s="1399"/>
      <c r="BA47" s="1399"/>
      <c r="BB47" s="1399"/>
      <c r="BC47" s="1399"/>
      <c r="BD47" s="1399"/>
      <c r="BE47" s="1399"/>
      <c r="BF47" s="1399"/>
      <c r="BG47" s="1399"/>
      <c r="BH47" s="1399"/>
      <c r="BI47" s="1399"/>
      <c r="BJ47" s="1399"/>
      <c r="BK47" s="1399"/>
      <c r="BL47" s="1399"/>
      <c r="BM47" s="1399"/>
      <c r="BN47" s="1399"/>
      <c r="BO47" s="1399"/>
      <c r="BP47" s="1399"/>
      <c r="BQ47" s="1399"/>
      <c r="BR47" s="1399"/>
      <c r="BS47" s="1400"/>
      <c r="BT47" s="1400"/>
      <c r="BU47" s="1400"/>
      <c r="BV47" s="1400"/>
      <c r="BW47" s="1400"/>
      <c r="BX47" s="1400"/>
      <c r="BY47" s="1400"/>
      <c r="BZ47" s="1400"/>
      <c r="CA47" s="1400"/>
      <c r="CB47" s="1400"/>
      <c r="CC47" s="1401" t="s">
        <v>6577</v>
      </c>
      <c r="CD47" s="1400"/>
      <c r="CE47" s="1400"/>
    </row>
    <row r="48">
      <c r="A48" s="1416" t="s">
        <v>8641</v>
      </c>
      <c r="B48" s="1417" t="s">
        <v>11041</v>
      </c>
      <c r="C48" s="485"/>
      <c r="D48" s="493">
        <v>50.0</v>
      </c>
      <c r="E48" s="1419" t="s">
        <v>11042</v>
      </c>
      <c r="F48" s="1419" t="s">
        <v>11043</v>
      </c>
      <c r="G48" s="1425">
        <v>2.037719077687E12</v>
      </c>
      <c r="H48" s="1417">
        <v>409.0</v>
      </c>
      <c r="I48" s="1410">
        <v>0.3</v>
      </c>
      <c r="J48" s="839">
        <f t="shared" si="1"/>
        <v>286</v>
      </c>
      <c r="K48" s="744" t="s">
        <v>8398</v>
      </c>
      <c r="L48" s="696"/>
      <c r="M48" s="1427"/>
      <c r="N48" s="1415"/>
      <c r="O48" s="1415"/>
      <c r="P48" s="1415"/>
      <c r="Q48" s="1415"/>
      <c r="R48" s="1415"/>
      <c r="S48" s="1415"/>
      <c r="T48" s="1399"/>
      <c r="U48" s="1399"/>
      <c r="V48" s="1399"/>
      <c r="W48" s="1399"/>
      <c r="X48" s="1399"/>
      <c r="Y48" s="1396" t="s">
        <v>10852</v>
      </c>
      <c r="Z48" s="1396">
        <v>30.0</v>
      </c>
      <c r="AA48" s="1396">
        <v>7.0</v>
      </c>
      <c r="AB48" s="1396">
        <v>2.0</v>
      </c>
      <c r="AC48" s="1396">
        <v>9.0</v>
      </c>
      <c r="AD48" s="1399"/>
      <c r="AE48" s="1396">
        <v>30.0</v>
      </c>
      <c r="AF48" s="1396">
        <v>7.0</v>
      </c>
      <c r="AG48" s="1396">
        <v>2.0</v>
      </c>
      <c r="AH48" s="1396">
        <v>9.0</v>
      </c>
      <c r="AI48" s="1399"/>
      <c r="AJ48" s="1399"/>
      <c r="AK48" s="1399"/>
      <c r="AL48" s="1399"/>
      <c r="AM48" s="1399"/>
      <c r="AN48" s="1399"/>
      <c r="AO48" s="1399"/>
      <c r="AP48" s="1399"/>
      <c r="AQ48" s="1399"/>
      <c r="AR48" s="1399"/>
      <c r="AS48" s="1399"/>
      <c r="AT48" s="1399"/>
      <c r="AU48" s="1399"/>
      <c r="AV48" s="1399"/>
      <c r="AW48" s="1399"/>
      <c r="AX48" s="1399"/>
      <c r="AY48" s="1399"/>
      <c r="AZ48" s="1399"/>
      <c r="BA48" s="1399"/>
      <c r="BB48" s="1399"/>
      <c r="BC48" s="1399"/>
      <c r="BD48" s="1399"/>
      <c r="BE48" s="1399"/>
      <c r="BF48" s="1399"/>
      <c r="BG48" s="1399"/>
      <c r="BH48" s="1399"/>
      <c r="BI48" s="1399"/>
      <c r="BJ48" s="1399"/>
      <c r="BK48" s="1399"/>
      <c r="BL48" s="1399"/>
      <c r="BM48" s="1399"/>
      <c r="BN48" s="1399"/>
      <c r="BO48" s="1399"/>
      <c r="BP48" s="1399"/>
      <c r="BQ48" s="1399"/>
      <c r="BR48" s="1399"/>
      <c r="BS48" s="1400"/>
      <c r="BT48" s="1400"/>
      <c r="BU48" s="1400"/>
      <c r="BV48" s="1400"/>
      <c r="BW48" s="1400"/>
      <c r="BX48" s="1400"/>
      <c r="BY48" s="1400"/>
      <c r="BZ48" s="1400"/>
      <c r="CA48" s="1400"/>
      <c r="CB48" s="1400"/>
      <c r="CC48" s="1401" t="s">
        <v>6577</v>
      </c>
      <c r="CD48" s="1400"/>
      <c r="CE48" s="1400"/>
    </row>
    <row r="49">
      <c r="A49" s="1393"/>
      <c r="B49" s="1411" t="s">
        <v>11044</v>
      </c>
      <c r="C49" s="485"/>
      <c r="D49" s="493">
        <v>50.0</v>
      </c>
      <c r="E49" s="1402" t="s">
        <v>11045</v>
      </c>
      <c r="F49" s="1395" t="s">
        <v>11046</v>
      </c>
      <c r="G49" s="1412">
        <v>2.037719078141E12</v>
      </c>
      <c r="H49" s="1405">
        <v>409.0</v>
      </c>
      <c r="I49" s="1410">
        <v>0.3</v>
      </c>
      <c r="J49" s="839">
        <f t="shared" si="1"/>
        <v>286</v>
      </c>
      <c r="K49" s="412" t="s">
        <v>11047</v>
      </c>
      <c r="L49" s="1414" t="s">
        <v>11048</v>
      </c>
      <c r="M49" s="1414" t="s">
        <v>11049</v>
      </c>
      <c r="N49" s="1415"/>
      <c r="O49" s="1415"/>
      <c r="P49" s="1415"/>
      <c r="Q49" s="1415"/>
      <c r="R49" s="1415"/>
      <c r="S49" s="1415"/>
      <c r="T49" s="1399"/>
      <c r="U49" s="1399"/>
      <c r="V49" s="1399"/>
      <c r="W49" s="1399"/>
      <c r="X49" s="1399"/>
      <c r="Y49" s="1396" t="s">
        <v>10852</v>
      </c>
      <c r="Z49" s="1396">
        <v>30.0</v>
      </c>
      <c r="AA49" s="1396">
        <v>7.0</v>
      </c>
      <c r="AB49" s="1396">
        <v>2.0</v>
      </c>
      <c r="AC49" s="1396">
        <v>9.0</v>
      </c>
      <c r="AD49" s="1399"/>
      <c r="AE49" s="1396">
        <v>30.0</v>
      </c>
      <c r="AF49" s="1396">
        <v>7.0</v>
      </c>
      <c r="AG49" s="1396">
        <v>2.0</v>
      </c>
      <c r="AH49" s="1396">
        <v>9.0</v>
      </c>
      <c r="AI49" s="1399"/>
      <c r="AJ49" s="1399"/>
      <c r="AK49" s="1399"/>
      <c r="AL49" s="1399"/>
      <c r="AM49" s="1399"/>
      <c r="AN49" s="1399"/>
      <c r="AO49" s="1399"/>
      <c r="AP49" s="1399"/>
      <c r="AQ49" s="1399"/>
      <c r="AR49" s="1399"/>
      <c r="AS49" s="1399"/>
      <c r="AT49" s="1399"/>
      <c r="AU49" s="1399"/>
      <c r="AV49" s="1399"/>
      <c r="AW49" s="1399"/>
      <c r="AX49" s="1399"/>
      <c r="AY49" s="1399"/>
      <c r="AZ49" s="1399"/>
      <c r="BA49" s="1399"/>
      <c r="BB49" s="1399"/>
      <c r="BC49" s="1399"/>
      <c r="BD49" s="1399"/>
      <c r="BE49" s="1399"/>
      <c r="BF49" s="1399"/>
      <c r="BG49" s="1399"/>
      <c r="BH49" s="1399"/>
      <c r="BI49" s="1399"/>
      <c r="BJ49" s="1399"/>
      <c r="BK49" s="1399"/>
      <c r="BL49" s="1399"/>
      <c r="BM49" s="1399"/>
      <c r="BN49" s="1399"/>
      <c r="BO49" s="1399"/>
      <c r="BP49" s="1399"/>
      <c r="BQ49" s="1399"/>
      <c r="BR49" s="1399"/>
      <c r="BS49" s="1400"/>
      <c r="BT49" s="1400"/>
      <c r="BU49" s="1400"/>
      <c r="BV49" s="1400"/>
      <c r="BW49" s="1400"/>
      <c r="BX49" s="1400"/>
      <c r="BY49" s="1400"/>
      <c r="BZ49" s="1400"/>
      <c r="CA49" s="1400"/>
      <c r="CB49" s="1400"/>
      <c r="CC49" s="1401" t="s">
        <v>6577</v>
      </c>
      <c r="CD49" s="1400"/>
      <c r="CE49" s="1400"/>
    </row>
    <row r="50">
      <c r="A50" s="1393"/>
      <c r="B50" s="1411" t="s">
        <v>11050</v>
      </c>
      <c r="C50" s="485"/>
      <c r="D50" s="493">
        <v>50.0</v>
      </c>
      <c r="E50" s="1395" t="s">
        <v>11051</v>
      </c>
      <c r="F50" s="1395" t="s">
        <v>11052</v>
      </c>
      <c r="G50" s="1412">
        <v>2.037719078745E12</v>
      </c>
      <c r="H50" s="1405">
        <v>409.0</v>
      </c>
      <c r="I50" s="1410">
        <v>0.3</v>
      </c>
      <c r="J50" s="839">
        <f t="shared" si="1"/>
        <v>286</v>
      </c>
      <c r="K50" s="412" t="s">
        <v>11053</v>
      </c>
      <c r="L50" s="412" t="s">
        <v>11054</v>
      </c>
      <c r="M50" s="1414" t="s">
        <v>11055</v>
      </c>
      <c r="N50" s="1415"/>
      <c r="O50" s="1415"/>
      <c r="P50" s="1415"/>
      <c r="Q50" s="1415"/>
      <c r="R50" s="1415"/>
      <c r="S50" s="1415"/>
      <c r="T50" s="1399"/>
      <c r="U50" s="1399"/>
      <c r="V50" s="1399"/>
      <c r="W50" s="1399"/>
      <c r="X50" s="1399"/>
      <c r="Y50" s="1396" t="s">
        <v>10852</v>
      </c>
      <c r="Z50" s="1396">
        <v>30.0</v>
      </c>
      <c r="AA50" s="1396">
        <v>7.0</v>
      </c>
      <c r="AB50" s="1396">
        <v>2.0</v>
      </c>
      <c r="AC50" s="1396">
        <v>9.0</v>
      </c>
      <c r="AD50" s="1399"/>
      <c r="AE50" s="1396">
        <v>30.0</v>
      </c>
      <c r="AF50" s="1396">
        <v>7.0</v>
      </c>
      <c r="AG50" s="1396">
        <v>2.0</v>
      </c>
      <c r="AH50" s="1396">
        <v>9.0</v>
      </c>
      <c r="AI50" s="1399"/>
      <c r="AJ50" s="1399"/>
      <c r="AK50" s="1399"/>
      <c r="AL50" s="1399"/>
      <c r="AM50" s="1399"/>
      <c r="AN50" s="1399"/>
      <c r="AO50" s="1399"/>
      <c r="AP50" s="1399"/>
      <c r="AQ50" s="1399"/>
      <c r="AR50" s="1399"/>
      <c r="AS50" s="1399"/>
      <c r="AT50" s="1399"/>
      <c r="AU50" s="1399"/>
      <c r="AV50" s="1399"/>
      <c r="AW50" s="1399"/>
      <c r="AX50" s="1399"/>
      <c r="AY50" s="1399"/>
      <c r="AZ50" s="1399"/>
      <c r="BA50" s="1399"/>
      <c r="BB50" s="1399"/>
      <c r="BC50" s="1399"/>
      <c r="BD50" s="1399"/>
      <c r="BE50" s="1399"/>
      <c r="BF50" s="1399"/>
      <c r="BG50" s="1399"/>
      <c r="BH50" s="1399"/>
      <c r="BI50" s="1399"/>
      <c r="BJ50" s="1399"/>
      <c r="BK50" s="1399"/>
      <c r="BL50" s="1399"/>
      <c r="BM50" s="1399"/>
      <c r="BN50" s="1399"/>
      <c r="BO50" s="1399"/>
      <c r="BP50" s="1399"/>
      <c r="BQ50" s="1399"/>
      <c r="BR50" s="1399"/>
      <c r="BS50" s="1400"/>
      <c r="BT50" s="1400"/>
      <c r="BU50" s="1400"/>
      <c r="BV50" s="1400"/>
      <c r="BW50" s="1400"/>
      <c r="BX50" s="1400"/>
      <c r="BY50" s="1400"/>
      <c r="BZ50" s="1400"/>
      <c r="CA50" s="1400"/>
      <c r="CB50" s="1400"/>
      <c r="CC50" s="1401" t="s">
        <v>6577</v>
      </c>
      <c r="CD50" s="1400"/>
      <c r="CE50" s="1400"/>
    </row>
    <row r="51">
      <c r="A51" s="1416" t="s">
        <v>8641</v>
      </c>
      <c r="B51" s="1420" t="s">
        <v>11056</v>
      </c>
      <c r="C51" s="485"/>
      <c r="D51" s="493">
        <v>50.0</v>
      </c>
      <c r="E51" s="1428" t="s">
        <v>11057</v>
      </c>
      <c r="F51" s="1429"/>
      <c r="G51" s="1425">
        <v>2.037719079926E12</v>
      </c>
      <c r="H51" s="1430"/>
      <c r="I51" s="1430"/>
      <c r="J51" s="839">
        <f t="shared" si="1"/>
        <v>0</v>
      </c>
      <c r="K51" s="744" t="s">
        <v>11058</v>
      </c>
      <c r="L51" s="696"/>
      <c r="M51" s="1427"/>
      <c r="N51" s="1415"/>
      <c r="O51" s="1415"/>
      <c r="P51" s="1415"/>
      <c r="Q51" s="1415"/>
      <c r="R51" s="1415"/>
      <c r="S51" s="1415"/>
      <c r="T51" s="1399"/>
      <c r="U51" s="1399"/>
      <c r="V51" s="1399"/>
      <c r="W51" s="1399"/>
      <c r="X51" s="1399"/>
      <c r="Y51" s="1396" t="s">
        <v>10852</v>
      </c>
      <c r="Z51" s="1396">
        <v>30.0</v>
      </c>
      <c r="AA51" s="1396">
        <v>7.0</v>
      </c>
      <c r="AB51" s="1396">
        <v>2.0</v>
      </c>
      <c r="AC51" s="1396">
        <v>9.0</v>
      </c>
      <c r="AD51" s="1399"/>
      <c r="AE51" s="1396">
        <v>30.0</v>
      </c>
      <c r="AF51" s="1396">
        <v>7.0</v>
      </c>
      <c r="AG51" s="1396">
        <v>2.0</v>
      </c>
      <c r="AH51" s="1396">
        <v>9.0</v>
      </c>
      <c r="AI51" s="1399"/>
      <c r="AJ51" s="1399"/>
      <c r="AK51" s="1399"/>
      <c r="AL51" s="1399"/>
      <c r="AM51" s="1399"/>
      <c r="AN51" s="1399"/>
      <c r="AO51" s="1399"/>
      <c r="AP51" s="1399"/>
      <c r="AQ51" s="1399"/>
      <c r="AR51" s="1399"/>
      <c r="AS51" s="1399"/>
      <c r="AT51" s="1399"/>
      <c r="AU51" s="1399"/>
      <c r="AV51" s="1399"/>
      <c r="AW51" s="1399"/>
      <c r="AX51" s="1399"/>
      <c r="AY51" s="1399"/>
      <c r="AZ51" s="1399"/>
      <c r="BA51" s="1399"/>
      <c r="BB51" s="1399"/>
      <c r="BC51" s="1399"/>
      <c r="BD51" s="1399"/>
      <c r="BE51" s="1399"/>
      <c r="BF51" s="1399"/>
      <c r="BG51" s="1399"/>
      <c r="BH51" s="1399"/>
      <c r="BI51" s="1399"/>
      <c r="BJ51" s="1399"/>
      <c r="BK51" s="1399"/>
      <c r="BL51" s="1399"/>
      <c r="BM51" s="1399"/>
      <c r="BN51" s="1399"/>
      <c r="BO51" s="1399"/>
      <c r="BP51" s="1399"/>
      <c r="BQ51" s="1399"/>
      <c r="BR51" s="1399"/>
      <c r="BS51" s="1400"/>
      <c r="BT51" s="1400"/>
      <c r="BU51" s="1400"/>
      <c r="BV51" s="1400"/>
      <c r="BW51" s="1400"/>
      <c r="BX51" s="1400"/>
      <c r="BY51" s="1400"/>
      <c r="BZ51" s="1400"/>
      <c r="CA51" s="1400"/>
      <c r="CB51" s="1400"/>
      <c r="CC51" s="1401" t="s">
        <v>6577</v>
      </c>
      <c r="CD51" s="1400"/>
      <c r="CE51" s="1400"/>
    </row>
    <row r="52">
      <c r="A52" s="1416" t="s">
        <v>8641</v>
      </c>
      <c r="B52" s="1420" t="s">
        <v>11056</v>
      </c>
      <c r="C52" s="485"/>
      <c r="D52" s="493">
        <v>50.0</v>
      </c>
      <c r="E52" s="1419" t="s">
        <v>11059</v>
      </c>
      <c r="F52" s="1431"/>
      <c r="G52" s="1425">
        <v>2.037719080304E12</v>
      </c>
      <c r="H52" s="1430"/>
      <c r="I52" s="1430"/>
      <c r="J52" s="839">
        <f t="shared" si="1"/>
        <v>0</v>
      </c>
      <c r="K52" s="744" t="s">
        <v>11060</v>
      </c>
      <c r="L52" s="696"/>
      <c r="M52" s="1427"/>
      <c r="N52" s="1415"/>
      <c r="O52" s="1415"/>
      <c r="P52" s="1415"/>
      <c r="Q52" s="1415"/>
      <c r="R52" s="1415"/>
      <c r="S52" s="1415"/>
      <c r="T52" s="1399"/>
      <c r="U52" s="1399"/>
      <c r="V52" s="1399"/>
      <c r="W52" s="1399"/>
      <c r="X52" s="1399"/>
      <c r="Y52" s="1396" t="s">
        <v>10852</v>
      </c>
      <c r="Z52" s="1396">
        <v>30.0</v>
      </c>
      <c r="AA52" s="1396">
        <v>7.0</v>
      </c>
      <c r="AB52" s="1396">
        <v>2.0</v>
      </c>
      <c r="AC52" s="1396">
        <v>9.0</v>
      </c>
      <c r="AD52" s="1399"/>
      <c r="AE52" s="1396">
        <v>30.0</v>
      </c>
      <c r="AF52" s="1396">
        <v>7.0</v>
      </c>
      <c r="AG52" s="1396">
        <v>2.0</v>
      </c>
      <c r="AH52" s="1396">
        <v>9.0</v>
      </c>
      <c r="AI52" s="1399"/>
      <c r="AJ52" s="1399"/>
      <c r="AK52" s="1399"/>
      <c r="AL52" s="1399"/>
      <c r="AM52" s="1399"/>
      <c r="AN52" s="1399"/>
      <c r="AO52" s="1399"/>
      <c r="AP52" s="1399"/>
      <c r="AQ52" s="1399"/>
      <c r="AR52" s="1399"/>
      <c r="AS52" s="1399"/>
      <c r="AT52" s="1399"/>
      <c r="AU52" s="1399"/>
      <c r="AV52" s="1399"/>
      <c r="AW52" s="1399"/>
      <c r="AX52" s="1399"/>
      <c r="AY52" s="1399"/>
      <c r="AZ52" s="1399"/>
      <c r="BA52" s="1399"/>
      <c r="BB52" s="1399"/>
      <c r="BC52" s="1399"/>
      <c r="BD52" s="1399"/>
      <c r="BE52" s="1399"/>
      <c r="BF52" s="1399"/>
      <c r="BG52" s="1399"/>
      <c r="BH52" s="1399"/>
      <c r="BI52" s="1399"/>
      <c r="BJ52" s="1399"/>
      <c r="BK52" s="1399"/>
      <c r="BL52" s="1399"/>
      <c r="BM52" s="1399"/>
      <c r="BN52" s="1399"/>
      <c r="BO52" s="1399"/>
      <c r="BP52" s="1399"/>
      <c r="BQ52" s="1399"/>
      <c r="BR52" s="1399"/>
      <c r="BS52" s="1400"/>
      <c r="BT52" s="1400"/>
      <c r="BU52" s="1400"/>
      <c r="BV52" s="1400"/>
      <c r="BW52" s="1400"/>
      <c r="BX52" s="1400"/>
      <c r="BY52" s="1400"/>
      <c r="BZ52" s="1400"/>
      <c r="CA52" s="1400"/>
      <c r="CB52" s="1400"/>
      <c r="CC52" s="1401" t="s">
        <v>6577</v>
      </c>
      <c r="CD52" s="1400"/>
      <c r="CE52" s="1400"/>
    </row>
    <row r="53">
      <c r="A53" s="1416" t="s">
        <v>8641</v>
      </c>
      <c r="B53" s="1417" t="s">
        <v>11061</v>
      </c>
      <c r="C53" s="485"/>
      <c r="D53" s="493">
        <v>50.0</v>
      </c>
      <c r="E53" s="1428" t="s">
        <v>11062</v>
      </c>
      <c r="F53" s="1429"/>
      <c r="G53" s="1425">
        <v>2.037719080731E12</v>
      </c>
      <c r="H53" s="1417">
        <v>352.0</v>
      </c>
      <c r="I53" s="1432">
        <v>0.3</v>
      </c>
      <c r="J53" s="839">
        <f t="shared" si="1"/>
        <v>246</v>
      </c>
      <c r="K53" s="744" t="s">
        <v>11063</v>
      </c>
      <c r="L53" s="696"/>
      <c r="M53" s="1427"/>
      <c r="N53" s="1415"/>
      <c r="O53" s="1415"/>
      <c r="P53" s="1415"/>
      <c r="Q53" s="1415"/>
      <c r="R53" s="1415"/>
      <c r="S53" s="1415"/>
      <c r="T53" s="1399"/>
      <c r="U53" s="1399"/>
      <c r="V53" s="1399"/>
      <c r="W53" s="1399"/>
      <c r="X53" s="1399"/>
      <c r="Y53" s="1396" t="s">
        <v>10852</v>
      </c>
      <c r="Z53" s="1396">
        <v>30.0</v>
      </c>
      <c r="AA53" s="1396">
        <v>7.0</v>
      </c>
      <c r="AB53" s="1396">
        <v>2.0</v>
      </c>
      <c r="AC53" s="1396">
        <v>9.0</v>
      </c>
      <c r="AD53" s="1399"/>
      <c r="AE53" s="1396">
        <v>30.0</v>
      </c>
      <c r="AF53" s="1396">
        <v>7.0</v>
      </c>
      <c r="AG53" s="1396">
        <v>2.0</v>
      </c>
      <c r="AH53" s="1396">
        <v>9.0</v>
      </c>
      <c r="AI53" s="1399"/>
      <c r="AJ53" s="1399"/>
      <c r="AK53" s="1399"/>
      <c r="AL53" s="1399"/>
      <c r="AM53" s="1399"/>
      <c r="AN53" s="1399"/>
      <c r="AO53" s="1399"/>
      <c r="AP53" s="1399"/>
      <c r="AQ53" s="1399"/>
      <c r="AR53" s="1399"/>
      <c r="AS53" s="1399"/>
      <c r="AT53" s="1399"/>
      <c r="AU53" s="1399"/>
      <c r="AV53" s="1399"/>
      <c r="AW53" s="1399"/>
      <c r="AX53" s="1399"/>
      <c r="AY53" s="1399"/>
      <c r="AZ53" s="1399"/>
      <c r="BA53" s="1399"/>
      <c r="BB53" s="1399"/>
      <c r="BC53" s="1399"/>
      <c r="BD53" s="1399"/>
      <c r="BE53" s="1399"/>
      <c r="BF53" s="1399"/>
      <c r="BG53" s="1399"/>
      <c r="BH53" s="1399"/>
      <c r="BI53" s="1399"/>
      <c r="BJ53" s="1399"/>
      <c r="BK53" s="1399"/>
      <c r="BL53" s="1399"/>
      <c r="BM53" s="1399"/>
      <c r="BN53" s="1399"/>
      <c r="BO53" s="1399"/>
      <c r="BP53" s="1399"/>
      <c r="BQ53" s="1399"/>
      <c r="BR53" s="1399"/>
      <c r="BS53" s="1400"/>
      <c r="BT53" s="1400"/>
      <c r="BU53" s="1400"/>
      <c r="BV53" s="1400"/>
      <c r="BW53" s="1400"/>
      <c r="BX53" s="1400"/>
      <c r="BY53" s="1400"/>
      <c r="BZ53" s="1400"/>
      <c r="CA53" s="1400"/>
      <c r="CB53" s="1400"/>
      <c r="CC53" s="1401" t="s">
        <v>6577</v>
      </c>
      <c r="CD53" s="1400"/>
      <c r="CE53" s="1400"/>
    </row>
    <row r="54">
      <c r="A54" s="1416" t="s">
        <v>11064</v>
      </c>
      <c r="B54" s="1433" t="s">
        <v>11065</v>
      </c>
      <c r="C54" s="485"/>
      <c r="D54" s="493">
        <v>50.0</v>
      </c>
      <c r="E54" s="1420" t="s">
        <v>11066</v>
      </c>
      <c r="F54" s="1429"/>
      <c r="G54" s="1425">
        <v>2.037719082315E12</v>
      </c>
      <c r="H54" s="1417">
        <v>231.0</v>
      </c>
      <c r="I54" s="1432">
        <v>0.3</v>
      </c>
      <c r="J54" s="839">
        <f t="shared" si="1"/>
        <v>162</v>
      </c>
      <c r="K54" s="744" t="s">
        <v>11067</v>
      </c>
      <c r="L54" s="696"/>
      <c r="M54" s="1427"/>
      <c r="N54" s="1415"/>
      <c r="O54" s="1415"/>
      <c r="P54" s="1415"/>
      <c r="Q54" s="1415"/>
      <c r="R54" s="1415"/>
      <c r="S54" s="1415"/>
      <c r="T54" s="1399"/>
      <c r="U54" s="1399"/>
      <c r="V54" s="1399"/>
      <c r="W54" s="1399"/>
      <c r="X54" s="1399"/>
      <c r="Y54" s="1396" t="s">
        <v>10852</v>
      </c>
      <c r="Z54" s="1396">
        <v>30.0</v>
      </c>
      <c r="AA54" s="1396">
        <v>7.0</v>
      </c>
      <c r="AB54" s="1396">
        <v>2.0</v>
      </c>
      <c r="AC54" s="1396">
        <v>9.0</v>
      </c>
      <c r="AD54" s="1399"/>
      <c r="AE54" s="1396">
        <v>30.0</v>
      </c>
      <c r="AF54" s="1396">
        <v>7.0</v>
      </c>
      <c r="AG54" s="1396">
        <v>2.0</v>
      </c>
      <c r="AH54" s="1396">
        <v>9.0</v>
      </c>
      <c r="AI54" s="1399"/>
      <c r="AJ54" s="1399"/>
      <c r="AK54" s="1399"/>
      <c r="AL54" s="1399"/>
      <c r="AM54" s="1399"/>
      <c r="AN54" s="1399"/>
      <c r="AO54" s="1399"/>
      <c r="AP54" s="1399"/>
      <c r="AQ54" s="1399"/>
      <c r="AR54" s="1399"/>
      <c r="AS54" s="1399"/>
      <c r="AT54" s="1399"/>
      <c r="AU54" s="1399"/>
      <c r="AV54" s="1399"/>
      <c r="AW54" s="1399"/>
      <c r="AX54" s="1399"/>
      <c r="AY54" s="1399"/>
      <c r="AZ54" s="1399"/>
      <c r="BA54" s="1399"/>
      <c r="BB54" s="1399"/>
      <c r="BC54" s="1399"/>
      <c r="BD54" s="1399"/>
      <c r="BE54" s="1399"/>
      <c r="BF54" s="1399"/>
      <c r="BG54" s="1399"/>
      <c r="BH54" s="1399"/>
      <c r="BI54" s="1399"/>
      <c r="BJ54" s="1399"/>
      <c r="BK54" s="1399"/>
      <c r="BL54" s="1399"/>
      <c r="BM54" s="1399"/>
      <c r="BN54" s="1399"/>
      <c r="BO54" s="1399"/>
      <c r="BP54" s="1399"/>
      <c r="BQ54" s="1399"/>
      <c r="BR54" s="1399"/>
      <c r="BS54" s="1400"/>
      <c r="BT54" s="1400"/>
      <c r="BU54" s="1400"/>
      <c r="BV54" s="1400"/>
      <c r="BW54" s="1400"/>
      <c r="BX54" s="1400"/>
      <c r="BY54" s="1400"/>
      <c r="BZ54" s="1400"/>
      <c r="CA54" s="1400"/>
      <c r="CB54" s="1400"/>
      <c r="CC54" s="1401" t="s">
        <v>6577</v>
      </c>
      <c r="CD54" s="1400"/>
      <c r="CE54" s="1400"/>
    </row>
    <row r="55">
      <c r="A55" s="1416" t="s">
        <v>8641</v>
      </c>
      <c r="B55" s="1417" t="s">
        <v>11068</v>
      </c>
      <c r="C55" s="485"/>
      <c r="D55" s="493">
        <v>50.0</v>
      </c>
      <c r="E55" s="1428" t="s">
        <v>11069</v>
      </c>
      <c r="F55" s="1429"/>
      <c r="G55" s="1425">
        <v>2.037719083282E12</v>
      </c>
      <c r="H55" s="1417">
        <v>258.0</v>
      </c>
      <c r="I55" s="1432">
        <v>0.3</v>
      </c>
      <c r="J55" s="839">
        <f t="shared" si="1"/>
        <v>181</v>
      </c>
      <c r="K55" s="744" t="s">
        <v>11070</v>
      </c>
      <c r="L55" s="696"/>
      <c r="M55" s="1427"/>
      <c r="N55" s="1415"/>
      <c r="O55" s="1415"/>
      <c r="P55" s="1415"/>
      <c r="Q55" s="1415"/>
      <c r="R55" s="1415"/>
      <c r="S55" s="1415"/>
      <c r="T55" s="1399"/>
      <c r="U55" s="1399"/>
      <c r="V55" s="1399"/>
      <c r="W55" s="1399"/>
      <c r="X55" s="1399"/>
      <c r="Y55" s="1399"/>
      <c r="Z55" s="1399"/>
      <c r="AA55" s="1399"/>
      <c r="AB55" s="1399"/>
      <c r="AC55" s="1399"/>
      <c r="AD55" s="1399"/>
      <c r="AE55" s="1399"/>
      <c r="AF55" s="1399"/>
      <c r="AG55" s="1399"/>
      <c r="AH55" s="1399"/>
      <c r="AI55" s="1399"/>
      <c r="AJ55" s="1399"/>
      <c r="AK55" s="1399"/>
      <c r="AL55" s="1399"/>
      <c r="AM55" s="1399"/>
      <c r="AN55" s="1399"/>
      <c r="AO55" s="1399"/>
      <c r="AP55" s="1399"/>
      <c r="AQ55" s="1399"/>
      <c r="AR55" s="1399"/>
      <c r="AS55" s="1399"/>
      <c r="AT55" s="1399"/>
      <c r="AU55" s="1399"/>
      <c r="AV55" s="1399"/>
      <c r="AW55" s="1399"/>
      <c r="AX55" s="1399"/>
      <c r="AY55" s="1399"/>
      <c r="AZ55" s="1399"/>
      <c r="BA55" s="1399"/>
      <c r="BB55" s="1399"/>
      <c r="BC55" s="1399"/>
      <c r="BD55" s="1399"/>
      <c r="BE55" s="1399"/>
      <c r="BF55" s="1399"/>
      <c r="BG55" s="1399"/>
      <c r="BH55" s="1399"/>
      <c r="BI55" s="1399"/>
      <c r="BJ55" s="1399"/>
      <c r="BK55" s="1399"/>
      <c r="BL55" s="1399"/>
      <c r="BM55" s="1399"/>
      <c r="BN55" s="1399"/>
      <c r="BO55" s="1399"/>
      <c r="BP55" s="1399"/>
      <c r="BQ55" s="1399"/>
      <c r="BR55" s="1399"/>
      <c r="BS55" s="1400"/>
      <c r="BT55" s="1400"/>
      <c r="BU55" s="1400"/>
      <c r="BV55" s="1400"/>
      <c r="BW55" s="1400"/>
      <c r="BX55" s="1400"/>
      <c r="BY55" s="1400"/>
      <c r="BZ55" s="1400"/>
      <c r="CA55" s="1400"/>
      <c r="CB55" s="1400"/>
      <c r="CC55" s="1401" t="s">
        <v>6577</v>
      </c>
      <c r="CD55" s="1400"/>
      <c r="CE55" s="1400"/>
    </row>
    <row r="56" hidden="1">
      <c r="A56" s="1416" t="s">
        <v>8641</v>
      </c>
      <c r="B56" s="1417" t="s">
        <v>11071</v>
      </c>
      <c r="C56" s="1434"/>
      <c r="D56" s="1404">
        <v>50.0</v>
      </c>
      <c r="E56" s="1420" t="s">
        <v>11072</v>
      </c>
      <c r="F56" s="1429"/>
      <c r="G56" s="1425">
        <v>2.037719083909E12</v>
      </c>
      <c r="H56" s="1405">
        <v>825.0</v>
      </c>
      <c r="I56" s="1432">
        <v>0.3</v>
      </c>
      <c r="J56" s="839">
        <f t="shared" si="1"/>
        <v>578</v>
      </c>
      <c r="K56" s="744" t="s">
        <v>8545</v>
      </c>
      <c r="L56" s="696"/>
      <c r="M56" s="1427"/>
      <c r="N56" s="1415"/>
      <c r="O56" s="1415"/>
      <c r="P56" s="1415"/>
      <c r="Q56" s="1415"/>
      <c r="R56" s="1415"/>
      <c r="S56" s="1415"/>
      <c r="T56" s="1399"/>
      <c r="U56" s="1399"/>
      <c r="V56" s="1399"/>
      <c r="W56" s="1399"/>
      <c r="X56" s="1399"/>
      <c r="Y56" s="1399"/>
      <c r="Z56" s="1399"/>
      <c r="AA56" s="1399"/>
      <c r="AB56" s="1399"/>
      <c r="AC56" s="1399"/>
      <c r="AD56" s="1399"/>
      <c r="AE56" s="1399"/>
      <c r="AF56" s="1399"/>
      <c r="AG56" s="1399"/>
      <c r="AH56" s="1399"/>
      <c r="AI56" s="1399"/>
      <c r="AJ56" s="1399"/>
      <c r="AK56" s="1399"/>
      <c r="AL56" s="1399"/>
      <c r="AM56" s="1399"/>
      <c r="AN56" s="1399"/>
      <c r="AO56" s="1399"/>
      <c r="AP56" s="1399"/>
      <c r="AQ56" s="1399"/>
      <c r="AR56" s="1399"/>
      <c r="AS56" s="1399"/>
      <c r="AT56" s="1399"/>
      <c r="AU56" s="1399"/>
      <c r="AV56" s="1399"/>
      <c r="AW56" s="1399"/>
      <c r="AX56" s="1399"/>
      <c r="AY56" s="1399"/>
      <c r="AZ56" s="1399"/>
      <c r="BA56" s="1399"/>
      <c r="BB56" s="1399"/>
      <c r="BC56" s="1399"/>
      <c r="BD56" s="1399"/>
      <c r="BE56" s="1399"/>
      <c r="BF56" s="1399"/>
      <c r="BG56" s="1399"/>
      <c r="BH56" s="1399"/>
      <c r="BI56" s="1399"/>
      <c r="BJ56" s="1399"/>
      <c r="BK56" s="1399"/>
      <c r="BL56" s="1399"/>
      <c r="BM56" s="1399"/>
      <c r="BN56" s="1399"/>
      <c r="BO56" s="1399"/>
      <c r="BP56" s="1399"/>
      <c r="BQ56" s="1399"/>
      <c r="BR56" s="1399"/>
      <c r="BS56" s="1400"/>
      <c r="BT56" s="1400"/>
      <c r="BU56" s="1400"/>
      <c r="BV56" s="1400"/>
      <c r="BW56" s="1400"/>
      <c r="BX56" s="1400"/>
      <c r="BY56" s="1400"/>
      <c r="BZ56" s="1400"/>
      <c r="CA56" s="1400"/>
      <c r="CB56" s="1400"/>
      <c r="CC56" s="1435"/>
      <c r="CD56" s="1400"/>
      <c r="CE56" s="1400"/>
    </row>
    <row r="57">
      <c r="A57" s="1416" t="s">
        <v>8641</v>
      </c>
      <c r="B57" s="1420" t="s">
        <v>11073</v>
      </c>
      <c r="C57" s="485"/>
      <c r="D57" s="493">
        <v>50.0</v>
      </c>
      <c r="E57" s="1428" t="s">
        <v>11074</v>
      </c>
      <c r="F57" s="1429"/>
      <c r="G57" s="1436">
        <v>2.037776510295E12</v>
      </c>
      <c r="H57" s="1420">
        <v>409.0</v>
      </c>
      <c r="I57" s="1437">
        <v>0.4</v>
      </c>
      <c r="J57" s="839">
        <f t="shared" si="1"/>
        <v>245</v>
      </c>
      <c r="K57" s="744" t="s">
        <v>8645</v>
      </c>
      <c r="L57" s="696"/>
      <c r="M57" s="1427"/>
      <c r="N57" s="1415"/>
      <c r="O57" s="1415"/>
      <c r="P57" s="1415"/>
      <c r="Q57" s="1415"/>
      <c r="R57" s="1415"/>
      <c r="S57" s="1415"/>
      <c r="T57" s="1399"/>
      <c r="U57" s="1399"/>
      <c r="V57" s="1399"/>
      <c r="W57" s="1399"/>
      <c r="X57" s="1399"/>
      <c r="Y57" s="1399"/>
      <c r="Z57" s="1399"/>
      <c r="AA57" s="1399"/>
      <c r="AB57" s="1399"/>
      <c r="AC57" s="1399"/>
      <c r="AD57" s="1399"/>
      <c r="AE57" s="1399"/>
      <c r="AF57" s="1399"/>
      <c r="AG57" s="1399"/>
      <c r="AH57" s="1399"/>
      <c r="AI57" s="1399"/>
      <c r="AJ57" s="1399"/>
      <c r="AK57" s="1399"/>
      <c r="AL57" s="1399"/>
      <c r="AM57" s="1399"/>
      <c r="AN57" s="1399"/>
      <c r="AO57" s="1399"/>
      <c r="AP57" s="1399"/>
      <c r="AQ57" s="1399"/>
      <c r="AR57" s="1399"/>
      <c r="AS57" s="1399"/>
      <c r="AT57" s="1399"/>
      <c r="AU57" s="1399"/>
      <c r="AV57" s="1399"/>
      <c r="AW57" s="1399"/>
      <c r="AX57" s="1399"/>
      <c r="AY57" s="1399"/>
      <c r="AZ57" s="1399"/>
      <c r="BA57" s="1399"/>
      <c r="BB57" s="1399"/>
      <c r="BC57" s="1399"/>
      <c r="BD57" s="1399"/>
      <c r="BE57" s="1399"/>
      <c r="BF57" s="1399"/>
      <c r="BG57" s="1399"/>
      <c r="BH57" s="1399"/>
      <c r="BI57" s="1399"/>
      <c r="BJ57" s="1399"/>
      <c r="BK57" s="1399"/>
      <c r="BL57" s="1399"/>
      <c r="BM57" s="1399"/>
      <c r="BN57" s="1399"/>
      <c r="BO57" s="1399"/>
      <c r="BP57" s="1399"/>
      <c r="BQ57" s="1399"/>
      <c r="BR57" s="1399"/>
      <c r="BS57" s="1400"/>
      <c r="BT57" s="1400"/>
      <c r="BU57" s="1400"/>
      <c r="BV57" s="1400"/>
      <c r="BW57" s="1400"/>
      <c r="BX57" s="1400"/>
      <c r="BY57" s="1400"/>
      <c r="BZ57" s="1400"/>
      <c r="CA57" s="1400"/>
      <c r="CB57" s="1400"/>
      <c r="CC57" s="1401" t="s">
        <v>6577</v>
      </c>
      <c r="CD57" s="1400"/>
      <c r="CE57" s="1400"/>
    </row>
    <row r="58">
      <c r="A58" s="1393"/>
      <c r="B58" s="1438" t="s">
        <v>11075</v>
      </c>
      <c r="C58" s="485"/>
      <c r="D58" s="493">
        <v>50.0</v>
      </c>
      <c r="E58" s="1394" t="s">
        <v>11076</v>
      </c>
      <c r="F58" s="1394" t="s">
        <v>11077</v>
      </c>
      <c r="G58" s="1413">
        <v>2.037776515405E12</v>
      </c>
      <c r="H58" s="1394">
        <v>409.0</v>
      </c>
      <c r="I58" s="1437">
        <v>0.4</v>
      </c>
      <c r="J58" s="839">
        <f t="shared" si="1"/>
        <v>245</v>
      </c>
      <c r="K58" s="744" t="s">
        <v>8657</v>
      </c>
      <c r="L58" s="412" t="s">
        <v>11078</v>
      </c>
      <c r="M58" s="1414" t="s">
        <v>11079</v>
      </c>
      <c r="N58" s="1415"/>
      <c r="O58" s="1415"/>
      <c r="P58" s="1415"/>
      <c r="Q58" s="1415"/>
      <c r="R58" s="1415"/>
      <c r="S58" s="1415"/>
      <c r="T58" s="1399"/>
      <c r="U58" s="1399"/>
      <c r="V58" s="1399"/>
      <c r="W58" s="1399"/>
      <c r="X58" s="1399"/>
      <c r="Y58" s="1399"/>
      <c r="Z58" s="1399"/>
      <c r="AA58" s="1399"/>
      <c r="AB58" s="1399"/>
      <c r="AC58" s="1399"/>
      <c r="AD58" s="1399"/>
      <c r="AE58" s="1399"/>
      <c r="AF58" s="1399"/>
      <c r="AG58" s="1399"/>
      <c r="AH58" s="1399"/>
      <c r="AI58" s="1399"/>
      <c r="AJ58" s="1399"/>
      <c r="AK58" s="1399"/>
      <c r="AL58" s="1399"/>
      <c r="AM58" s="1399"/>
      <c r="AN58" s="1399"/>
      <c r="AO58" s="1399"/>
      <c r="AP58" s="1399"/>
      <c r="AQ58" s="1399"/>
      <c r="AR58" s="1399"/>
      <c r="AS58" s="1399"/>
      <c r="AT58" s="1399"/>
      <c r="AU58" s="1399"/>
      <c r="AV58" s="1399"/>
      <c r="AW58" s="1399"/>
      <c r="AX58" s="1399"/>
      <c r="AY58" s="1399"/>
      <c r="AZ58" s="1399"/>
      <c r="BA58" s="1399"/>
      <c r="BB58" s="1399"/>
      <c r="BC58" s="1399"/>
      <c r="BD58" s="1399"/>
      <c r="BE58" s="1399"/>
      <c r="BF58" s="1399"/>
      <c r="BG58" s="1399"/>
      <c r="BH58" s="1399"/>
      <c r="BI58" s="1399"/>
      <c r="BJ58" s="1399"/>
      <c r="BK58" s="1399"/>
      <c r="BL58" s="1399"/>
      <c r="BM58" s="1399"/>
      <c r="BN58" s="1399"/>
      <c r="BO58" s="1399"/>
      <c r="BP58" s="1399"/>
      <c r="BQ58" s="1399"/>
      <c r="BR58" s="1399"/>
      <c r="BS58" s="1400"/>
      <c r="BT58" s="1400"/>
      <c r="BU58" s="1400"/>
      <c r="BV58" s="1400"/>
      <c r="BW58" s="1400"/>
      <c r="BX58" s="1400"/>
      <c r="BY58" s="1400"/>
      <c r="BZ58" s="1400"/>
      <c r="CA58" s="1400"/>
      <c r="CB58" s="1400"/>
      <c r="CC58" s="1401" t="s">
        <v>6577</v>
      </c>
      <c r="CD58" s="1400"/>
      <c r="CE58" s="1400"/>
    </row>
    <row r="59">
      <c r="A59" s="1416" t="s">
        <v>8641</v>
      </c>
      <c r="B59" s="1439" t="s">
        <v>11080</v>
      </c>
      <c r="C59" s="485"/>
      <c r="D59" s="493">
        <v>50.0</v>
      </c>
      <c r="E59" s="1428" t="s">
        <v>11081</v>
      </c>
      <c r="F59" s="1420" t="s">
        <v>11082</v>
      </c>
      <c r="G59" s="1420">
        <v>2.037776516419E12</v>
      </c>
      <c r="H59" s="1394">
        <v>409.0</v>
      </c>
      <c r="I59" s="1437">
        <v>0.4</v>
      </c>
      <c r="J59" s="839">
        <f t="shared" si="1"/>
        <v>245</v>
      </c>
      <c r="K59" s="744" t="s">
        <v>8672</v>
      </c>
      <c r="L59" s="696"/>
      <c r="M59" s="1427"/>
      <c r="N59" s="1415"/>
      <c r="O59" s="1415"/>
      <c r="P59" s="1415"/>
      <c r="Q59" s="1415"/>
      <c r="R59" s="1415"/>
      <c r="S59" s="1415"/>
      <c r="T59" s="1399"/>
      <c r="U59" s="1399"/>
      <c r="V59" s="1399"/>
      <c r="W59" s="1399"/>
      <c r="X59" s="1399"/>
      <c r="Y59" s="1399"/>
      <c r="Z59" s="1399"/>
      <c r="AA59" s="1399"/>
      <c r="AB59" s="1399"/>
      <c r="AC59" s="1399"/>
      <c r="AD59" s="1399"/>
      <c r="AE59" s="1399"/>
      <c r="AF59" s="1399"/>
      <c r="AG59" s="1399"/>
      <c r="AH59" s="1399"/>
      <c r="AI59" s="1399"/>
      <c r="AJ59" s="1399"/>
      <c r="AK59" s="1399"/>
      <c r="AL59" s="1399"/>
      <c r="AM59" s="1399"/>
      <c r="AN59" s="1399"/>
      <c r="AO59" s="1399"/>
      <c r="AP59" s="1399"/>
      <c r="AQ59" s="1399"/>
      <c r="AR59" s="1399"/>
      <c r="AS59" s="1399"/>
      <c r="AT59" s="1399"/>
      <c r="AU59" s="1399"/>
      <c r="AV59" s="1399"/>
      <c r="AW59" s="1399"/>
      <c r="AX59" s="1399"/>
      <c r="AY59" s="1399"/>
      <c r="AZ59" s="1399"/>
      <c r="BA59" s="1399"/>
      <c r="BB59" s="1399"/>
      <c r="BC59" s="1399"/>
      <c r="BD59" s="1399"/>
      <c r="BE59" s="1399"/>
      <c r="BF59" s="1399"/>
      <c r="BG59" s="1399"/>
      <c r="BH59" s="1399"/>
      <c r="BI59" s="1399"/>
      <c r="BJ59" s="1399"/>
      <c r="BK59" s="1399"/>
      <c r="BL59" s="1399"/>
      <c r="BM59" s="1399"/>
      <c r="BN59" s="1399"/>
      <c r="BO59" s="1399"/>
      <c r="BP59" s="1399"/>
      <c r="BQ59" s="1399"/>
      <c r="BR59" s="1399"/>
      <c r="BS59" s="1400"/>
      <c r="BT59" s="1400"/>
      <c r="BU59" s="1400"/>
      <c r="BV59" s="1400"/>
      <c r="BW59" s="1400"/>
      <c r="BX59" s="1400"/>
      <c r="BY59" s="1400"/>
      <c r="BZ59" s="1400"/>
      <c r="CA59" s="1400"/>
      <c r="CB59" s="1400"/>
      <c r="CC59" s="1401" t="s">
        <v>6577</v>
      </c>
      <c r="CD59" s="1400"/>
      <c r="CE59" s="1400"/>
    </row>
    <row r="60">
      <c r="A60" s="1416" t="s">
        <v>8641</v>
      </c>
      <c r="B60" s="1420" t="s">
        <v>11083</v>
      </c>
      <c r="C60" s="485"/>
      <c r="D60" s="493">
        <v>50.0</v>
      </c>
      <c r="E60" s="1420" t="s">
        <v>11084</v>
      </c>
      <c r="F60" s="1420" t="s">
        <v>11085</v>
      </c>
      <c r="G60" s="1420">
        <v>2.037776522267E12</v>
      </c>
      <c r="H60" s="1420">
        <v>409.0</v>
      </c>
      <c r="I60" s="1437">
        <v>0.4</v>
      </c>
      <c r="J60" s="839">
        <f t="shared" si="1"/>
        <v>245</v>
      </c>
      <c r="K60" s="744" t="s">
        <v>8684</v>
      </c>
      <c r="L60" s="696"/>
      <c r="M60" s="1427"/>
      <c r="N60" s="1415"/>
      <c r="O60" s="1415"/>
      <c r="P60" s="1415"/>
      <c r="Q60" s="1415"/>
      <c r="R60" s="1415"/>
      <c r="S60" s="1415"/>
      <c r="T60" s="1399"/>
      <c r="U60" s="1399"/>
      <c r="V60" s="1399"/>
      <c r="W60" s="1399"/>
      <c r="X60" s="1399"/>
      <c r="Y60" s="1399"/>
      <c r="Z60" s="1399"/>
      <c r="AA60" s="1399"/>
      <c r="AB60" s="1399"/>
      <c r="AC60" s="1399"/>
      <c r="AD60" s="1399"/>
      <c r="AE60" s="1399"/>
      <c r="AF60" s="1399"/>
      <c r="AG60" s="1399"/>
      <c r="AH60" s="1399"/>
      <c r="AI60" s="1399"/>
      <c r="AJ60" s="1399"/>
      <c r="AK60" s="1399"/>
      <c r="AL60" s="1399"/>
      <c r="AM60" s="1399"/>
      <c r="AN60" s="1399"/>
      <c r="AO60" s="1399"/>
      <c r="AP60" s="1399"/>
      <c r="AQ60" s="1399"/>
      <c r="AR60" s="1399"/>
      <c r="AS60" s="1399"/>
      <c r="AT60" s="1399"/>
      <c r="AU60" s="1399"/>
      <c r="AV60" s="1399"/>
      <c r="AW60" s="1399"/>
      <c r="AX60" s="1399"/>
      <c r="AY60" s="1399"/>
      <c r="AZ60" s="1399"/>
      <c r="BA60" s="1399"/>
      <c r="BB60" s="1399"/>
      <c r="BC60" s="1399"/>
      <c r="BD60" s="1399"/>
      <c r="BE60" s="1399"/>
      <c r="BF60" s="1399"/>
      <c r="BG60" s="1399"/>
      <c r="BH60" s="1399"/>
      <c r="BI60" s="1399"/>
      <c r="BJ60" s="1399"/>
      <c r="BK60" s="1399"/>
      <c r="BL60" s="1399"/>
      <c r="BM60" s="1399"/>
      <c r="BN60" s="1399"/>
      <c r="BO60" s="1399"/>
      <c r="BP60" s="1399"/>
      <c r="BQ60" s="1399"/>
      <c r="BR60" s="1399"/>
      <c r="BS60" s="1400"/>
      <c r="BT60" s="1400"/>
      <c r="BU60" s="1400"/>
      <c r="BV60" s="1400"/>
      <c r="BW60" s="1400"/>
      <c r="BX60" s="1400"/>
      <c r="BY60" s="1400"/>
      <c r="BZ60" s="1400"/>
      <c r="CA60" s="1400"/>
      <c r="CB60" s="1400"/>
      <c r="CC60" s="1401" t="s">
        <v>6577</v>
      </c>
      <c r="CD60" s="1400"/>
      <c r="CE60" s="1400"/>
    </row>
    <row r="61">
      <c r="A61" s="1416" t="s">
        <v>8641</v>
      </c>
      <c r="B61" s="1420" t="s">
        <v>11086</v>
      </c>
      <c r="C61" s="485"/>
      <c r="D61" s="493">
        <v>50.0</v>
      </c>
      <c r="E61" s="1428" t="s">
        <v>11087</v>
      </c>
      <c r="F61" s="1420" t="s">
        <v>11088</v>
      </c>
      <c r="G61" s="1420">
        <v>2.037776523561E12</v>
      </c>
      <c r="H61" s="1420">
        <v>409.0</v>
      </c>
      <c r="I61" s="1440">
        <v>0.4</v>
      </c>
      <c r="J61" s="839">
        <f t="shared" si="1"/>
        <v>245</v>
      </c>
      <c r="K61" s="744" t="s">
        <v>8696</v>
      </c>
      <c r="L61" s="696"/>
      <c r="M61" s="1427"/>
      <c r="N61" s="1415"/>
      <c r="O61" s="1415"/>
      <c r="P61" s="1415"/>
      <c r="Q61" s="1415"/>
      <c r="R61" s="1415"/>
      <c r="S61" s="1415"/>
      <c r="T61" s="1399"/>
      <c r="U61" s="1399"/>
      <c r="V61" s="1399"/>
      <c r="W61" s="1399"/>
      <c r="X61" s="1399"/>
      <c r="Y61" s="1399"/>
      <c r="Z61" s="1399"/>
      <c r="AA61" s="1399"/>
      <c r="AB61" s="1399"/>
      <c r="AC61" s="1399"/>
      <c r="AD61" s="1399"/>
      <c r="AE61" s="1399"/>
      <c r="AF61" s="1399"/>
      <c r="AG61" s="1399"/>
      <c r="AH61" s="1399"/>
      <c r="AI61" s="1399"/>
      <c r="AJ61" s="1399"/>
      <c r="AK61" s="1399"/>
      <c r="AL61" s="1399"/>
      <c r="AM61" s="1399"/>
      <c r="AN61" s="1399"/>
      <c r="AO61" s="1399"/>
      <c r="AP61" s="1399"/>
      <c r="AQ61" s="1399"/>
      <c r="AR61" s="1399"/>
      <c r="AS61" s="1399"/>
      <c r="AT61" s="1399"/>
      <c r="AU61" s="1399"/>
      <c r="AV61" s="1399"/>
      <c r="AW61" s="1399"/>
      <c r="AX61" s="1399"/>
      <c r="AY61" s="1399"/>
      <c r="AZ61" s="1399"/>
      <c r="BA61" s="1399"/>
      <c r="BB61" s="1399"/>
      <c r="BC61" s="1399"/>
      <c r="BD61" s="1399"/>
      <c r="BE61" s="1399"/>
      <c r="BF61" s="1399"/>
      <c r="BG61" s="1399"/>
      <c r="BH61" s="1399"/>
      <c r="BI61" s="1399"/>
      <c r="BJ61" s="1399"/>
      <c r="BK61" s="1399"/>
      <c r="BL61" s="1399"/>
      <c r="BM61" s="1399"/>
      <c r="BN61" s="1399"/>
      <c r="BO61" s="1399"/>
      <c r="BP61" s="1399"/>
      <c r="BQ61" s="1399"/>
      <c r="BR61" s="1399"/>
      <c r="BS61" s="1400"/>
      <c r="BT61" s="1400"/>
      <c r="BU61" s="1400"/>
      <c r="BV61" s="1400"/>
      <c r="BW61" s="1400"/>
      <c r="BX61" s="1400"/>
      <c r="BY61" s="1400"/>
      <c r="BZ61" s="1400"/>
      <c r="CA61" s="1400"/>
      <c r="CB61" s="1400"/>
      <c r="CC61" s="1401" t="s">
        <v>6577</v>
      </c>
      <c r="CD61" s="1400"/>
      <c r="CE61" s="1400"/>
    </row>
    <row r="62" hidden="1">
      <c r="A62" s="1393"/>
      <c r="B62" s="1394" t="s">
        <v>11089</v>
      </c>
      <c r="C62" s="1430"/>
      <c r="D62" s="1404">
        <v>50.0</v>
      </c>
      <c r="E62" s="1430"/>
      <c r="F62" s="1430"/>
      <c r="G62" s="444"/>
      <c r="H62" s="1441">
        <v>1101.0</v>
      </c>
      <c r="I62" s="1442">
        <v>0.22</v>
      </c>
      <c r="J62" s="839">
        <f t="shared" si="1"/>
        <v>859</v>
      </c>
      <c r="K62" s="1443"/>
      <c r="L62" s="696"/>
      <c r="M62" s="1427"/>
      <c r="N62" s="1415"/>
      <c r="O62" s="1415"/>
      <c r="P62" s="1415"/>
      <c r="Q62" s="1415"/>
      <c r="R62" s="1415"/>
      <c r="S62" s="1415"/>
      <c r="T62" s="1399"/>
      <c r="U62" s="1399"/>
      <c r="V62" s="1399"/>
      <c r="W62" s="1399"/>
      <c r="X62" s="1399"/>
      <c r="Y62" s="1399"/>
      <c r="Z62" s="1399"/>
      <c r="AA62" s="1399"/>
      <c r="AB62" s="1399"/>
      <c r="AC62" s="1399"/>
      <c r="AD62" s="1399"/>
      <c r="AE62" s="1399"/>
      <c r="AF62" s="1399"/>
      <c r="AG62" s="1399"/>
      <c r="AH62" s="1399"/>
      <c r="AI62" s="1399"/>
      <c r="AJ62" s="1399"/>
      <c r="AK62" s="1399"/>
      <c r="AL62" s="1399"/>
      <c r="AM62" s="1399"/>
      <c r="AN62" s="1399"/>
      <c r="AO62" s="1399"/>
      <c r="AP62" s="1399"/>
      <c r="AQ62" s="1399"/>
      <c r="AR62" s="1399"/>
      <c r="AS62" s="1399"/>
      <c r="AT62" s="1399"/>
      <c r="AU62" s="1399"/>
      <c r="AV62" s="1399"/>
      <c r="AW62" s="1399"/>
      <c r="AX62" s="1399"/>
      <c r="AY62" s="1399"/>
      <c r="AZ62" s="1399"/>
      <c r="BA62" s="1399"/>
      <c r="BB62" s="1399"/>
      <c r="BC62" s="1399"/>
      <c r="BD62" s="1399"/>
      <c r="BE62" s="1399"/>
      <c r="BF62" s="1399"/>
      <c r="BG62" s="1399"/>
      <c r="BH62" s="1399"/>
      <c r="BI62" s="1399"/>
      <c r="BJ62" s="1399"/>
      <c r="BK62" s="1399"/>
      <c r="BL62" s="1399"/>
      <c r="BM62" s="1399"/>
      <c r="BN62" s="1399"/>
      <c r="BO62" s="1399"/>
      <c r="BP62" s="1399"/>
      <c r="BQ62" s="1399"/>
      <c r="BR62" s="1399"/>
      <c r="BS62" s="1400"/>
      <c r="BT62" s="1400"/>
      <c r="BU62" s="1400"/>
      <c r="BV62" s="1400"/>
      <c r="BW62" s="1400"/>
      <c r="BX62" s="1400"/>
      <c r="BY62" s="1400"/>
      <c r="BZ62" s="1400"/>
      <c r="CA62" s="1400"/>
      <c r="CB62" s="1400"/>
      <c r="CC62" s="1399"/>
      <c r="CD62" s="1400"/>
      <c r="CE62" s="1400"/>
    </row>
    <row r="63">
      <c r="A63" s="1393"/>
      <c r="B63" s="444"/>
      <c r="C63" s="1444"/>
      <c r="D63" s="1430"/>
      <c r="E63" s="1430"/>
      <c r="F63" s="1430"/>
      <c r="G63" s="444"/>
      <c r="H63" s="1444"/>
      <c r="I63" s="1430"/>
      <c r="J63" s="1445"/>
      <c r="K63" s="1415"/>
      <c r="L63" s="696"/>
      <c r="M63" s="696"/>
      <c r="N63" s="1415"/>
      <c r="O63" s="1415"/>
      <c r="P63" s="1415"/>
      <c r="Q63" s="1415"/>
      <c r="R63" s="1415"/>
      <c r="S63" s="1415"/>
      <c r="T63" s="1399"/>
      <c r="U63" s="1399"/>
      <c r="V63" s="1399"/>
      <c r="W63" s="1399"/>
      <c r="X63" s="1399"/>
      <c r="Y63" s="1399"/>
      <c r="Z63" s="1399"/>
      <c r="AA63" s="1399"/>
      <c r="AB63" s="1399"/>
      <c r="AC63" s="1399"/>
      <c r="AD63" s="1399"/>
      <c r="AE63" s="1399"/>
      <c r="AF63" s="1399"/>
      <c r="AG63" s="1399"/>
      <c r="AH63" s="1399"/>
      <c r="AI63" s="1399"/>
      <c r="AJ63" s="1399"/>
      <c r="AK63" s="1399"/>
      <c r="AL63" s="1399"/>
      <c r="AM63" s="1399"/>
      <c r="AN63" s="1399"/>
      <c r="AO63" s="1399"/>
      <c r="AP63" s="1399"/>
      <c r="AQ63" s="1399"/>
      <c r="AR63" s="1399"/>
      <c r="AS63" s="1399"/>
      <c r="AT63" s="1399"/>
      <c r="AU63" s="1399"/>
      <c r="AV63" s="1399"/>
      <c r="AW63" s="1399"/>
      <c r="AX63" s="1399"/>
      <c r="AY63" s="1399"/>
      <c r="AZ63" s="1399"/>
      <c r="BA63" s="1399"/>
      <c r="BB63" s="1399"/>
      <c r="BC63" s="1399"/>
      <c r="BD63" s="1399"/>
      <c r="BE63" s="1399"/>
      <c r="BF63" s="1399"/>
      <c r="BG63" s="1399"/>
      <c r="BH63" s="1399"/>
      <c r="BI63" s="1399"/>
      <c r="BJ63" s="1399"/>
      <c r="BK63" s="1399"/>
      <c r="BL63" s="1399"/>
      <c r="BM63" s="1399"/>
      <c r="BN63" s="1399"/>
      <c r="BO63" s="1399"/>
      <c r="BP63" s="1399"/>
      <c r="BQ63" s="1399"/>
      <c r="BR63" s="1399"/>
      <c r="BS63" s="1400"/>
      <c r="BT63" s="1400"/>
      <c r="BU63" s="1400"/>
      <c r="BV63" s="1400"/>
      <c r="BW63" s="1400"/>
      <c r="BX63" s="1400"/>
      <c r="BY63" s="1400"/>
      <c r="BZ63" s="1400"/>
      <c r="CA63" s="1400"/>
      <c r="CB63" s="1400"/>
      <c r="CC63" s="1399"/>
      <c r="CD63" s="1400"/>
      <c r="CE63" s="1400"/>
    </row>
    <row r="64">
      <c r="A64" s="1393"/>
      <c r="B64" s="444"/>
      <c r="C64" s="1444"/>
      <c r="D64" s="1430"/>
      <c r="E64" s="1430"/>
      <c r="F64" s="1430"/>
      <c r="G64" s="444"/>
      <c r="H64" s="1444"/>
      <c r="I64" s="1430"/>
      <c r="J64" s="1399"/>
      <c r="K64" s="1415"/>
      <c r="L64" s="696"/>
      <c r="M64" s="696"/>
      <c r="N64" s="1415"/>
      <c r="O64" s="1415"/>
      <c r="P64" s="1415"/>
      <c r="Q64" s="1415"/>
      <c r="R64" s="1415"/>
      <c r="S64" s="1415"/>
      <c r="T64" s="1399"/>
      <c r="U64" s="1399"/>
      <c r="V64" s="1399"/>
      <c r="W64" s="1399"/>
      <c r="X64" s="1399"/>
      <c r="Y64" s="1399"/>
      <c r="Z64" s="1399"/>
      <c r="AA64" s="1399"/>
      <c r="AB64" s="1399"/>
      <c r="AC64" s="1399"/>
      <c r="AD64" s="1399"/>
      <c r="AE64" s="1399"/>
      <c r="AF64" s="1399"/>
      <c r="AG64" s="1399"/>
      <c r="AH64" s="1399"/>
      <c r="AI64" s="1399"/>
      <c r="AJ64" s="1399"/>
      <c r="AK64" s="1399"/>
      <c r="AL64" s="1399"/>
      <c r="AM64" s="1399"/>
      <c r="AN64" s="1399"/>
      <c r="AO64" s="1399"/>
      <c r="AP64" s="1399"/>
      <c r="AQ64" s="1399"/>
      <c r="AR64" s="1399"/>
      <c r="AS64" s="1399"/>
      <c r="AT64" s="1399"/>
      <c r="AU64" s="1399"/>
      <c r="AV64" s="1399"/>
      <c r="AW64" s="1399"/>
      <c r="AX64" s="1399"/>
      <c r="AY64" s="1399"/>
      <c r="AZ64" s="1399"/>
      <c r="BA64" s="1399"/>
      <c r="BB64" s="1399"/>
      <c r="BC64" s="1399"/>
      <c r="BD64" s="1399"/>
      <c r="BE64" s="1399"/>
      <c r="BF64" s="1399"/>
      <c r="BG64" s="1399"/>
      <c r="BH64" s="1399"/>
      <c r="BI64" s="1399"/>
      <c r="BJ64" s="1399"/>
      <c r="BK64" s="1399"/>
      <c r="BL64" s="1399"/>
      <c r="BM64" s="1399"/>
      <c r="BN64" s="1399"/>
      <c r="BO64" s="1399"/>
      <c r="BP64" s="1399"/>
      <c r="BQ64" s="1399"/>
      <c r="BR64" s="1399"/>
      <c r="BS64" s="1400"/>
      <c r="BT64" s="1400"/>
      <c r="BU64" s="1400"/>
      <c r="BV64" s="1400"/>
      <c r="BW64" s="1400"/>
      <c r="BX64" s="1400"/>
      <c r="BY64" s="1400"/>
      <c r="BZ64" s="1400"/>
      <c r="CA64" s="1400"/>
      <c r="CB64" s="1400"/>
      <c r="CC64" s="1399"/>
      <c r="CD64" s="1400"/>
      <c r="CE64" s="1400"/>
    </row>
    <row r="65">
      <c r="A65" s="1393"/>
      <c r="B65" s="444"/>
      <c r="C65" s="1444"/>
      <c r="D65" s="1430"/>
      <c r="E65" s="1430"/>
      <c r="F65" s="1430"/>
      <c r="G65" s="444"/>
      <c r="H65" s="1444"/>
      <c r="I65" s="1430"/>
      <c r="J65" s="1399"/>
      <c r="K65" s="1415"/>
      <c r="L65" s="696"/>
      <c r="M65" s="696"/>
      <c r="N65" s="1415"/>
      <c r="O65" s="1415"/>
      <c r="P65" s="1415"/>
      <c r="Q65" s="1415"/>
      <c r="R65" s="1415"/>
      <c r="S65" s="1415"/>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c r="BA65" s="1399"/>
      <c r="BB65" s="1399"/>
      <c r="BC65" s="1399"/>
      <c r="BD65" s="1399"/>
      <c r="BE65" s="1399"/>
      <c r="BF65" s="1399"/>
      <c r="BG65" s="1399"/>
      <c r="BH65" s="1399"/>
      <c r="BI65" s="1399"/>
      <c r="BJ65" s="1399"/>
      <c r="BK65" s="1399"/>
      <c r="BL65" s="1399"/>
      <c r="BM65" s="1399"/>
      <c r="BN65" s="1399"/>
      <c r="BO65" s="1399"/>
      <c r="BP65" s="1399"/>
      <c r="BQ65" s="1399"/>
      <c r="BR65" s="1399"/>
      <c r="BS65" s="1400"/>
      <c r="BT65" s="1400"/>
      <c r="BU65" s="1400"/>
      <c r="BV65" s="1400"/>
      <c r="BW65" s="1400"/>
      <c r="BX65" s="1400"/>
      <c r="BY65" s="1400"/>
      <c r="BZ65" s="1400"/>
      <c r="CA65" s="1400"/>
      <c r="CB65" s="1400"/>
      <c r="CC65" s="1399"/>
      <c r="CD65" s="1400"/>
      <c r="CE65" s="1400"/>
    </row>
    <row r="66">
      <c r="A66" s="1393"/>
      <c r="B66" s="444"/>
      <c r="C66" s="1444"/>
      <c r="D66" s="1430"/>
      <c r="E66" s="1430"/>
      <c r="F66" s="1430"/>
      <c r="G66" s="444"/>
      <c r="H66" s="1444"/>
      <c r="I66" s="1430"/>
      <c r="J66" s="1399"/>
      <c r="K66" s="1415"/>
      <c r="L66" s="696"/>
      <c r="M66" s="696"/>
      <c r="N66" s="1415"/>
      <c r="O66" s="1415"/>
      <c r="P66" s="1415"/>
      <c r="Q66" s="1415"/>
      <c r="R66" s="1415"/>
      <c r="S66" s="1415"/>
      <c r="T66" s="1399"/>
      <c r="U66" s="1399"/>
      <c r="V66" s="1399"/>
      <c r="W66" s="1399"/>
      <c r="X66" s="1399"/>
      <c r="Y66" s="1399"/>
      <c r="Z66" s="1399"/>
      <c r="AA66" s="1399"/>
      <c r="AB66" s="1399"/>
      <c r="AC66" s="1399"/>
      <c r="AD66" s="1399"/>
      <c r="AE66" s="1399"/>
      <c r="AF66" s="1399"/>
      <c r="AG66" s="1399"/>
      <c r="AH66" s="1399"/>
      <c r="AI66" s="1399"/>
      <c r="AJ66" s="1399"/>
      <c r="AK66" s="1399"/>
      <c r="AL66" s="1399"/>
      <c r="AM66" s="1399"/>
      <c r="AN66" s="1399"/>
      <c r="AO66" s="1399"/>
      <c r="AP66" s="1399"/>
      <c r="AQ66" s="1399"/>
      <c r="AR66" s="1399"/>
      <c r="AS66" s="1399"/>
      <c r="AT66" s="1399"/>
      <c r="AU66" s="1399"/>
      <c r="AV66" s="1399"/>
      <c r="AW66" s="1399"/>
      <c r="AX66" s="1399"/>
      <c r="AY66" s="1399"/>
      <c r="AZ66" s="1399"/>
      <c r="BA66" s="1399"/>
      <c r="BB66" s="1399"/>
      <c r="BC66" s="1399"/>
      <c r="BD66" s="1399"/>
      <c r="BE66" s="1399"/>
      <c r="BF66" s="1399"/>
      <c r="BG66" s="1399"/>
      <c r="BH66" s="1399"/>
      <c r="BI66" s="1399"/>
      <c r="BJ66" s="1399"/>
      <c r="BK66" s="1399"/>
      <c r="BL66" s="1399"/>
      <c r="BM66" s="1399"/>
      <c r="BN66" s="1399"/>
      <c r="BO66" s="1399"/>
      <c r="BP66" s="1399"/>
      <c r="BQ66" s="1399"/>
      <c r="BR66" s="1399"/>
      <c r="BS66" s="1400"/>
      <c r="BT66" s="1400"/>
      <c r="BU66" s="1400"/>
      <c r="BV66" s="1400"/>
      <c r="BW66" s="1400"/>
      <c r="BX66" s="1400"/>
      <c r="BY66" s="1400"/>
      <c r="BZ66" s="1400"/>
      <c r="CA66" s="1400"/>
      <c r="CB66" s="1400"/>
      <c r="CC66" s="1399"/>
      <c r="CD66" s="1400"/>
      <c r="CE66" s="1400"/>
    </row>
    <row r="67">
      <c r="A67" s="1393"/>
      <c r="B67" s="444"/>
      <c r="C67" s="1444"/>
      <c r="D67" s="1430"/>
      <c r="E67" s="1430"/>
      <c r="F67" s="1430"/>
      <c r="G67" s="444"/>
      <c r="H67" s="1444"/>
      <c r="I67" s="1430"/>
      <c r="J67" s="1399"/>
      <c r="K67" s="1415"/>
      <c r="L67" s="696"/>
      <c r="M67" s="696"/>
      <c r="N67" s="1415"/>
      <c r="O67" s="1415"/>
      <c r="P67" s="1415"/>
      <c r="Q67" s="1415"/>
      <c r="R67" s="1415"/>
      <c r="S67" s="1415"/>
      <c r="T67" s="1399"/>
      <c r="U67" s="1399"/>
      <c r="V67" s="1399"/>
      <c r="W67" s="1399"/>
      <c r="X67" s="1399"/>
      <c r="Y67" s="1399"/>
      <c r="Z67" s="1399"/>
      <c r="AA67" s="1399"/>
      <c r="AB67" s="1399"/>
      <c r="AC67" s="1399"/>
      <c r="AD67" s="1399"/>
      <c r="AE67" s="1399"/>
      <c r="AF67" s="1399"/>
      <c r="AG67" s="1399"/>
      <c r="AH67" s="1399"/>
      <c r="AI67" s="1399"/>
      <c r="AJ67" s="1399"/>
      <c r="AK67" s="1399"/>
      <c r="AL67" s="1399"/>
      <c r="AM67" s="1399"/>
      <c r="AN67" s="1399"/>
      <c r="AO67" s="1399"/>
      <c r="AP67" s="1399"/>
      <c r="AQ67" s="1399"/>
      <c r="AR67" s="1399"/>
      <c r="AS67" s="1399"/>
      <c r="AT67" s="1399"/>
      <c r="AU67" s="1399"/>
      <c r="AV67" s="1399"/>
      <c r="AW67" s="1399"/>
      <c r="AX67" s="1399"/>
      <c r="AY67" s="1399"/>
      <c r="AZ67" s="1399"/>
      <c r="BA67" s="1399"/>
      <c r="BB67" s="1399"/>
      <c r="BC67" s="1399"/>
      <c r="BD67" s="1399"/>
      <c r="BE67" s="1399"/>
      <c r="BF67" s="1399"/>
      <c r="BG67" s="1399"/>
      <c r="BH67" s="1399"/>
      <c r="BI67" s="1399"/>
      <c r="BJ67" s="1399"/>
      <c r="BK67" s="1399"/>
      <c r="BL67" s="1399"/>
      <c r="BM67" s="1399"/>
      <c r="BN67" s="1399"/>
      <c r="BO67" s="1399"/>
      <c r="BP67" s="1399"/>
      <c r="BQ67" s="1399"/>
      <c r="BR67" s="1399"/>
      <c r="BS67" s="1400"/>
      <c r="BT67" s="1400"/>
      <c r="BU67" s="1400"/>
      <c r="BV67" s="1400"/>
      <c r="BW67" s="1400"/>
      <c r="BX67" s="1400"/>
      <c r="BY67" s="1400"/>
      <c r="BZ67" s="1400"/>
      <c r="CA67" s="1400"/>
      <c r="CB67" s="1400"/>
      <c r="CC67" s="1399"/>
      <c r="CD67" s="1400"/>
      <c r="CE67" s="1400"/>
    </row>
    <row r="68">
      <c r="A68" s="1393"/>
      <c r="B68" s="444"/>
      <c r="C68" s="1444"/>
      <c r="D68" s="1430"/>
      <c r="E68" s="1430"/>
      <c r="F68" s="1430"/>
      <c r="G68" s="444"/>
      <c r="H68" s="1444"/>
      <c r="I68" s="1430"/>
      <c r="J68" s="1399"/>
      <c r="K68" s="1415"/>
      <c r="L68" s="696"/>
      <c r="M68" s="696"/>
      <c r="N68" s="1415"/>
      <c r="O68" s="1415"/>
      <c r="P68" s="1415"/>
      <c r="Q68" s="1415"/>
      <c r="R68" s="1415"/>
      <c r="S68" s="1415"/>
      <c r="T68" s="1399"/>
      <c r="U68" s="1399"/>
      <c r="V68" s="1399"/>
      <c r="W68" s="1399"/>
      <c r="X68" s="1399"/>
      <c r="Y68" s="1399"/>
      <c r="Z68" s="1399"/>
      <c r="AA68" s="1399"/>
      <c r="AB68" s="1399"/>
      <c r="AC68" s="1399"/>
      <c r="AD68" s="1399"/>
      <c r="AE68" s="1399"/>
      <c r="AF68" s="1399"/>
      <c r="AG68" s="1399"/>
      <c r="AH68" s="1399"/>
      <c r="AI68" s="1399"/>
      <c r="AJ68" s="1399"/>
      <c r="AK68" s="1399"/>
      <c r="AL68" s="1399"/>
      <c r="AM68" s="1399"/>
      <c r="AN68" s="1399"/>
      <c r="AO68" s="1399"/>
      <c r="AP68" s="1399"/>
      <c r="AQ68" s="1399"/>
      <c r="AR68" s="1399"/>
      <c r="AS68" s="1399"/>
      <c r="AT68" s="1399"/>
      <c r="AU68" s="1399"/>
      <c r="AV68" s="1399"/>
      <c r="AW68" s="1399"/>
      <c r="AX68" s="1399"/>
      <c r="AY68" s="1399"/>
      <c r="AZ68" s="1399"/>
      <c r="BA68" s="1399"/>
      <c r="BB68" s="1399"/>
      <c r="BC68" s="1399"/>
      <c r="BD68" s="1399"/>
      <c r="BE68" s="1399"/>
      <c r="BF68" s="1399"/>
      <c r="BG68" s="1399"/>
      <c r="BH68" s="1399"/>
      <c r="BI68" s="1399"/>
      <c r="BJ68" s="1399"/>
      <c r="BK68" s="1399"/>
      <c r="BL68" s="1399"/>
      <c r="BM68" s="1399"/>
      <c r="BN68" s="1399"/>
      <c r="BO68" s="1399"/>
      <c r="BP68" s="1399"/>
      <c r="BQ68" s="1399"/>
      <c r="BR68" s="1399"/>
      <c r="BS68" s="1400"/>
      <c r="BT68" s="1400"/>
      <c r="BU68" s="1400"/>
      <c r="BV68" s="1400"/>
      <c r="BW68" s="1400"/>
      <c r="BX68" s="1400"/>
      <c r="BY68" s="1400"/>
      <c r="BZ68" s="1400"/>
      <c r="CA68" s="1400"/>
      <c r="CB68" s="1400"/>
      <c r="CC68" s="1399"/>
      <c r="CD68" s="1400"/>
      <c r="CE68" s="1400"/>
    </row>
    <row r="69">
      <c r="A69" s="1393"/>
      <c r="B69" s="444"/>
      <c r="C69" s="1444"/>
      <c r="D69" s="1430"/>
      <c r="E69" s="1430"/>
      <c r="F69" s="1430"/>
      <c r="G69" s="444"/>
      <c r="H69" s="1444"/>
      <c r="I69" s="1430"/>
      <c r="J69" s="1399"/>
      <c r="K69" s="1415"/>
      <c r="L69" s="696"/>
      <c r="M69" s="696"/>
      <c r="N69" s="1415"/>
      <c r="O69" s="1415"/>
      <c r="P69" s="1415"/>
      <c r="Q69" s="1415"/>
      <c r="R69" s="1415"/>
      <c r="S69" s="1415"/>
      <c r="T69" s="1399"/>
      <c r="U69" s="1399"/>
      <c r="V69" s="1399"/>
      <c r="W69" s="1399"/>
      <c r="X69" s="1399"/>
      <c r="Y69" s="1399"/>
      <c r="Z69" s="1399"/>
      <c r="AA69" s="1399"/>
      <c r="AB69" s="1399"/>
      <c r="AC69" s="1399"/>
      <c r="AD69" s="1399"/>
      <c r="AE69" s="1399"/>
      <c r="AF69" s="1399"/>
      <c r="AG69" s="1399"/>
      <c r="AH69" s="1399"/>
      <c r="AI69" s="1399"/>
      <c r="AJ69" s="1399"/>
      <c r="AK69" s="1399"/>
      <c r="AL69" s="1399"/>
      <c r="AM69" s="1399"/>
      <c r="AN69" s="1399"/>
      <c r="AO69" s="1399"/>
      <c r="AP69" s="1399"/>
      <c r="AQ69" s="1399"/>
      <c r="AR69" s="1399"/>
      <c r="AS69" s="1399"/>
      <c r="AT69" s="1399"/>
      <c r="AU69" s="1399"/>
      <c r="AV69" s="1399"/>
      <c r="AW69" s="1399"/>
      <c r="AX69" s="1399"/>
      <c r="AY69" s="1399"/>
      <c r="AZ69" s="1399"/>
      <c r="BA69" s="1399"/>
      <c r="BB69" s="1399"/>
      <c r="BC69" s="1399"/>
      <c r="BD69" s="1399"/>
      <c r="BE69" s="1399"/>
      <c r="BF69" s="1399"/>
      <c r="BG69" s="1399"/>
      <c r="BH69" s="1399"/>
      <c r="BI69" s="1399"/>
      <c r="BJ69" s="1399"/>
      <c r="BK69" s="1399"/>
      <c r="BL69" s="1399"/>
      <c r="BM69" s="1399"/>
      <c r="BN69" s="1399"/>
      <c r="BO69" s="1399"/>
      <c r="BP69" s="1399"/>
      <c r="BQ69" s="1399"/>
      <c r="BR69" s="1399"/>
      <c r="BS69" s="1400"/>
      <c r="BT69" s="1400"/>
      <c r="BU69" s="1400"/>
      <c r="BV69" s="1400"/>
      <c r="BW69" s="1400"/>
      <c r="BX69" s="1400"/>
      <c r="BY69" s="1400"/>
      <c r="BZ69" s="1400"/>
      <c r="CA69" s="1400"/>
      <c r="CB69" s="1400"/>
      <c r="CC69" s="1399"/>
      <c r="CD69" s="1400"/>
      <c r="CE69" s="1400"/>
    </row>
    <row r="70">
      <c r="A70" s="1393"/>
      <c r="B70" s="444"/>
      <c r="C70" s="1444"/>
      <c r="D70" s="1430"/>
      <c r="E70" s="1430"/>
      <c r="F70" s="1430"/>
      <c r="G70" s="444"/>
      <c r="H70" s="1444"/>
      <c r="I70" s="1430"/>
      <c r="J70" s="1399"/>
      <c r="K70" s="1415"/>
      <c r="L70" s="696"/>
      <c r="M70" s="696"/>
      <c r="N70" s="1415"/>
      <c r="O70" s="1415"/>
      <c r="P70" s="1415"/>
      <c r="Q70" s="1415"/>
      <c r="R70" s="1415"/>
      <c r="S70" s="1415"/>
      <c r="T70" s="1399"/>
      <c r="U70" s="1399"/>
      <c r="V70" s="1399"/>
      <c r="W70" s="1399"/>
      <c r="X70" s="1399"/>
      <c r="Y70" s="1399"/>
      <c r="Z70" s="1399"/>
      <c r="AA70" s="1399"/>
      <c r="AB70" s="1399"/>
      <c r="AC70" s="1399"/>
      <c r="AD70" s="1399"/>
      <c r="AE70" s="1399"/>
      <c r="AF70" s="1399"/>
      <c r="AG70" s="1399"/>
      <c r="AH70" s="1399"/>
      <c r="AI70" s="1399"/>
      <c r="AJ70" s="1399"/>
      <c r="AK70" s="1399"/>
      <c r="AL70" s="1399"/>
      <c r="AM70" s="1399"/>
      <c r="AN70" s="1399"/>
      <c r="AO70" s="1399"/>
      <c r="AP70" s="1399"/>
      <c r="AQ70" s="1399"/>
      <c r="AR70" s="1399"/>
      <c r="AS70" s="1399"/>
      <c r="AT70" s="1399"/>
      <c r="AU70" s="1399"/>
      <c r="AV70" s="1399"/>
      <c r="AW70" s="1399"/>
      <c r="AX70" s="1399"/>
      <c r="AY70" s="1399"/>
      <c r="AZ70" s="1399"/>
      <c r="BA70" s="1399"/>
      <c r="BB70" s="1399"/>
      <c r="BC70" s="1399"/>
      <c r="BD70" s="1399"/>
      <c r="BE70" s="1399"/>
      <c r="BF70" s="1399"/>
      <c r="BG70" s="1399"/>
      <c r="BH70" s="1399"/>
      <c r="BI70" s="1399"/>
      <c r="BJ70" s="1399"/>
      <c r="BK70" s="1399"/>
      <c r="BL70" s="1399"/>
      <c r="BM70" s="1399"/>
      <c r="BN70" s="1399"/>
      <c r="BO70" s="1399"/>
      <c r="BP70" s="1399"/>
      <c r="BQ70" s="1399"/>
      <c r="BR70" s="1399"/>
      <c r="BS70" s="1400"/>
      <c r="BT70" s="1400"/>
      <c r="BU70" s="1400"/>
      <c r="BV70" s="1400"/>
      <c r="BW70" s="1400"/>
      <c r="BX70" s="1400"/>
      <c r="BY70" s="1400"/>
      <c r="BZ70" s="1400"/>
      <c r="CA70" s="1400"/>
      <c r="CB70" s="1400"/>
      <c r="CC70" s="1399"/>
      <c r="CD70" s="1400"/>
      <c r="CE70" s="1400"/>
    </row>
    <row r="71">
      <c r="A71" s="1393"/>
      <c r="B71" s="444"/>
      <c r="C71" s="1444"/>
      <c r="D71" s="1430"/>
      <c r="E71" s="1430"/>
      <c r="F71" s="1430"/>
      <c r="G71" s="444"/>
      <c r="H71" s="1444"/>
      <c r="I71" s="1430"/>
      <c r="J71" s="1399"/>
      <c r="K71" s="1415"/>
      <c r="L71" s="696"/>
      <c r="M71" s="696"/>
      <c r="N71" s="1415"/>
      <c r="O71" s="1415"/>
      <c r="P71" s="1415"/>
      <c r="Q71" s="1415"/>
      <c r="R71" s="1415"/>
      <c r="S71" s="1415"/>
      <c r="T71" s="1399"/>
      <c r="U71" s="1399"/>
      <c r="V71" s="1399"/>
      <c r="W71" s="1399"/>
      <c r="X71" s="1399"/>
      <c r="Y71" s="1399"/>
      <c r="Z71" s="1399"/>
      <c r="AA71" s="1399"/>
      <c r="AB71" s="1399"/>
      <c r="AC71" s="1399"/>
      <c r="AD71" s="1399"/>
      <c r="AE71" s="1399"/>
      <c r="AF71" s="1399"/>
      <c r="AG71" s="1399"/>
      <c r="AH71" s="1399"/>
      <c r="AI71" s="1399"/>
      <c r="AJ71" s="1399"/>
      <c r="AK71" s="1399"/>
      <c r="AL71" s="1399"/>
      <c r="AM71" s="1399"/>
      <c r="AN71" s="1399"/>
      <c r="AO71" s="1399"/>
      <c r="AP71" s="1399"/>
      <c r="AQ71" s="1399"/>
      <c r="AR71" s="1399"/>
      <c r="AS71" s="1399"/>
      <c r="AT71" s="1399"/>
      <c r="AU71" s="1399"/>
      <c r="AV71" s="1399"/>
      <c r="AW71" s="1399"/>
      <c r="AX71" s="1399"/>
      <c r="AY71" s="1399"/>
      <c r="AZ71" s="1399"/>
      <c r="BA71" s="1399"/>
      <c r="BB71" s="1399"/>
      <c r="BC71" s="1399"/>
      <c r="BD71" s="1399"/>
      <c r="BE71" s="1399"/>
      <c r="BF71" s="1399"/>
      <c r="BG71" s="1399"/>
      <c r="BH71" s="1399"/>
      <c r="BI71" s="1399"/>
      <c r="BJ71" s="1399"/>
      <c r="BK71" s="1399"/>
      <c r="BL71" s="1399"/>
      <c r="BM71" s="1399"/>
      <c r="BN71" s="1399"/>
      <c r="BO71" s="1399"/>
      <c r="BP71" s="1399"/>
      <c r="BQ71" s="1399"/>
      <c r="BR71" s="1399"/>
      <c r="BS71" s="1400"/>
      <c r="BT71" s="1400"/>
      <c r="BU71" s="1400"/>
      <c r="BV71" s="1400"/>
      <c r="BW71" s="1400"/>
      <c r="BX71" s="1400"/>
      <c r="BY71" s="1400"/>
      <c r="BZ71" s="1400"/>
      <c r="CA71" s="1400"/>
      <c r="CB71" s="1400"/>
      <c r="CC71" s="1399"/>
      <c r="CD71" s="1400"/>
      <c r="CE71" s="1400"/>
    </row>
    <row r="72">
      <c r="A72" s="1393"/>
      <c r="B72" s="444"/>
      <c r="C72" s="1444"/>
      <c r="D72" s="1430"/>
      <c r="E72" s="1430"/>
      <c r="F72" s="1430"/>
      <c r="G72" s="444"/>
      <c r="H72" s="1444"/>
      <c r="I72" s="1430"/>
      <c r="J72" s="1399"/>
      <c r="K72" s="1415"/>
      <c r="L72" s="696"/>
      <c r="M72" s="696"/>
      <c r="N72" s="1415"/>
      <c r="O72" s="1415"/>
      <c r="P72" s="1415"/>
      <c r="Q72" s="1415"/>
      <c r="R72" s="1415"/>
      <c r="S72" s="1415"/>
      <c r="T72" s="1399"/>
      <c r="U72" s="1399"/>
      <c r="V72" s="1399"/>
      <c r="W72" s="1399"/>
      <c r="X72" s="1399"/>
      <c r="Y72" s="1399"/>
      <c r="Z72" s="1399"/>
      <c r="AA72" s="1399"/>
      <c r="AB72" s="1399"/>
      <c r="AC72" s="1399"/>
      <c r="AD72" s="1399"/>
      <c r="AE72" s="1399"/>
      <c r="AF72" s="1399"/>
      <c r="AG72" s="1399"/>
      <c r="AH72" s="1399"/>
      <c r="AI72" s="1399"/>
      <c r="AJ72" s="1399"/>
      <c r="AK72" s="1399"/>
      <c r="AL72" s="1399"/>
      <c r="AM72" s="1399"/>
      <c r="AN72" s="1399"/>
      <c r="AO72" s="1399"/>
      <c r="AP72" s="1399"/>
      <c r="AQ72" s="1399"/>
      <c r="AR72" s="1399"/>
      <c r="AS72" s="1399"/>
      <c r="AT72" s="1399"/>
      <c r="AU72" s="1399"/>
      <c r="AV72" s="1399"/>
      <c r="AW72" s="1399"/>
      <c r="AX72" s="1399"/>
      <c r="AY72" s="1399"/>
      <c r="AZ72" s="1399"/>
      <c r="BA72" s="1399"/>
      <c r="BB72" s="1399"/>
      <c r="BC72" s="1399"/>
      <c r="BD72" s="1399"/>
      <c r="BE72" s="1399"/>
      <c r="BF72" s="1399"/>
      <c r="BG72" s="1399"/>
      <c r="BH72" s="1399"/>
      <c r="BI72" s="1399"/>
      <c r="BJ72" s="1399"/>
      <c r="BK72" s="1399"/>
      <c r="BL72" s="1399"/>
      <c r="BM72" s="1399"/>
      <c r="BN72" s="1399"/>
      <c r="BO72" s="1399"/>
      <c r="BP72" s="1399"/>
      <c r="BQ72" s="1399"/>
      <c r="BR72" s="1399"/>
      <c r="BS72" s="1400"/>
      <c r="BT72" s="1400"/>
      <c r="BU72" s="1400"/>
      <c r="BV72" s="1400"/>
      <c r="BW72" s="1400"/>
      <c r="BX72" s="1400"/>
      <c r="BY72" s="1400"/>
      <c r="BZ72" s="1400"/>
      <c r="CA72" s="1400"/>
      <c r="CB72" s="1400"/>
      <c r="CC72" s="1399"/>
      <c r="CD72" s="1400"/>
      <c r="CE72" s="1400"/>
    </row>
    <row r="73">
      <c r="A73" s="1393"/>
      <c r="B73" s="444"/>
      <c r="C73" s="1444"/>
      <c r="D73" s="1430"/>
      <c r="E73" s="1430"/>
      <c r="F73" s="1430"/>
      <c r="G73" s="444"/>
      <c r="H73" s="1444"/>
      <c r="I73" s="1430"/>
      <c r="J73" s="1399"/>
      <c r="K73" s="1415"/>
      <c r="L73" s="696"/>
      <c r="M73" s="696"/>
      <c r="N73" s="1415"/>
      <c r="O73" s="1415"/>
      <c r="P73" s="1415"/>
      <c r="Q73" s="1415"/>
      <c r="R73" s="1415"/>
      <c r="S73" s="1415"/>
      <c r="T73" s="1399"/>
      <c r="U73" s="1399"/>
      <c r="V73" s="1399"/>
      <c r="W73" s="1399"/>
      <c r="X73" s="1399"/>
      <c r="Y73" s="1399"/>
      <c r="Z73" s="1399"/>
      <c r="AA73" s="1399"/>
      <c r="AB73" s="1399"/>
      <c r="AC73" s="1399"/>
      <c r="AD73" s="1399"/>
      <c r="AE73" s="1399"/>
      <c r="AF73" s="1399"/>
      <c r="AG73" s="1399"/>
      <c r="AH73" s="1399"/>
      <c r="AI73" s="1399"/>
      <c r="AJ73" s="1399"/>
      <c r="AK73" s="1399"/>
      <c r="AL73" s="1399"/>
      <c r="AM73" s="1399"/>
      <c r="AN73" s="1399"/>
      <c r="AO73" s="1399"/>
      <c r="AP73" s="1399"/>
      <c r="AQ73" s="1399"/>
      <c r="AR73" s="1399"/>
      <c r="AS73" s="1399"/>
      <c r="AT73" s="1399"/>
      <c r="AU73" s="1399"/>
      <c r="AV73" s="1399"/>
      <c r="AW73" s="1399"/>
      <c r="AX73" s="1399"/>
      <c r="AY73" s="1399"/>
      <c r="AZ73" s="1399"/>
      <c r="BA73" s="1399"/>
      <c r="BB73" s="1399"/>
      <c r="BC73" s="1399"/>
      <c r="BD73" s="1399"/>
      <c r="BE73" s="1399"/>
      <c r="BF73" s="1399"/>
      <c r="BG73" s="1399"/>
      <c r="BH73" s="1399"/>
      <c r="BI73" s="1399"/>
      <c r="BJ73" s="1399"/>
      <c r="BK73" s="1399"/>
      <c r="BL73" s="1399"/>
      <c r="BM73" s="1399"/>
      <c r="BN73" s="1399"/>
      <c r="BO73" s="1399"/>
      <c r="BP73" s="1399"/>
      <c r="BQ73" s="1399"/>
      <c r="BR73" s="1399"/>
      <c r="BS73" s="1400"/>
      <c r="BT73" s="1400"/>
      <c r="BU73" s="1400"/>
      <c r="BV73" s="1400"/>
      <c r="BW73" s="1400"/>
      <c r="BX73" s="1400"/>
      <c r="BY73" s="1400"/>
      <c r="BZ73" s="1400"/>
      <c r="CA73" s="1400"/>
      <c r="CB73" s="1400"/>
      <c r="CC73" s="1399"/>
      <c r="CD73" s="1400"/>
      <c r="CE73" s="1400"/>
    </row>
    <row r="74">
      <c r="A74" s="1393"/>
      <c r="B74" s="444"/>
      <c r="C74" s="1444"/>
      <c r="D74" s="1430"/>
      <c r="E74" s="1430"/>
      <c r="F74" s="1430"/>
      <c r="G74" s="444"/>
      <c r="H74" s="1444"/>
      <c r="I74" s="1430"/>
      <c r="J74" s="1399"/>
      <c r="K74" s="1415"/>
      <c r="L74" s="696"/>
      <c r="M74" s="696"/>
      <c r="N74" s="1415"/>
      <c r="O74" s="1415"/>
      <c r="P74" s="1415"/>
      <c r="Q74" s="1415"/>
      <c r="R74" s="1415"/>
      <c r="S74" s="1415"/>
      <c r="T74" s="1399"/>
      <c r="U74" s="1399"/>
      <c r="V74" s="1399"/>
      <c r="W74" s="1399"/>
      <c r="X74" s="1399"/>
      <c r="Y74" s="1399"/>
      <c r="Z74" s="1399"/>
      <c r="AA74" s="1399"/>
      <c r="AB74" s="1399"/>
      <c r="AC74" s="1399"/>
      <c r="AD74" s="1399"/>
      <c r="AE74" s="1399"/>
      <c r="AF74" s="1399"/>
      <c r="AG74" s="1399"/>
      <c r="AH74" s="1399"/>
      <c r="AI74" s="1399"/>
      <c r="AJ74" s="1399"/>
      <c r="AK74" s="1399"/>
      <c r="AL74" s="1399"/>
      <c r="AM74" s="1399"/>
      <c r="AN74" s="1399"/>
      <c r="AO74" s="1399"/>
      <c r="AP74" s="1399"/>
      <c r="AQ74" s="1399"/>
      <c r="AR74" s="1399"/>
      <c r="AS74" s="1399"/>
      <c r="AT74" s="1399"/>
      <c r="AU74" s="1399"/>
      <c r="AV74" s="1399"/>
      <c r="AW74" s="1399"/>
      <c r="AX74" s="1399"/>
      <c r="AY74" s="1399"/>
      <c r="AZ74" s="1399"/>
      <c r="BA74" s="1399"/>
      <c r="BB74" s="1399"/>
      <c r="BC74" s="1399"/>
      <c r="BD74" s="1399"/>
      <c r="BE74" s="1399"/>
      <c r="BF74" s="1399"/>
      <c r="BG74" s="1399"/>
      <c r="BH74" s="1399"/>
      <c r="BI74" s="1399"/>
      <c r="BJ74" s="1399"/>
      <c r="BK74" s="1399"/>
      <c r="BL74" s="1399"/>
      <c r="BM74" s="1399"/>
      <c r="BN74" s="1399"/>
      <c r="BO74" s="1399"/>
      <c r="BP74" s="1399"/>
      <c r="BQ74" s="1399"/>
      <c r="BR74" s="1399"/>
      <c r="BS74" s="1400"/>
      <c r="BT74" s="1400"/>
      <c r="BU74" s="1400"/>
      <c r="BV74" s="1400"/>
      <c r="BW74" s="1400"/>
      <c r="BX74" s="1400"/>
      <c r="BY74" s="1400"/>
      <c r="BZ74" s="1400"/>
      <c r="CA74" s="1400"/>
      <c r="CB74" s="1400"/>
      <c r="CC74" s="1399"/>
      <c r="CD74" s="1400"/>
      <c r="CE74" s="1400"/>
    </row>
    <row r="75">
      <c r="A75" s="1393"/>
      <c r="B75" s="444"/>
      <c r="C75" s="1444"/>
      <c r="D75" s="1430"/>
      <c r="E75" s="1430"/>
      <c r="F75" s="1430"/>
      <c r="G75" s="444"/>
      <c r="H75" s="1444"/>
      <c r="I75" s="1430"/>
      <c r="J75" s="1399"/>
      <c r="K75" s="1415"/>
      <c r="L75" s="696"/>
      <c r="M75" s="696"/>
      <c r="N75" s="1415"/>
      <c r="O75" s="1415"/>
      <c r="P75" s="1415"/>
      <c r="Q75" s="1415"/>
      <c r="R75" s="1415"/>
      <c r="S75" s="1415"/>
      <c r="T75" s="1399"/>
      <c r="U75" s="1399"/>
      <c r="V75" s="1399"/>
      <c r="W75" s="1399"/>
      <c r="X75" s="1399"/>
      <c r="Y75" s="1399"/>
      <c r="Z75" s="1399"/>
      <c r="AA75" s="1399"/>
      <c r="AB75" s="1399"/>
      <c r="AC75" s="1399"/>
      <c r="AD75" s="1399"/>
      <c r="AE75" s="1399"/>
      <c r="AF75" s="1399"/>
      <c r="AG75" s="1399"/>
      <c r="AH75" s="1399"/>
      <c r="AI75" s="1399"/>
      <c r="AJ75" s="1399"/>
      <c r="AK75" s="1399"/>
      <c r="AL75" s="1399"/>
      <c r="AM75" s="1399"/>
      <c r="AN75" s="1399"/>
      <c r="AO75" s="1399"/>
      <c r="AP75" s="1399"/>
      <c r="AQ75" s="1399"/>
      <c r="AR75" s="1399"/>
      <c r="AS75" s="1399"/>
      <c r="AT75" s="1399"/>
      <c r="AU75" s="1399"/>
      <c r="AV75" s="1399"/>
      <c r="AW75" s="1399"/>
      <c r="AX75" s="1399"/>
      <c r="AY75" s="1399"/>
      <c r="AZ75" s="1399"/>
      <c r="BA75" s="1399"/>
      <c r="BB75" s="1399"/>
      <c r="BC75" s="1399"/>
      <c r="BD75" s="1399"/>
      <c r="BE75" s="1399"/>
      <c r="BF75" s="1399"/>
      <c r="BG75" s="1399"/>
      <c r="BH75" s="1399"/>
      <c r="BI75" s="1399"/>
      <c r="BJ75" s="1399"/>
      <c r="BK75" s="1399"/>
      <c r="BL75" s="1399"/>
      <c r="BM75" s="1399"/>
      <c r="BN75" s="1399"/>
      <c r="BO75" s="1399"/>
      <c r="BP75" s="1399"/>
      <c r="BQ75" s="1399"/>
      <c r="BR75" s="1399"/>
      <c r="BS75" s="1400"/>
      <c r="BT75" s="1400"/>
      <c r="BU75" s="1400"/>
      <c r="BV75" s="1400"/>
      <c r="BW75" s="1400"/>
      <c r="BX75" s="1400"/>
      <c r="BY75" s="1400"/>
      <c r="BZ75" s="1400"/>
      <c r="CA75" s="1400"/>
      <c r="CB75" s="1400"/>
      <c r="CC75" s="1399"/>
      <c r="CD75" s="1400"/>
      <c r="CE75" s="1400"/>
    </row>
    <row r="76">
      <c r="A76" s="1393"/>
      <c r="B76" s="444"/>
      <c r="C76" s="1444"/>
      <c r="D76" s="1430"/>
      <c r="E76" s="1430"/>
      <c r="F76" s="1430"/>
      <c r="G76" s="444"/>
      <c r="H76" s="1444"/>
      <c r="I76" s="1430"/>
      <c r="J76" s="1399"/>
      <c r="K76" s="1415"/>
      <c r="L76" s="696"/>
      <c r="M76" s="696"/>
      <c r="N76" s="1415"/>
      <c r="O76" s="1415"/>
      <c r="P76" s="1415"/>
      <c r="Q76" s="1415"/>
      <c r="R76" s="1415"/>
      <c r="S76" s="1415"/>
      <c r="T76" s="1399"/>
      <c r="U76" s="1399"/>
      <c r="V76" s="1399"/>
      <c r="W76" s="1399"/>
      <c r="X76" s="1399"/>
      <c r="Y76" s="1399"/>
      <c r="Z76" s="1399"/>
      <c r="AA76" s="1399"/>
      <c r="AB76" s="1399"/>
      <c r="AC76" s="1399"/>
      <c r="AD76" s="1399"/>
      <c r="AE76" s="1399"/>
      <c r="AF76" s="1399"/>
      <c r="AG76" s="1399"/>
      <c r="AH76" s="1399"/>
      <c r="AI76" s="1399"/>
      <c r="AJ76" s="1399"/>
      <c r="AK76" s="1399"/>
      <c r="AL76" s="1399"/>
      <c r="AM76" s="1399"/>
      <c r="AN76" s="1399"/>
      <c r="AO76" s="1399"/>
      <c r="AP76" s="1399"/>
      <c r="AQ76" s="1399"/>
      <c r="AR76" s="1399"/>
      <c r="AS76" s="1399"/>
      <c r="AT76" s="1399"/>
      <c r="AU76" s="1399"/>
      <c r="AV76" s="1399"/>
      <c r="AW76" s="1399"/>
      <c r="AX76" s="1399"/>
      <c r="AY76" s="1399"/>
      <c r="AZ76" s="1399"/>
      <c r="BA76" s="1399"/>
      <c r="BB76" s="1399"/>
      <c r="BC76" s="1399"/>
      <c r="BD76" s="1399"/>
      <c r="BE76" s="1399"/>
      <c r="BF76" s="1399"/>
      <c r="BG76" s="1399"/>
      <c r="BH76" s="1399"/>
      <c r="BI76" s="1399"/>
      <c r="BJ76" s="1399"/>
      <c r="BK76" s="1399"/>
      <c r="BL76" s="1399"/>
      <c r="BM76" s="1399"/>
      <c r="BN76" s="1399"/>
      <c r="BO76" s="1399"/>
      <c r="BP76" s="1399"/>
      <c r="BQ76" s="1399"/>
      <c r="BR76" s="1399"/>
      <c r="BS76" s="1400"/>
      <c r="BT76" s="1400"/>
      <c r="BU76" s="1400"/>
      <c r="BV76" s="1400"/>
      <c r="BW76" s="1400"/>
      <c r="BX76" s="1400"/>
      <c r="BY76" s="1400"/>
      <c r="BZ76" s="1400"/>
      <c r="CA76" s="1400"/>
      <c r="CB76" s="1400"/>
      <c r="CC76" s="1399"/>
      <c r="CD76" s="1400"/>
      <c r="CE76" s="1400"/>
    </row>
    <row r="77">
      <c r="A77" s="1393"/>
      <c r="B77" s="444"/>
      <c r="C77" s="1444"/>
      <c r="D77" s="1430"/>
      <c r="E77" s="1430"/>
      <c r="F77" s="1430"/>
      <c r="G77" s="444"/>
      <c r="H77" s="1444"/>
      <c r="I77" s="1430"/>
      <c r="J77" s="1399"/>
      <c r="K77" s="1415"/>
      <c r="L77" s="696"/>
      <c r="M77" s="696"/>
      <c r="N77" s="1415"/>
      <c r="O77" s="1415"/>
      <c r="P77" s="1415"/>
      <c r="Q77" s="1415"/>
      <c r="R77" s="1415"/>
      <c r="S77" s="1415"/>
      <c r="T77" s="1399"/>
      <c r="U77" s="1399"/>
      <c r="V77" s="1399"/>
      <c r="W77" s="1399"/>
      <c r="X77" s="1399"/>
      <c r="Y77" s="1399"/>
      <c r="Z77" s="1399"/>
      <c r="AA77" s="1399"/>
      <c r="AB77" s="1399"/>
      <c r="AC77" s="1399"/>
      <c r="AD77" s="1399"/>
      <c r="AE77" s="1399"/>
      <c r="AF77" s="1399"/>
      <c r="AG77" s="1399"/>
      <c r="AH77" s="1399"/>
      <c r="AI77" s="1399"/>
      <c r="AJ77" s="1399"/>
      <c r="AK77" s="1399"/>
      <c r="AL77" s="1399"/>
      <c r="AM77" s="1399"/>
      <c r="AN77" s="1399"/>
      <c r="AO77" s="1399"/>
      <c r="AP77" s="1399"/>
      <c r="AQ77" s="1399"/>
      <c r="AR77" s="1399"/>
      <c r="AS77" s="1399"/>
      <c r="AT77" s="1399"/>
      <c r="AU77" s="1399"/>
      <c r="AV77" s="1399"/>
      <c r="AW77" s="1399"/>
      <c r="AX77" s="1399"/>
      <c r="AY77" s="1399"/>
      <c r="AZ77" s="1399"/>
      <c r="BA77" s="1399"/>
      <c r="BB77" s="1399"/>
      <c r="BC77" s="1399"/>
      <c r="BD77" s="1399"/>
      <c r="BE77" s="1399"/>
      <c r="BF77" s="1399"/>
      <c r="BG77" s="1399"/>
      <c r="BH77" s="1399"/>
      <c r="BI77" s="1399"/>
      <c r="BJ77" s="1399"/>
      <c r="BK77" s="1399"/>
      <c r="BL77" s="1399"/>
      <c r="BM77" s="1399"/>
      <c r="BN77" s="1399"/>
      <c r="BO77" s="1399"/>
      <c r="BP77" s="1399"/>
      <c r="BQ77" s="1399"/>
      <c r="BR77" s="1399"/>
      <c r="BS77" s="1400"/>
      <c r="BT77" s="1400"/>
      <c r="BU77" s="1400"/>
      <c r="BV77" s="1400"/>
      <c r="BW77" s="1400"/>
      <c r="BX77" s="1400"/>
      <c r="BY77" s="1400"/>
      <c r="BZ77" s="1400"/>
      <c r="CA77" s="1400"/>
      <c r="CB77" s="1400"/>
      <c r="CC77" s="1399"/>
      <c r="CD77" s="1400"/>
      <c r="CE77" s="1400"/>
    </row>
    <row r="78">
      <c r="A78" s="1393"/>
      <c r="B78" s="444"/>
      <c r="C78" s="1444"/>
      <c r="D78" s="1430"/>
      <c r="E78" s="1430"/>
      <c r="F78" s="1430"/>
      <c r="G78" s="444"/>
      <c r="H78" s="1444"/>
      <c r="I78" s="1430"/>
      <c r="J78" s="1399"/>
      <c r="K78" s="1415"/>
      <c r="L78" s="696"/>
      <c r="M78" s="696"/>
      <c r="N78" s="1415"/>
      <c r="O78" s="1415"/>
      <c r="P78" s="1415"/>
      <c r="Q78" s="1415"/>
      <c r="R78" s="1415"/>
      <c r="S78" s="1415"/>
      <c r="T78" s="1399"/>
      <c r="U78" s="1399"/>
      <c r="V78" s="1399"/>
      <c r="W78" s="1399"/>
      <c r="X78" s="1399"/>
      <c r="Y78" s="1399"/>
      <c r="Z78" s="1399"/>
      <c r="AA78" s="1399"/>
      <c r="AB78" s="1399"/>
      <c r="AC78" s="1399"/>
      <c r="AD78" s="1399"/>
      <c r="AE78" s="1399"/>
      <c r="AF78" s="1399"/>
      <c r="AG78" s="1399"/>
      <c r="AH78" s="1399"/>
      <c r="AI78" s="1399"/>
      <c r="AJ78" s="1399"/>
      <c r="AK78" s="1399"/>
      <c r="AL78" s="1399"/>
      <c r="AM78" s="1399"/>
      <c r="AN78" s="1399"/>
      <c r="AO78" s="1399"/>
      <c r="AP78" s="1399"/>
      <c r="AQ78" s="1399"/>
      <c r="AR78" s="1399"/>
      <c r="AS78" s="1399"/>
      <c r="AT78" s="1399"/>
      <c r="AU78" s="1399"/>
      <c r="AV78" s="1399"/>
      <c r="AW78" s="1399"/>
      <c r="AX78" s="1399"/>
      <c r="AY78" s="1399"/>
      <c r="AZ78" s="1399"/>
      <c r="BA78" s="1399"/>
      <c r="BB78" s="1399"/>
      <c r="BC78" s="1399"/>
      <c r="BD78" s="1399"/>
      <c r="BE78" s="1399"/>
      <c r="BF78" s="1399"/>
      <c r="BG78" s="1399"/>
      <c r="BH78" s="1399"/>
      <c r="BI78" s="1399"/>
      <c r="BJ78" s="1399"/>
      <c r="BK78" s="1399"/>
      <c r="BL78" s="1399"/>
      <c r="BM78" s="1399"/>
      <c r="BN78" s="1399"/>
      <c r="BO78" s="1399"/>
      <c r="BP78" s="1399"/>
      <c r="BQ78" s="1399"/>
      <c r="BR78" s="1399"/>
      <c r="BS78" s="1400"/>
      <c r="BT78" s="1400"/>
      <c r="BU78" s="1400"/>
      <c r="BV78" s="1400"/>
      <c r="BW78" s="1400"/>
      <c r="BX78" s="1400"/>
      <c r="BY78" s="1400"/>
      <c r="BZ78" s="1400"/>
      <c r="CA78" s="1400"/>
      <c r="CB78" s="1400"/>
      <c r="CC78" s="1399"/>
      <c r="CD78" s="1400"/>
      <c r="CE78" s="1400"/>
    </row>
    <row r="79">
      <c r="A79" s="1393"/>
      <c r="B79" s="444"/>
      <c r="C79" s="1444"/>
      <c r="D79" s="1430"/>
      <c r="E79" s="1430"/>
      <c r="F79" s="1430"/>
      <c r="G79" s="444"/>
      <c r="H79" s="1444"/>
      <c r="I79" s="1430"/>
      <c r="J79" s="1399"/>
      <c r="K79" s="1399"/>
      <c r="L79" s="444"/>
      <c r="M79" s="444"/>
      <c r="N79" s="1400"/>
      <c r="O79" s="1393"/>
      <c r="P79" s="1399"/>
      <c r="Q79" s="1399"/>
      <c r="R79" s="1399"/>
      <c r="S79" s="1399"/>
      <c r="T79" s="1399"/>
      <c r="U79" s="1399"/>
      <c r="V79" s="1399"/>
      <c r="W79" s="1399"/>
      <c r="X79" s="1399"/>
      <c r="Y79" s="1399"/>
      <c r="Z79" s="1399"/>
      <c r="AA79" s="1399"/>
      <c r="AB79" s="1399"/>
      <c r="AC79" s="1399"/>
      <c r="AD79" s="1399"/>
      <c r="AE79" s="1399"/>
      <c r="AF79" s="1399"/>
      <c r="AG79" s="1399"/>
      <c r="AH79" s="1399"/>
      <c r="AI79" s="1399"/>
      <c r="AJ79" s="1399"/>
      <c r="AK79" s="1399"/>
      <c r="AL79" s="1399"/>
      <c r="AM79" s="1399"/>
      <c r="AN79" s="1399"/>
      <c r="AO79" s="1399"/>
      <c r="AP79" s="1399"/>
      <c r="AQ79" s="1399"/>
      <c r="AR79" s="1399"/>
      <c r="AS79" s="1399"/>
      <c r="AT79" s="1399"/>
      <c r="AU79" s="1399"/>
      <c r="AV79" s="1399"/>
      <c r="AW79" s="1399"/>
      <c r="AX79" s="1399"/>
      <c r="AY79" s="1399"/>
      <c r="AZ79" s="1399"/>
      <c r="BA79" s="1399"/>
      <c r="BB79" s="1399"/>
      <c r="BC79" s="1399"/>
      <c r="BD79" s="1399"/>
      <c r="BE79" s="1399"/>
      <c r="BF79" s="1399"/>
      <c r="BG79" s="1399"/>
      <c r="BH79" s="1399"/>
      <c r="BI79" s="1399"/>
      <c r="BJ79" s="1399"/>
      <c r="BK79" s="1399"/>
      <c r="BL79" s="1399"/>
      <c r="BM79" s="1399"/>
      <c r="BN79" s="1399"/>
      <c r="BO79" s="1399"/>
      <c r="BP79" s="1399"/>
      <c r="BQ79" s="1399"/>
      <c r="BR79" s="1399"/>
      <c r="BS79" s="1400"/>
      <c r="BT79" s="1400"/>
      <c r="BU79" s="1400"/>
      <c r="BV79" s="1400"/>
      <c r="BW79" s="1400"/>
      <c r="BX79" s="1400"/>
      <c r="BY79" s="1400"/>
      <c r="BZ79" s="1400"/>
      <c r="CA79" s="1400"/>
      <c r="CB79" s="1400"/>
      <c r="CC79" s="1399"/>
      <c r="CD79" s="1400"/>
      <c r="CE79" s="1400"/>
    </row>
    <row r="80">
      <c r="A80" s="1393"/>
      <c r="B80" s="444"/>
      <c r="C80" s="1444"/>
      <c r="D80" s="1430"/>
      <c r="E80" s="1430"/>
      <c r="F80" s="1430"/>
      <c r="G80" s="444"/>
      <c r="H80" s="1444"/>
      <c r="I80" s="1430"/>
      <c r="J80" s="1399"/>
      <c r="K80" s="1399"/>
      <c r="L80" s="444"/>
      <c r="M80" s="444"/>
      <c r="N80" s="1400"/>
      <c r="O80" s="1393"/>
      <c r="P80" s="1399"/>
      <c r="Q80" s="1399"/>
      <c r="R80" s="1399"/>
      <c r="S80" s="1399"/>
      <c r="T80" s="1399"/>
      <c r="U80" s="1399"/>
      <c r="V80" s="1399"/>
      <c r="W80" s="1399"/>
      <c r="X80" s="1399"/>
      <c r="Y80" s="1399"/>
      <c r="Z80" s="1399"/>
      <c r="AA80" s="1399"/>
      <c r="AB80" s="1399"/>
      <c r="AC80" s="1399"/>
      <c r="AD80" s="1399"/>
      <c r="AE80" s="1399"/>
      <c r="AF80" s="1399"/>
      <c r="AG80" s="1399"/>
      <c r="AH80" s="1399"/>
      <c r="AI80" s="1399"/>
      <c r="AJ80" s="1399"/>
      <c r="AK80" s="1399"/>
      <c r="AL80" s="1399"/>
      <c r="AM80" s="1399"/>
      <c r="AN80" s="1399"/>
      <c r="AO80" s="1399"/>
      <c r="AP80" s="1399"/>
      <c r="AQ80" s="1399"/>
      <c r="AR80" s="1399"/>
      <c r="AS80" s="1399"/>
      <c r="AT80" s="1399"/>
      <c r="AU80" s="1399"/>
      <c r="AV80" s="1399"/>
      <c r="AW80" s="1399"/>
      <c r="AX80" s="1399"/>
      <c r="AY80" s="1399"/>
      <c r="AZ80" s="1399"/>
      <c r="BA80" s="1399"/>
      <c r="BB80" s="1399"/>
      <c r="BC80" s="1399"/>
      <c r="BD80" s="1399"/>
      <c r="BE80" s="1399"/>
      <c r="BF80" s="1399"/>
      <c r="BG80" s="1399"/>
      <c r="BH80" s="1399"/>
      <c r="BI80" s="1399"/>
      <c r="BJ80" s="1399"/>
      <c r="BK80" s="1399"/>
      <c r="BL80" s="1399"/>
      <c r="BM80" s="1399"/>
      <c r="BN80" s="1399"/>
      <c r="BO80" s="1399"/>
      <c r="BP80" s="1399"/>
      <c r="BQ80" s="1399"/>
      <c r="BR80" s="1399"/>
      <c r="BS80" s="1400"/>
      <c r="BT80" s="1400"/>
      <c r="BU80" s="1400"/>
      <c r="BV80" s="1400"/>
      <c r="BW80" s="1400"/>
      <c r="BX80" s="1400"/>
      <c r="BY80" s="1400"/>
      <c r="BZ80" s="1400"/>
      <c r="CA80" s="1400"/>
      <c r="CB80" s="1400"/>
      <c r="CC80" s="1399"/>
      <c r="CD80" s="1400"/>
      <c r="CE80" s="1400"/>
    </row>
    <row r="81">
      <c r="A81" s="1393"/>
      <c r="B81" s="444"/>
      <c r="C81" s="1444"/>
      <c r="D81" s="1430"/>
      <c r="E81" s="1430"/>
      <c r="F81" s="1430"/>
      <c r="G81" s="444"/>
      <c r="H81" s="1444"/>
      <c r="I81" s="1430"/>
      <c r="J81" s="1399"/>
      <c r="K81" s="1399"/>
      <c r="L81" s="444"/>
      <c r="M81" s="444"/>
      <c r="N81" s="1400"/>
      <c r="O81" s="1393"/>
      <c r="P81" s="1399"/>
      <c r="Q81" s="1399"/>
      <c r="R81" s="1399"/>
      <c r="S81" s="1399"/>
      <c r="T81" s="1399"/>
      <c r="U81" s="1399"/>
      <c r="V81" s="1399"/>
      <c r="W81" s="1399"/>
      <c r="X81" s="1399"/>
      <c r="Y81" s="1399"/>
      <c r="Z81" s="1399"/>
      <c r="AA81" s="1399"/>
      <c r="AB81" s="1399"/>
      <c r="AC81" s="1399"/>
      <c r="AD81" s="1399"/>
      <c r="AE81" s="1399"/>
      <c r="AF81" s="1399"/>
      <c r="AG81" s="1399"/>
      <c r="AH81" s="1399"/>
      <c r="AI81" s="1399"/>
      <c r="AJ81" s="1399"/>
      <c r="AK81" s="1399"/>
      <c r="AL81" s="1399"/>
      <c r="AM81" s="1399"/>
      <c r="AN81" s="1399"/>
      <c r="AO81" s="1399"/>
      <c r="AP81" s="1399"/>
      <c r="AQ81" s="1399"/>
      <c r="AR81" s="1399"/>
      <c r="AS81" s="1399"/>
      <c r="AT81" s="1399"/>
      <c r="AU81" s="1399"/>
      <c r="AV81" s="1399"/>
      <c r="AW81" s="1399"/>
      <c r="AX81" s="1399"/>
      <c r="AY81" s="1399"/>
      <c r="AZ81" s="1399"/>
      <c r="BA81" s="1399"/>
      <c r="BB81" s="1399"/>
      <c r="BC81" s="1399"/>
      <c r="BD81" s="1399"/>
      <c r="BE81" s="1399"/>
      <c r="BF81" s="1399"/>
      <c r="BG81" s="1399"/>
      <c r="BH81" s="1399"/>
      <c r="BI81" s="1399"/>
      <c r="BJ81" s="1399"/>
      <c r="BK81" s="1399"/>
      <c r="BL81" s="1399"/>
      <c r="BM81" s="1399"/>
      <c r="BN81" s="1399"/>
      <c r="BO81" s="1399"/>
      <c r="BP81" s="1399"/>
      <c r="BQ81" s="1399"/>
      <c r="BR81" s="1399"/>
      <c r="BS81" s="1400"/>
      <c r="BT81" s="1400"/>
      <c r="BU81" s="1400"/>
      <c r="BV81" s="1400"/>
      <c r="BW81" s="1400"/>
      <c r="BX81" s="1400"/>
      <c r="BY81" s="1400"/>
      <c r="BZ81" s="1400"/>
      <c r="CA81" s="1400"/>
      <c r="CB81" s="1400"/>
      <c r="CC81" s="1399"/>
      <c r="CD81" s="1400"/>
      <c r="CE81" s="1400"/>
    </row>
    <row r="82">
      <c r="A82" s="1393"/>
      <c r="B82" s="444"/>
      <c r="C82" s="1444"/>
      <c r="D82" s="1430"/>
      <c r="E82" s="1430"/>
      <c r="F82" s="1430"/>
      <c r="G82" s="444"/>
      <c r="H82" s="1444"/>
      <c r="I82" s="1430"/>
      <c r="J82" s="1399"/>
      <c r="K82" s="1399"/>
      <c r="L82" s="444"/>
      <c r="M82" s="444"/>
      <c r="N82" s="1400"/>
      <c r="O82" s="1393"/>
      <c r="P82" s="1399"/>
      <c r="Q82" s="1399"/>
      <c r="R82" s="1399"/>
      <c r="S82" s="1399"/>
      <c r="T82" s="1399"/>
      <c r="U82" s="1399"/>
      <c r="V82" s="1399"/>
      <c r="W82" s="1399"/>
      <c r="X82" s="1399"/>
      <c r="Y82" s="1399"/>
      <c r="Z82" s="1399"/>
      <c r="AA82" s="1399"/>
      <c r="AB82" s="1399"/>
      <c r="AC82" s="1399"/>
      <c r="AD82" s="1399"/>
      <c r="AE82" s="1399"/>
      <c r="AF82" s="1399"/>
      <c r="AG82" s="1399"/>
      <c r="AH82" s="1399"/>
      <c r="AI82" s="1399"/>
      <c r="AJ82" s="1399"/>
      <c r="AK82" s="1399"/>
      <c r="AL82" s="1399"/>
      <c r="AM82" s="1399"/>
      <c r="AN82" s="1399"/>
      <c r="AO82" s="1399"/>
      <c r="AP82" s="1399"/>
      <c r="AQ82" s="1399"/>
      <c r="AR82" s="1399"/>
      <c r="AS82" s="1399"/>
      <c r="AT82" s="1399"/>
      <c r="AU82" s="1399"/>
      <c r="AV82" s="1399"/>
      <c r="AW82" s="1399"/>
      <c r="AX82" s="1399"/>
      <c r="AY82" s="1399"/>
      <c r="AZ82" s="1399"/>
      <c r="BA82" s="1399"/>
      <c r="BB82" s="1399"/>
      <c r="BC82" s="1399"/>
      <c r="BD82" s="1399"/>
      <c r="BE82" s="1399"/>
      <c r="BF82" s="1399"/>
      <c r="BG82" s="1399"/>
      <c r="BH82" s="1399"/>
      <c r="BI82" s="1399"/>
      <c r="BJ82" s="1399"/>
      <c r="BK82" s="1399"/>
      <c r="BL82" s="1399"/>
      <c r="BM82" s="1399"/>
      <c r="BN82" s="1399"/>
      <c r="BO82" s="1399"/>
      <c r="BP82" s="1399"/>
      <c r="BQ82" s="1399"/>
      <c r="BR82" s="1399"/>
      <c r="BS82" s="1400"/>
      <c r="BT82" s="1400"/>
      <c r="BU82" s="1400"/>
      <c r="BV82" s="1400"/>
      <c r="BW82" s="1400"/>
      <c r="BX82" s="1400"/>
      <c r="BY82" s="1400"/>
      <c r="BZ82" s="1400"/>
      <c r="CA82" s="1400"/>
      <c r="CB82" s="1400"/>
      <c r="CC82" s="1399"/>
      <c r="CD82" s="1400"/>
      <c r="CE82" s="1400"/>
    </row>
    <row r="83">
      <c r="A83" s="1393"/>
      <c r="B83" s="444"/>
      <c r="C83" s="1444"/>
      <c r="D83" s="1430"/>
      <c r="E83" s="1430"/>
      <c r="F83" s="1430"/>
      <c r="G83" s="444"/>
      <c r="H83" s="1444"/>
      <c r="I83" s="1430"/>
      <c r="J83" s="1399"/>
      <c r="K83" s="1399"/>
      <c r="L83" s="444"/>
      <c r="M83" s="444"/>
      <c r="N83" s="1400"/>
      <c r="O83" s="1393"/>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c r="BA83" s="1399"/>
      <c r="BB83" s="1399"/>
      <c r="BC83" s="1399"/>
      <c r="BD83" s="1399"/>
      <c r="BE83" s="1399"/>
      <c r="BF83" s="1399"/>
      <c r="BG83" s="1399"/>
      <c r="BH83" s="1399"/>
      <c r="BI83" s="1399"/>
      <c r="BJ83" s="1399"/>
      <c r="BK83" s="1399"/>
      <c r="BL83" s="1399"/>
      <c r="BM83" s="1399"/>
      <c r="BN83" s="1399"/>
      <c r="BO83" s="1399"/>
      <c r="BP83" s="1399"/>
      <c r="BQ83" s="1399"/>
      <c r="BR83" s="1399"/>
      <c r="BS83" s="1400"/>
      <c r="BT83" s="1400"/>
      <c r="BU83" s="1400"/>
      <c r="BV83" s="1400"/>
      <c r="BW83" s="1400"/>
      <c r="BX83" s="1400"/>
      <c r="BY83" s="1400"/>
      <c r="BZ83" s="1400"/>
      <c r="CA83" s="1400"/>
      <c r="CB83" s="1400"/>
      <c r="CC83" s="1399"/>
      <c r="CD83" s="1400"/>
      <c r="CE83" s="1400"/>
    </row>
    <row r="84">
      <c r="A84" s="1393"/>
      <c r="B84" s="444"/>
      <c r="C84" s="1444"/>
      <c r="D84" s="1430"/>
      <c r="E84" s="1430"/>
      <c r="F84" s="1430"/>
      <c r="G84" s="444"/>
      <c r="H84" s="1444"/>
      <c r="I84" s="1430"/>
      <c r="J84" s="1399"/>
      <c r="K84" s="1399"/>
      <c r="L84" s="444"/>
      <c r="M84" s="444"/>
      <c r="N84" s="1400"/>
      <c r="O84" s="1393"/>
      <c r="P84" s="1399"/>
      <c r="Q84" s="1399"/>
      <c r="R84" s="1399"/>
      <c r="S84" s="1399"/>
      <c r="T84" s="1399"/>
      <c r="U84" s="1399"/>
      <c r="V84" s="1399"/>
      <c r="W84" s="1399"/>
      <c r="X84" s="1399"/>
      <c r="Y84" s="1399"/>
      <c r="Z84" s="1399"/>
      <c r="AA84" s="1399"/>
      <c r="AB84" s="1399"/>
      <c r="AC84" s="1399"/>
      <c r="AD84" s="1399"/>
      <c r="AE84" s="1399"/>
      <c r="AF84" s="1399"/>
      <c r="AG84" s="1399"/>
      <c r="AH84" s="1399"/>
      <c r="AI84" s="1399"/>
      <c r="AJ84" s="1399"/>
      <c r="AK84" s="1399"/>
      <c r="AL84" s="1399"/>
      <c r="AM84" s="1399"/>
      <c r="AN84" s="1399"/>
      <c r="AO84" s="1399"/>
      <c r="AP84" s="1399"/>
      <c r="AQ84" s="1399"/>
      <c r="AR84" s="1399"/>
      <c r="AS84" s="1399"/>
      <c r="AT84" s="1399"/>
      <c r="AU84" s="1399"/>
      <c r="AV84" s="1399"/>
      <c r="AW84" s="1399"/>
      <c r="AX84" s="1399"/>
      <c r="AY84" s="1399"/>
      <c r="AZ84" s="1399"/>
      <c r="BA84" s="1399"/>
      <c r="BB84" s="1399"/>
      <c r="BC84" s="1399"/>
      <c r="BD84" s="1399"/>
      <c r="BE84" s="1399"/>
      <c r="BF84" s="1399"/>
      <c r="BG84" s="1399"/>
      <c r="BH84" s="1399"/>
      <c r="BI84" s="1399"/>
      <c r="BJ84" s="1399"/>
      <c r="BK84" s="1399"/>
      <c r="BL84" s="1399"/>
      <c r="BM84" s="1399"/>
      <c r="BN84" s="1399"/>
      <c r="BO84" s="1399"/>
      <c r="BP84" s="1399"/>
      <c r="BQ84" s="1399"/>
      <c r="BR84" s="1399"/>
      <c r="BS84" s="1400"/>
      <c r="BT84" s="1400"/>
      <c r="BU84" s="1400"/>
      <c r="BV84" s="1400"/>
      <c r="BW84" s="1400"/>
      <c r="BX84" s="1400"/>
      <c r="BY84" s="1400"/>
      <c r="BZ84" s="1400"/>
      <c r="CA84" s="1400"/>
      <c r="CB84" s="1400"/>
      <c r="CC84" s="1399"/>
      <c r="CD84" s="1400"/>
      <c r="CE84" s="1400"/>
    </row>
    <row r="85">
      <c r="A85" s="1393"/>
      <c r="B85" s="444"/>
      <c r="C85" s="1444"/>
      <c r="D85" s="1430"/>
      <c r="E85" s="1430"/>
      <c r="F85" s="1430"/>
      <c r="G85" s="444"/>
      <c r="H85" s="1444"/>
      <c r="I85" s="1430"/>
      <c r="J85" s="1399"/>
      <c r="K85" s="1399"/>
      <c r="L85" s="444"/>
      <c r="M85" s="444"/>
      <c r="N85" s="1400"/>
      <c r="O85" s="1393"/>
      <c r="P85" s="1399"/>
      <c r="Q85" s="1399"/>
      <c r="R85" s="1399"/>
      <c r="S85" s="1399"/>
      <c r="T85" s="1399"/>
      <c r="U85" s="1399"/>
      <c r="V85" s="1399"/>
      <c r="W85" s="1399"/>
      <c r="X85" s="1399"/>
      <c r="Y85" s="1399"/>
      <c r="Z85" s="1399"/>
      <c r="AA85" s="1399"/>
      <c r="AB85" s="1399"/>
      <c r="AC85" s="1399"/>
      <c r="AD85" s="1399"/>
      <c r="AE85" s="1399"/>
      <c r="AF85" s="1399"/>
      <c r="AG85" s="1399"/>
      <c r="AH85" s="1399"/>
      <c r="AI85" s="1399"/>
      <c r="AJ85" s="1399"/>
      <c r="AK85" s="1399"/>
      <c r="AL85" s="1399"/>
      <c r="AM85" s="1399"/>
      <c r="AN85" s="1399"/>
      <c r="AO85" s="1399"/>
      <c r="AP85" s="1399"/>
      <c r="AQ85" s="1399"/>
      <c r="AR85" s="1399"/>
      <c r="AS85" s="1399"/>
      <c r="AT85" s="1399"/>
      <c r="AU85" s="1399"/>
      <c r="AV85" s="1399"/>
      <c r="AW85" s="1399"/>
      <c r="AX85" s="1399"/>
      <c r="AY85" s="1399"/>
      <c r="AZ85" s="1399"/>
      <c r="BA85" s="1399"/>
      <c r="BB85" s="1399"/>
      <c r="BC85" s="1399"/>
      <c r="BD85" s="1399"/>
      <c r="BE85" s="1399"/>
      <c r="BF85" s="1399"/>
      <c r="BG85" s="1399"/>
      <c r="BH85" s="1399"/>
      <c r="BI85" s="1399"/>
      <c r="BJ85" s="1399"/>
      <c r="BK85" s="1399"/>
      <c r="BL85" s="1399"/>
      <c r="BM85" s="1399"/>
      <c r="BN85" s="1399"/>
      <c r="BO85" s="1399"/>
      <c r="BP85" s="1399"/>
      <c r="BQ85" s="1399"/>
      <c r="BR85" s="1399"/>
      <c r="BS85" s="1400"/>
      <c r="BT85" s="1400"/>
      <c r="BU85" s="1400"/>
      <c r="BV85" s="1400"/>
      <c r="BW85" s="1400"/>
      <c r="BX85" s="1400"/>
      <c r="BY85" s="1400"/>
      <c r="BZ85" s="1400"/>
      <c r="CA85" s="1400"/>
      <c r="CB85" s="1400"/>
      <c r="CC85" s="1399"/>
      <c r="CD85" s="1400"/>
      <c r="CE85" s="1400"/>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6" t="s">
        <v>7</v>
      </c>
      <c r="I1" s="1447" t="s">
        <v>6542</v>
      </c>
      <c r="J1" s="1448" t="s">
        <v>8958</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11090</v>
      </c>
      <c r="AR1" s="18"/>
      <c r="AS1" s="18" t="s">
        <v>11091</v>
      </c>
      <c r="AT1" s="18" t="s">
        <v>44</v>
      </c>
      <c r="AU1" s="18" t="s">
        <v>45</v>
      </c>
      <c r="AV1" s="18" t="s">
        <v>46</v>
      </c>
      <c r="AW1" s="18" t="s">
        <v>47</v>
      </c>
      <c r="AX1" s="18" t="s">
        <v>48</v>
      </c>
      <c r="AY1" s="26" t="s">
        <v>76</v>
      </c>
      <c r="AZ1" s="1449" t="s">
        <v>11092</v>
      </c>
      <c r="BA1" s="1449" t="s">
        <v>11093</v>
      </c>
      <c r="BB1" s="1449" t="s">
        <v>54</v>
      </c>
      <c r="BC1" s="1449" t="s">
        <v>56</v>
      </c>
      <c r="BD1" s="1449" t="s">
        <v>57</v>
      </c>
      <c r="BE1" s="1449" t="s">
        <v>8962</v>
      </c>
      <c r="BF1" s="1449" t="s">
        <v>66</v>
      </c>
      <c r="BG1" s="1449" t="s">
        <v>67</v>
      </c>
      <c r="BH1" s="1449" t="s">
        <v>68</v>
      </c>
      <c r="BI1" s="1449" t="s">
        <v>69</v>
      </c>
      <c r="BJ1" s="1449" t="s">
        <v>11094</v>
      </c>
      <c r="BK1" s="1449" t="s">
        <v>11095</v>
      </c>
      <c r="BL1" s="22" t="s">
        <v>11096</v>
      </c>
      <c r="BM1" s="22" t="s">
        <v>78</v>
      </c>
      <c r="BN1" s="28" t="s">
        <v>79</v>
      </c>
      <c r="BO1" s="30" t="s">
        <v>80</v>
      </c>
      <c r="BP1" s="30" t="s">
        <v>81</v>
      </c>
      <c r="BQ1" s="30" t="s">
        <v>28</v>
      </c>
      <c r="BR1" s="22"/>
    </row>
    <row r="2" ht="30.0" customHeight="1">
      <c r="A2" s="67"/>
      <c r="B2" s="1450" t="s">
        <v>11097</v>
      </c>
      <c r="C2" s="1451"/>
      <c r="D2" s="1451">
        <v>50.0</v>
      </c>
      <c r="E2" s="297" t="s">
        <v>11098</v>
      </c>
      <c r="F2" s="114" t="s">
        <v>11099</v>
      </c>
      <c r="G2" s="164" t="s">
        <v>11100</v>
      </c>
      <c r="H2" s="38">
        <v>3600.0</v>
      </c>
      <c r="I2" s="59">
        <v>0.2</v>
      </c>
      <c r="J2" s="1375">
        <f t="shared" ref="J2:J25" si="1">ROUND(H2*(1-I2),0)</f>
        <v>2880</v>
      </c>
      <c r="K2" s="297" t="s">
        <v>11101</v>
      </c>
      <c r="L2" s="1452" t="s">
        <v>11102</v>
      </c>
      <c r="M2" s="41" t="s">
        <v>11102</v>
      </c>
      <c r="N2" s="295" t="s">
        <v>11103</v>
      </c>
      <c r="O2" s="170">
        <v>450.0</v>
      </c>
      <c r="P2" s="170">
        <v>125.0</v>
      </c>
      <c r="Q2" s="170">
        <v>80.0</v>
      </c>
      <c r="R2" s="170">
        <v>125.0</v>
      </c>
      <c r="S2" s="140" t="s">
        <v>11104</v>
      </c>
      <c r="T2" s="140" t="s">
        <v>11105</v>
      </c>
      <c r="U2" s="170" t="s">
        <v>11106</v>
      </c>
      <c r="V2" s="170" t="s">
        <v>2253</v>
      </c>
      <c r="W2" s="1453" t="s">
        <v>11107</v>
      </c>
      <c r="X2" s="170">
        <v>370.0</v>
      </c>
      <c r="Y2" s="171">
        <v>1.0</v>
      </c>
      <c r="Z2" s="171">
        <v>1.4</v>
      </c>
      <c r="AA2" s="170" t="s">
        <v>1955</v>
      </c>
      <c r="AB2" s="170" t="s">
        <v>11108</v>
      </c>
      <c r="AC2" s="1454" t="s">
        <v>11109</v>
      </c>
      <c r="AD2" s="170" t="s">
        <v>11110</v>
      </c>
      <c r="AE2" s="86" t="s">
        <v>11111</v>
      </c>
      <c r="AF2" s="1455"/>
      <c r="AG2" s="170" t="s">
        <v>11112</v>
      </c>
      <c r="AH2" s="170" t="s">
        <v>11113</v>
      </c>
      <c r="AI2" s="41" t="s">
        <v>11114</v>
      </c>
      <c r="AJ2" s="41">
        <v>0.0</v>
      </c>
      <c r="AK2" s="50"/>
      <c r="AL2" s="67" t="s">
        <v>114</v>
      </c>
      <c r="AM2" s="67"/>
      <c r="AN2" s="67" t="s">
        <v>1130</v>
      </c>
      <c r="AO2" s="67" t="s">
        <v>11115</v>
      </c>
      <c r="AP2" s="67" t="s">
        <v>110</v>
      </c>
      <c r="AQ2" s="67" t="s">
        <v>11116</v>
      </c>
      <c r="AR2" s="67"/>
      <c r="AS2" s="67" t="s">
        <v>2649</v>
      </c>
      <c r="AT2" s="67" t="s">
        <v>11112</v>
      </c>
      <c r="AU2" s="67"/>
      <c r="AV2" s="67"/>
      <c r="AW2" s="67"/>
      <c r="AX2" s="1424"/>
      <c r="AY2" s="51" t="s">
        <v>11117</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6">
        <f t="shared" ref="BJ2:BJ17" si="5">BH2/J2</f>
        <v>0.3614583333</v>
      </c>
      <c r="BK2" s="52">
        <f t="shared" ref="BK2:BK17" si="6">$BI2/$J2</f>
        <v>0.3399305556</v>
      </c>
      <c r="BL2" s="55"/>
      <c r="BM2" s="68"/>
      <c r="BN2" s="69"/>
      <c r="BO2" s="71"/>
      <c r="BP2" s="71"/>
      <c r="BQ2" s="68"/>
      <c r="BR2" s="68"/>
    </row>
    <row r="3" ht="30.0" customHeight="1">
      <c r="A3" s="67"/>
      <c r="B3" s="1457" t="s">
        <v>11118</v>
      </c>
      <c r="C3" s="1451"/>
      <c r="D3" s="1451">
        <v>50.0</v>
      </c>
      <c r="E3" s="297" t="s">
        <v>11119</v>
      </c>
      <c r="F3" s="114" t="s">
        <v>11120</v>
      </c>
      <c r="G3" s="164" t="s">
        <v>11121</v>
      </c>
      <c r="H3" s="38">
        <v>7000.0</v>
      </c>
      <c r="I3" s="59">
        <v>0.2</v>
      </c>
      <c r="J3" s="1375">
        <f t="shared" si="1"/>
        <v>5600</v>
      </c>
      <c r="K3" s="297" t="s">
        <v>11122</v>
      </c>
      <c r="L3" s="1452" t="s">
        <v>11102</v>
      </c>
      <c r="M3" s="41" t="s">
        <v>11102</v>
      </c>
      <c r="N3" s="295" t="s">
        <v>11103</v>
      </c>
      <c r="O3" s="170">
        <v>900.0</v>
      </c>
      <c r="P3" s="170">
        <v>250.0</v>
      </c>
      <c r="Q3" s="170">
        <v>150.0</v>
      </c>
      <c r="R3" s="170">
        <v>250.0</v>
      </c>
      <c r="S3" s="140" t="s">
        <v>11123</v>
      </c>
      <c r="T3" s="140" t="s">
        <v>11105</v>
      </c>
      <c r="U3" s="170" t="s">
        <v>11106</v>
      </c>
      <c r="V3" s="170" t="s">
        <v>2253</v>
      </c>
      <c r="W3" s="1453" t="s">
        <v>11107</v>
      </c>
      <c r="X3" s="170">
        <v>370.0</v>
      </c>
      <c r="Y3" s="171">
        <v>2.0</v>
      </c>
      <c r="Z3" s="171">
        <v>1.4</v>
      </c>
      <c r="AA3" s="170" t="s">
        <v>1955</v>
      </c>
      <c r="AB3" s="170" t="s">
        <v>11108</v>
      </c>
      <c r="AC3" s="1458"/>
      <c r="AD3" s="170" t="s">
        <v>11110</v>
      </c>
      <c r="AE3" s="86" t="s">
        <v>11111</v>
      </c>
      <c r="AF3" s="1455"/>
      <c r="AG3" s="170" t="s">
        <v>11112</v>
      </c>
      <c r="AH3" s="170" t="s">
        <v>11113</v>
      </c>
      <c r="AI3" s="41" t="s">
        <v>11114</v>
      </c>
      <c r="AJ3" s="41">
        <v>0.0</v>
      </c>
      <c r="AK3" s="50"/>
      <c r="AL3" s="67" t="s">
        <v>114</v>
      </c>
      <c r="AM3" s="67"/>
      <c r="AN3" s="67" t="s">
        <v>1130</v>
      </c>
      <c r="AO3" s="67" t="s">
        <v>11115</v>
      </c>
      <c r="AP3" s="67" t="s">
        <v>110</v>
      </c>
      <c r="AQ3" s="67" t="s">
        <v>11116</v>
      </c>
      <c r="AR3" s="67"/>
      <c r="AS3" s="67" t="s">
        <v>2649</v>
      </c>
      <c r="AT3" s="67" t="s">
        <v>11112</v>
      </c>
      <c r="AU3" s="67"/>
      <c r="AV3" s="67"/>
      <c r="AW3" s="67"/>
      <c r="AX3" s="1424"/>
      <c r="AY3" s="51" t="s">
        <v>11124</v>
      </c>
      <c r="AZ3" s="1459">
        <v>395.0</v>
      </c>
      <c r="BA3" s="1459">
        <v>477.0</v>
      </c>
      <c r="BB3" s="67">
        <f>BB2*2</f>
        <v>2058</v>
      </c>
      <c r="BC3" s="67">
        <v>10.0</v>
      </c>
      <c r="BD3" s="67">
        <v>10.0</v>
      </c>
      <c r="BE3" s="52">
        <v>0.2</v>
      </c>
      <c r="BF3" s="51">
        <f t="shared" si="2"/>
        <v>1120</v>
      </c>
      <c r="BG3" s="51">
        <v>0.0</v>
      </c>
      <c r="BH3" s="62">
        <f t="shared" si="3"/>
        <v>2007</v>
      </c>
      <c r="BI3" s="62">
        <f t="shared" si="4"/>
        <v>1925</v>
      </c>
      <c r="BJ3" s="1456">
        <f t="shared" si="5"/>
        <v>0.3583928571</v>
      </c>
      <c r="BK3" s="52">
        <f t="shared" si="6"/>
        <v>0.34375</v>
      </c>
      <c r="BL3" s="67"/>
      <c r="BM3" s="1458"/>
      <c r="BN3" s="1460"/>
      <c r="BO3" s="1461"/>
      <c r="BP3" s="1461"/>
      <c r="BQ3" s="1458"/>
      <c r="BR3" s="1458"/>
    </row>
    <row r="4" ht="30.0" customHeight="1">
      <c r="A4" s="67"/>
      <c r="B4" s="1457" t="s">
        <v>11125</v>
      </c>
      <c r="C4" s="1451"/>
      <c r="D4" s="1451">
        <v>50.0</v>
      </c>
      <c r="E4" s="297" t="s">
        <v>11126</v>
      </c>
      <c r="F4" s="114" t="s">
        <v>11127</v>
      </c>
      <c r="G4" s="164" t="s">
        <v>11128</v>
      </c>
      <c r="H4" s="38">
        <v>10560.0</v>
      </c>
      <c r="I4" s="59">
        <v>0.2</v>
      </c>
      <c r="J4" s="1375">
        <f t="shared" si="1"/>
        <v>8448</v>
      </c>
      <c r="K4" s="297" t="s">
        <v>11129</v>
      </c>
      <c r="L4" s="1452" t="s">
        <v>11102</v>
      </c>
      <c r="M4" s="41" t="s">
        <v>11102</v>
      </c>
      <c r="N4" s="295" t="s">
        <v>11103</v>
      </c>
      <c r="O4" s="170">
        <v>1350.0</v>
      </c>
      <c r="P4" s="170">
        <v>375.0</v>
      </c>
      <c r="Q4" s="170">
        <v>250.0</v>
      </c>
      <c r="R4" s="170">
        <v>375.0</v>
      </c>
      <c r="S4" s="140" t="s">
        <v>11130</v>
      </c>
      <c r="T4" s="140" t="s">
        <v>11105</v>
      </c>
      <c r="U4" s="170" t="s">
        <v>11106</v>
      </c>
      <c r="V4" s="170" t="s">
        <v>2253</v>
      </c>
      <c r="W4" s="1453" t="s">
        <v>11107</v>
      </c>
      <c r="X4" s="170">
        <v>370.0</v>
      </c>
      <c r="Y4" s="171">
        <v>3.0</v>
      </c>
      <c r="Z4" s="171">
        <v>1.4</v>
      </c>
      <c r="AA4" s="170" t="s">
        <v>1955</v>
      </c>
      <c r="AB4" s="170" t="s">
        <v>11108</v>
      </c>
      <c r="AC4" s="1458"/>
      <c r="AD4" s="170" t="s">
        <v>11110</v>
      </c>
      <c r="AE4" s="86" t="s">
        <v>11111</v>
      </c>
      <c r="AF4" s="1455"/>
      <c r="AG4" s="170" t="s">
        <v>11112</v>
      </c>
      <c r="AH4" s="170" t="s">
        <v>11113</v>
      </c>
      <c r="AI4" s="41" t="s">
        <v>11114</v>
      </c>
      <c r="AJ4" s="41">
        <v>0.0</v>
      </c>
      <c r="AK4" s="50"/>
      <c r="AL4" s="67" t="s">
        <v>114</v>
      </c>
      <c r="AM4" s="67"/>
      <c r="AN4" s="67" t="s">
        <v>1130</v>
      </c>
      <c r="AO4" s="67" t="s">
        <v>11115</v>
      </c>
      <c r="AP4" s="67" t="s">
        <v>110</v>
      </c>
      <c r="AQ4" s="67" t="s">
        <v>11116</v>
      </c>
      <c r="AR4" s="67"/>
      <c r="AS4" s="67" t="s">
        <v>2649</v>
      </c>
      <c r="AT4" s="67" t="s">
        <v>11112</v>
      </c>
      <c r="AU4" s="67"/>
      <c r="AV4" s="67"/>
      <c r="AW4" s="67"/>
      <c r="AX4" s="1424"/>
      <c r="AY4" s="51" t="s">
        <v>11131</v>
      </c>
      <c r="AZ4" s="1459">
        <v>583.0</v>
      </c>
      <c r="BA4" s="1459">
        <v>870.0</v>
      </c>
      <c r="BB4" s="67">
        <f>BB2*3</f>
        <v>3087</v>
      </c>
      <c r="BC4" s="67">
        <v>10.0</v>
      </c>
      <c r="BD4" s="67">
        <v>10.0</v>
      </c>
      <c r="BE4" s="52">
        <v>0.2</v>
      </c>
      <c r="BF4" s="51">
        <f t="shared" si="2"/>
        <v>1689.6</v>
      </c>
      <c r="BG4" s="51">
        <v>0.0</v>
      </c>
      <c r="BH4" s="62">
        <f t="shared" si="3"/>
        <v>3068.4</v>
      </c>
      <c r="BI4" s="62">
        <f t="shared" si="4"/>
        <v>2781.4</v>
      </c>
      <c r="BJ4" s="1456">
        <f t="shared" si="5"/>
        <v>0.3632102273</v>
      </c>
      <c r="BK4" s="52">
        <f t="shared" si="6"/>
        <v>0.3292376894</v>
      </c>
      <c r="BL4" s="67"/>
      <c r="BM4" s="1458"/>
      <c r="BN4" s="1460"/>
      <c r="BO4" s="1461"/>
      <c r="BP4" s="1461"/>
      <c r="BQ4" s="1458"/>
      <c r="BR4" s="1458"/>
    </row>
    <row r="5" ht="30.0" customHeight="1">
      <c r="A5" s="770"/>
      <c r="B5" s="1457" t="s">
        <v>11132</v>
      </c>
      <c r="C5" s="770"/>
      <c r="D5" s="1451">
        <v>50.0</v>
      </c>
      <c r="E5" s="297" t="s">
        <v>11133</v>
      </c>
      <c r="F5" s="1462" t="s">
        <v>11134</v>
      </c>
      <c r="G5" s="1463">
        <v>2.039435379922E12</v>
      </c>
      <c r="H5" s="38">
        <v>3600.0</v>
      </c>
      <c r="I5" s="59">
        <v>0.2</v>
      </c>
      <c r="J5" s="1375">
        <f t="shared" si="1"/>
        <v>2880</v>
      </c>
      <c r="K5" s="297" t="s">
        <v>11135</v>
      </c>
      <c r="L5" s="1452" t="s">
        <v>11102</v>
      </c>
      <c r="M5" s="41" t="s">
        <v>11102</v>
      </c>
      <c r="N5" s="295" t="s">
        <v>11103</v>
      </c>
      <c r="O5" s="170">
        <v>450.0</v>
      </c>
      <c r="P5" s="170">
        <v>125.0</v>
      </c>
      <c r="Q5" s="170">
        <v>80.0</v>
      </c>
      <c r="R5" s="170">
        <v>125.0</v>
      </c>
      <c r="S5" s="1464" t="s">
        <v>11136</v>
      </c>
      <c r="T5" s="1464" t="s">
        <v>11137</v>
      </c>
      <c r="U5" s="336" t="s">
        <v>11138</v>
      </c>
      <c r="V5" s="771" t="s">
        <v>212</v>
      </c>
      <c r="W5" s="1453" t="s">
        <v>11107</v>
      </c>
      <c r="X5" s="170">
        <v>370.0</v>
      </c>
      <c r="Y5" s="171">
        <v>1.0</v>
      </c>
      <c r="Z5" s="171">
        <v>1.4</v>
      </c>
      <c r="AA5" s="170" t="s">
        <v>1955</v>
      </c>
      <c r="AB5" s="170" t="s">
        <v>11108</v>
      </c>
      <c r="AC5" s="770"/>
      <c r="AD5" s="170" t="s">
        <v>11110</v>
      </c>
      <c r="AE5" s="86" t="s">
        <v>11111</v>
      </c>
      <c r="AF5" s="770"/>
      <c r="AG5" s="170" t="s">
        <v>11112</v>
      </c>
      <c r="AH5" s="170" t="s">
        <v>11113</v>
      </c>
      <c r="AI5" s="41" t="s">
        <v>11114</v>
      </c>
      <c r="AJ5" s="41">
        <v>0.0</v>
      </c>
      <c r="AK5" s="770"/>
      <c r="AL5" s="67" t="s">
        <v>114</v>
      </c>
      <c r="AM5" s="770"/>
      <c r="AN5" s="67" t="s">
        <v>1130</v>
      </c>
      <c r="AO5" s="67" t="s">
        <v>11115</v>
      </c>
      <c r="AP5" s="67" t="s">
        <v>110</v>
      </c>
      <c r="AQ5" s="67" t="s">
        <v>11116</v>
      </c>
      <c r="AR5" s="770"/>
      <c r="AS5" s="67" t="s">
        <v>2649</v>
      </c>
      <c r="AT5" s="67" t="s">
        <v>11112</v>
      </c>
      <c r="AU5" s="770"/>
      <c r="AV5" s="770"/>
      <c r="AW5" s="770"/>
      <c r="AX5" s="770"/>
      <c r="AY5" s="51" t="s">
        <v>11117</v>
      </c>
      <c r="AZ5" s="54">
        <v>214.0</v>
      </c>
      <c r="BA5" s="54">
        <v>276.0</v>
      </c>
      <c r="BB5" s="55">
        <v>1029.0</v>
      </c>
      <c r="BC5" s="746">
        <v>10.0</v>
      </c>
      <c r="BD5" s="746">
        <v>10.0</v>
      </c>
      <c r="BE5" s="52">
        <v>0.2</v>
      </c>
      <c r="BF5" s="51">
        <f t="shared" si="2"/>
        <v>576</v>
      </c>
      <c r="BG5" s="51">
        <v>0.0</v>
      </c>
      <c r="BH5" s="62">
        <f t="shared" si="3"/>
        <v>1041</v>
      </c>
      <c r="BI5" s="62">
        <f t="shared" si="4"/>
        <v>979</v>
      </c>
      <c r="BJ5" s="1456">
        <f t="shared" si="5"/>
        <v>0.3614583333</v>
      </c>
      <c r="BK5" s="52">
        <f t="shared" si="6"/>
        <v>0.3399305556</v>
      </c>
      <c r="BL5" s="770"/>
      <c r="BM5" s="770"/>
      <c r="BN5" s="770"/>
      <c r="BO5" s="770"/>
      <c r="BP5" s="770"/>
      <c r="BQ5" s="770"/>
      <c r="BR5" s="770"/>
    </row>
    <row r="6" ht="30.0" customHeight="1">
      <c r="A6" s="770"/>
      <c r="B6" s="1457" t="s">
        <v>11139</v>
      </c>
      <c r="C6" s="770"/>
      <c r="D6" s="1451">
        <v>50.0</v>
      </c>
      <c r="E6" s="297" t="s">
        <v>11140</v>
      </c>
      <c r="F6" s="1462" t="s">
        <v>11141</v>
      </c>
      <c r="G6" s="299">
        <v>2.039435381321E12</v>
      </c>
      <c r="H6" s="38">
        <v>7000.0</v>
      </c>
      <c r="I6" s="59">
        <v>0.2</v>
      </c>
      <c r="J6" s="1375">
        <f t="shared" si="1"/>
        <v>5600</v>
      </c>
      <c r="K6" s="297" t="s">
        <v>11142</v>
      </c>
      <c r="L6" s="1452" t="s">
        <v>11102</v>
      </c>
      <c r="M6" s="41" t="s">
        <v>11102</v>
      </c>
      <c r="N6" s="295" t="s">
        <v>11103</v>
      </c>
      <c r="O6" s="170">
        <v>900.0</v>
      </c>
      <c r="P6" s="170">
        <v>250.0</v>
      </c>
      <c r="Q6" s="170">
        <v>150.0</v>
      </c>
      <c r="R6" s="170">
        <v>250.0</v>
      </c>
      <c r="S6" s="1464" t="s">
        <v>11143</v>
      </c>
      <c r="T6" s="1464" t="s">
        <v>11144</v>
      </c>
      <c r="U6" s="336" t="s">
        <v>11138</v>
      </c>
      <c r="V6" s="771" t="s">
        <v>212</v>
      </c>
      <c r="W6" s="1453" t="s">
        <v>11107</v>
      </c>
      <c r="X6" s="170">
        <v>370.0</v>
      </c>
      <c r="Y6" s="171">
        <v>2.0</v>
      </c>
      <c r="Z6" s="171">
        <v>1.4</v>
      </c>
      <c r="AA6" s="170" t="s">
        <v>1955</v>
      </c>
      <c r="AB6" s="170" t="s">
        <v>11108</v>
      </c>
      <c r="AC6" s="770"/>
      <c r="AD6" s="170" t="s">
        <v>11110</v>
      </c>
      <c r="AE6" s="86" t="s">
        <v>11111</v>
      </c>
      <c r="AF6" s="770"/>
      <c r="AG6" s="170" t="s">
        <v>11112</v>
      </c>
      <c r="AH6" s="170" t="s">
        <v>11113</v>
      </c>
      <c r="AI6" s="41" t="s">
        <v>11114</v>
      </c>
      <c r="AJ6" s="41">
        <v>0.0</v>
      </c>
      <c r="AK6" s="770"/>
      <c r="AL6" s="67" t="s">
        <v>114</v>
      </c>
      <c r="AM6" s="770"/>
      <c r="AN6" s="67" t="s">
        <v>1130</v>
      </c>
      <c r="AO6" s="67" t="s">
        <v>11115</v>
      </c>
      <c r="AP6" s="67" t="s">
        <v>110</v>
      </c>
      <c r="AQ6" s="67" t="s">
        <v>11116</v>
      </c>
      <c r="AR6" s="770"/>
      <c r="AS6" s="67" t="s">
        <v>2649</v>
      </c>
      <c r="AT6" s="67" t="s">
        <v>11112</v>
      </c>
      <c r="AU6" s="770"/>
      <c r="AV6" s="770"/>
      <c r="AW6" s="770"/>
      <c r="AX6" s="770"/>
      <c r="AY6" s="51" t="s">
        <v>11124</v>
      </c>
      <c r="AZ6" s="1459">
        <v>395.0</v>
      </c>
      <c r="BA6" s="1459">
        <v>477.0</v>
      </c>
      <c r="BB6" s="1382">
        <f>BB5*2</f>
        <v>2058</v>
      </c>
      <c r="BC6" s="746">
        <v>10.0</v>
      </c>
      <c r="BD6" s="746">
        <v>10.0</v>
      </c>
      <c r="BE6" s="52">
        <v>0.2</v>
      </c>
      <c r="BF6" s="51">
        <f t="shared" si="2"/>
        <v>1120</v>
      </c>
      <c r="BG6" s="51">
        <v>0.0</v>
      </c>
      <c r="BH6" s="62">
        <f t="shared" si="3"/>
        <v>2007</v>
      </c>
      <c r="BI6" s="62">
        <f t="shared" si="4"/>
        <v>1925</v>
      </c>
      <c r="BJ6" s="1456">
        <f t="shared" si="5"/>
        <v>0.3583928571</v>
      </c>
      <c r="BK6" s="52">
        <f t="shared" si="6"/>
        <v>0.34375</v>
      </c>
      <c r="BL6" s="770"/>
      <c r="BM6" s="770"/>
      <c r="BN6" s="770"/>
      <c r="BO6" s="770"/>
      <c r="BP6" s="770"/>
      <c r="BQ6" s="770"/>
      <c r="BR6" s="770"/>
    </row>
    <row r="7" ht="30.0" customHeight="1">
      <c r="A7" s="770"/>
      <c r="B7" s="1457" t="s">
        <v>11145</v>
      </c>
      <c r="C7" s="770"/>
      <c r="D7" s="1451">
        <v>50.0</v>
      </c>
      <c r="E7" s="297" t="s">
        <v>11146</v>
      </c>
      <c r="F7" s="1462" t="s">
        <v>11147</v>
      </c>
      <c r="G7" s="299">
        <v>2.039435382533E12</v>
      </c>
      <c r="H7" s="38">
        <v>10560.0</v>
      </c>
      <c r="I7" s="59">
        <v>0.2</v>
      </c>
      <c r="J7" s="1375">
        <f t="shared" si="1"/>
        <v>8448</v>
      </c>
      <c r="K7" s="297" t="s">
        <v>11148</v>
      </c>
      <c r="L7" s="1452" t="s">
        <v>11102</v>
      </c>
      <c r="M7" s="41" t="s">
        <v>11102</v>
      </c>
      <c r="N7" s="295" t="s">
        <v>11103</v>
      </c>
      <c r="O7" s="170">
        <v>1350.0</v>
      </c>
      <c r="P7" s="170">
        <v>375.0</v>
      </c>
      <c r="Q7" s="170">
        <v>250.0</v>
      </c>
      <c r="R7" s="170">
        <v>375.0</v>
      </c>
      <c r="S7" s="1464" t="s">
        <v>11149</v>
      </c>
      <c r="T7" s="1464" t="s">
        <v>11144</v>
      </c>
      <c r="U7" s="336" t="s">
        <v>11138</v>
      </c>
      <c r="V7" s="771" t="s">
        <v>212</v>
      </c>
      <c r="W7" s="1453" t="s">
        <v>11107</v>
      </c>
      <c r="X7" s="170">
        <v>370.0</v>
      </c>
      <c r="Y7" s="171">
        <v>3.0</v>
      </c>
      <c r="Z7" s="171">
        <v>1.4</v>
      </c>
      <c r="AA7" s="170" t="s">
        <v>1955</v>
      </c>
      <c r="AB7" s="170" t="s">
        <v>11108</v>
      </c>
      <c r="AC7" s="770"/>
      <c r="AD7" s="170" t="s">
        <v>11110</v>
      </c>
      <c r="AE7" s="86" t="s">
        <v>11111</v>
      </c>
      <c r="AF7" s="770"/>
      <c r="AG7" s="170" t="s">
        <v>11112</v>
      </c>
      <c r="AH7" s="170" t="s">
        <v>11113</v>
      </c>
      <c r="AI7" s="41" t="s">
        <v>11114</v>
      </c>
      <c r="AJ7" s="41">
        <v>0.0</v>
      </c>
      <c r="AK7" s="770"/>
      <c r="AL7" s="67" t="s">
        <v>114</v>
      </c>
      <c r="AM7" s="770"/>
      <c r="AN7" s="67" t="s">
        <v>1130</v>
      </c>
      <c r="AO7" s="67" t="s">
        <v>11115</v>
      </c>
      <c r="AP7" s="67" t="s">
        <v>110</v>
      </c>
      <c r="AQ7" s="67" t="s">
        <v>11116</v>
      </c>
      <c r="AR7" s="770"/>
      <c r="AS7" s="67" t="s">
        <v>2649</v>
      </c>
      <c r="AT7" s="67" t="s">
        <v>11112</v>
      </c>
      <c r="AU7" s="770"/>
      <c r="AV7" s="770"/>
      <c r="AW7" s="770"/>
      <c r="AX7" s="770"/>
      <c r="AY7" s="51" t="s">
        <v>11131</v>
      </c>
      <c r="AZ7" s="1459">
        <v>583.0</v>
      </c>
      <c r="BA7" s="1459">
        <v>870.0</v>
      </c>
      <c r="BB7" s="1382">
        <f>BB5*3</f>
        <v>3087</v>
      </c>
      <c r="BC7" s="746">
        <v>10.0</v>
      </c>
      <c r="BD7" s="746">
        <v>10.0</v>
      </c>
      <c r="BE7" s="52">
        <v>0.2</v>
      </c>
      <c r="BF7" s="51">
        <f t="shared" si="2"/>
        <v>1689.6</v>
      </c>
      <c r="BG7" s="51">
        <v>0.0</v>
      </c>
      <c r="BH7" s="62">
        <f t="shared" si="3"/>
        <v>3068.4</v>
      </c>
      <c r="BI7" s="62">
        <f t="shared" si="4"/>
        <v>2781.4</v>
      </c>
      <c r="BJ7" s="1456">
        <f t="shared" si="5"/>
        <v>0.3632102273</v>
      </c>
      <c r="BK7" s="52">
        <f t="shared" si="6"/>
        <v>0.3292376894</v>
      </c>
      <c r="BL7" s="770"/>
      <c r="BM7" s="770"/>
      <c r="BN7" s="770"/>
      <c r="BO7" s="770"/>
      <c r="BP7" s="770"/>
      <c r="BQ7" s="770"/>
      <c r="BR7" s="770"/>
    </row>
    <row r="8" ht="30.0" customHeight="1">
      <c r="A8" s="770"/>
      <c r="B8" s="1457" t="s">
        <v>11150</v>
      </c>
      <c r="C8" s="770"/>
      <c r="D8" s="1451">
        <v>50.0</v>
      </c>
      <c r="E8" s="297" t="s">
        <v>11151</v>
      </c>
      <c r="F8" s="1462" t="s">
        <v>11152</v>
      </c>
      <c r="G8" s="299">
        <v>2.039445133279E12</v>
      </c>
      <c r="H8" s="38">
        <v>3600.0</v>
      </c>
      <c r="I8" s="59">
        <v>0.2</v>
      </c>
      <c r="J8" s="1375">
        <f t="shared" si="1"/>
        <v>2880</v>
      </c>
      <c r="K8" s="297" t="s">
        <v>11153</v>
      </c>
      <c r="L8" s="1452" t="s">
        <v>11102</v>
      </c>
      <c r="M8" s="41" t="s">
        <v>11102</v>
      </c>
      <c r="N8" s="295" t="s">
        <v>11103</v>
      </c>
      <c r="O8" s="170">
        <v>450.0</v>
      </c>
      <c r="P8" s="170">
        <v>125.0</v>
      </c>
      <c r="Q8" s="170">
        <v>80.0</v>
      </c>
      <c r="R8" s="170">
        <v>125.0</v>
      </c>
      <c r="S8" s="1464" t="s">
        <v>11154</v>
      </c>
      <c r="T8" s="1464" t="s">
        <v>11137</v>
      </c>
      <c r="U8" s="1465" t="s">
        <v>11155</v>
      </c>
      <c r="V8" s="771" t="s">
        <v>1477</v>
      </c>
      <c r="W8" s="1453" t="s">
        <v>11107</v>
      </c>
      <c r="X8" s="170">
        <v>370.0</v>
      </c>
      <c r="Y8" s="171">
        <v>1.0</v>
      </c>
      <c r="Z8" s="171">
        <v>1.4</v>
      </c>
      <c r="AA8" s="170" t="s">
        <v>1955</v>
      </c>
      <c r="AB8" s="170" t="s">
        <v>11108</v>
      </c>
      <c r="AC8" s="770"/>
      <c r="AD8" s="170" t="s">
        <v>11110</v>
      </c>
      <c r="AE8" s="86" t="s">
        <v>11111</v>
      </c>
      <c r="AF8" s="770"/>
      <c r="AG8" s="170" t="s">
        <v>11112</v>
      </c>
      <c r="AH8" s="170" t="s">
        <v>11113</v>
      </c>
      <c r="AI8" s="41" t="s">
        <v>11114</v>
      </c>
      <c r="AJ8" s="41">
        <v>0.0</v>
      </c>
      <c r="AK8" s="770"/>
      <c r="AL8" s="67" t="s">
        <v>114</v>
      </c>
      <c r="AM8" s="770"/>
      <c r="AN8" s="67" t="s">
        <v>1130</v>
      </c>
      <c r="AO8" s="67" t="s">
        <v>11115</v>
      </c>
      <c r="AP8" s="67" t="s">
        <v>110</v>
      </c>
      <c r="AQ8" s="67" t="s">
        <v>11116</v>
      </c>
      <c r="AR8" s="770"/>
      <c r="AS8" s="67" t="s">
        <v>2649</v>
      </c>
      <c r="AT8" s="67" t="s">
        <v>11112</v>
      </c>
      <c r="AU8" s="770"/>
      <c r="AV8" s="770"/>
      <c r="AW8" s="770"/>
      <c r="AX8" s="770"/>
      <c r="AY8" s="51" t="s">
        <v>11117</v>
      </c>
      <c r="AZ8" s="54">
        <v>214.0</v>
      </c>
      <c r="BA8" s="54">
        <v>276.0</v>
      </c>
      <c r="BB8" s="55">
        <v>1029.0</v>
      </c>
      <c r="BC8" s="746">
        <v>10.0</v>
      </c>
      <c r="BD8" s="746">
        <v>10.0</v>
      </c>
      <c r="BE8" s="52">
        <v>0.2</v>
      </c>
      <c r="BF8" s="51">
        <f t="shared" si="2"/>
        <v>576</v>
      </c>
      <c r="BG8" s="51">
        <v>0.0</v>
      </c>
      <c r="BH8" s="62">
        <f t="shared" si="3"/>
        <v>1041</v>
      </c>
      <c r="BI8" s="62">
        <f t="shared" si="4"/>
        <v>979</v>
      </c>
      <c r="BJ8" s="1456">
        <f t="shared" si="5"/>
        <v>0.3614583333</v>
      </c>
      <c r="BK8" s="52">
        <f t="shared" si="6"/>
        <v>0.3399305556</v>
      </c>
      <c r="BL8" s="770"/>
      <c r="BM8" s="770"/>
      <c r="BN8" s="770"/>
      <c r="BO8" s="770"/>
      <c r="BP8" s="770"/>
      <c r="BQ8" s="770"/>
      <c r="BR8" s="770"/>
    </row>
    <row r="9" ht="30.0" customHeight="1">
      <c r="A9" s="770"/>
      <c r="B9" s="1457" t="s">
        <v>11156</v>
      </c>
      <c r="C9" s="770"/>
      <c r="D9" s="1451">
        <v>50.0</v>
      </c>
      <c r="E9" s="297" t="s">
        <v>11157</v>
      </c>
      <c r="F9" s="1462" t="s">
        <v>11158</v>
      </c>
      <c r="G9" s="299">
        <v>2.039445133965E12</v>
      </c>
      <c r="H9" s="38">
        <v>7000.0</v>
      </c>
      <c r="I9" s="59">
        <v>0.2</v>
      </c>
      <c r="J9" s="1375">
        <f t="shared" si="1"/>
        <v>5600</v>
      </c>
      <c r="K9" s="297" t="s">
        <v>11159</v>
      </c>
      <c r="L9" s="1452" t="s">
        <v>11102</v>
      </c>
      <c r="M9" s="41" t="s">
        <v>11102</v>
      </c>
      <c r="N9" s="295" t="s">
        <v>11103</v>
      </c>
      <c r="O9" s="170">
        <v>900.0</v>
      </c>
      <c r="P9" s="170">
        <v>250.0</v>
      </c>
      <c r="Q9" s="170">
        <v>150.0</v>
      </c>
      <c r="R9" s="170">
        <v>250.0</v>
      </c>
      <c r="S9" s="1464" t="s">
        <v>11160</v>
      </c>
      <c r="T9" s="1464" t="s">
        <v>11137</v>
      </c>
      <c r="U9" s="1465" t="s">
        <v>11155</v>
      </c>
      <c r="V9" s="771" t="s">
        <v>1477</v>
      </c>
      <c r="W9" s="1453" t="s">
        <v>11107</v>
      </c>
      <c r="X9" s="170">
        <v>370.0</v>
      </c>
      <c r="Y9" s="171">
        <v>2.0</v>
      </c>
      <c r="Z9" s="171">
        <v>1.4</v>
      </c>
      <c r="AA9" s="170" t="s">
        <v>1955</v>
      </c>
      <c r="AB9" s="170" t="s">
        <v>11108</v>
      </c>
      <c r="AC9" s="770"/>
      <c r="AD9" s="170" t="s">
        <v>11110</v>
      </c>
      <c r="AE9" s="86" t="s">
        <v>11111</v>
      </c>
      <c r="AF9" s="770"/>
      <c r="AG9" s="170" t="s">
        <v>11112</v>
      </c>
      <c r="AH9" s="170" t="s">
        <v>11113</v>
      </c>
      <c r="AI9" s="41" t="s">
        <v>11114</v>
      </c>
      <c r="AJ9" s="41">
        <v>0.0</v>
      </c>
      <c r="AK9" s="770"/>
      <c r="AL9" s="67" t="s">
        <v>114</v>
      </c>
      <c r="AM9" s="770"/>
      <c r="AN9" s="67" t="s">
        <v>1130</v>
      </c>
      <c r="AO9" s="67" t="s">
        <v>11115</v>
      </c>
      <c r="AP9" s="67" t="s">
        <v>110</v>
      </c>
      <c r="AQ9" s="67" t="s">
        <v>11116</v>
      </c>
      <c r="AR9" s="770"/>
      <c r="AS9" s="67" t="s">
        <v>2649</v>
      </c>
      <c r="AT9" s="67" t="s">
        <v>11112</v>
      </c>
      <c r="AU9" s="770"/>
      <c r="AV9" s="770"/>
      <c r="AW9" s="770"/>
      <c r="AX9" s="770"/>
      <c r="AY9" s="51" t="s">
        <v>11124</v>
      </c>
      <c r="AZ9" s="1459">
        <v>395.0</v>
      </c>
      <c r="BA9" s="1459">
        <v>477.0</v>
      </c>
      <c r="BB9" s="1382">
        <f>BB8*2</f>
        <v>2058</v>
      </c>
      <c r="BC9" s="746">
        <v>10.0</v>
      </c>
      <c r="BD9" s="746">
        <v>10.0</v>
      </c>
      <c r="BE9" s="52">
        <v>0.2</v>
      </c>
      <c r="BF9" s="51">
        <f t="shared" si="2"/>
        <v>1120</v>
      </c>
      <c r="BG9" s="51">
        <v>0.0</v>
      </c>
      <c r="BH9" s="62">
        <f t="shared" si="3"/>
        <v>2007</v>
      </c>
      <c r="BI9" s="62">
        <f t="shared" si="4"/>
        <v>1925</v>
      </c>
      <c r="BJ9" s="1456">
        <f t="shared" si="5"/>
        <v>0.3583928571</v>
      </c>
      <c r="BK9" s="52">
        <f t="shared" si="6"/>
        <v>0.34375</v>
      </c>
      <c r="BL9" s="770"/>
      <c r="BM9" s="770"/>
      <c r="BN9" s="770"/>
      <c r="BO9" s="770"/>
      <c r="BP9" s="770"/>
      <c r="BQ9" s="770"/>
      <c r="BR9" s="770"/>
    </row>
    <row r="10" ht="30.0" customHeight="1">
      <c r="A10" s="770"/>
      <c r="B10" s="1457" t="s">
        <v>11161</v>
      </c>
      <c r="C10" s="770"/>
      <c r="D10" s="1451">
        <v>50.0</v>
      </c>
      <c r="E10" s="297" t="s">
        <v>11162</v>
      </c>
      <c r="F10" s="1462" t="s">
        <v>11163</v>
      </c>
      <c r="G10" s="1466">
        <v>2.039445134917E12</v>
      </c>
      <c r="H10" s="38">
        <v>10560.0</v>
      </c>
      <c r="I10" s="59">
        <v>0.2</v>
      </c>
      <c r="J10" s="1375">
        <f t="shared" si="1"/>
        <v>8448</v>
      </c>
      <c r="K10" s="297" t="s">
        <v>11164</v>
      </c>
      <c r="L10" s="1452" t="s">
        <v>11102</v>
      </c>
      <c r="M10" s="41" t="s">
        <v>11102</v>
      </c>
      <c r="N10" s="295" t="s">
        <v>11103</v>
      </c>
      <c r="O10" s="170">
        <v>1350.0</v>
      </c>
      <c r="P10" s="170">
        <v>375.0</v>
      </c>
      <c r="Q10" s="170">
        <v>250.0</v>
      </c>
      <c r="R10" s="170">
        <v>375.0</v>
      </c>
      <c r="S10" s="1464" t="s">
        <v>11165</v>
      </c>
      <c r="T10" s="1464" t="s">
        <v>11137</v>
      </c>
      <c r="U10" s="1465" t="s">
        <v>11155</v>
      </c>
      <c r="V10" s="771" t="s">
        <v>1477</v>
      </c>
      <c r="W10" s="1453" t="s">
        <v>11107</v>
      </c>
      <c r="X10" s="170">
        <v>370.0</v>
      </c>
      <c r="Y10" s="171">
        <v>3.0</v>
      </c>
      <c r="Z10" s="171">
        <v>1.4</v>
      </c>
      <c r="AA10" s="170" t="s">
        <v>1955</v>
      </c>
      <c r="AB10" s="170" t="s">
        <v>11108</v>
      </c>
      <c r="AC10" s="770"/>
      <c r="AD10" s="170" t="s">
        <v>11110</v>
      </c>
      <c r="AE10" s="86" t="s">
        <v>11111</v>
      </c>
      <c r="AF10" s="770"/>
      <c r="AG10" s="170" t="s">
        <v>11112</v>
      </c>
      <c r="AH10" s="170" t="s">
        <v>11113</v>
      </c>
      <c r="AI10" s="41" t="s">
        <v>11114</v>
      </c>
      <c r="AJ10" s="41">
        <v>0.0</v>
      </c>
      <c r="AK10" s="770"/>
      <c r="AL10" s="67" t="s">
        <v>114</v>
      </c>
      <c r="AM10" s="770"/>
      <c r="AN10" s="67" t="s">
        <v>1130</v>
      </c>
      <c r="AO10" s="67" t="s">
        <v>11115</v>
      </c>
      <c r="AP10" s="67" t="s">
        <v>110</v>
      </c>
      <c r="AQ10" s="67" t="s">
        <v>11116</v>
      </c>
      <c r="AR10" s="770"/>
      <c r="AS10" s="67" t="s">
        <v>2649</v>
      </c>
      <c r="AT10" s="67" t="s">
        <v>11112</v>
      </c>
      <c r="AU10" s="770"/>
      <c r="AV10" s="770"/>
      <c r="AW10" s="770"/>
      <c r="AX10" s="770"/>
      <c r="AY10" s="51" t="s">
        <v>11131</v>
      </c>
      <c r="AZ10" s="1459">
        <v>583.0</v>
      </c>
      <c r="BA10" s="1459">
        <v>870.0</v>
      </c>
      <c r="BB10" s="1382">
        <f>BB8*3</f>
        <v>3087</v>
      </c>
      <c r="BC10" s="746">
        <v>10.0</v>
      </c>
      <c r="BD10" s="746">
        <v>10.0</v>
      </c>
      <c r="BE10" s="52">
        <v>0.2</v>
      </c>
      <c r="BF10" s="51">
        <f t="shared" si="2"/>
        <v>1689.6</v>
      </c>
      <c r="BG10" s="51">
        <v>0.0</v>
      </c>
      <c r="BH10" s="62">
        <f t="shared" si="3"/>
        <v>3068.4</v>
      </c>
      <c r="BI10" s="62">
        <f t="shared" si="4"/>
        <v>2781.4</v>
      </c>
      <c r="BJ10" s="1456">
        <f t="shared" si="5"/>
        <v>0.3632102273</v>
      </c>
      <c r="BK10" s="52">
        <f t="shared" si="6"/>
        <v>0.3292376894</v>
      </c>
      <c r="BL10" s="770"/>
      <c r="BM10" s="770"/>
      <c r="BN10" s="770"/>
      <c r="BO10" s="770"/>
      <c r="BP10" s="770"/>
      <c r="BQ10" s="770"/>
      <c r="BR10" s="770"/>
    </row>
    <row r="11" ht="30.0" customHeight="1">
      <c r="A11" s="770"/>
      <c r="B11" s="1457" t="s">
        <v>11166</v>
      </c>
      <c r="C11" s="770"/>
      <c r="D11" s="1451">
        <v>50.0</v>
      </c>
      <c r="E11" s="297" t="s">
        <v>11167</v>
      </c>
      <c r="F11" s="1462" t="s">
        <v>11168</v>
      </c>
      <c r="G11" s="299">
        <v>2.039452071632E12</v>
      </c>
      <c r="H11" s="38">
        <v>3900.0</v>
      </c>
      <c r="I11" s="59">
        <v>0.2</v>
      </c>
      <c r="J11" s="1375">
        <f t="shared" si="1"/>
        <v>3120</v>
      </c>
      <c r="K11" s="1467" t="s">
        <v>11169</v>
      </c>
      <c r="L11" s="1452" t="s">
        <v>11102</v>
      </c>
      <c r="M11" s="41" t="s">
        <v>11102</v>
      </c>
      <c r="N11" s="295" t="s">
        <v>11103</v>
      </c>
      <c r="O11" s="170">
        <v>450.0</v>
      </c>
      <c r="P11" s="170">
        <v>125.0</v>
      </c>
      <c r="Q11" s="170">
        <v>80.0</v>
      </c>
      <c r="R11" s="170">
        <v>125.0</v>
      </c>
      <c r="S11" s="1464" t="s">
        <v>11170</v>
      </c>
      <c r="T11" s="1464" t="s">
        <v>11171</v>
      </c>
      <c r="U11" s="771" t="s">
        <v>11172</v>
      </c>
      <c r="V11" s="771" t="s">
        <v>807</v>
      </c>
      <c r="W11" s="1453" t="s">
        <v>11107</v>
      </c>
      <c r="X11" s="771">
        <v>315.0</v>
      </c>
      <c r="Y11" s="1453">
        <v>1.0</v>
      </c>
      <c r="Z11" s="171">
        <v>1.4</v>
      </c>
      <c r="AA11" s="771" t="s">
        <v>2670</v>
      </c>
      <c r="AB11" s="170" t="s">
        <v>11108</v>
      </c>
      <c r="AC11" s="770"/>
      <c r="AD11" s="170" t="s">
        <v>11110</v>
      </c>
      <c r="AE11" s="86" t="s">
        <v>11111</v>
      </c>
      <c r="AF11" s="770"/>
      <c r="AG11" s="170" t="s">
        <v>11112</v>
      </c>
      <c r="AH11" s="746" t="s">
        <v>11173</v>
      </c>
      <c r="AI11" s="41" t="s">
        <v>11114</v>
      </c>
      <c r="AJ11" s="41">
        <v>0.0</v>
      </c>
      <c r="AK11" s="770"/>
      <c r="AL11" s="67" t="s">
        <v>114</v>
      </c>
      <c r="AM11" s="770"/>
      <c r="AN11" s="67" t="s">
        <v>1130</v>
      </c>
      <c r="AO11" s="67" t="s">
        <v>11115</v>
      </c>
      <c r="AP11" s="67" t="s">
        <v>110</v>
      </c>
      <c r="AQ11" s="1468" t="s">
        <v>11174</v>
      </c>
      <c r="AR11" s="770"/>
      <c r="AS11" s="67" t="s">
        <v>2649</v>
      </c>
      <c r="AT11" s="67" t="s">
        <v>11112</v>
      </c>
      <c r="AU11" s="770"/>
      <c r="AV11" s="770"/>
      <c r="AW11" s="770"/>
      <c r="AX11" s="770"/>
      <c r="AY11" s="51" t="s">
        <v>11117</v>
      </c>
      <c r="AZ11" s="54">
        <v>214.0</v>
      </c>
      <c r="BA11" s="54">
        <v>276.0</v>
      </c>
      <c r="BB11" s="1469">
        <v>1170.0</v>
      </c>
      <c r="BC11" s="746">
        <v>10.0</v>
      </c>
      <c r="BD11" s="746">
        <v>10.0</v>
      </c>
      <c r="BE11" s="52">
        <v>0.2</v>
      </c>
      <c r="BF11" s="51">
        <f t="shared" si="2"/>
        <v>624</v>
      </c>
      <c r="BG11" s="51">
        <v>0.0</v>
      </c>
      <c r="BH11" s="62">
        <f t="shared" si="3"/>
        <v>1092</v>
      </c>
      <c r="BI11" s="62">
        <f t="shared" si="4"/>
        <v>1030</v>
      </c>
      <c r="BJ11" s="1456">
        <f t="shared" si="5"/>
        <v>0.35</v>
      </c>
      <c r="BK11" s="52">
        <f t="shared" si="6"/>
        <v>0.3301282051</v>
      </c>
      <c r="BL11" s="770"/>
      <c r="BM11" s="770"/>
      <c r="BN11" s="770"/>
      <c r="BO11" s="770"/>
      <c r="BP11" s="770"/>
      <c r="BQ11" s="770"/>
      <c r="BR11" s="770"/>
    </row>
    <row r="12" ht="30.0" customHeight="1">
      <c r="A12" s="770"/>
      <c r="B12" s="1457" t="s">
        <v>11175</v>
      </c>
      <c r="C12" s="770"/>
      <c r="D12" s="1451">
        <v>50.0</v>
      </c>
      <c r="E12" s="297" t="s">
        <v>11176</v>
      </c>
      <c r="F12" s="1462" t="s">
        <v>11177</v>
      </c>
      <c r="G12" s="1470">
        <v>2.039452073247E12</v>
      </c>
      <c r="H12" s="38">
        <v>7400.0</v>
      </c>
      <c r="I12" s="59">
        <v>0.2</v>
      </c>
      <c r="J12" s="1375">
        <f t="shared" si="1"/>
        <v>5920</v>
      </c>
      <c r="K12" s="1467" t="s">
        <v>11178</v>
      </c>
      <c r="L12" s="1452" t="s">
        <v>11102</v>
      </c>
      <c r="M12" s="41" t="s">
        <v>11102</v>
      </c>
      <c r="N12" s="295" t="s">
        <v>11103</v>
      </c>
      <c r="O12" s="170">
        <v>900.0</v>
      </c>
      <c r="P12" s="170">
        <v>250.0</v>
      </c>
      <c r="Q12" s="170">
        <v>150.0</v>
      </c>
      <c r="R12" s="170">
        <v>250.0</v>
      </c>
      <c r="S12" s="1464" t="s">
        <v>11179</v>
      </c>
      <c r="T12" s="1464" t="s">
        <v>11171</v>
      </c>
      <c r="U12" s="771" t="s">
        <v>11172</v>
      </c>
      <c r="V12" s="771" t="s">
        <v>807</v>
      </c>
      <c r="W12" s="1453" t="s">
        <v>11107</v>
      </c>
      <c r="X12" s="771">
        <v>315.0</v>
      </c>
      <c r="Y12" s="1453">
        <v>2.0</v>
      </c>
      <c r="Z12" s="171">
        <v>1.4</v>
      </c>
      <c r="AA12" s="771" t="s">
        <v>2670</v>
      </c>
      <c r="AB12" s="170" t="s">
        <v>11108</v>
      </c>
      <c r="AC12" s="770"/>
      <c r="AD12" s="170" t="s">
        <v>11110</v>
      </c>
      <c r="AE12" s="86" t="s">
        <v>11111</v>
      </c>
      <c r="AF12" s="770"/>
      <c r="AG12" s="170" t="s">
        <v>11112</v>
      </c>
      <c r="AH12" s="746" t="s">
        <v>11173</v>
      </c>
      <c r="AI12" s="41" t="s">
        <v>11114</v>
      </c>
      <c r="AJ12" s="41">
        <v>0.0</v>
      </c>
      <c r="AK12" s="770"/>
      <c r="AL12" s="67" t="s">
        <v>114</v>
      </c>
      <c r="AM12" s="770"/>
      <c r="AN12" s="67" t="s">
        <v>1130</v>
      </c>
      <c r="AO12" s="67" t="s">
        <v>11115</v>
      </c>
      <c r="AP12" s="67" t="s">
        <v>110</v>
      </c>
      <c r="AQ12" s="1468" t="s">
        <v>11174</v>
      </c>
      <c r="AR12" s="770"/>
      <c r="AS12" s="67" t="s">
        <v>2649</v>
      </c>
      <c r="AT12" s="67" t="s">
        <v>11112</v>
      </c>
      <c r="AU12" s="770"/>
      <c r="AV12" s="770"/>
      <c r="AW12" s="770"/>
      <c r="AX12" s="770"/>
      <c r="AY12" s="51" t="s">
        <v>11124</v>
      </c>
      <c r="AZ12" s="1459">
        <v>395.0</v>
      </c>
      <c r="BA12" s="1459">
        <v>477.0</v>
      </c>
      <c r="BB12" s="1453">
        <v>2340.0</v>
      </c>
      <c r="BC12" s="746">
        <v>10.0</v>
      </c>
      <c r="BD12" s="746">
        <v>10.0</v>
      </c>
      <c r="BE12" s="52">
        <v>0.2</v>
      </c>
      <c r="BF12" s="51">
        <f t="shared" si="2"/>
        <v>1184</v>
      </c>
      <c r="BG12" s="51">
        <v>0.0</v>
      </c>
      <c r="BH12" s="62">
        <f t="shared" si="3"/>
        <v>1981</v>
      </c>
      <c r="BI12" s="62">
        <f t="shared" si="4"/>
        <v>1899</v>
      </c>
      <c r="BJ12" s="1456">
        <f t="shared" si="5"/>
        <v>0.3346283784</v>
      </c>
      <c r="BK12" s="52">
        <f t="shared" si="6"/>
        <v>0.320777027</v>
      </c>
      <c r="BL12" s="770"/>
      <c r="BM12" s="770"/>
      <c r="BN12" s="770"/>
      <c r="BO12" s="770"/>
      <c r="BP12" s="770"/>
      <c r="BQ12" s="770"/>
      <c r="BR12" s="770"/>
    </row>
    <row r="13" ht="30.0" customHeight="1">
      <c r="A13" s="770"/>
      <c r="B13" s="1457" t="s">
        <v>11180</v>
      </c>
      <c r="C13" s="770"/>
      <c r="D13" s="1451">
        <v>50.0</v>
      </c>
      <c r="E13" s="297" t="s">
        <v>11181</v>
      </c>
      <c r="F13" s="1462" t="s">
        <v>11182</v>
      </c>
      <c r="G13" s="299">
        <v>2.039452074572E12</v>
      </c>
      <c r="H13" s="38">
        <v>12000.0</v>
      </c>
      <c r="I13" s="59">
        <v>0.2</v>
      </c>
      <c r="J13" s="1375">
        <f t="shared" si="1"/>
        <v>9600</v>
      </c>
      <c r="K13" s="1467" t="s">
        <v>11183</v>
      </c>
      <c r="L13" s="1452" t="s">
        <v>11102</v>
      </c>
      <c r="M13" s="41" t="s">
        <v>11102</v>
      </c>
      <c r="N13" s="295" t="s">
        <v>11103</v>
      </c>
      <c r="O13" s="170">
        <v>1350.0</v>
      </c>
      <c r="P13" s="170">
        <v>375.0</v>
      </c>
      <c r="Q13" s="170">
        <v>250.0</v>
      </c>
      <c r="R13" s="170">
        <v>375.0</v>
      </c>
      <c r="S13" s="1464" t="s">
        <v>11184</v>
      </c>
      <c r="T13" s="1464" t="s">
        <v>11171</v>
      </c>
      <c r="U13" s="771" t="s">
        <v>11172</v>
      </c>
      <c r="V13" s="771" t="s">
        <v>807</v>
      </c>
      <c r="W13" s="1453" t="s">
        <v>11107</v>
      </c>
      <c r="X13" s="771">
        <v>315.0</v>
      </c>
      <c r="Y13" s="1453">
        <v>3.0</v>
      </c>
      <c r="Z13" s="171">
        <v>1.4</v>
      </c>
      <c r="AA13" s="771" t="s">
        <v>2670</v>
      </c>
      <c r="AB13" s="170" t="s">
        <v>11108</v>
      </c>
      <c r="AC13" s="770"/>
      <c r="AD13" s="170" t="s">
        <v>11110</v>
      </c>
      <c r="AE13" s="86" t="s">
        <v>11111</v>
      </c>
      <c r="AF13" s="770"/>
      <c r="AG13" s="170" t="s">
        <v>11112</v>
      </c>
      <c r="AH13" s="746" t="s">
        <v>11173</v>
      </c>
      <c r="AI13" s="41" t="s">
        <v>11114</v>
      </c>
      <c r="AJ13" s="41">
        <v>0.0</v>
      </c>
      <c r="AK13" s="770"/>
      <c r="AL13" s="67" t="s">
        <v>114</v>
      </c>
      <c r="AM13" s="770"/>
      <c r="AN13" s="67" t="s">
        <v>1130</v>
      </c>
      <c r="AO13" s="67" t="s">
        <v>11115</v>
      </c>
      <c r="AP13" s="67" t="s">
        <v>110</v>
      </c>
      <c r="AQ13" s="1468" t="s">
        <v>11174</v>
      </c>
      <c r="AR13" s="770"/>
      <c r="AS13" s="67" t="s">
        <v>2649</v>
      </c>
      <c r="AT13" s="67" t="s">
        <v>11112</v>
      </c>
      <c r="AU13" s="770"/>
      <c r="AV13" s="770"/>
      <c r="AW13" s="770"/>
      <c r="AX13" s="770"/>
      <c r="AY13" s="51" t="s">
        <v>11131</v>
      </c>
      <c r="AZ13" s="1459">
        <v>583.0</v>
      </c>
      <c r="BA13" s="1459">
        <v>870.0</v>
      </c>
      <c r="BB13" s="1453">
        <v>3510.0</v>
      </c>
      <c r="BC13" s="746">
        <v>10.0</v>
      </c>
      <c r="BD13" s="746">
        <v>10.0</v>
      </c>
      <c r="BE13" s="52">
        <v>0.2</v>
      </c>
      <c r="BF13" s="51">
        <f t="shared" si="2"/>
        <v>1920</v>
      </c>
      <c r="BG13" s="51">
        <v>0.0</v>
      </c>
      <c r="BH13" s="62">
        <f t="shared" si="3"/>
        <v>3567</v>
      </c>
      <c r="BI13" s="62">
        <f t="shared" si="4"/>
        <v>3280</v>
      </c>
      <c r="BJ13" s="1456">
        <f t="shared" si="5"/>
        <v>0.3715625</v>
      </c>
      <c r="BK13" s="52">
        <f t="shared" si="6"/>
        <v>0.3416666667</v>
      </c>
      <c r="BL13" s="770"/>
      <c r="BM13" s="770"/>
      <c r="BN13" s="770"/>
      <c r="BO13" s="770"/>
      <c r="BP13" s="770"/>
      <c r="BQ13" s="770"/>
      <c r="BR13" s="770"/>
    </row>
    <row r="14" ht="30.0" customHeight="1">
      <c r="A14" s="770"/>
      <c r="B14" s="1457" t="s">
        <v>11185</v>
      </c>
      <c r="C14" s="770"/>
      <c r="D14" s="1451">
        <v>50.0</v>
      </c>
      <c r="E14" s="1471" t="s">
        <v>11186</v>
      </c>
      <c r="F14" s="1462" t="s">
        <v>11187</v>
      </c>
      <c r="G14" s="299">
        <v>2.039465569485E12</v>
      </c>
      <c r="H14" s="38">
        <v>2100.0</v>
      </c>
      <c r="I14" s="59">
        <v>0.2</v>
      </c>
      <c r="J14" s="1375">
        <f t="shared" si="1"/>
        <v>1680</v>
      </c>
      <c r="K14" s="1471" t="s">
        <v>11188</v>
      </c>
      <c r="L14" s="1452" t="s">
        <v>11189</v>
      </c>
      <c r="M14" s="1452" t="s">
        <v>11189</v>
      </c>
      <c r="N14" s="295" t="s">
        <v>11103</v>
      </c>
      <c r="O14" s="1453">
        <v>570.0</v>
      </c>
      <c r="P14" s="1453">
        <v>300.0</v>
      </c>
      <c r="Q14" s="1453">
        <v>100.0</v>
      </c>
      <c r="R14" s="1453">
        <v>200.0</v>
      </c>
      <c r="S14" s="1464" t="s">
        <v>11190</v>
      </c>
      <c r="T14" s="1464" t="s">
        <v>11191</v>
      </c>
      <c r="U14" s="771" t="s">
        <v>11192</v>
      </c>
      <c r="V14" s="771" t="s">
        <v>3537</v>
      </c>
      <c r="W14" s="1453" t="s">
        <v>11107</v>
      </c>
      <c r="X14" s="771">
        <v>370.0</v>
      </c>
      <c r="Y14" s="1453">
        <v>1.0</v>
      </c>
      <c r="Z14" s="171">
        <v>1.4</v>
      </c>
      <c r="AA14" s="771" t="s">
        <v>1955</v>
      </c>
      <c r="AB14" s="170" t="s">
        <v>11108</v>
      </c>
      <c r="AC14" s="770"/>
      <c r="AD14" s="170" t="s">
        <v>11110</v>
      </c>
      <c r="AE14" s="1464" t="s">
        <v>11193</v>
      </c>
      <c r="AF14" s="770"/>
      <c r="AG14" s="170" t="s">
        <v>11112</v>
      </c>
      <c r="AH14" s="771" t="s">
        <v>11194</v>
      </c>
      <c r="AI14" s="41" t="s">
        <v>11114</v>
      </c>
      <c r="AJ14" s="41">
        <v>0.0</v>
      </c>
      <c r="AK14" s="770"/>
      <c r="AL14" s="67" t="s">
        <v>114</v>
      </c>
      <c r="AM14" s="770"/>
      <c r="AN14" s="67" t="s">
        <v>1130</v>
      </c>
      <c r="AO14" s="67" t="s">
        <v>11115</v>
      </c>
      <c r="AP14" s="67" t="s">
        <v>110</v>
      </c>
      <c r="AQ14" s="1453" t="s">
        <v>11195</v>
      </c>
      <c r="AR14" s="770"/>
      <c r="AS14" s="1453" t="s">
        <v>11196</v>
      </c>
      <c r="AT14" s="67" t="s">
        <v>11112</v>
      </c>
      <c r="AU14" s="770"/>
      <c r="AV14" s="770"/>
      <c r="AW14" s="770"/>
      <c r="AX14" s="770"/>
      <c r="AY14" s="51" t="s">
        <v>11117</v>
      </c>
      <c r="AZ14" s="54">
        <v>214.0</v>
      </c>
      <c r="BA14" s="54">
        <v>276.0</v>
      </c>
      <c r="BB14" s="1453">
        <v>500.0</v>
      </c>
      <c r="BC14" s="746">
        <v>10.0</v>
      </c>
      <c r="BD14" s="746">
        <v>10.0</v>
      </c>
      <c r="BE14" s="52">
        <v>0.2</v>
      </c>
      <c r="BF14" s="51">
        <f t="shared" si="2"/>
        <v>336</v>
      </c>
      <c r="BG14" s="51">
        <v>0.0</v>
      </c>
      <c r="BH14" s="62">
        <f t="shared" si="3"/>
        <v>610</v>
      </c>
      <c r="BI14" s="62">
        <f t="shared" si="4"/>
        <v>548</v>
      </c>
      <c r="BJ14" s="1456">
        <f t="shared" si="5"/>
        <v>0.3630952381</v>
      </c>
      <c r="BK14" s="52">
        <f t="shared" si="6"/>
        <v>0.3261904762</v>
      </c>
      <c r="BL14" s="770"/>
      <c r="BM14" s="770"/>
      <c r="BN14" s="770"/>
      <c r="BO14" s="770"/>
      <c r="BP14" s="770"/>
      <c r="BQ14" s="770"/>
      <c r="BR14" s="770"/>
    </row>
    <row r="15" ht="30.0" customHeight="1">
      <c r="A15" s="770"/>
      <c r="B15" s="1457" t="s">
        <v>11197</v>
      </c>
      <c r="C15" s="770"/>
      <c r="D15" s="1451">
        <v>50.0</v>
      </c>
      <c r="E15" s="1471" t="s">
        <v>11198</v>
      </c>
      <c r="F15" s="1462" t="s">
        <v>11199</v>
      </c>
      <c r="G15" s="299">
        <v>2.039465569935E12</v>
      </c>
      <c r="H15" s="38">
        <v>3950.0</v>
      </c>
      <c r="I15" s="59">
        <v>0.2</v>
      </c>
      <c r="J15" s="1375">
        <f t="shared" si="1"/>
        <v>3160</v>
      </c>
      <c r="K15" s="1471" t="s">
        <v>11200</v>
      </c>
      <c r="L15" s="1452" t="s">
        <v>11189</v>
      </c>
      <c r="M15" s="1452" t="s">
        <v>11189</v>
      </c>
      <c r="N15" s="295" t="s">
        <v>11103</v>
      </c>
      <c r="O15" s="1453">
        <v>1140.0</v>
      </c>
      <c r="P15" s="1453">
        <v>600.0</v>
      </c>
      <c r="Q15" s="1453">
        <v>200.0</v>
      </c>
      <c r="R15" s="1453">
        <v>500.0</v>
      </c>
      <c r="S15" s="1464" t="s">
        <v>11201</v>
      </c>
      <c r="T15" s="1464" t="s">
        <v>11191</v>
      </c>
      <c r="U15" s="771" t="s">
        <v>11192</v>
      </c>
      <c r="V15" s="771" t="s">
        <v>3537</v>
      </c>
      <c r="W15" s="1453" t="s">
        <v>11107</v>
      </c>
      <c r="X15" s="771">
        <v>370.0</v>
      </c>
      <c r="Y15" s="1453">
        <v>2.0</v>
      </c>
      <c r="Z15" s="171">
        <v>1.4</v>
      </c>
      <c r="AA15" s="771" t="s">
        <v>1955</v>
      </c>
      <c r="AB15" s="170" t="s">
        <v>11108</v>
      </c>
      <c r="AC15" s="770"/>
      <c r="AD15" s="170" t="s">
        <v>11110</v>
      </c>
      <c r="AE15" s="1464" t="s">
        <v>11193</v>
      </c>
      <c r="AF15" s="770"/>
      <c r="AG15" s="170" t="s">
        <v>11112</v>
      </c>
      <c r="AH15" s="771" t="s">
        <v>11194</v>
      </c>
      <c r="AI15" s="41" t="s">
        <v>11114</v>
      </c>
      <c r="AJ15" s="41">
        <v>0.0</v>
      </c>
      <c r="AK15" s="770"/>
      <c r="AL15" s="67" t="s">
        <v>114</v>
      </c>
      <c r="AM15" s="770"/>
      <c r="AN15" s="67" t="s">
        <v>1130</v>
      </c>
      <c r="AO15" s="67" t="s">
        <v>11115</v>
      </c>
      <c r="AP15" s="67" t="s">
        <v>110</v>
      </c>
      <c r="AQ15" s="1453" t="s">
        <v>11195</v>
      </c>
      <c r="AR15" s="770"/>
      <c r="AS15" s="1453" t="s">
        <v>11196</v>
      </c>
      <c r="AT15" s="67" t="s">
        <v>11112</v>
      </c>
      <c r="AU15" s="770"/>
      <c r="AV15" s="770"/>
      <c r="AW15" s="770"/>
      <c r="AX15" s="770"/>
      <c r="AY15" s="51" t="s">
        <v>11124</v>
      </c>
      <c r="AZ15" s="1459">
        <v>395.0</v>
      </c>
      <c r="BA15" s="1459">
        <v>477.0</v>
      </c>
      <c r="BB15" s="1453">
        <v>1000.0</v>
      </c>
      <c r="BC15" s="746">
        <v>10.0</v>
      </c>
      <c r="BD15" s="746">
        <v>10.0</v>
      </c>
      <c r="BE15" s="52">
        <v>0.2</v>
      </c>
      <c r="BF15" s="51">
        <f t="shared" si="2"/>
        <v>632</v>
      </c>
      <c r="BG15" s="51">
        <v>0.0</v>
      </c>
      <c r="BH15" s="62">
        <f t="shared" si="3"/>
        <v>1113</v>
      </c>
      <c r="BI15" s="62">
        <f t="shared" si="4"/>
        <v>1031</v>
      </c>
      <c r="BJ15" s="1456">
        <f t="shared" si="5"/>
        <v>0.3522151899</v>
      </c>
      <c r="BK15" s="52">
        <f t="shared" si="6"/>
        <v>0.3262658228</v>
      </c>
      <c r="BL15" s="770"/>
      <c r="BM15" s="770"/>
      <c r="BN15" s="770"/>
      <c r="BO15" s="770"/>
      <c r="BP15" s="770"/>
      <c r="BQ15" s="770"/>
      <c r="BR15" s="770"/>
    </row>
    <row r="16" ht="30.0" customHeight="1">
      <c r="A16" s="770"/>
      <c r="B16" s="1457" t="s">
        <v>11202</v>
      </c>
      <c r="C16" s="770"/>
      <c r="D16" s="1451">
        <v>50.0</v>
      </c>
      <c r="E16" s="1471" t="s">
        <v>11203</v>
      </c>
      <c r="F16" s="1462" t="s">
        <v>11204</v>
      </c>
      <c r="G16" s="299">
        <v>2.039465572089E12</v>
      </c>
      <c r="H16" s="38">
        <v>6400.0</v>
      </c>
      <c r="I16" s="59">
        <v>0.2</v>
      </c>
      <c r="J16" s="1375">
        <f t="shared" si="1"/>
        <v>5120</v>
      </c>
      <c r="K16" s="1471" t="s">
        <v>11205</v>
      </c>
      <c r="L16" s="1452" t="s">
        <v>11189</v>
      </c>
      <c r="M16" s="1452" t="s">
        <v>11189</v>
      </c>
      <c r="N16" s="295" t="s">
        <v>11103</v>
      </c>
      <c r="O16" s="1453">
        <v>1710.0</v>
      </c>
      <c r="P16" s="1453">
        <v>600.0</v>
      </c>
      <c r="Q16" s="1453">
        <v>300.0</v>
      </c>
      <c r="R16" s="1453">
        <v>600.0</v>
      </c>
      <c r="S16" s="1472" t="s">
        <v>11206</v>
      </c>
      <c r="T16" s="1464" t="s">
        <v>11191</v>
      </c>
      <c r="U16" s="771" t="s">
        <v>11192</v>
      </c>
      <c r="V16" s="771" t="s">
        <v>3537</v>
      </c>
      <c r="W16" s="1453" t="s">
        <v>11107</v>
      </c>
      <c r="X16" s="771">
        <v>370.0</v>
      </c>
      <c r="Y16" s="1453">
        <v>3.0</v>
      </c>
      <c r="Z16" s="171">
        <v>1.4</v>
      </c>
      <c r="AA16" s="771" t="s">
        <v>1955</v>
      </c>
      <c r="AB16" s="170" t="s">
        <v>11108</v>
      </c>
      <c r="AC16" s="770"/>
      <c r="AD16" s="170" t="s">
        <v>11110</v>
      </c>
      <c r="AE16" s="1464" t="s">
        <v>11193</v>
      </c>
      <c r="AF16" s="770"/>
      <c r="AG16" s="170" t="s">
        <v>11112</v>
      </c>
      <c r="AH16" s="771" t="s">
        <v>11194</v>
      </c>
      <c r="AI16" s="41" t="s">
        <v>11114</v>
      </c>
      <c r="AJ16" s="41">
        <v>0.0</v>
      </c>
      <c r="AK16" s="770"/>
      <c r="AL16" s="67" t="s">
        <v>114</v>
      </c>
      <c r="AM16" s="770"/>
      <c r="AN16" s="67" t="s">
        <v>1130</v>
      </c>
      <c r="AO16" s="67" t="s">
        <v>11115</v>
      </c>
      <c r="AP16" s="67" t="s">
        <v>110</v>
      </c>
      <c r="AQ16" s="1453" t="s">
        <v>11195</v>
      </c>
      <c r="AR16" s="770"/>
      <c r="AS16" s="1453" t="s">
        <v>11196</v>
      </c>
      <c r="AT16" s="67" t="s">
        <v>11112</v>
      </c>
      <c r="AU16" s="770"/>
      <c r="AV16" s="770"/>
      <c r="AW16" s="770"/>
      <c r="AX16" s="770"/>
      <c r="AY16" s="51" t="s">
        <v>11131</v>
      </c>
      <c r="AZ16" s="1459">
        <v>583.0</v>
      </c>
      <c r="BA16" s="1459">
        <v>870.0</v>
      </c>
      <c r="BB16" s="1453">
        <v>1500.0</v>
      </c>
      <c r="BC16" s="746">
        <v>10.0</v>
      </c>
      <c r="BD16" s="746">
        <v>10.0</v>
      </c>
      <c r="BE16" s="52">
        <v>0.2</v>
      </c>
      <c r="BF16" s="51">
        <f t="shared" si="2"/>
        <v>1024</v>
      </c>
      <c r="BG16" s="51">
        <v>0.0</v>
      </c>
      <c r="BH16" s="62">
        <f t="shared" si="3"/>
        <v>1993</v>
      </c>
      <c r="BI16" s="62">
        <f t="shared" si="4"/>
        <v>1706</v>
      </c>
      <c r="BJ16" s="1456">
        <f t="shared" si="5"/>
        <v>0.3892578125</v>
      </c>
      <c r="BK16" s="52">
        <f t="shared" si="6"/>
        <v>0.333203125</v>
      </c>
      <c r="BL16" s="770"/>
      <c r="BM16" s="770"/>
      <c r="BN16" s="770"/>
      <c r="BO16" s="770"/>
      <c r="BP16" s="770"/>
      <c r="BQ16" s="770"/>
      <c r="BR16" s="770"/>
    </row>
    <row r="17" ht="30.0" customHeight="1">
      <c r="A17" s="770"/>
      <c r="B17" s="1457" t="s">
        <v>11207</v>
      </c>
      <c r="C17" s="770"/>
      <c r="D17" s="1451">
        <v>50.0</v>
      </c>
      <c r="E17" s="1471" t="s">
        <v>11208</v>
      </c>
      <c r="F17" s="1462" t="s">
        <v>11209</v>
      </c>
      <c r="G17" s="299">
        <v>2.039470045349E12</v>
      </c>
      <c r="H17" s="38">
        <v>2100.0</v>
      </c>
      <c r="I17" s="59">
        <v>0.2</v>
      </c>
      <c r="J17" s="1375">
        <f t="shared" si="1"/>
        <v>1680</v>
      </c>
      <c r="K17" s="1471" t="s">
        <v>11210</v>
      </c>
      <c r="L17" s="1452" t="s">
        <v>11189</v>
      </c>
      <c r="M17" s="1452" t="s">
        <v>11189</v>
      </c>
      <c r="N17" s="295" t="s">
        <v>11103</v>
      </c>
      <c r="O17" s="1453">
        <v>570.0</v>
      </c>
      <c r="P17" s="1453">
        <v>300.0</v>
      </c>
      <c r="Q17" s="1453">
        <v>100.0</v>
      </c>
      <c r="R17" s="1453">
        <v>200.0</v>
      </c>
      <c r="S17" s="1464" t="s">
        <v>11211</v>
      </c>
      <c r="T17" s="1464" t="s">
        <v>11212</v>
      </c>
      <c r="U17" s="746" t="s">
        <v>11213</v>
      </c>
      <c r="V17" s="771" t="s">
        <v>11214</v>
      </c>
      <c r="W17" s="1453" t="s">
        <v>11107</v>
      </c>
      <c r="X17" s="771">
        <v>370.0</v>
      </c>
      <c r="Y17" s="1453">
        <v>1.0</v>
      </c>
      <c r="Z17" s="171">
        <v>1.4</v>
      </c>
      <c r="AA17" s="771" t="s">
        <v>1955</v>
      </c>
      <c r="AB17" s="170" t="s">
        <v>11108</v>
      </c>
      <c r="AC17" s="770"/>
      <c r="AD17" s="170" t="s">
        <v>11110</v>
      </c>
      <c r="AE17" s="1464" t="s">
        <v>11193</v>
      </c>
      <c r="AF17" s="770"/>
      <c r="AG17" s="170" t="s">
        <v>11112</v>
      </c>
      <c r="AH17" s="771" t="s">
        <v>11194</v>
      </c>
      <c r="AI17" s="41" t="s">
        <v>11114</v>
      </c>
      <c r="AJ17" s="41">
        <v>0.0</v>
      </c>
      <c r="AK17" s="770"/>
      <c r="AL17" s="67" t="s">
        <v>114</v>
      </c>
      <c r="AM17" s="770"/>
      <c r="AN17" s="67" t="s">
        <v>1130</v>
      </c>
      <c r="AO17" s="67" t="s">
        <v>11115</v>
      </c>
      <c r="AP17" s="67" t="s">
        <v>110</v>
      </c>
      <c r="AQ17" s="1453" t="s">
        <v>11195</v>
      </c>
      <c r="AR17" s="770"/>
      <c r="AS17" s="1453" t="s">
        <v>11196</v>
      </c>
      <c r="AT17" s="67" t="s">
        <v>11112</v>
      </c>
      <c r="AU17" s="770"/>
      <c r="AV17" s="770"/>
      <c r="AW17" s="770"/>
      <c r="AX17" s="770"/>
      <c r="AY17" s="51" t="s">
        <v>11117</v>
      </c>
      <c r="AZ17" s="770"/>
      <c r="BA17" s="770"/>
      <c r="BB17" s="1382"/>
      <c r="BC17" s="770"/>
      <c r="BD17" s="770"/>
      <c r="BE17" s="52">
        <v>0.2</v>
      </c>
      <c r="BF17" s="51">
        <f t="shared" si="2"/>
        <v>336</v>
      </c>
      <c r="BG17" s="51">
        <v>0.0</v>
      </c>
      <c r="BH17" s="62">
        <f t="shared" si="3"/>
        <v>1344</v>
      </c>
      <c r="BI17" s="62">
        <f t="shared" si="4"/>
        <v>1344</v>
      </c>
      <c r="BJ17" s="1456">
        <f t="shared" si="5"/>
        <v>0.8</v>
      </c>
      <c r="BK17" s="52">
        <f t="shared" si="6"/>
        <v>0.8</v>
      </c>
      <c r="BL17" s="770"/>
      <c r="BM17" s="770"/>
      <c r="BN17" s="770"/>
      <c r="BO17" s="770"/>
      <c r="BP17" s="770"/>
      <c r="BQ17" s="770"/>
      <c r="BR17" s="770"/>
    </row>
    <row r="18" ht="30.0" customHeight="1">
      <c r="A18" s="770"/>
      <c r="B18" s="1457" t="s">
        <v>11215</v>
      </c>
      <c r="C18" s="770"/>
      <c r="D18" s="1451">
        <v>50.0</v>
      </c>
      <c r="E18" s="1471" t="s">
        <v>11216</v>
      </c>
      <c r="F18" s="1462" t="s">
        <v>11217</v>
      </c>
      <c r="G18" s="299">
        <v>2.039470046629E12</v>
      </c>
      <c r="H18" s="38">
        <v>3950.0</v>
      </c>
      <c r="I18" s="59">
        <v>0.2</v>
      </c>
      <c r="J18" s="1375">
        <f t="shared" si="1"/>
        <v>3160</v>
      </c>
      <c r="K18" s="1471" t="s">
        <v>11218</v>
      </c>
      <c r="L18" s="1452" t="s">
        <v>11189</v>
      </c>
      <c r="M18" s="1452" t="s">
        <v>11189</v>
      </c>
      <c r="N18" s="295" t="s">
        <v>11103</v>
      </c>
      <c r="O18" s="1453">
        <v>1140.0</v>
      </c>
      <c r="P18" s="1453">
        <v>600.0</v>
      </c>
      <c r="Q18" s="1453">
        <v>200.0</v>
      </c>
      <c r="R18" s="1453">
        <v>500.0</v>
      </c>
      <c r="S18" s="1464" t="s">
        <v>11219</v>
      </c>
      <c r="T18" s="1464" t="s">
        <v>11212</v>
      </c>
      <c r="U18" s="746" t="s">
        <v>11213</v>
      </c>
      <c r="V18" s="771" t="s">
        <v>11214</v>
      </c>
      <c r="W18" s="1453" t="s">
        <v>11107</v>
      </c>
      <c r="X18" s="771">
        <v>370.0</v>
      </c>
      <c r="Y18" s="1453">
        <v>2.0</v>
      </c>
      <c r="Z18" s="171">
        <v>1.4</v>
      </c>
      <c r="AA18" s="771" t="s">
        <v>1955</v>
      </c>
      <c r="AB18" s="170" t="s">
        <v>11108</v>
      </c>
      <c r="AC18" s="770"/>
      <c r="AD18" s="170" t="s">
        <v>11110</v>
      </c>
      <c r="AE18" s="1464" t="s">
        <v>11193</v>
      </c>
      <c r="AF18" s="770"/>
      <c r="AG18" s="170" t="s">
        <v>11112</v>
      </c>
      <c r="AH18" s="771" t="s">
        <v>11194</v>
      </c>
      <c r="AI18" s="41" t="s">
        <v>11114</v>
      </c>
      <c r="AJ18" s="41">
        <v>0.0</v>
      </c>
      <c r="AK18" s="770"/>
      <c r="AL18" s="67" t="s">
        <v>114</v>
      </c>
      <c r="AM18" s="770"/>
      <c r="AN18" s="67" t="s">
        <v>1130</v>
      </c>
      <c r="AO18" s="67" t="s">
        <v>11115</v>
      </c>
      <c r="AP18" s="67" t="s">
        <v>110</v>
      </c>
      <c r="AQ18" s="1453" t="s">
        <v>11195</v>
      </c>
      <c r="AR18" s="770"/>
      <c r="AS18" s="1453" t="s">
        <v>11196</v>
      </c>
      <c r="AT18" s="67" t="s">
        <v>11112</v>
      </c>
      <c r="AU18" s="770"/>
      <c r="AV18" s="770"/>
      <c r="AW18" s="770"/>
      <c r="AX18" s="770"/>
      <c r="AY18" s="51" t="s">
        <v>11124</v>
      </c>
      <c r="AZ18" s="770"/>
      <c r="BA18" s="770"/>
      <c r="BB18" s="1382"/>
      <c r="BC18" s="770"/>
      <c r="BD18" s="770"/>
      <c r="BE18" s="770"/>
      <c r="BF18" s="770"/>
      <c r="BG18" s="770"/>
      <c r="BH18" s="770"/>
      <c r="BI18" s="770"/>
      <c r="BJ18" s="770"/>
      <c r="BK18" s="770"/>
      <c r="BL18" s="770"/>
      <c r="BM18" s="770"/>
      <c r="BN18" s="770"/>
      <c r="BO18" s="770"/>
      <c r="BP18" s="770"/>
      <c r="BQ18" s="770"/>
      <c r="BR18" s="770"/>
    </row>
    <row r="19" ht="30.0" customHeight="1">
      <c r="A19" s="770"/>
      <c r="B19" s="1457" t="s">
        <v>11220</v>
      </c>
      <c r="C19" s="770"/>
      <c r="D19" s="1451">
        <v>50.0</v>
      </c>
      <c r="E19" s="1471" t="s">
        <v>11221</v>
      </c>
      <c r="F19" s="1462" t="s">
        <v>11222</v>
      </c>
      <c r="G19" s="299">
        <v>2.039470046889E12</v>
      </c>
      <c r="H19" s="38">
        <v>6400.0</v>
      </c>
      <c r="I19" s="59">
        <v>0.2</v>
      </c>
      <c r="J19" s="1375">
        <f t="shared" si="1"/>
        <v>5120</v>
      </c>
      <c r="K19" s="1471" t="s">
        <v>11223</v>
      </c>
      <c r="L19" s="1452" t="s">
        <v>11189</v>
      </c>
      <c r="M19" s="1452" t="s">
        <v>11189</v>
      </c>
      <c r="N19" s="295" t="s">
        <v>11103</v>
      </c>
      <c r="O19" s="1453">
        <v>1710.0</v>
      </c>
      <c r="P19" s="1453">
        <v>600.0</v>
      </c>
      <c r="Q19" s="1453">
        <v>300.0</v>
      </c>
      <c r="R19" s="1453">
        <v>600.0</v>
      </c>
      <c r="S19" s="1464" t="s">
        <v>11224</v>
      </c>
      <c r="T19" s="1464" t="s">
        <v>11212</v>
      </c>
      <c r="U19" s="746" t="s">
        <v>11213</v>
      </c>
      <c r="V19" s="771" t="s">
        <v>11214</v>
      </c>
      <c r="W19" s="1453" t="s">
        <v>11107</v>
      </c>
      <c r="X19" s="771">
        <v>370.0</v>
      </c>
      <c r="Y19" s="1453">
        <v>3.0</v>
      </c>
      <c r="Z19" s="171">
        <v>1.4</v>
      </c>
      <c r="AA19" s="771" t="s">
        <v>1955</v>
      </c>
      <c r="AB19" s="170" t="s">
        <v>11108</v>
      </c>
      <c r="AC19" s="770"/>
      <c r="AD19" s="170" t="s">
        <v>11110</v>
      </c>
      <c r="AE19" s="1473" t="s">
        <v>11193</v>
      </c>
      <c r="AF19" s="770"/>
      <c r="AG19" s="170" t="s">
        <v>11112</v>
      </c>
      <c r="AH19" s="771" t="s">
        <v>11194</v>
      </c>
      <c r="AI19" s="41" t="s">
        <v>11114</v>
      </c>
      <c r="AJ19" s="41">
        <v>0.0</v>
      </c>
      <c r="AK19" s="770"/>
      <c r="AL19" s="67" t="s">
        <v>114</v>
      </c>
      <c r="AM19" s="770"/>
      <c r="AN19" s="67" t="s">
        <v>1130</v>
      </c>
      <c r="AO19" s="67" t="s">
        <v>11115</v>
      </c>
      <c r="AP19" s="67" t="s">
        <v>110</v>
      </c>
      <c r="AQ19" s="1453" t="s">
        <v>11195</v>
      </c>
      <c r="AR19" s="770"/>
      <c r="AS19" s="1453" t="s">
        <v>11196</v>
      </c>
      <c r="AT19" s="67" t="s">
        <v>11112</v>
      </c>
      <c r="AU19" s="770"/>
      <c r="AV19" s="770"/>
      <c r="AW19" s="770"/>
      <c r="AX19" s="770"/>
      <c r="AY19" s="51" t="s">
        <v>11131</v>
      </c>
      <c r="AZ19" s="770"/>
      <c r="BA19" s="770"/>
      <c r="BB19" s="1382"/>
      <c r="BC19" s="770"/>
      <c r="BD19" s="770"/>
      <c r="BE19" s="770"/>
      <c r="BF19" s="770"/>
      <c r="BG19" s="770"/>
      <c r="BH19" s="770"/>
      <c r="BI19" s="770"/>
      <c r="BJ19" s="770"/>
      <c r="BK19" s="770"/>
      <c r="BL19" s="770"/>
      <c r="BM19" s="770"/>
      <c r="BN19" s="770"/>
      <c r="BO19" s="770"/>
      <c r="BP19" s="770"/>
      <c r="BQ19" s="770"/>
      <c r="BR19" s="770"/>
    </row>
    <row r="20" ht="30.0" customHeight="1">
      <c r="A20" s="770"/>
      <c r="B20" s="1457" t="s">
        <v>11225</v>
      </c>
      <c r="C20" s="770"/>
      <c r="D20" s="1451">
        <v>50.0</v>
      </c>
      <c r="E20" s="1471" t="s">
        <v>11226</v>
      </c>
      <c r="F20" s="1462" t="s">
        <v>11227</v>
      </c>
      <c r="G20" s="299">
        <v>2.039470859052E12</v>
      </c>
      <c r="H20" s="38">
        <v>2100.0</v>
      </c>
      <c r="I20" s="59">
        <v>0.2</v>
      </c>
      <c r="J20" s="1375">
        <f t="shared" si="1"/>
        <v>1680</v>
      </c>
      <c r="K20" s="1471" t="s">
        <v>11228</v>
      </c>
      <c r="L20" s="1452" t="s">
        <v>11189</v>
      </c>
      <c r="M20" s="1452" t="s">
        <v>11189</v>
      </c>
      <c r="N20" s="295" t="s">
        <v>11103</v>
      </c>
      <c r="O20" s="1453">
        <v>570.0</v>
      </c>
      <c r="P20" s="1453">
        <v>300.0</v>
      </c>
      <c r="Q20" s="1453">
        <v>100.0</v>
      </c>
      <c r="R20" s="1453">
        <v>200.0</v>
      </c>
      <c r="S20" s="1464" t="s">
        <v>11229</v>
      </c>
      <c r="T20" s="1464" t="s">
        <v>11230</v>
      </c>
      <c r="U20" s="746" t="s">
        <v>11231</v>
      </c>
      <c r="V20" s="771" t="s">
        <v>2253</v>
      </c>
      <c r="W20" s="1453" t="s">
        <v>11107</v>
      </c>
      <c r="X20" s="771">
        <v>370.0</v>
      </c>
      <c r="Y20" s="1453">
        <v>1.0</v>
      </c>
      <c r="Z20" s="171">
        <v>1.4</v>
      </c>
      <c r="AA20" s="771" t="s">
        <v>1955</v>
      </c>
      <c r="AB20" s="170" t="s">
        <v>11108</v>
      </c>
      <c r="AC20" s="770"/>
      <c r="AD20" s="170" t="s">
        <v>11110</v>
      </c>
      <c r="AE20" s="1473" t="s">
        <v>11193</v>
      </c>
      <c r="AF20" s="770"/>
      <c r="AG20" s="170" t="s">
        <v>11112</v>
      </c>
      <c r="AH20" s="771" t="s">
        <v>11194</v>
      </c>
      <c r="AI20" s="41" t="s">
        <v>11114</v>
      </c>
      <c r="AJ20" s="41">
        <v>0.0</v>
      </c>
      <c r="AK20" s="770"/>
      <c r="AL20" s="67" t="s">
        <v>114</v>
      </c>
      <c r="AM20" s="770"/>
      <c r="AN20" s="67" t="s">
        <v>1130</v>
      </c>
      <c r="AO20" s="67" t="s">
        <v>11115</v>
      </c>
      <c r="AP20" s="67" t="s">
        <v>110</v>
      </c>
      <c r="AQ20" s="1453" t="s">
        <v>11195</v>
      </c>
      <c r="AR20" s="770"/>
      <c r="AS20" s="1453" t="s">
        <v>11196</v>
      </c>
      <c r="AT20" s="67" t="s">
        <v>11112</v>
      </c>
      <c r="AU20" s="770"/>
      <c r="AV20" s="770"/>
      <c r="AW20" s="770"/>
      <c r="AX20" s="770"/>
      <c r="AY20" s="51" t="s">
        <v>11117</v>
      </c>
      <c r="AZ20" s="770"/>
      <c r="BA20" s="770"/>
      <c r="BB20" s="1382"/>
      <c r="BC20" s="770"/>
      <c r="BD20" s="770"/>
      <c r="BE20" s="770"/>
      <c r="BF20" s="770"/>
      <c r="BG20" s="770"/>
      <c r="BH20" s="770"/>
      <c r="BI20" s="770"/>
      <c r="BJ20" s="770"/>
      <c r="BK20" s="770"/>
      <c r="BL20" s="770"/>
      <c r="BM20" s="770"/>
      <c r="BN20" s="770"/>
      <c r="BO20" s="770"/>
      <c r="BP20" s="770"/>
      <c r="BQ20" s="770"/>
      <c r="BR20" s="770"/>
    </row>
    <row r="21" ht="30.0" customHeight="1">
      <c r="A21" s="770"/>
      <c r="B21" s="1457" t="s">
        <v>11232</v>
      </c>
      <c r="C21" s="770"/>
      <c r="D21" s="1451">
        <v>50.0</v>
      </c>
      <c r="E21" s="1471" t="s">
        <v>11233</v>
      </c>
      <c r="F21" s="1462" t="s">
        <v>11234</v>
      </c>
      <c r="G21" s="1470">
        <v>2.039470859427E12</v>
      </c>
      <c r="H21" s="38">
        <v>3950.0</v>
      </c>
      <c r="I21" s="59">
        <v>0.2</v>
      </c>
      <c r="J21" s="1375">
        <f t="shared" si="1"/>
        <v>3160</v>
      </c>
      <c r="K21" s="1471" t="s">
        <v>11235</v>
      </c>
      <c r="L21" s="1452" t="s">
        <v>11189</v>
      </c>
      <c r="M21" s="1452" t="s">
        <v>11189</v>
      </c>
      <c r="N21" s="295" t="s">
        <v>11103</v>
      </c>
      <c r="O21" s="1453">
        <v>1140.0</v>
      </c>
      <c r="P21" s="1453">
        <v>600.0</v>
      </c>
      <c r="Q21" s="1453">
        <v>200.0</v>
      </c>
      <c r="R21" s="1453">
        <v>500.0</v>
      </c>
      <c r="S21" s="1464" t="s">
        <v>11236</v>
      </c>
      <c r="T21" s="1464" t="s">
        <v>11230</v>
      </c>
      <c r="U21" s="746" t="s">
        <v>11231</v>
      </c>
      <c r="V21" s="771" t="s">
        <v>2253</v>
      </c>
      <c r="W21" s="1453" t="s">
        <v>11107</v>
      </c>
      <c r="X21" s="771">
        <v>370.0</v>
      </c>
      <c r="Y21" s="1453">
        <v>2.0</v>
      </c>
      <c r="Z21" s="171">
        <v>1.4</v>
      </c>
      <c r="AA21" s="771" t="s">
        <v>1955</v>
      </c>
      <c r="AB21" s="170" t="s">
        <v>11108</v>
      </c>
      <c r="AC21" s="770"/>
      <c r="AD21" s="170" t="s">
        <v>11110</v>
      </c>
      <c r="AE21" s="1473" t="s">
        <v>11193</v>
      </c>
      <c r="AF21" s="770"/>
      <c r="AG21" s="170" t="s">
        <v>11112</v>
      </c>
      <c r="AH21" s="771" t="s">
        <v>11194</v>
      </c>
      <c r="AI21" s="41" t="s">
        <v>11114</v>
      </c>
      <c r="AJ21" s="41">
        <v>0.0</v>
      </c>
      <c r="AK21" s="770"/>
      <c r="AL21" s="67" t="s">
        <v>114</v>
      </c>
      <c r="AM21" s="770"/>
      <c r="AN21" s="67" t="s">
        <v>1130</v>
      </c>
      <c r="AO21" s="67" t="s">
        <v>11115</v>
      </c>
      <c r="AP21" s="67" t="s">
        <v>110</v>
      </c>
      <c r="AQ21" s="1453" t="s">
        <v>11195</v>
      </c>
      <c r="AR21" s="770"/>
      <c r="AS21" s="1453" t="s">
        <v>11196</v>
      </c>
      <c r="AT21" s="67" t="s">
        <v>11112</v>
      </c>
      <c r="AU21" s="770"/>
      <c r="AV21" s="770"/>
      <c r="AW21" s="770"/>
      <c r="AX21" s="770"/>
      <c r="AY21" s="51" t="s">
        <v>11124</v>
      </c>
      <c r="AZ21" s="770"/>
      <c r="BA21" s="770"/>
      <c r="BB21" s="1382"/>
      <c r="BC21" s="770"/>
      <c r="BD21" s="770"/>
      <c r="BE21" s="770"/>
      <c r="BF21" s="770"/>
      <c r="BG21" s="770"/>
      <c r="BH21" s="770"/>
      <c r="BI21" s="770"/>
      <c r="BJ21" s="770"/>
      <c r="BK21" s="770"/>
      <c r="BL21" s="770"/>
      <c r="BM21" s="770"/>
      <c r="BN21" s="770"/>
      <c r="BO21" s="770"/>
      <c r="BP21" s="770"/>
      <c r="BQ21" s="770"/>
      <c r="BR21" s="770"/>
    </row>
    <row r="22" ht="30.0" customHeight="1">
      <c r="A22" s="770"/>
      <c r="B22" s="1457" t="s">
        <v>11237</v>
      </c>
      <c r="C22" s="770"/>
      <c r="D22" s="1451">
        <v>50.0</v>
      </c>
      <c r="E22" s="1471" t="s">
        <v>11238</v>
      </c>
      <c r="F22" s="1462" t="s">
        <v>11239</v>
      </c>
      <c r="G22" s="299">
        <v>2.039470860041E12</v>
      </c>
      <c r="H22" s="38">
        <v>6400.0</v>
      </c>
      <c r="I22" s="59">
        <v>0.2</v>
      </c>
      <c r="J22" s="1375">
        <f t="shared" si="1"/>
        <v>5120</v>
      </c>
      <c r="K22" s="1471" t="s">
        <v>11240</v>
      </c>
      <c r="L22" s="1452" t="s">
        <v>11189</v>
      </c>
      <c r="M22" s="1452" t="s">
        <v>11189</v>
      </c>
      <c r="N22" s="295" t="s">
        <v>11103</v>
      </c>
      <c r="O22" s="1453">
        <v>1710.0</v>
      </c>
      <c r="P22" s="1453">
        <v>600.0</v>
      </c>
      <c r="Q22" s="1453">
        <v>300.0</v>
      </c>
      <c r="R22" s="1453">
        <v>600.0</v>
      </c>
      <c r="S22" s="1464" t="s">
        <v>11241</v>
      </c>
      <c r="T22" s="1464" t="s">
        <v>11230</v>
      </c>
      <c r="U22" s="746" t="s">
        <v>11231</v>
      </c>
      <c r="V22" s="771" t="s">
        <v>2253</v>
      </c>
      <c r="W22" s="1453" t="s">
        <v>11107</v>
      </c>
      <c r="X22" s="771">
        <v>370.0</v>
      </c>
      <c r="Y22" s="1453">
        <v>3.0</v>
      </c>
      <c r="Z22" s="171">
        <v>1.4</v>
      </c>
      <c r="AA22" s="771" t="s">
        <v>1955</v>
      </c>
      <c r="AB22" s="170" t="s">
        <v>11108</v>
      </c>
      <c r="AC22" s="770"/>
      <c r="AD22" s="170" t="s">
        <v>11110</v>
      </c>
      <c r="AE22" s="1473" t="s">
        <v>11193</v>
      </c>
      <c r="AF22" s="770"/>
      <c r="AG22" s="170" t="s">
        <v>11112</v>
      </c>
      <c r="AH22" s="771" t="s">
        <v>11194</v>
      </c>
      <c r="AI22" s="41" t="s">
        <v>11114</v>
      </c>
      <c r="AJ22" s="41">
        <v>0.0</v>
      </c>
      <c r="AK22" s="770"/>
      <c r="AL22" s="67" t="s">
        <v>114</v>
      </c>
      <c r="AM22" s="770"/>
      <c r="AN22" s="67" t="s">
        <v>1130</v>
      </c>
      <c r="AO22" s="67" t="s">
        <v>11115</v>
      </c>
      <c r="AP22" s="67" t="s">
        <v>110</v>
      </c>
      <c r="AQ22" s="1453" t="s">
        <v>11195</v>
      </c>
      <c r="AR22" s="770"/>
      <c r="AS22" s="1453" t="s">
        <v>11196</v>
      </c>
      <c r="AT22" s="67" t="s">
        <v>11112</v>
      </c>
      <c r="AU22" s="770"/>
      <c r="AV22" s="770"/>
      <c r="AW22" s="770"/>
      <c r="AX22" s="770"/>
      <c r="AY22" s="51" t="s">
        <v>11131</v>
      </c>
      <c r="AZ22" s="770"/>
      <c r="BA22" s="770"/>
      <c r="BB22" s="1382"/>
      <c r="BC22" s="770"/>
      <c r="BD22" s="770"/>
      <c r="BE22" s="770"/>
      <c r="BF22" s="770"/>
      <c r="BG22" s="770"/>
      <c r="BH22" s="770"/>
      <c r="BI22" s="770"/>
      <c r="BJ22" s="770"/>
      <c r="BK22" s="770"/>
      <c r="BL22" s="770"/>
      <c r="BM22" s="770"/>
      <c r="BN22" s="770"/>
      <c r="BO22" s="770"/>
      <c r="BP22" s="770"/>
      <c r="BQ22" s="770"/>
      <c r="BR22" s="770"/>
    </row>
    <row r="23" ht="30.0" customHeight="1">
      <c r="A23" s="770"/>
      <c r="B23" s="1457" t="s">
        <v>11242</v>
      </c>
      <c r="C23" s="770"/>
      <c r="D23" s="1451">
        <v>50.0</v>
      </c>
      <c r="E23" s="1471" t="s">
        <v>11243</v>
      </c>
      <c r="F23" s="1462" t="s">
        <v>11244</v>
      </c>
      <c r="G23" s="299">
        <v>2.03947436516E12</v>
      </c>
      <c r="H23" s="38">
        <v>2100.0</v>
      </c>
      <c r="I23" s="59">
        <v>0.2</v>
      </c>
      <c r="J23" s="1375">
        <f t="shared" si="1"/>
        <v>1680</v>
      </c>
      <c r="K23" s="1471" t="s">
        <v>11245</v>
      </c>
      <c r="L23" s="1452" t="s">
        <v>11189</v>
      </c>
      <c r="M23" s="1452" t="s">
        <v>11189</v>
      </c>
      <c r="N23" s="295" t="s">
        <v>11103</v>
      </c>
      <c r="O23" s="1453">
        <v>570.0</v>
      </c>
      <c r="P23" s="1453">
        <v>300.0</v>
      </c>
      <c r="Q23" s="1453">
        <v>100.0</v>
      </c>
      <c r="R23" s="1453">
        <v>200.0</v>
      </c>
      <c r="S23" s="770"/>
      <c r="T23" s="770"/>
      <c r="U23" s="746" t="s">
        <v>11246</v>
      </c>
      <c r="V23" s="771" t="s">
        <v>399</v>
      </c>
      <c r="W23" s="1453" t="s">
        <v>11107</v>
      </c>
      <c r="X23" s="771">
        <v>370.0</v>
      </c>
      <c r="Y23" s="1453">
        <v>1.0</v>
      </c>
      <c r="Z23" s="171">
        <v>1.4</v>
      </c>
      <c r="AA23" s="771" t="s">
        <v>1955</v>
      </c>
      <c r="AB23" s="170" t="s">
        <v>11108</v>
      </c>
      <c r="AC23" s="770"/>
      <c r="AD23" s="170" t="s">
        <v>11110</v>
      </c>
      <c r="AE23" s="1473" t="s">
        <v>11193</v>
      </c>
      <c r="AF23" s="770"/>
      <c r="AG23" s="170" t="s">
        <v>11112</v>
      </c>
      <c r="AH23" s="771" t="s">
        <v>11194</v>
      </c>
      <c r="AI23" s="41" t="s">
        <v>11114</v>
      </c>
      <c r="AJ23" s="41">
        <v>0.0</v>
      </c>
      <c r="AK23" s="770"/>
      <c r="AL23" s="67" t="s">
        <v>114</v>
      </c>
      <c r="AM23" s="770"/>
      <c r="AN23" s="67" t="s">
        <v>1130</v>
      </c>
      <c r="AO23" s="67" t="s">
        <v>11115</v>
      </c>
      <c r="AP23" s="67" t="s">
        <v>110</v>
      </c>
      <c r="AQ23" s="1453" t="s">
        <v>11195</v>
      </c>
      <c r="AR23" s="770"/>
      <c r="AS23" s="1453" t="s">
        <v>11196</v>
      </c>
      <c r="AT23" s="67" t="s">
        <v>11112</v>
      </c>
      <c r="AU23" s="770"/>
      <c r="AV23" s="770"/>
      <c r="AW23" s="770"/>
      <c r="AX23" s="770"/>
      <c r="AY23" s="51" t="s">
        <v>11117</v>
      </c>
      <c r="AZ23" s="770"/>
      <c r="BA23" s="770"/>
      <c r="BB23" s="1382"/>
      <c r="BC23" s="770"/>
      <c r="BD23" s="770"/>
      <c r="BE23" s="770"/>
      <c r="BF23" s="770"/>
      <c r="BG23" s="770"/>
      <c r="BH23" s="770"/>
      <c r="BI23" s="770"/>
      <c r="BJ23" s="770"/>
      <c r="BK23" s="770"/>
      <c r="BL23" s="770"/>
      <c r="BM23" s="770"/>
      <c r="BN23" s="770"/>
      <c r="BO23" s="770"/>
      <c r="BP23" s="770"/>
      <c r="BQ23" s="770"/>
      <c r="BR23" s="770"/>
    </row>
    <row r="24" ht="30.0" customHeight="1">
      <c r="A24" s="770"/>
      <c r="B24" s="1457" t="s">
        <v>11247</v>
      </c>
      <c r="C24" s="770"/>
      <c r="D24" s="1451">
        <v>50.0</v>
      </c>
      <c r="E24" s="1471" t="s">
        <v>11248</v>
      </c>
      <c r="F24" s="1462" t="s">
        <v>11249</v>
      </c>
      <c r="G24" s="299">
        <v>2.039474385434E12</v>
      </c>
      <c r="H24" s="38">
        <v>3950.0</v>
      </c>
      <c r="I24" s="59">
        <v>0.2</v>
      </c>
      <c r="J24" s="1375">
        <f t="shared" si="1"/>
        <v>3160</v>
      </c>
      <c r="K24" s="1471" t="s">
        <v>11250</v>
      </c>
      <c r="L24" s="1452" t="s">
        <v>11189</v>
      </c>
      <c r="M24" s="1452" t="s">
        <v>11189</v>
      </c>
      <c r="N24" s="295" t="s">
        <v>11103</v>
      </c>
      <c r="O24" s="1453">
        <v>1140.0</v>
      </c>
      <c r="P24" s="1453">
        <v>600.0</v>
      </c>
      <c r="Q24" s="1453">
        <v>200.0</v>
      </c>
      <c r="R24" s="1453">
        <v>500.0</v>
      </c>
      <c r="S24" s="770"/>
      <c r="T24" s="770"/>
      <c r="U24" s="746" t="s">
        <v>11246</v>
      </c>
      <c r="V24" s="771" t="s">
        <v>399</v>
      </c>
      <c r="W24" s="1453" t="s">
        <v>11107</v>
      </c>
      <c r="X24" s="771">
        <v>370.0</v>
      </c>
      <c r="Y24" s="1453">
        <v>2.0</v>
      </c>
      <c r="Z24" s="171">
        <v>1.4</v>
      </c>
      <c r="AA24" s="771" t="s">
        <v>1955</v>
      </c>
      <c r="AB24" s="170" t="s">
        <v>11108</v>
      </c>
      <c r="AC24" s="770"/>
      <c r="AD24" s="170" t="s">
        <v>11110</v>
      </c>
      <c r="AE24" s="1473" t="s">
        <v>11193</v>
      </c>
      <c r="AF24" s="770"/>
      <c r="AG24" s="170" t="s">
        <v>11112</v>
      </c>
      <c r="AH24" s="771" t="s">
        <v>11194</v>
      </c>
      <c r="AI24" s="41" t="s">
        <v>11114</v>
      </c>
      <c r="AJ24" s="41">
        <v>0.0</v>
      </c>
      <c r="AK24" s="770"/>
      <c r="AL24" s="67" t="s">
        <v>114</v>
      </c>
      <c r="AM24" s="770"/>
      <c r="AN24" s="67" t="s">
        <v>1130</v>
      </c>
      <c r="AO24" s="67" t="s">
        <v>11115</v>
      </c>
      <c r="AP24" s="67" t="s">
        <v>110</v>
      </c>
      <c r="AQ24" s="1453" t="s">
        <v>11195</v>
      </c>
      <c r="AR24" s="770"/>
      <c r="AS24" s="1453" t="s">
        <v>11196</v>
      </c>
      <c r="AT24" s="67" t="s">
        <v>11112</v>
      </c>
      <c r="AU24" s="770"/>
      <c r="AV24" s="770"/>
      <c r="AW24" s="770"/>
      <c r="AX24" s="770"/>
      <c r="AY24" s="51" t="s">
        <v>11124</v>
      </c>
      <c r="AZ24" s="770"/>
      <c r="BA24" s="770"/>
      <c r="BB24" s="1382"/>
      <c r="BC24" s="770"/>
      <c r="BD24" s="770"/>
      <c r="BE24" s="770"/>
      <c r="BF24" s="770"/>
      <c r="BG24" s="770"/>
      <c r="BH24" s="770"/>
      <c r="BI24" s="770"/>
      <c r="BJ24" s="770"/>
      <c r="BK24" s="770"/>
      <c r="BL24" s="770"/>
      <c r="BM24" s="770"/>
      <c r="BN24" s="770"/>
      <c r="BO24" s="770"/>
      <c r="BP24" s="770"/>
      <c r="BQ24" s="770"/>
      <c r="BR24" s="770"/>
    </row>
    <row r="25" ht="30.0" customHeight="1">
      <c r="A25" s="770"/>
      <c r="B25" s="1457" t="s">
        <v>11251</v>
      </c>
      <c r="C25" s="770"/>
      <c r="D25" s="1451">
        <v>50.0</v>
      </c>
      <c r="E25" s="1471" t="s">
        <v>11252</v>
      </c>
      <c r="F25" s="1462" t="s">
        <v>11253</v>
      </c>
      <c r="G25" s="299">
        <v>2.039474386288E12</v>
      </c>
      <c r="H25" s="38">
        <v>6400.0</v>
      </c>
      <c r="I25" s="59">
        <v>0.2</v>
      </c>
      <c r="J25" s="1375">
        <f t="shared" si="1"/>
        <v>5120</v>
      </c>
      <c r="K25" s="1471" t="s">
        <v>11254</v>
      </c>
      <c r="L25" s="1452" t="s">
        <v>11189</v>
      </c>
      <c r="M25" s="1452" t="s">
        <v>11189</v>
      </c>
      <c r="N25" s="295" t="s">
        <v>11103</v>
      </c>
      <c r="O25" s="1453">
        <v>1710.0</v>
      </c>
      <c r="P25" s="1453">
        <v>600.0</v>
      </c>
      <c r="Q25" s="1453">
        <v>300.0</v>
      </c>
      <c r="R25" s="1453">
        <v>600.0</v>
      </c>
      <c r="S25" s="770"/>
      <c r="T25" s="770"/>
      <c r="U25" s="746" t="s">
        <v>11246</v>
      </c>
      <c r="V25" s="771" t="s">
        <v>399</v>
      </c>
      <c r="W25" s="1453" t="s">
        <v>11107</v>
      </c>
      <c r="X25" s="771">
        <v>370.0</v>
      </c>
      <c r="Y25" s="1453">
        <v>3.0</v>
      </c>
      <c r="Z25" s="171">
        <v>1.4</v>
      </c>
      <c r="AA25" s="771" t="s">
        <v>1955</v>
      </c>
      <c r="AB25" s="170" t="s">
        <v>11108</v>
      </c>
      <c r="AC25" s="770"/>
      <c r="AD25" s="170" t="s">
        <v>11110</v>
      </c>
      <c r="AE25" s="1473" t="s">
        <v>11193</v>
      </c>
      <c r="AF25" s="770"/>
      <c r="AG25" s="170" t="s">
        <v>11112</v>
      </c>
      <c r="AH25" s="771" t="s">
        <v>11194</v>
      </c>
      <c r="AI25" s="41" t="s">
        <v>11114</v>
      </c>
      <c r="AJ25" s="41">
        <v>0.0</v>
      </c>
      <c r="AK25" s="770"/>
      <c r="AL25" s="67" t="s">
        <v>114</v>
      </c>
      <c r="AM25" s="770"/>
      <c r="AN25" s="67" t="s">
        <v>1130</v>
      </c>
      <c r="AO25" s="67" t="s">
        <v>11115</v>
      </c>
      <c r="AP25" s="67" t="s">
        <v>110</v>
      </c>
      <c r="AQ25" s="1453" t="s">
        <v>11195</v>
      </c>
      <c r="AR25" s="770"/>
      <c r="AS25" s="1453" t="s">
        <v>11196</v>
      </c>
      <c r="AT25" s="67" t="s">
        <v>11112</v>
      </c>
      <c r="AU25" s="770"/>
      <c r="AV25" s="770"/>
      <c r="AW25" s="770"/>
      <c r="AX25" s="770"/>
      <c r="AY25" s="51" t="s">
        <v>11131</v>
      </c>
      <c r="AZ25" s="770"/>
      <c r="BA25" s="770"/>
      <c r="BB25" s="1382"/>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4"/>
      <c r="H26" s="1475"/>
      <c r="I26" s="1476"/>
      <c r="J26" s="1475"/>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2"/>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5"/>
      <c r="I27" s="1476"/>
      <c r="J27" s="1475"/>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2"/>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5"/>
      <c r="I28" s="1476"/>
      <c r="J28" s="1475"/>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2"/>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5"/>
      <c r="I29" s="1476"/>
      <c r="J29" s="1475"/>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2"/>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5"/>
      <c r="I30" s="1476"/>
      <c r="J30" s="1475"/>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2"/>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5"/>
      <c r="I31" s="1476"/>
      <c r="J31" s="1475"/>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2"/>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5"/>
      <c r="I32" s="1476"/>
      <c r="J32" s="1475"/>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2"/>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5"/>
      <c r="I33" s="1476"/>
      <c r="J33" s="1475"/>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2"/>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5"/>
      <c r="I34" s="1476"/>
      <c r="J34" s="1475"/>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2"/>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5"/>
      <c r="I35" s="1476"/>
      <c r="J35" s="1475"/>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2"/>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5"/>
      <c r="I36" s="1476"/>
      <c r="J36" s="1475"/>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2"/>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5"/>
      <c r="I37" s="1476"/>
      <c r="J37" s="1475"/>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2"/>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5"/>
      <c r="I38" s="1476"/>
      <c r="J38" s="1475"/>
      <c r="K38" s="770"/>
      <c r="L38" s="770"/>
      <c r="M38" s="770"/>
      <c r="N38" s="770"/>
      <c r="O38" s="770"/>
      <c r="P38" s="770"/>
      <c r="Q38" s="770"/>
      <c r="BB38" s="1477"/>
    </row>
    <row r="39" ht="30.0" customHeight="1">
      <c r="B39" s="770"/>
      <c r="C39" s="770"/>
      <c r="D39" s="770"/>
      <c r="E39" s="770"/>
      <c r="F39" s="770"/>
      <c r="G39" s="770"/>
      <c r="H39" s="1475"/>
      <c r="I39" s="1476"/>
      <c r="J39" s="1475"/>
      <c r="K39" s="770"/>
      <c r="L39" s="770"/>
      <c r="M39" s="770"/>
      <c r="N39" s="770"/>
      <c r="O39" s="770"/>
      <c r="P39" s="770"/>
      <c r="Q39" s="770"/>
      <c r="BB39" s="1477"/>
    </row>
    <row r="40" ht="30.0" customHeight="1">
      <c r="B40" s="770"/>
      <c r="C40" s="770"/>
      <c r="D40" s="770"/>
      <c r="E40" s="770"/>
      <c r="F40" s="770"/>
      <c r="G40" s="770"/>
      <c r="H40" s="1475"/>
      <c r="I40" s="1476"/>
      <c r="J40" s="1475"/>
      <c r="K40" s="770"/>
      <c r="L40" s="770"/>
      <c r="M40" s="770"/>
      <c r="N40" s="770"/>
      <c r="O40" s="770"/>
      <c r="P40" s="770"/>
      <c r="Q40" s="770"/>
      <c r="BB40" s="1477"/>
    </row>
    <row r="41" ht="30.0" customHeight="1">
      <c r="B41" s="770"/>
      <c r="C41" s="770"/>
      <c r="D41" s="770"/>
      <c r="E41" s="770"/>
      <c r="F41" s="770"/>
      <c r="G41" s="770"/>
      <c r="H41" s="1475"/>
      <c r="I41" s="1476"/>
      <c r="J41" s="1475"/>
      <c r="K41" s="770"/>
      <c r="L41" s="770"/>
      <c r="M41" s="770"/>
      <c r="N41" s="770"/>
      <c r="O41" s="770"/>
      <c r="P41" s="770"/>
      <c r="Q41" s="770"/>
      <c r="BB41" s="1477"/>
    </row>
    <row r="42" ht="30.0" customHeight="1">
      <c r="B42" s="770"/>
      <c r="C42" s="770"/>
      <c r="D42" s="770"/>
      <c r="E42" s="770"/>
      <c r="F42" s="770"/>
      <c r="G42" s="770"/>
      <c r="H42" s="1475"/>
      <c r="I42" s="1476"/>
      <c r="J42" s="1475"/>
      <c r="K42" s="770"/>
      <c r="L42" s="770"/>
      <c r="M42" s="770"/>
      <c r="N42" s="770"/>
      <c r="O42" s="770"/>
      <c r="P42" s="770"/>
      <c r="Q42" s="770"/>
      <c r="BB42" s="1477"/>
    </row>
    <row r="43" ht="30.0" customHeight="1">
      <c r="B43" s="770"/>
      <c r="C43" s="770"/>
      <c r="D43" s="770"/>
      <c r="E43" s="770"/>
      <c r="F43" s="770"/>
      <c r="G43" s="770"/>
      <c r="H43" s="1475"/>
      <c r="I43" s="1476"/>
      <c r="J43" s="1475"/>
      <c r="K43" s="770"/>
      <c r="L43" s="770"/>
      <c r="M43" s="770"/>
      <c r="N43" s="770"/>
      <c r="O43" s="770"/>
      <c r="P43" s="770"/>
      <c r="Q43" s="770"/>
      <c r="BB43" s="1477"/>
    </row>
    <row r="44" ht="30.0" customHeight="1">
      <c r="B44" s="770"/>
      <c r="C44" s="770"/>
      <c r="D44" s="770"/>
      <c r="E44" s="770"/>
      <c r="F44" s="770"/>
      <c r="G44" s="770"/>
      <c r="H44" s="1475"/>
      <c r="I44" s="1476"/>
      <c r="J44" s="1475"/>
      <c r="K44" s="770"/>
      <c r="L44" s="770"/>
      <c r="M44" s="770"/>
      <c r="N44" s="770"/>
      <c r="O44" s="770"/>
      <c r="P44" s="770"/>
      <c r="Q44" s="770"/>
      <c r="BB44" s="1477"/>
    </row>
    <row r="45" ht="30.0" customHeight="1">
      <c r="B45" s="770"/>
      <c r="C45" s="770"/>
      <c r="D45" s="770"/>
      <c r="E45" s="770"/>
      <c r="F45" s="770"/>
      <c r="G45" s="770"/>
      <c r="H45" s="1475"/>
      <c r="I45" s="1476"/>
      <c r="J45" s="1475"/>
      <c r="K45" s="770"/>
      <c r="L45" s="770"/>
      <c r="M45" s="770"/>
      <c r="N45" s="770"/>
      <c r="O45" s="770"/>
      <c r="P45" s="770"/>
      <c r="Q45" s="770"/>
      <c r="BB45" s="1477"/>
    </row>
    <row r="46" ht="30.0" customHeight="1">
      <c r="B46" s="770"/>
      <c r="C46" s="770"/>
      <c r="D46" s="770"/>
      <c r="E46" s="770"/>
      <c r="F46" s="770"/>
      <c r="G46" s="770"/>
      <c r="H46" s="1475"/>
      <c r="I46" s="1476"/>
      <c r="J46" s="1475"/>
      <c r="K46" s="770"/>
      <c r="L46" s="770"/>
      <c r="M46" s="770"/>
      <c r="N46" s="770"/>
      <c r="O46" s="770"/>
      <c r="P46" s="770"/>
      <c r="Q46" s="770"/>
      <c r="BB46" s="1477"/>
    </row>
    <row r="47" ht="30.0" customHeight="1">
      <c r="B47" s="770"/>
      <c r="C47" s="770"/>
      <c r="D47" s="770"/>
      <c r="E47" s="770"/>
      <c r="F47" s="770"/>
      <c r="G47" s="770"/>
      <c r="H47" s="1475"/>
      <c r="I47" s="1476"/>
      <c r="J47" s="1475"/>
      <c r="K47" s="770"/>
      <c r="L47" s="770"/>
      <c r="M47" s="770"/>
      <c r="N47" s="770"/>
      <c r="O47" s="770"/>
      <c r="P47" s="770"/>
      <c r="Q47" s="770"/>
      <c r="BB47" s="1477"/>
    </row>
    <row r="48" ht="30.0" customHeight="1">
      <c r="B48" s="770"/>
      <c r="C48" s="770"/>
      <c r="D48" s="770"/>
      <c r="E48" s="770"/>
      <c r="F48" s="770"/>
      <c r="G48" s="770"/>
      <c r="H48" s="1475"/>
      <c r="I48" s="1476"/>
      <c r="J48" s="1475"/>
      <c r="K48" s="770"/>
      <c r="L48" s="770"/>
      <c r="M48" s="770"/>
      <c r="N48" s="770"/>
      <c r="O48" s="770"/>
      <c r="P48" s="770"/>
      <c r="Q48" s="770"/>
      <c r="BB48" s="1477"/>
    </row>
    <row r="49">
      <c r="B49" s="770"/>
      <c r="C49" s="770"/>
      <c r="D49" s="770"/>
      <c r="E49" s="770"/>
      <c r="F49" s="770"/>
      <c r="G49" s="770"/>
      <c r="H49" s="1475"/>
      <c r="I49" s="1476"/>
      <c r="J49" s="1475"/>
      <c r="K49" s="770"/>
      <c r="L49" s="770"/>
      <c r="M49" s="770"/>
      <c r="N49" s="770"/>
      <c r="O49" s="770"/>
      <c r="P49" s="770"/>
      <c r="Q49" s="770"/>
      <c r="BB49" s="1477"/>
    </row>
    <row r="50">
      <c r="H50" s="1478"/>
      <c r="I50" s="1479"/>
      <c r="J50" s="1478"/>
      <c r="BB50" s="1477"/>
    </row>
    <row r="51">
      <c r="H51" s="1478"/>
      <c r="I51" s="1479"/>
      <c r="J51" s="1478"/>
      <c r="BB51" s="1477"/>
    </row>
    <row r="52">
      <c r="H52" s="1478"/>
      <c r="I52" s="1479"/>
      <c r="J52" s="1478"/>
      <c r="BB52" s="1477"/>
    </row>
    <row r="53">
      <c r="H53" s="1478"/>
      <c r="I53" s="1479"/>
      <c r="J53" s="1478"/>
      <c r="BB53" s="1477"/>
    </row>
    <row r="54">
      <c r="H54" s="1478"/>
      <c r="I54" s="1479"/>
      <c r="J54" s="1478"/>
      <c r="BB54" s="1477"/>
    </row>
    <row r="55">
      <c r="H55" s="1478"/>
      <c r="I55" s="1479"/>
      <c r="J55" s="1478"/>
      <c r="BB55" s="1477"/>
    </row>
    <row r="56">
      <c r="H56" s="1478"/>
      <c r="I56" s="1479"/>
      <c r="J56" s="1478"/>
      <c r="BB56" s="1477"/>
    </row>
    <row r="57">
      <c r="H57" s="1478"/>
      <c r="I57" s="1479"/>
      <c r="J57" s="1478"/>
      <c r="BB57" s="1477"/>
    </row>
    <row r="58">
      <c r="H58" s="1478"/>
      <c r="I58" s="1479"/>
      <c r="J58" s="1478"/>
      <c r="BB58" s="1477"/>
    </row>
    <row r="59">
      <c r="H59" s="1478"/>
      <c r="I59" s="1479"/>
      <c r="J59" s="1478"/>
      <c r="BB59" s="1477"/>
    </row>
    <row r="60">
      <c r="H60" s="1478"/>
      <c r="I60" s="1479"/>
      <c r="J60" s="1478"/>
      <c r="BB60" s="1477"/>
    </row>
    <row r="61">
      <c r="H61" s="1478"/>
      <c r="I61" s="1479"/>
      <c r="J61" s="1478"/>
      <c r="BB61" s="1477"/>
    </row>
    <row r="62">
      <c r="H62" s="1478"/>
      <c r="I62" s="1479"/>
      <c r="J62" s="1478"/>
      <c r="BB62" s="1477"/>
    </row>
    <row r="63">
      <c r="H63" s="1478"/>
      <c r="I63" s="1479"/>
      <c r="J63" s="1478"/>
      <c r="BB63" s="1477"/>
    </row>
    <row r="64">
      <c r="H64" s="1478"/>
      <c r="I64" s="1479"/>
      <c r="J64" s="1478"/>
      <c r="BB64" s="1477"/>
    </row>
    <row r="65">
      <c r="H65" s="1478"/>
      <c r="I65" s="1479"/>
      <c r="J65" s="1478"/>
      <c r="BB65" s="1477"/>
    </row>
    <row r="66">
      <c r="H66" s="1478"/>
      <c r="I66" s="1479"/>
      <c r="J66" s="1478"/>
      <c r="BB66" s="1477"/>
    </row>
    <row r="67">
      <c r="H67" s="1478"/>
      <c r="I67" s="1479"/>
      <c r="J67" s="1478"/>
      <c r="BB67" s="1477"/>
    </row>
    <row r="68">
      <c r="H68" s="1478"/>
      <c r="I68" s="1479"/>
      <c r="J68" s="1478"/>
      <c r="BB68" s="1477"/>
    </row>
    <row r="69">
      <c r="H69" s="1478"/>
      <c r="I69" s="1479"/>
      <c r="J69" s="1478"/>
      <c r="BB69" s="1477"/>
    </row>
    <row r="70">
      <c r="H70" s="1478"/>
      <c r="I70" s="1479"/>
      <c r="J70" s="1478"/>
      <c r="BB70" s="1477"/>
    </row>
    <row r="71">
      <c r="H71" s="1478"/>
      <c r="I71" s="1479"/>
      <c r="J71" s="1478"/>
      <c r="BB71" s="1477"/>
    </row>
    <row r="72">
      <c r="H72" s="1478"/>
      <c r="I72" s="1479"/>
      <c r="J72" s="1478"/>
      <c r="BB72" s="1477"/>
    </row>
    <row r="73">
      <c r="H73" s="1478"/>
      <c r="I73" s="1479"/>
      <c r="J73" s="1478"/>
      <c r="BB73" s="1477"/>
    </row>
    <row r="74">
      <c r="H74" s="1478"/>
      <c r="I74" s="1479"/>
      <c r="J74" s="1478"/>
      <c r="BB74" s="1477"/>
    </row>
    <row r="75">
      <c r="H75" s="1478"/>
      <c r="I75" s="1479"/>
      <c r="J75" s="1478"/>
      <c r="BB75" s="1477"/>
    </row>
    <row r="76">
      <c r="H76" s="1478"/>
      <c r="I76" s="1479"/>
      <c r="J76" s="1478"/>
      <c r="BB76" s="1477"/>
    </row>
    <row r="77">
      <c r="H77" s="1478"/>
      <c r="I77" s="1479"/>
      <c r="J77" s="1478"/>
      <c r="BB77" s="1477"/>
    </row>
    <row r="78">
      <c r="H78" s="1478"/>
      <c r="I78" s="1479"/>
      <c r="J78" s="1478"/>
      <c r="BB78" s="1477"/>
    </row>
    <row r="79">
      <c r="H79" s="1478"/>
      <c r="I79" s="1479"/>
      <c r="J79" s="1478"/>
      <c r="BB79" s="1477"/>
    </row>
    <row r="80">
      <c r="H80" s="1478"/>
      <c r="I80" s="1479"/>
      <c r="J80" s="1478"/>
      <c r="BB80" s="1477"/>
    </row>
    <row r="81">
      <c r="H81" s="1478"/>
      <c r="I81" s="1479"/>
      <c r="J81" s="1478"/>
      <c r="BB81" s="1477"/>
    </row>
    <row r="82">
      <c r="H82" s="1478"/>
      <c r="I82" s="1479"/>
      <c r="J82" s="1478"/>
      <c r="BB82" s="1477"/>
    </row>
    <row r="83">
      <c r="H83" s="1478"/>
      <c r="I83" s="1479"/>
      <c r="J83" s="1478"/>
      <c r="BB83" s="1477"/>
    </row>
    <row r="84">
      <c r="H84" s="1478"/>
      <c r="I84" s="1479"/>
      <c r="J84" s="1478"/>
      <c r="BB84" s="1477"/>
    </row>
    <row r="85">
      <c r="H85" s="1478"/>
      <c r="I85" s="1479"/>
      <c r="J85" s="1478"/>
      <c r="BB85" s="1477"/>
    </row>
    <row r="86">
      <c r="H86" s="1478"/>
      <c r="I86" s="1479"/>
      <c r="J86" s="1478"/>
      <c r="BB86" s="1477"/>
    </row>
    <row r="87">
      <c r="H87" s="1478"/>
      <c r="I87" s="1479"/>
      <c r="J87" s="1478"/>
      <c r="BB87" s="1477"/>
    </row>
    <row r="88">
      <c r="H88" s="1478"/>
      <c r="I88" s="1479"/>
      <c r="J88" s="1478"/>
      <c r="BB88" s="1477"/>
    </row>
    <row r="89">
      <c r="H89" s="1478"/>
      <c r="I89" s="1479"/>
      <c r="J89" s="1478"/>
      <c r="BB89" s="1477"/>
    </row>
    <row r="90">
      <c r="H90" s="1478"/>
      <c r="I90" s="1479"/>
      <c r="J90" s="1478"/>
      <c r="BB90" s="1477"/>
    </row>
    <row r="91">
      <c r="H91" s="1478"/>
      <c r="I91" s="1479"/>
      <c r="J91" s="1478"/>
      <c r="BB91" s="1477"/>
    </row>
    <row r="92">
      <c r="H92" s="1478"/>
      <c r="I92" s="1479"/>
      <c r="J92" s="1478"/>
      <c r="BB92" s="1477"/>
    </row>
    <row r="93">
      <c r="H93" s="1478"/>
      <c r="I93" s="1479"/>
      <c r="J93" s="1478"/>
      <c r="BB93" s="1477"/>
    </row>
    <row r="94">
      <c r="H94" s="1478"/>
      <c r="I94" s="1479"/>
      <c r="J94" s="1478"/>
      <c r="BB94" s="1477"/>
    </row>
    <row r="95">
      <c r="H95" s="1478"/>
      <c r="I95" s="1479"/>
      <c r="J95" s="1478"/>
      <c r="BB95" s="1477"/>
    </row>
    <row r="96">
      <c r="H96" s="1478"/>
      <c r="I96" s="1479"/>
      <c r="J96" s="1478"/>
      <c r="BB96" s="1477"/>
    </row>
    <row r="97">
      <c r="H97" s="1478"/>
      <c r="I97" s="1479"/>
      <c r="J97" s="1478"/>
      <c r="BB97" s="1477"/>
    </row>
    <row r="98">
      <c r="H98" s="1478"/>
      <c r="I98" s="1479"/>
      <c r="J98" s="1478"/>
      <c r="BB98" s="1477"/>
    </row>
    <row r="99">
      <c r="H99" s="1478"/>
      <c r="I99" s="1479"/>
      <c r="J99" s="1478"/>
      <c r="BB99" s="1477"/>
    </row>
    <row r="100">
      <c r="H100" s="1478"/>
      <c r="I100" s="1479"/>
      <c r="J100" s="1478"/>
      <c r="BB100" s="1477"/>
    </row>
    <row r="101">
      <c r="H101" s="1478"/>
      <c r="I101" s="1479"/>
      <c r="J101" s="1478"/>
      <c r="BB101" s="1477"/>
    </row>
    <row r="102">
      <c r="H102" s="1478"/>
      <c r="I102" s="1479"/>
      <c r="J102" s="1478"/>
      <c r="BB102" s="1477"/>
    </row>
    <row r="103">
      <c r="H103" s="1478"/>
      <c r="I103" s="1479"/>
      <c r="J103" s="1478"/>
      <c r="BB103" s="1477"/>
    </row>
    <row r="104">
      <c r="H104" s="1478"/>
      <c r="I104" s="1479"/>
      <c r="J104" s="1478"/>
      <c r="BB104" s="1477"/>
    </row>
    <row r="105">
      <c r="H105" s="1478"/>
      <c r="I105" s="1479"/>
      <c r="J105" s="1478"/>
      <c r="BB105" s="1477"/>
    </row>
    <row r="106">
      <c r="H106" s="1478"/>
      <c r="I106" s="1479"/>
      <c r="J106" s="1478"/>
      <c r="BB106" s="1477"/>
    </row>
    <row r="107">
      <c r="H107" s="1478"/>
      <c r="I107" s="1479"/>
      <c r="J107" s="1478"/>
      <c r="BB107" s="1477"/>
    </row>
    <row r="108">
      <c r="H108" s="1478"/>
      <c r="I108" s="1479"/>
      <c r="J108" s="1478"/>
      <c r="BB108" s="1477"/>
    </row>
    <row r="109">
      <c r="H109" s="1478"/>
      <c r="I109" s="1479"/>
      <c r="J109" s="1478"/>
      <c r="BB109" s="1477"/>
    </row>
    <row r="110">
      <c r="H110" s="1478"/>
      <c r="I110" s="1479"/>
      <c r="J110" s="1478"/>
      <c r="BB110" s="1477"/>
    </row>
    <row r="111">
      <c r="H111" s="1478"/>
      <c r="I111" s="1479"/>
      <c r="J111" s="1478"/>
      <c r="BB111" s="1477"/>
    </row>
    <row r="112">
      <c r="H112" s="1478"/>
      <c r="I112" s="1479"/>
      <c r="J112" s="1478"/>
      <c r="BB112" s="1477"/>
    </row>
    <row r="113">
      <c r="H113" s="1478"/>
      <c r="I113" s="1479"/>
      <c r="J113" s="1478"/>
      <c r="BB113" s="1477"/>
    </row>
    <row r="114">
      <c r="H114" s="1478"/>
      <c r="I114" s="1479"/>
      <c r="J114" s="1478"/>
      <c r="BB114" s="1477"/>
    </row>
    <row r="115">
      <c r="H115" s="1478"/>
      <c r="I115" s="1479"/>
      <c r="J115" s="1478"/>
      <c r="BB115" s="1477"/>
    </row>
    <row r="116">
      <c r="H116" s="1478"/>
      <c r="I116" s="1479"/>
      <c r="J116" s="1478"/>
      <c r="BB116" s="1477"/>
    </row>
    <row r="117">
      <c r="H117" s="1478"/>
      <c r="I117" s="1479"/>
      <c r="J117" s="1478"/>
      <c r="BB117" s="1477"/>
    </row>
    <row r="118">
      <c r="H118" s="1478"/>
      <c r="I118" s="1479"/>
      <c r="J118" s="1478"/>
      <c r="BB118" s="1477"/>
    </row>
    <row r="119">
      <c r="H119" s="1478"/>
      <c r="I119" s="1479"/>
      <c r="J119" s="1478"/>
      <c r="BB119" s="1477"/>
    </row>
    <row r="120">
      <c r="H120" s="1478"/>
      <c r="I120" s="1479"/>
      <c r="J120" s="1478"/>
      <c r="BB120" s="1477"/>
    </row>
    <row r="121">
      <c r="H121" s="1478"/>
      <c r="I121" s="1479"/>
      <c r="J121" s="1478"/>
      <c r="BB121" s="1477"/>
    </row>
    <row r="122">
      <c r="H122" s="1478"/>
      <c r="I122" s="1479"/>
      <c r="J122" s="1478"/>
      <c r="BB122" s="1477"/>
    </row>
    <row r="123">
      <c r="H123" s="1478"/>
      <c r="I123" s="1479"/>
      <c r="J123" s="1478"/>
      <c r="BB123" s="1477"/>
    </row>
    <row r="124">
      <c r="H124" s="1478"/>
      <c r="I124" s="1479"/>
      <c r="J124" s="1478"/>
      <c r="BB124" s="1477"/>
    </row>
    <row r="125">
      <c r="H125" s="1478"/>
      <c r="I125" s="1479"/>
      <c r="J125" s="1478"/>
      <c r="BB125" s="1477"/>
    </row>
    <row r="126">
      <c r="H126" s="1478"/>
      <c r="I126" s="1479"/>
      <c r="J126" s="1478"/>
      <c r="BB126" s="1477"/>
    </row>
    <row r="127">
      <c r="H127" s="1478"/>
      <c r="I127" s="1479"/>
      <c r="J127" s="1478"/>
      <c r="BB127" s="1477"/>
    </row>
    <row r="128">
      <c r="H128" s="1478"/>
      <c r="I128" s="1479"/>
      <c r="J128" s="1478"/>
      <c r="BB128" s="1477"/>
    </row>
    <row r="129">
      <c r="H129" s="1478"/>
      <c r="I129" s="1479"/>
      <c r="J129" s="1478"/>
      <c r="BB129" s="1477"/>
    </row>
    <row r="130">
      <c r="H130" s="1478"/>
      <c r="I130" s="1479"/>
      <c r="J130" s="1478"/>
      <c r="BB130" s="1477"/>
    </row>
    <row r="131">
      <c r="H131" s="1478"/>
      <c r="I131" s="1479"/>
      <c r="J131" s="1478"/>
      <c r="BB131" s="1477"/>
    </row>
    <row r="132">
      <c r="H132" s="1478"/>
      <c r="I132" s="1479"/>
      <c r="J132" s="1478"/>
      <c r="BB132" s="1477"/>
    </row>
    <row r="133">
      <c r="H133" s="1478"/>
      <c r="I133" s="1479"/>
      <c r="J133" s="1478"/>
      <c r="BB133" s="1477"/>
    </row>
    <row r="134">
      <c r="H134" s="1478"/>
      <c r="I134" s="1479"/>
      <c r="J134" s="1478"/>
      <c r="BB134" s="1477"/>
    </row>
    <row r="135">
      <c r="H135" s="1478"/>
      <c r="I135" s="1479"/>
      <c r="J135" s="1478"/>
      <c r="BB135" s="1477"/>
    </row>
    <row r="136">
      <c r="H136" s="1478"/>
      <c r="I136" s="1479"/>
      <c r="J136" s="1478"/>
      <c r="BB136" s="1477"/>
    </row>
    <row r="137">
      <c r="H137" s="1478"/>
      <c r="I137" s="1479"/>
      <c r="J137" s="1478"/>
      <c r="BB137" s="1477"/>
    </row>
    <row r="138">
      <c r="H138" s="1478"/>
      <c r="I138" s="1479"/>
      <c r="J138" s="1478"/>
      <c r="BB138" s="1477"/>
    </row>
    <row r="139">
      <c r="H139" s="1478"/>
      <c r="I139" s="1479"/>
      <c r="J139" s="1478"/>
      <c r="BB139" s="1477"/>
    </row>
    <row r="140">
      <c r="H140" s="1478"/>
      <c r="I140" s="1479"/>
      <c r="J140" s="1478"/>
      <c r="BB140" s="1477"/>
    </row>
    <row r="141">
      <c r="H141" s="1478"/>
      <c r="I141" s="1479"/>
      <c r="J141" s="1478"/>
      <c r="BB141" s="1477"/>
    </row>
    <row r="142">
      <c r="H142" s="1478"/>
      <c r="I142" s="1479"/>
      <c r="J142" s="1478"/>
      <c r="BB142" s="1477"/>
    </row>
    <row r="143">
      <c r="H143" s="1478"/>
      <c r="I143" s="1479"/>
      <c r="J143" s="1478"/>
      <c r="BB143" s="1477"/>
    </row>
    <row r="144">
      <c r="H144" s="1478"/>
      <c r="I144" s="1479"/>
      <c r="J144" s="1478"/>
      <c r="BB144" s="1477"/>
    </row>
    <row r="145">
      <c r="H145" s="1478"/>
      <c r="I145" s="1479"/>
      <c r="J145" s="1478"/>
      <c r="BB145" s="1477"/>
    </row>
    <row r="146">
      <c r="H146" s="1478"/>
      <c r="I146" s="1479"/>
      <c r="J146" s="1478"/>
      <c r="BB146" s="1477"/>
    </row>
    <row r="147">
      <c r="H147" s="1478"/>
      <c r="I147" s="1479"/>
      <c r="J147" s="1478"/>
      <c r="BB147" s="1477"/>
    </row>
    <row r="148">
      <c r="H148" s="1478"/>
      <c r="I148" s="1479"/>
      <c r="J148" s="1478"/>
      <c r="BB148" s="1477"/>
    </row>
    <row r="149">
      <c r="H149" s="1478"/>
      <c r="I149" s="1479"/>
      <c r="J149" s="1478"/>
      <c r="BB149" s="1477"/>
    </row>
    <row r="150">
      <c r="H150" s="1478"/>
      <c r="I150" s="1479"/>
      <c r="J150" s="1478"/>
      <c r="BB150" s="1477"/>
    </row>
    <row r="151">
      <c r="H151" s="1478"/>
      <c r="I151" s="1479"/>
      <c r="J151" s="1478"/>
      <c r="BB151" s="1477"/>
    </row>
    <row r="152">
      <c r="H152" s="1478"/>
      <c r="I152" s="1479"/>
      <c r="J152" s="1478"/>
      <c r="BB152" s="1477"/>
    </row>
    <row r="153">
      <c r="H153" s="1478"/>
      <c r="I153" s="1479"/>
      <c r="J153" s="1478"/>
      <c r="BB153" s="1477"/>
    </row>
    <row r="154">
      <c r="H154" s="1478"/>
      <c r="I154" s="1479"/>
      <c r="J154" s="1478"/>
      <c r="BB154" s="1477"/>
    </row>
    <row r="155">
      <c r="H155" s="1478"/>
      <c r="I155" s="1479"/>
      <c r="J155" s="1478"/>
      <c r="BB155" s="1477"/>
    </row>
    <row r="156">
      <c r="H156" s="1478"/>
      <c r="I156" s="1479"/>
      <c r="J156" s="1478"/>
      <c r="BB156" s="1477"/>
    </row>
    <row r="157">
      <c r="H157" s="1478"/>
      <c r="I157" s="1479"/>
      <c r="J157" s="1478"/>
      <c r="BB157" s="1477"/>
    </row>
    <row r="158">
      <c r="H158" s="1478"/>
      <c r="I158" s="1479"/>
      <c r="J158" s="1478"/>
      <c r="BB158" s="1477"/>
    </row>
    <row r="159">
      <c r="H159" s="1478"/>
      <c r="I159" s="1479"/>
      <c r="J159" s="1478"/>
      <c r="BB159" s="1477"/>
    </row>
    <row r="160">
      <c r="H160" s="1478"/>
      <c r="I160" s="1479"/>
      <c r="J160" s="1478"/>
      <c r="BB160" s="1477"/>
    </row>
    <row r="161">
      <c r="H161" s="1478"/>
      <c r="I161" s="1479"/>
      <c r="J161" s="1478"/>
      <c r="BB161" s="1477"/>
    </row>
    <row r="162">
      <c r="H162" s="1478"/>
      <c r="I162" s="1479"/>
      <c r="J162" s="1478"/>
      <c r="BB162" s="1477"/>
    </row>
    <row r="163">
      <c r="H163" s="1478"/>
      <c r="I163" s="1479"/>
      <c r="J163" s="1478"/>
      <c r="BB163" s="1477"/>
    </row>
    <row r="164">
      <c r="H164" s="1478"/>
      <c r="I164" s="1479"/>
      <c r="J164" s="1478"/>
      <c r="BB164" s="1477"/>
    </row>
    <row r="165">
      <c r="H165" s="1478"/>
      <c r="I165" s="1479"/>
      <c r="J165" s="1478"/>
      <c r="BB165" s="1477"/>
    </row>
    <row r="166">
      <c r="H166" s="1478"/>
      <c r="I166" s="1479"/>
      <c r="J166" s="1478"/>
      <c r="BB166" s="1477"/>
    </row>
    <row r="167">
      <c r="H167" s="1478"/>
      <c r="I167" s="1479"/>
      <c r="J167" s="1478"/>
      <c r="BB167" s="1477"/>
    </row>
    <row r="168">
      <c r="H168" s="1478"/>
      <c r="I168" s="1479"/>
      <c r="J168" s="1478"/>
      <c r="BB168" s="1477"/>
    </row>
    <row r="169">
      <c r="H169" s="1478"/>
      <c r="I169" s="1479"/>
      <c r="J169" s="1478"/>
      <c r="BB169" s="1477"/>
    </row>
    <row r="170">
      <c r="H170" s="1478"/>
      <c r="I170" s="1479"/>
      <c r="J170" s="1478"/>
      <c r="BB170" s="1477"/>
    </row>
    <row r="171">
      <c r="H171" s="1478"/>
      <c r="I171" s="1479"/>
      <c r="J171" s="1478"/>
      <c r="BB171" s="1477"/>
    </row>
    <row r="172">
      <c r="H172" s="1478"/>
      <c r="I172" s="1479"/>
      <c r="J172" s="1478"/>
      <c r="BB172" s="1477"/>
    </row>
    <row r="173">
      <c r="H173" s="1478"/>
      <c r="I173" s="1479"/>
      <c r="J173" s="1478"/>
      <c r="BB173" s="1477"/>
    </row>
    <row r="174">
      <c r="H174" s="1478"/>
      <c r="I174" s="1479"/>
      <c r="J174" s="1478"/>
      <c r="BB174" s="1477"/>
    </row>
    <row r="175">
      <c r="H175" s="1478"/>
      <c r="I175" s="1479"/>
      <c r="J175" s="1478"/>
      <c r="BB175" s="1477"/>
    </row>
    <row r="176">
      <c r="H176" s="1478"/>
      <c r="I176" s="1479"/>
      <c r="J176" s="1478"/>
      <c r="BB176" s="1477"/>
    </row>
    <row r="177">
      <c r="H177" s="1478"/>
      <c r="I177" s="1479"/>
      <c r="J177" s="1478"/>
      <c r="BB177" s="1477"/>
    </row>
    <row r="178">
      <c r="H178" s="1478"/>
      <c r="I178" s="1479"/>
      <c r="J178" s="1478"/>
      <c r="BB178" s="1477"/>
    </row>
    <row r="179">
      <c r="H179" s="1478"/>
      <c r="I179" s="1479"/>
      <c r="J179" s="1478"/>
      <c r="BB179" s="1477"/>
    </row>
    <row r="180">
      <c r="H180" s="1478"/>
      <c r="I180" s="1479"/>
      <c r="J180" s="1478"/>
      <c r="BB180" s="1477"/>
    </row>
    <row r="181">
      <c r="H181" s="1478"/>
      <c r="I181" s="1479"/>
      <c r="J181" s="1478"/>
      <c r="BB181" s="1477"/>
    </row>
    <row r="182">
      <c r="H182" s="1478"/>
      <c r="I182" s="1479"/>
      <c r="J182" s="1478"/>
      <c r="BB182" s="1477"/>
    </row>
    <row r="183">
      <c r="H183" s="1478"/>
      <c r="I183" s="1479"/>
      <c r="J183" s="1478"/>
      <c r="BB183" s="1477"/>
    </row>
    <row r="184">
      <c r="H184" s="1478"/>
      <c r="I184" s="1479"/>
      <c r="J184" s="1478"/>
      <c r="BB184" s="1477"/>
    </row>
    <row r="185">
      <c r="H185" s="1478"/>
      <c r="I185" s="1479"/>
      <c r="J185" s="1478"/>
      <c r="BB185" s="1477"/>
    </row>
    <row r="186">
      <c r="H186" s="1478"/>
      <c r="I186" s="1479"/>
      <c r="J186" s="1478"/>
      <c r="BB186" s="1477"/>
    </row>
    <row r="187">
      <c r="H187" s="1478"/>
      <c r="I187" s="1479"/>
      <c r="J187" s="1478"/>
      <c r="BB187" s="1477"/>
    </row>
    <row r="188">
      <c r="H188" s="1478"/>
      <c r="I188" s="1479"/>
      <c r="J188" s="1478"/>
      <c r="BB188" s="1477"/>
    </row>
    <row r="189">
      <c r="H189" s="1478"/>
      <c r="I189" s="1479"/>
      <c r="J189" s="1478"/>
      <c r="BB189" s="1477"/>
    </row>
    <row r="190">
      <c r="H190" s="1478"/>
      <c r="I190" s="1479"/>
      <c r="J190" s="1478"/>
      <c r="BB190" s="1477"/>
    </row>
    <row r="191">
      <c r="H191" s="1478"/>
      <c r="I191" s="1479"/>
      <c r="J191" s="1478"/>
      <c r="BB191" s="1477"/>
    </row>
    <row r="192">
      <c r="H192" s="1478"/>
      <c r="I192" s="1479"/>
      <c r="J192" s="1478"/>
      <c r="BB192" s="1477"/>
    </row>
    <row r="193">
      <c r="H193" s="1478"/>
      <c r="I193" s="1479"/>
      <c r="J193" s="1478"/>
      <c r="BB193" s="1477"/>
    </row>
    <row r="194">
      <c r="H194" s="1478"/>
      <c r="I194" s="1479"/>
      <c r="J194" s="1478"/>
      <c r="BB194" s="1477"/>
    </row>
    <row r="195">
      <c r="H195" s="1478"/>
      <c r="I195" s="1479"/>
      <c r="J195" s="1478"/>
      <c r="BB195" s="1477"/>
    </row>
    <row r="196">
      <c r="H196" s="1478"/>
      <c r="I196" s="1479"/>
      <c r="J196" s="1478"/>
      <c r="BB196" s="1477"/>
    </row>
    <row r="197">
      <c r="H197" s="1478"/>
      <c r="I197" s="1479"/>
      <c r="J197" s="1478"/>
      <c r="BB197" s="1477"/>
    </row>
    <row r="198">
      <c r="H198" s="1478"/>
      <c r="I198" s="1479"/>
      <c r="J198" s="1478"/>
      <c r="BB198" s="1477"/>
    </row>
    <row r="199">
      <c r="H199" s="1478"/>
      <c r="I199" s="1479"/>
      <c r="J199" s="1478"/>
      <c r="BB199" s="1477"/>
    </row>
    <row r="200">
      <c r="H200" s="1478"/>
      <c r="I200" s="1479"/>
      <c r="J200" s="1478"/>
      <c r="BB200" s="1477"/>
    </row>
    <row r="201">
      <c r="H201" s="1478"/>
      <c r="I201" s="1479"/>
      <c r="J201" s="1478"/>
      <c r="BB201" s="1477"/>
    </row>
    <row r="202">
      <c r="H202" s="1478"/>
      <c r="I202" s="1479"/>
      <c r="J202" s="1478"/>
      <c r="BB202" s="1477"/>
    </row>
    <row r="203">
      <c r="H203" s="1478"/>
      <c r="I203" s="1479"/>
      <c r="J203" s="1478"/>
      <c r="BB203" s="1477"/>
    </row>
    <row r="204">
      <c r="H204" s="1478"/>
      <c r="I204" s="1479"/>
      <c r="J204" s="1478"/>
      <c r="BB204" s="1477"/>
    </row>
    <row r="205">
      <c r="H205" s="1478"/>
      <c r="I205" s="1479"/>
      <c r="J205" s="1478"/>
      <c r="BB205" s="1477"/>
    </row>
    <row r="206">
      <c r="H206" s="1478"/>
      <c r="I206" s="1479"/>
      <c r="J206" s="1478"/>
      <c r="BB206" s="1477"/>
    </row>
    <row r="207">
      <c r="H207" s="1478"/>
      <c r="I207" s="1479"/>
      <c r="J207" s="1478"/>
      <c r="BB207" s="1477"/>
    </row>
    <row r="208">
      <c r="H208" s="1478"/>
      <c r="I208" s="1479"/>
      <c r="J208" s="1478"/>
      <c r="BB208" s="1477"/>
    </row>
    <row r="209">
      <c r="H209" s="1478"/>
      <c r="I209" s="1479"/>
      <c r="J209" s="1478"/>
      <c r="BB209" s="1477"/>
    </row>
    <row r="210">
      <c r="H210" s="1478"/>
      <c r="I210" s="1479"/>
      <c r="J210" s="1478"/>
      <c r="BB210" s="1477"/>
    </row>
    <row r="211">
      <c r="H211" s="1478"/>
      <c r="I211" s="1479"/>
      <c r="J211" s="1478"/>
      <c r="BB211" s="1477"/>
    </row>
    <row r="212">
      <c r="H212" s="1478"/>
      <c r="I212" s="1479"/>
      <c r="J212" s="1478"/>
      <c r="BB212" s="1477"/>
    </row>
    <row r="213">
      <c r="H213" s="1478"/>
      <c r="I213" s="1479"/>
      <c r="J213" s="1478"/>
      <c r="BB213" s="1477"/>
    </row>
    <row r="214">
      <c r="H214" s="1478"/>
      <c r="I214" s="1479"/>
      <c r="J214" s="1478"/>
      <c r="BB214" s="1477"/>
    </row>
    <row r="215">
      <c r="H215" s="1478"/>
      <c r="I215" s="1479"/>
      <c r="J215" s="1478"/>
      <c r="BB215" s="1477"/>
    </row>
    <row r="216">
      <c r="H216" s="1478"/>
      <c r="I216" s="1479"/>
      <c r="J216" s="1478"/>
      <c r="BB216" s="1477"/>
    </row>
    <row r="217">
      <c r="H217" s="1478"/>
      <c r="I217" s="1479"/>
      <c r="J217" s="1478"/>
      <c r="BB217" s="1477"/>
    </row>
    <row r="218">
      <c r="H218" s="1478"/>
      <c r="I218" s="1479"/>
      <c r="J218" s="1478"/>
      <c r="BB218" s="1477"/>
    </row>
    <row r="219">
      <c r="H219" s="1478"/>
      <c r="I219" s="1479"/>
      <c r="J219" s="1478"/>
      <c r="BB219" s="1477"/>
    </row>
    <row r="220">
      <c r="H220" s="1478"/>
      <c r="I220" s="1479"/>
      <c r="J220" s="1478"/>
      <c r="BB220" s="1477"/>
    </row>
    <row r="221">
      <c r="H221" s="1478"/>
      <c r="I221" s="1479"/>
      <c r="J221" s="1478"/>
      <c r="BB221" s="1477"/>
    </row>
    <row r="222">
      <c r="H222" s="1478"/>
      <c r="I222" s="1479"/>
      <c r="J222" s="1478"/>
      <c r="BB222" s="1477"/>
    </row>
    <row r="223">
      <c r="H223" s="1478"/>
      <c r="I223" s="1479"/>
      <c r="J223" s="1478"/>
      <c r="BB223" s="1477"/>
    </row>
    <row r="224">
      <c r="H224" s="1478"/>
      <c r="I224" s="1479"/>
      <c r="J224" s="1478"/>
      <c r="BB224" s="1477"/>
    </row>
    <row r="225">
      <c r="H225" s="1478"/>
      <c r="I225" s="1479"/>
      <c r="J225" s="1478"/>
      <c r="BB225" s="1477"/>
    </row>
    <row r="226">
      <c r="H226" s="1478"/>
      <c r="I226" s="1479"/>
      <c r="J226" s="1478"/>
      <c r="BB226" s="1477"/>
    </row>
    <row r="227">
      <c r="H227" s="1478"/>
      <c r="I227" s="1479"/>
      <c r="J227" s="1478"/>
      <c r="BB227" s="1477"/>
    </row>
    <row r="228">
      <c r="H228" s="1478"/>
      <c r="I228" s="1479"/>
      <c r="J228" s="1478"/>
      <c r="BB228" s="1477"/>
    </row>
    <row r="229">
      <c r="H229" s="1478"/>
      <c r="I229" s="1479"/>
      <c r="J229" s="1478"/>
      <c r="BB229" s="1477"/>
    </row>
    <row r="230">
      <c r="H230" s="1478"/>
      <c r="I230" s="1479"/>
      <c r="J230" s="1478"/>
      <c r="BB230" s="1477"/>
    </row>
    <row r="231">
      <c r="H231" s="1478"/>
      <c r="I231" s="1479"/>
      <c r="J231" s="1478"/>
      <c r="BB231" s="1477"/>
    </row>
    <row r="232">
      <c r="H232" s="1478"/>
      <c r="I232" s="1479"/>
      <c r="J232" s="1478"/>
      <c r="BB232" s="1477"/>
    </row>
    <row r="233">
      <c r="H233" s="1478"/>
      <c r="I233" s="1479"/>
      <c r="J233" s="1478"/>
      <c r="BB233" s="1477"/>
    </row>
    <row r="234">
      <c r="H234" s="1478"/>
      <c r="I234" s="1479"/>
      <c r="J234" s="1478"/>
      <c r="BB234" s="1477"/>
    </row>
    <row r="235">
      <c r="H235" s="1478"/>
      <c r="I235" s="1479"/>
      <c r="J235" s="1478"/>
      <c r="BB235" s="1477"/>
    </row>
    <row r="236">
      <c r="H236" s="1478"/>
      <c r="I236" s="1479"/>
      <c r="J236" s="1478"/>
      <c r="BB236" s="1477"/>
    </row>
    <row r="237">
      <c r="H237" s="1478"/>
      <c r="I237" s="1479"/>
      <c r="J237" s="1478"/>
      <c r="BB237" s="1477"/>
    </row>
    <row r="238">
      <c r="H238" s="1478"/>
      <c r="I238" s="1479"/>
      <c r="J238" s="1478"/>
      <c r="BB238" s="1477"/>
    </row>
    <row r="239">
      <c r="H239" s="1478"/>
      <c r="I239" s="1479"/>
      <c r="J239" s="1478"/>
      <c r="BB239" s="1477"/>
    </row>
    <row r="240">
      <c r="H240" s="1478"/>
      <c r="I240" s="1479"/>
      <c r="J240" s="1478"/>
      <c r="BB240" s="1477"/>
    </row>
    <row r="241">
      <c r="H241" s="1478"/>
      <c r="I241" s="1479"/>
      <c r="J241" s="1478"/>
      <c r="BB241" s="1477"/>
    </row>
    <row r="242">
      <c r="H242" s="1478"/>
      <c r="I242" s="1479"/>
      <c r="J242" s="1478"/>
      <c r="BB242" s="1477"/>
    </row>
    <row r="243">
      <c r="H243" s="1478"/>
      <c r="I243" s="1479"/>
      <c r="J243" s="1478"/>
      <c r="BB243" s="1477"/>
    </row>
    <row r="244">
      <c r="H244" s="1478"/>
      <c r="I244" s="1479"/>
      <c r="J244" s="1478"/>
      <c r="BB244" s="1477"/>
    </row>
    <row r="245">
      <c r="H245" s="1478"/>
      <c r="I245" s="1479"/>
      <c r="J245" s="1478"/>
      <c r="BB245" s="1477"/>
    </row>
    <row r="246">
      <c r="H246" s="1478"/>
      <c r="I246" s="1479"/>
      <c r="J246" s="1478"/>
      <c r="BB246" s="1477"/>
    </row>
    <row r="247">
      <c r="H247" s="1478"/>
      <c r="I247" s="1479"/>
      <c r="J247" s="1478"/>
      <c r="BB247" s="1477"/>
    </row>
    <row r="248">
      <c r="H248" s="1478"/>
      <c r="I248" s="1479"/>
      <c r="J248" s="1478"/>
      <c r="BB248" s="1477"/>
    </row>
    <row r="249">
      <c r="H249" s="1478"/>
      <c r="I249" s="1479"/>
      <c r="J249" s="1478"/>
      <c r="BB249" s="1477"/>
    </row>
    <row r="250">
      <c r="H250" s="1478"/>
      <c r="I250" s="1479"/>
      <c r="J250" s="1478"/>
      <c r="BB250" s="1477"/>
    </row>
    <row r="251">
      <c r="H251" s="1478"/>
      <c r="I251" s="1479"/>
      <c r="J251" s="1478"/>
      <c r="BB251" s="1477"/>
    </row>
    <row r="252">
      <c r="H252" s="1478"/>
      <c r="I252" s="1479"/>
      <c r="J252" s="1478"/>
      <c r="BB252" s="1477"/>
    </row>
    <row r="253">
      <c r="H253" s="1478"/>
      <c r="I253" s="1479"/>
      <c r="J253" s="1478"/>
      <c r="BB253" s="1477"/>
    </row>
    <row r="254">
      <c r="H254" s="1478"/>
      <c r="I254" s="1479"/>
      <c r="J254" s="1478"/>
      <c r="BB254" s="1477"/>
    </row>
    <row r="255">
      <c r="H255" s="1478"/>
      <c r="I255" s="1479"/>
      <c r="J255" s="1478"/>
      <c r="BB255" s="1477"/>
    </row>
    <row r="256">
      <c r="H256" s="1478"/>
      <c r="I256" s="1479"/>
      <c r="J256" s="1478"/>
      <c r="BB256" s="1477"/>
    </row>
    <row r="257">
      <c r="H257" s="1478"/>
      <c r="I257" s="1479"/>
      <c r="J257" s="1478"/>
      <c r="BB257" s="1477"/>
    </row>
    <row r="258">
      <c r="H258" s="1478"/>
      <c r="I258" s="1479"/>
      <c r="J258" s="1478"/>
      <c r="BB258" s="1477"/>
    </row>
    <row r="259">
      <c r="H259" s="1478"/>
      <c r="I259" s="1479"/>
      <c r="J259" s="1478"/>
      <c r="BB259" s="1477"/>
    </row>
    <row r="260">
      <c r="H260" s="1478"/>
      <c r="I260" s="1479"/>
      <c r="J260" s="1478"/>
      <c r="BB260" s="1477"/>
    </row>
    <row r="261">
      <c r="H261" s="1478"/>
      <c r="I261" s="1479"/>
      <c r="J261" s="1478"/>
      <c r="BB261" s="1477"/>
    </row>
    <row r="262">
      <c r="H262" s="1478"/>
      <c r="I262" s="1479"/>
      <c r="J262" s="1478"/>
      <c r="BB262" s="1477"/>
    </row>
    <row r="263">
      <c r="H263" s="1478"/>
      <c r="I263" s="1479"/>
      <c r="J263" s="1478"/>
      <c r="BB263" s="1477"/>
    </row>
    <row r="264">
      <c r="H264" s="1478"/>
      <c r="I264" s="1479"/>
      <c r="J264" s="1478"/>
      <c r="BB264" s="1477"/>
    </row>
    <row r="265">
      <c r="H265" s="1478"/>
      <c r="I265" s="1479"/>
      <c r="J265" s="1478"/>
      <c r="BB265" s="1477"/>
    </row>
    <row r="266">
      <c r="H266" s="1478"/>
      <c r="I266" s="1479"/>
      <c r="J266" s="1478"/>
      <c r="BB266" s="1477"/>
    </row>
    <row r="267">
      <c r="H267" s="1478"/>
      <c r="I267" s="1479"/>
      <c r="J267" s="1478"/>
      <c r="BB267" s="1477"/>
    </row>
    <row r="268">
      <c r="H268" s="1478"/>
      <c r="I268" s="1479"/>
      <c r="J268" s="1478"/>
      <c r="BB268" s="1477"/>
    </row>
    <row r="269">
      <c r="H269" s="1478"/>
      <c r="I269" s="1479"/>
      <c r="J269" s="1478"/>
      <c r="BB269" s="1477"/>
    </row>
    <row r="270">
      <c r="H270" s="1478"/>
      <c r="I270" s="1479"/>
      <c r="J270" s="1478"/>
      <c r="BB270" s="1477"/>
    </row>
    <row r="271">
      <c r="H271" s="1478"/>
      <c r="I271" s="1479"/>
      <c r="J271" s="1478"/>
      <c r="BB271" s="1477"/>
    </row>
    <row r="272">
      <c r="H272" s="1478"/>
      <c r="I272" s="1479"/>
      <c r="J272" s="1478"/>
      <c r="BB272" s="1477"/>
    </row>
    <row r="273">
      <c r="H273" s="1478"/>
      <c r="I273" s="1479"/>
      <c r="J273" s="1478"/>
      <c r="BB273" s="1477"/>
    </row>
    <row r="274">
      <c r="H274" s="1478"/>
      <c r="I274" s="1479"/>
      <c r="J274" s="1478"/>
      <c r="BB274" s="1477"/>
    </row>
    <row r="275">
      <c r="H275" s="1478"/>
      <c r="I275" s="1479"/>
      <c r="J275" s="1478"/>
      <c r="BB275" s="1477"/>
    </row>
    <row r="276">
      <c r="H276" s="1478"/>
      <c r="I276" s="1479"/>
      <c r="J276" s="1478"/>
      <c r="BB276" s="1477"/>
    </row>
    <row r="277">
      <c r="H277" s="1478"/>
      <c r="I277" s="1479"/>
      <c r="J277" s="1478"/>
      <c r="BB277" s="1477"/>
    </row>
    <row r="278">
      <c r="H278" s="1478"/>
      <c r="I278" s="1479"/>
      <c r="J278" s="1478"/>
      <c r="BB278" s="1477"/>
    </row>
    <row r="279">
      <c r="H279" s="1478"/>
      <c r="I279" s="1479"/>
      <c r="J279" s="1478"/>
      <c r="BB279" s="1477"/>
    </row>
    <row r="280">
      <c r="H280" s="1478"/>
      <c r="I280" s="1479"/>
      <c r="J280" s="1478"/>
      <c r="BB280" s="1477"/>
    </row>
    <row r="281">
      <c r="H281" s="1478"/>
      <c r="I281" s="1479"/>
      <c r="J281" s="1478"/>
      <c r="BB281" s="1477"/>
    </row>
    <row r="282">
      <c r="H282" s="1478"/>
      <c r="I282" s="1479"/>
      <c r="J282" s="1478"/>
      <c r="BB282" s="1477"/>
    </row>
    <row r="283">
      <c r="H283" s="1478"/>
      <c r="I283" s="1479"/>
      <c r="J283" s="1478"/>
      <c r="BB283" s="1477"/>
    </row>
    <row r="284">
      <c r="H284" s="1478"/>
      <c r="I284" s="1479"/>
      <c r="J284" s="1478"/>
      <c r="BB284" s="1477"/>
    </row>
    <row r="285">
      <c r="H285" s="1478"/>
      <c r="I285" s="1479"/>
      <c r="J285" s="1478"/>
      <c r="BB285" s="1477"/>
    </row>
    <row r="286">
      <c r="H286" s="1478"/>
      <c r="I286" s="1479"/>
      <c r="J286" s="1478"/>
      <c r="BB286" s="1477"/>
    </row>
    <row r="287">
      <c r="H287" s="1478"/>
      <c r="I287" s="1479"/>
      <c r="J287" s="1478"/>
      <c r="BB287" s="1477"/>
    </row>
    <row r="288">
      <c r="H288" s="1478"/>
      <c r="I288" s="1479"/>
      <c r="J288" s="1478"/>
      <c r="BB288" s="1477"/>
    </row>
    <row r="289">
      <c r="H289" s="1478"/>
      <c r="I289" s="1479"/>
      <c r="J289" s="1478"/>
      <c r="BB289" s="1477"/>
    </row>
    <row r="290">
      <c r="H290" s="1478"/>
      <c r="I290" s="1479"/>
      <c r="J290" s="1478"/>
      <c r="BB290" s="1477"/>
    </row>
    <row r="291">
      <c r="H291" s="1478"/>
      <c r="I291" s="1479"/>
      <c r="J291" s="1478"/>
      <c r="BB291" s="1477"/>
    </row>
    <row r="292">
      <c r="H292" s="1478"/>
      <c r="I292" s="1479"/>
      <c r="J292" s="1478"/>
      <c r="BB292" s="1477"/>
    </row>
    <row r="293">
      <c r="H293" s="1478"/>
      <c r="I293" s="1479"/>
      <c r="J293" s="1478"/>
      <c r="BB293" s="1477"/>
    </row>
    <row r="294">
      <c r="H294" s="1478"/>
      <c r="I294" s="1479"/>
      <c r="J294" s="1478"/>
      <c r="BB294" s="1477"/>
    </row>
    <row r="295">
      <c r="H295" s="1478"/>
      <c r="I295" s="1479"/>
      <c r="J295" s="1478"/>
      <c r="BB295" s="1477"/>
    </row>
    <row r="296">
      <c r="H296" s="1478"/>
      <c r="I296" s="1479"/>
      <c r="J296" s="1478"/>
      <c r="BB296" s="1477"/>
    </row>
    <row r="297">
      <c r="H297" s="1478"/>
      <c r="I297" s="1479"/>
      <c r="J297" s="1478"/>
      <c r="BB297" s="1477"/>
    </row>
    <row r="298">
      <c r="H298" s="1478"/>
      <c r="I298" s="1479"/>
      <c r="J298" s="1478"/>
      <c r="BB298" s="1477"/>
    </row>
    <row r="299">
      <c r="H299" s="1478"/>
      <c r="I299" s="1479"/>
      <c r="J299" s="1478"/>
      <c r="BB299" s="1477"/>
    </row>
    <row r="300">
      <c r="H300" s="1478"/>
      <c r="I300" s="1479"/>
      <c r="J300" s="1478"/>
      <c r="BB300" s="1477"/>
    </row>
    <row r="301">
      <c r="H301" s="1478"/>
      <c r="I301" s="1479"/>
      <c r="J301" s="1478"/>
      <c r="BB301" s="1477"/>
    </row>
    <row r="302">
      <c r="H302" s="1478"/>
      <c r="I302" s="1479"/>
      <c r="J302" s="1478"/>
      <c r="BB302" s="1477"/>
    </row>
    <row r="303">
      <c r="H303" s="1478"/>
      <c r="I303" s="1479"/>
      <c r="J303" s="1478"/>
      <c r="BB303" s="1477"/>
    </row>
    <row r="304">
      <c r="H304" s="1478"/>
      <c r="I304" s="1479"/>
      <c r="J304" s="1478"/>
      <c r="BB304" s="1477"/>
    </row>
    <row r="305">
      <c r="H305" s="1478"/>
      <c r="I305" s="1479"/>
      <c r="J305" s="1478"/>
      <c r="BB305" s="1477"/>
    </row>
    <row r="306">
      <c r="H306" s="1478"/>
      <c r="I306" s="1479"/>
      <c r="J306" s="1478"/>
      <c r="BB306" s="1477"/>
    </row>
    <row r="307">
      <c r="H307" s="1478"/>
      <c r="I307" s="1479"/>
      <c r="J307" s="1478"/>
      <c r="BB307" s="1477"/>
    </row>
    <row r="308">
      <c r="H308" s="1478"/>
      <c r="I308" s="1479"/>
      <c r="J308" s="1478"/>
      <c r="BB308" s="1477"/>
    </row>
    <row r="309">
      <c r="H309" s="1478"/>
      <c r="I309" s="1479"/>
      <c r="J309" s="1478"/>
      <c r="BB309" s="1477"/>
    </row>
    <row r="310">
      <c r="H310" s="1478"/>
      <c r="I310" s="1479"/>
      <c r="J310" s="1478"/>
      <c r="BB310" s="1477"/>
    </row>
    <row r="311">
      <c r="H311" s="1478"/>
      <c r="I311" s="1479"/>
      <c r="J311" s="1478"/>
      <c r="BB311" s="1477"/>
    </row>
    <row r="312">
      <c r="H312" s="1478"/>
      <c r="I312" s="1479"/>
      <c r="J312" s="1478"/>
      <c r="BB312" s="1477"/>
    </row>
    <row r="313">
      <c r="H313" s="1478"/>
      <c r="I313" s="1479"/>
      <c r="J313" s="1478"/>
      <c r="BB313" s="1477"/>
    </row>
    <row r="314">
      <c r="H314" s="1478"/>
      <c r="I314" s="1479"/>
      <c r="J314" s="1478"/>
      <c r="BB314" s="1477"/>
    </row>
    <row r="315">
      <c r="H315" s="1478"/>
      <c r="I315" s="1479"/>
      <c r="J315" s="1478"/>
      <c r="BB315" s="1477"/>
    </row>
    <row r="316">
      <c r="H316" s="1478"/>
      <c r="I316" s="1479"/>
      <c r="J316" s="1478"/>
      <c r="BB316" s="1477"/>
    </row>
    <row r="317">
      <c r="H317" s="1478"/>
      <c r="I317" s="1479"/>
      <c r="J317" s="1478"/>
      <c r="BB317" s="1477"/>
    </row>
    <row r="318">
      <c r="H318" s="1478"/>
      <c r="I318" s="1479"/>
      <c r="J318" s="1478"/>
      <c r="BB318" s="1477"/>
    </row>
    <row r="319">
      <c r="H319" s="1478"/>
      <c r="I319" s="1479"/>
      <c r="J319" s="1478"/>
      <c r="BB319" s="1477"/>
    </row>
    <row r="320">
      <c r="H320" s="1478"/>
      <c r="I320" s="1479"/>
      <c r="J320" s="1478"/>
      <c r="BB320" s="1477"/>
    </row>
    <row r="321">
      <c r="H321" s="1478"/>
      <c r="I321" s="1479"/>
      <c r="J321" s="1478"/>
      <c r="BB321" s="1477"/>
    </row>
    <row r="322">
      <c r="H322" s="1478"/>
      <c r="I322" s="1479"/>
      <c r="J322" s="1478"/>
      <c r="BB322" s="1477"/>
    </row>
    <row r="323">
      <c r="H323" s="1478"/>
      <c r="I323" s="1479"/>
      <c r="J323" s="1478"/>
      <c r="BB323" s="1477"/>
    </row>
    <row r="324">
      <c r="H324" s="1478"/>
      <c r="I324" s="1479"/>
      <c r="J324" s="1478"/>
      <c r="BB324" s="1477"/>
    </row>
    <row r="325">
      <c r="H325" s="1478"/>
      <c r="I325" s="1479"/>
      <c r="J325" s="1478"/>
      <c r="BB325" s="1477"/>
    </row>
    <row r="326">
      <c r="H326" s="1478"/>
      <c r="I326" s="1479"/>
      <c r="J326" s="1478"/>
      <c r="BB326" s="1477"/>
    </row>
    <row r="327">
      <c r="H327" s="1478"/>
      <c r="I327" s="1479"/>
      <c r="J327" s="1478"/>
      <c r="BB327" s="1477"/>
    </row>
    <row r="328">
      <c r="H328" s="1478"/>
      <c r="I328" s="1479"/>
      <c r="J328" s="1478"/>
      <c r="BB328" s="1477"/>
    </row>
    <row r="329">
      <c r="H329" s="1478"/>
      <c r="I329" s="1479"/>
      <c r="J329" s="1478"/>
      <c r="BB329" s="1477"/>
    </row>
    <row r="330">
      <c r="H330" s="1478"/>
      <c r="I330" s="1479"/>
      <c r="J330" s="1478"/>
      <c r="BB330" s="1477"/>
    </row>
    <row r="331">
      <c r="H331" s="1478"/>
      <c r="I331" s="1479"/>
      <c r="J331" s="1478"/>
      <c r="BB331" s="1477"/>
    </row>
    <row r="332">
      <c r="H332" s="1478"/>
      <c r="I332" s="1479"/>
      <c r="J332" s="1478"/>
      <c r="BB332" s="1477"/>
    </row>
    <row r="333">
      <c r="H333" s="1478"/>
      <c r="I333" s="1479"/>
      <c r="J333" s="1478"/>
      <c r="BB333" s="1477"/>
    </row>
    <row r="334">
      <c r="H334" s="1478"/>
      <c r="I334" s="1479"/>
      <c r="J334" s="1478"/>
      <c r="BB334" s="1477"/>
    </row>
    <row r="335">
      <c r="H335" s="1478"/>
      <c r="I335" s="1479"/>
      <c r="J335" s="1478"/>
      <c r="BB335" s="1477"/>
    </row>
    <row r="336">
      <c r="H336" s="1478"/>
      <c r="I336" s="1479"/>
      <c r="J336" s="1478"/>
      <c r="BB336" s="1477"/>
    </row>
    <row r="337">
      <c r="H337" s="1478"/>
      <c r="I337" s="1479"/>
      <c r="J337" s="1478"/>
      <c r="BB337" s="1477"/>
    </row>
    <row r="338">
      <c r="H338" s="1478"/>
      <c r="I338" s="1479"/>
      <c r="J338" s="1478"/>
      <c r="BB338" s="1477"/>
    </row>
    <row r="339">
      <c r="H339" s="1478"/>
      <c r="I339" s="1479"/>
      <c r="J339" s="1478"/>
      <c r="BB339" s="1477"/>
    </row>
    <row r="340">
      <c r="H340" s="1478"/>
      <c r="I340" s="1479"/>
      <c r="J340" s="1478"/>
      <c r="BB340" s="1477"/>
    </row>
    <row r="341">
      <c r="H341" s="1478"/>
      <c r="I341" s="1479"/>
      <c r="J341" s="1478"/>
      <c r="BB341" s="1477"/>
    </row>
    <row r="342">
      <c r="H342" s="1478"/>
      <c r="I342" s="1479"/>
      <c r="J342" s="1478"/>
      <c r="BB342" s="1477"/>
    </row>
    <row r="343">
      <c r="H343" s="1478"/>
      <c r="I343" s="1479"/>
      <c r="J343" s="1478"/>
      <c r="BB343" s="1477"/>
    </row>
    <row r="344">
      <c r="H344" s="1478"/>
      <c r="I344" s="1479"/>
      <c r="J344" s="1478"/>
      <c r="BB344" s="1477"/>
    </row>
    <row r="345">
      <c r="H345" s="1478"/>
      <c r="I345" s="1479"/>
      <c r="J345" s="1478"/>
      <c r="BB345" s="1477"/>
    </row>
    <row r="346">
      <c r="H346" s="1478"/>
      <c r="I346" s="1479"/>
      <c r="J346" s="1478"/>
      <c r="BB346" s="1477"/>
    </row>
    <row r="347">
      <c r="H347" s="1478"/>
      <c r="I347" s="1479"/>
      <c r="J347" s="1478"/>
      <c r="BB347" s="1477"/>
    </row>
    <row r="348">
      <c r="H348" s="1478"/>
      <c r="I348" s="1479"/>
      <c r="J348" s="1478"/>
      <c r="BB348" s="1477"/>
    </row>
    <row r="349">
      <c r="H349" s="1478"/>
      <c r="I349" s="1479"/>
      <c r="J349" s="1478"/>
      <c r="BB349" s="1477"/>
    </row>
    <row r="350">
      <c r="H350" s="1478"/>
      <c r="I350" s="1479"/>
      <c r="J350" s="1478"/>
      <c r="BB350" s="1477"/>
    </row>
    <row r="351">
      <c r="H351" s="1478"/>
      <c r="I351" s="1479"/>
      <c r="J351" s="1478"/>
      <c r="BB351" s="1477"/>
    </row>
    <row r="352">
      <c r="H352" s="1478"/>
      <c r="I352" s="1479"/>
      <c r="J352" s="1478"/>
      <c r="BB352" s="1477"/>
    </row>
    <row r="353">
      <c r="H353" s="1478"/>
      <c r="I353" s="1479"/>
      <c r="J353" s="1478"/>
      <c r="BB353" s="1477"/>
    </row>
    <row r="354">
      <c r="H354" s="1478"/>
      <c r="I354" s="1479"/>
      <c r="J354" s="1478"/>
      <c r="BB354" s="1477"/>
    </row>
    <row r="355">
      <c r="H355" s="1478"/>
      <c r="I355" s="1479"/>
      <c r="J355" s="1478"/>
      <c r="BB355" s="1477"/>
    </row>
    <row r="356">
      <c r="H356" s="1478"/>
      <c r="I356" s="1479"/>
      <c r="J356" s="1478"/>
      <c r="BB356" s="1477"/>
    </row>
    <row r="357">
      <c r="H357" s="1478"/>
      <c r="I357" s="1479"/>
      <c r="J357" s="1478"/>
      <c r="BB357" s="1477"/>
    </row>
    <row r="358">
      <c r="H358" s="1478"/>
      <c r="I358" s="1479"/>
      <c r="J358" s="1478"/>
      <c r="BB358" s="1477"/>
    </row>
    <row r="359">
      <c r="H359" s="1478"/>
      <c r="I359" s="1479"/>
      <c r="J359" s="1478"/>
      <c r="BB359" s="1477"/>
    </row>
    <row r="360">
      <c r="H360" s="1478"/>
      <c r="I360" s="1479"/>
      <c r="J360" s="1478"/>
      <c r="BB360" s="1477"/>
    </row>
    <row r="361">
      <c r="H361" s="1478"/>
      <c r="I361" s="1479"/>
      <c r="J361" s="1478"/>
      <c r="BB361" s="1477"/>
    </row>
    <row r="362">
      <c r="H362" s="1478"/>
      <c r="I362" s="1479"/>
      <c r="J362" s="1478"/>
      <c r="BB362" s="1477"/>
    </row>
    <row r="363">
      <c r="H363" s="1478"/>
      <c r="I363" s="1479"/>
      <c r="J363" s="1478"/>
      <c r="BB363" s="1477"/>
    </row>
    <row r="364">
      <c r="H364" s="1478"/>
      <c r="I364" s="1479"/>
      <c r="J364" s="1478"/>
      <c r="BB364" s="1477"/>
    </row>
    <row r="365">
      <c r="H365" s="1478"/>
      <c r="I365" s="1479"/>
      <c r="J365" s="1478"/>
      <c r="BB365" s="1477"/>
    </row>
    <row r="366">
      <c r="H366" s="1478"/>
      <c r="I366" s="1479"/>
      <c r="J366" s="1478"/>
      <c r="BB366" s="1477"/>
    </row>
    <row r="367">
      <c r="H367" s="1478"/>
      <c r="I367" s="1479"/>
      <c r="J367" s="1478"/>
      <c r="BB367" s="1477"/>
    </row>
    <row r="368">
      <c r="H368" s="1478"/>
      <c r="I368" s="1479"/>
      <c r="J368" s="1478"/>
      <c r="BB368" s="1477"/>
    </row>
    <row r="369">
      <c r="H369" s="1478"/>
      <c r="I369" s="1479"/>
      <c r="J369" s="1478"/>
      <c r="BB369" s="1477"/>
    </row>
    <row r="370">
      <c r="H370" s="1478"/>
      <c r="I370" s="1479"/>
      <c r="J370" s="1478"/>
      <c r="BB370" s="1477"/>
    </row>
    <row r="371">
      <c r="H371" s="1478"/>
      <c r="I371" s="1479"/>
      <c r="J371" s="1478"/>
      <c r="BB371" s="1477"/>
    </row>
    <row r="372">
      <c r="H372" s="1478"/>
      <c r="I372" s="1479"/>
      <c r="J372" s="1478"/>
      <c r="BB372" s="1477"/>
    </row>
    <row r="373">
      <c r="H373" s="1478"/>
      <c r="I373" s="1479"/>
      <c r="J373" s="1478"/>
      <c r="BB373" s="1477"/>
    </row>
    <row r="374">
      <c r="H374" s="1478"/>
      <c r="I374" s="1479"/>
      <c r="J374" s="1478"/>
      <c r="BB374" s="1477"/>
    </row>
    <row r="375">
      <c r="H375" s="1478"/>
      <c r="I375" s="1479"/>
      <c r="J375" s="1478"/>
      <c r="BB375" s="1477"/>
    </row>
    <row r="376">
      <c r="H376" s="1478"/>
      <c r="I376" s="1479"/>
      <c r="J376" s="1478"/>
      <c r="BB376" s="1477"/>
    </row>
    <row r="377">
      <c r="H377" s="1478"/>
      <c r="I377" s="1479"/>
      <c r="J377" s="1478"/>
      <c r="BB377" s="1477"/>
    </row>
    <row r="378">
      <c r="H378" s="1478"/>
      <c r="I378" s="1479"/>
      <c r="J378" s="1478"/>
      <c r="BB378" s="1477"/>
    </row>
    <row r="379">
      <c r="H379" s="1478"/>
      <c r="I379" s="1479"/>
      <c r="J379" s="1478"/>
      <c r="BB379" s="1477"/>
    </row>
    <row r="380">
      <c r="H380" s="1478"/>
      <c r="I380" s="1479"/>
      <c r="J380" s="1478"/>
      <c r="BB380" s="1477"/>
    </row>
    <row r="381">
      <c r="H381" s="1478"/>
      <c r="I381" s="1479"/>
      <c r="J381" s="1478"/>
      <c r="BB381" s="1477"/>
    </row>
    <row r="382">
      <c r="H382" s="1478"/>
      <c r="I382" s="1479"/>
      <c r="J382" s="1478"/>
      <c r="BB382" s="1477"/>
    </row>
    <row r="383">
      <c r="H383" s="1478"/>
      <c r="I383" s="1479"/>
      <c r="J383" s="1478"/>
      <c r="BB383" s="1477"/>
    </row>
    <row r="384">
      <c r="H384" s="1478"/>
      <c r="I384" s="1479"/>
      <c r="J384" s="1478"/>
      <c r="BB384" s="1477"/>
    </row>
    <row r="385">
      <c r="H385" s="1478"/>
      <c r="I385" s="1479"/>
      <c r="J385" s="1478"/>
      <c r="BB385" s="1477"/>
    </row>
    <row r="386">
      <c r="H386" s="1478"/>
      <c r="I386" s="1479"/>
      <c r="J386" s="1478"/>
      <c r="BB386" s="1477"/>
    </row>
    <row r="387">
      <c r="H387" s="1478"/>
      <c r="I387" s="1479"/>
      <c r="J387" s="1478"/>
      <c r="BB387" s="1477"/>
    </row>
    <row r="388">
      <c r="H388" s="1478"/>
      <c r="I388" s="1479"/>
      <c r="J388" s="1478"/>
      <c r="BB388" s="1477"/>
    </row>
    <row r="389">
      <c r="H389" s="1478"/>
      <c r="I389" s="1479"/>
      <c r="J389" s="1478"/>
      <c r="BB389" s="1477"/>
    </row>
    <row r="390">
      <c r="H390" s="1478"/>
      <c r="I390" s="1479"/>
      <c r="J390" s="1478"/>
      <c r="BB390" s="1477"/>
    </row>
    <row r="391">
      <c r="H391" s="1478"/>
      <c r="I391" s="1479"/>
      <c r="J391" s="1478"/>
      <c r="BB391" s="1477"/>
    </row>
    <row r="392">
      <c r="H392" s="1478"/>
      <c r="I392" s="1479"/>
      <c r="J392" s="1478"/>
      <c r="BB392" s="1477"/>
    </row>
    <row r="393">
      <c r="H393" s="1478"/>
      <c r="I393" s="1479"/>
      <c r="J393" s="1478"/>
      <c r="BB393" s="1477"/>
    </row>
    <row r="394">
      <c r="H394" s="1478"/>
      <c r="I394" s="1479"/>
      <c r="J394" s="1478"/>
      <c r="BB394" s="1477"/>
    </row>
    <row r="395">
      <c r="H395" s="1478"/>
      <c r="I395" s="1479"/>
      <c r="J395" s="1478"/>
      <c r="BB395" s="1477"/>
    </row>
    <row r="396">
      <c r="H396" s="1478"/>
      <c r="I396" s="1479"/>
      <c r="J396" s="1478"/>
      <c r="BB396" s="1477"/>
    </row>
    <row r="397">
      <c r="H397" s="1478"/>
      <c r="I397" s="1479"/>
      <c r="J397" s="1478"/>
      <c r="BB397" s="1477"/>
    </row>
    <row r="398">
      <c r="H398" s="1478"/>
      <c r="I398" s="1479"/>
      <c r="J398" s="1478"/>
      <c r="BB398" s="1477"/>
    </row>
    <row r="399">
      <c r="H399" s="1478"/>
      <c r="I399" s="1479"/>
      <c r="J399" s="1478"/>
      <c r="BB399" s="1477"/>
    </row>
    <row r="400">
      <c r="H400" s="1478"/>
      <c r="I400" s="1479"/>
      <c r="J400" s="1478"/>
      <c r="BB400" s="1477"/>
    </row>
    <row r="401">
      <c r="H401" s="1478"/>
      <c r="I401" s="1479"/>
      <c r="J401" s="1478"/>
      <c r="BB401" s="1477"/>
    </row>
    <row r="402">
      <c r="H402" s="1478"/>
      <c r="I402" s="1479"/>
      <c r="J402" s="1478"/>
      <c r="BB402" s="1477"/>
    </row>
    <row r="403">
      <c r="H403" s="1478"/>
      <c r="I403" s="1479"/>
      <c r="J403" s="1478"/>
      <c r="BB403" s="1477"/>
    </row>
    <row r="404">
      <c r="H404" s="1478"/>
      <c r="I404" s="1479"/>
      <c r="J404" s="1478"/>
      <c r="BB404" s="1477"/>
    </row>
    <row r="405">
      <c r="H405" s="1478"/>
      <c r="I405" s="1479"/>
      <c r="J405" s="1478"/>
      <c r="BB405" s="1477"/>
    </row>
    <row r="406">
      <c r="H406" s="1478"/>
      <c r="I406" s="1479"/>
      <c r="J406" s="1478"/>
      <c r="BB406" s="1477"/>
    </row>
    <row r="407">
      <c r="H407" s="1478"/>
      <c r="I407" s="1479"/>
      <c r="J407" s="1478"/>
      <c r="BB407" s="1477"/>
    </row>
    <row r="408">
      <c r="H408" s="1478"/>
      <c r="I408" s="1479"/>
      <c r="J408" s="1478"/>
      <c r="BB408" s="1477"/>
    </row>
    <row r="409">
      <c r="H409" s="1478"/>
      <c r="I409" s="1479"/>
      <c r="J409" s="1478"/>
      <c r="BB409" s="1477"/>
    </row>
    <row r="410">
      <c r="H410" s="1478"/>
      <c r="I410" s="1479"/>
      <c r="J410" s="1478"/>
      <c r="BB410" s="1477"/>
    </row>
    <row r="411">
      <c r="H411" s="1478"/>
      <c r="I411" s="1479"/>
      <c r="J411" s="1478"/>
      <c r="BB411" s="1477"/>
    </row>
    <row r="412">
      <c r="H412" s="1478"/>
      <c r="I412" s="1479"/>
      <c r="J412" s="1478"/>
      <c r="BB412" s="1477"/>
    </row>
    <row r="413">
      <c r="H413" s="1478"/>
      <c r="I413" s="1479"/>
      <c r="J413" s="1478"/>
      <c r="BB413" s="1477"/>
    </row>
    <row r="414">
      <c r="H414" s="1478"/>
      <c r="I414" s="1479"/>
      <c r="J414" s="1478"/>
      <c r="BB414" s="1477"/>
    </row>
    <row r="415">
      <c r="H415" s="1478"/>
      <c r="I415" s="1479"/>
      <c r="J415" s="1478"/>
      <c r="BB415" s="1477"/>
    </row>
    <row r="416">
      <c r="H416" s="1478"/>
      <c r="I416" s="1479"/>
      <c r="J416" s="1478"/>
      <c r="BB416" s="1477"/>
    </row>
    <row r="417">
      <c r="H417" s="1478"/>
      <c r="I417" s="1479"/>
      <c r="J417" s="1478"/>
      <c r="BB417" s="1477"/>
    </row>
    <row r="418">
      <c r="H418" s="1478"/>
      <c r="I418" s="1479"/>
      <c r="J418" s="1478"/>
      <c r="BB418" s="1477"/>
    </row>
    <row r="419">
      <c r="H419" s="1478"/>
      <c r="I419" s="1479"/>
      <c r="J419" s="1478"/>
      <c r="BB419" s="1477"/>
    </row>
    <row r="420">
      <c r="H420" s="1478"/>
      <c r="I420" s="1479"/>
      <c r="J420" s="1478"/>
      <c r="BB420" s="1477"/>
    </row>
    <row r="421">
      <c r="H421" s="1478"/>
      <c r="I421" s="1479"/>
      <c r="J421" s="1478"/>
      <c r="BB421" s="1477"/>
    </row>
    <row r="422">
      <c r="H422" s="1478"/>
      <c r="I422" s="1479"/>
      <c r="J422" s="1478"/>
      <c r="BB422" s="1477"/>
    </row>
    <row r="423">
      <c r="H423" s="1478"/>
      <c r="I423" s="1479"/>
      <c r="J423" s="1478"/>
      <c r="BB423" s="1477"/>
    </row>
    <row r="424">
      <c r="H424" s="1478"/>
      <c r="I424" s="1479"/>
      <c r="J424" s="1478"/>
      <c r="BB424" s="1477"/>
    </row>
    <row r="425">
      <c r="H425" s="1478"/>
      <c r="I425" s="1479"/>
      <c r="J425" s="1478"/>
      <c r="BB425" s="1477"/>
    </row>
    <row r="426">
      <c r="H426" s="1478"/>
      <c r="I426" s="1479"/>
      <c r="J426" s="1478"/>
      <c r="BB426" s="1477"/>
    </row>
    <row r="427">
      <c r="H427" s="1478"/>
      <c r="I427" s="1479"/>
      <c r="J427" s="1478"/>
      <c r="BB427" s="1477"/>
    </row>
    <row r="428">
      <c r="H428" s="1478"/>
      <c r="I428" s="1479"/>
      <c r="J428" s="1478"/>
      <c r="BB428" s="1477"/>
    </row>
    <row r="429">
      <c r="H429" s="1478"/>
      <c r="I429" s="1479"/>
      <c r="J429" s="1478"/>
      <c r="BB429" s="1477"/>
    </row>
    <row r="430">
      <c r="H430" s="1478"/>
      <c r="I430" s="1479"/>
      <c r="J430" s="1478"/>
      <c r="BB430" s="1477"/>
    </row>
    <row r="431">
      <c r="H431" s="1478"/>
      <c r="I431" s="1479"/>
      <c r="J431" s="1478"/>
      <c r="BB431" s="1477"/>
    </row>
    <row r="432">
      <c r="H432" s="1478"/>
      <c r="I432" s="1479"/>
      <c r="J432" s="1478"/>
      <c r="BB432" s="1477"/>
    </row>
    <row r="433">
      <c r="H433" s="1478"/>
      <c r="I433" s="1479"/>
      <c r="J433" s="1478"/>
      <c r="BB433" s="1477"/>
    </row>
    <row r="434">
      <c r="H434" s="1478"/>
      <c r="I434" s="1479"/>
      <c r="J434" s="1478"/>
      <c r="BB434" s="1477"/>
    </row>
    <row r="435">
      <c r="H435" s="1478"/>
      <c r="I435" s="1479"/>
      <c r="J435" s="1478"/>
      <c r="BB435" s="1477"/>
    </row>
    <row r="436">
      <c r="H436" s="1478"/>
      <c r="I436" s="1479"/>
      <c r="J436" s="1478"/>
      <c r="BB436" s="1477"/>
    </row>
    <row r="437">
      <c r="H437" s="1478"/>
      <c r="I437" s="1479"/>
      <c r="J437" s="1478"/>
      <c r="BB437" s="1477"/>
    </row>
    <row r="438">
      <c r="H438" s="1478"/>
      <c r="I438" s="1479"/>
      <c r="J438" s="1478"/>
      <c r="BB438" s="1477"/>
    </row>
    <row r="439">
      <c r="H439" s="1478"/>
      <c r="I439" s="1479"/>
      <c r="J439" s="1478"/>
      <c r="BB439" s="1477"/>
    </row>
    <row r="440">
      <c r="H440" s="1478"/>
      <c r="I440" s="1479"/>
      <c r="J440" s="1478"/>
      <c r="BB440" s="1477"/>
    </row>
    <row r="441">
      <c r="H441" s="1478"/>
      <c r="I441" s="1479"/>
      <c r="J441" s="1478"/>
      <c r="BB441" s="1477"/>
    </row>
    <row r="442">
      <c r="H442" s="1478"/>
      <c r="I442" s="1479"/>
      <c r="J442" s="1478"/>
      <c r="BB442" s="1477"/>
    </row>
    <row r="443">
      <c r="H443" s="1478"/>
      <c r="I443" s="1479"/>
      <c r="J443" s="1478"/>
      <c r="BB443" s="1477"/>
    </row>
    <row r="444">
      <c r="H444" s="1478"/>
      <c r="I444" s="1479"/>
      <c r="J444" s="1478"/>
      <c r="BB444" s="1477"/>
    </row>
    <row r="445">
      <c r="H445" s="1478"/>
      <c r="I445" s="1479"/>
      <c r="J445" s="1478"/>
      <c r="BB445" s="1477"/>
    </row>
    <row r="446">
      <c r="H446" s="1478"/>
      <c r="I446" s="1479"/>
      <c r="J446" s="1478"/>
      <c r="BB446" s="1477"/>
    </row>
    <row r="447">
      <c r="H447" s="1478"/>
      <c r="I447" s="1479"/>
      <c r="J447" s="1478"/>
      <c r="BB447" s="1477"/>
    </row>
    <row r="448">
      <c r="H448" s="1478"/>
      <c r="I448" s="1479"/>
      <c r="J448" s="1478"/>
      <c r="BB448" s="1477"/>
    </row>
    <row r="449">
      <c r="H449" s="1478"/>
      <c r="I449" s="1479"/>
      <c r="J449" s="1478"/>
      <c r="BB449" s="1477"/>
    </row>
    <row r="450">
      <c r="H450" s="1478"/>
      <c r="I450" s="1479"/>
      <c r="J450" s="1478"/>
      <c r="BB450" s="1477"/>
    </row>
    <row r="451">
      <c r="H451" s="1478"/>
      <c r="I451" s="1479"/>
      <c r="J451" s="1478"/>
      <c r="BB451" s="1477"/>
    </row>
    <row r="452">
      <c r="H452" s="1478"/>
      <c r="I452" s="1479"/>
      <c r="J452" s="1478"/>
      <c r="BB452" s="1477"/>
    </row>
    <row r="453">
      <c r="H453" s="1478"/>
      <c r="I453" s="1479"/>
      <c r="J453" s="1478"/>
      <c r="BB453" s="1477"/>
    </row>
    <row r="454">
      <c r="H454" s="1478"/>
      <c r="I454" s="1479"/>
      <c r="J454" s="1478"/>
      <c r="BB454" s="1477"/>
    </row>
    <row r="455">
      <c r="H455" s="1478"/>
      <c r="I455" s="1479"/>
      <c r="J455" s="1478"/>
      <c r="BB455" s="1477"/>
    </row>
    <row r="456">
      <c r="H456" s="1478"/>
      <c r="I456" s="1479"/>
      <c r="J456" s="1478"/>
      <c r="BB456" s="1477"/>
    </row>
    <row r="457">
      <c r="H457" s="1478"/>
      <c r="I457" s="1479"/>
      <c r="J457" s="1478"/>
      <c r="BB457" s="1477"/>
    </row>
    <row r="458">
      <c r="H458" s="1478"/>
      <c r="I458" s="1479"/>
      <c r="J458" s="1478"/>
      <c r="BB458" s="1477"/>
    </row>
    <row r="459">
      <c r="H459" s="1478"/>
      <c r="I459" s="1479"/>
      <c r="J459" s="1478"/>
      <c r="BB459" s="1477"/>
    </row>
    <row r="460">
      <c r="H460" s="1478"/>
      <c r="I460" s="1479"/>
      <c r="J460" s="1478"/>
      <c r="BB460" s="1477"/>
    </row>
    <row r="461">
      <c r="H461" s="1478"/>
      <c r="I461" s="1479"/>
      <c r="J461" s="1478"/>
      <c r="BB461" s="1477"/>
    </row>
    <row r="462">
      <c r="H462" s="1478"/>
      <c r="I462" s="1479"/>
      <c r="J462" s="1478"/>
      <c r="BB462" s="1477"/>
    </row>
    <row r="463">
      <c r="H463" s="1478"/>
      <c r="I463" s="1479"/>
      <c r="J463" s="1478"/>
      <c r="BB463" s="1477"/>
    </row>
    <row r="464">
      <c r="H464" s="1478"/>
      <c r="I464" s="1479"/>
      <c r="J464" s="1478"/>
      <c r="BB464" s="1477"/>
    </row>
    <row r="465">
      <c r="H465" s="1478"/>
      <c r="I465" s="1479"/>
      <c r="J465" s="1478"/>
      <c r="BB465" s="1477"/>
    </row>
    <row r="466">
      <c r="H466" s="1478"/>
      <c r="I466" s="1479"/>
      <c r="J466" s="1478"/>
      <c r="BB466" s="1477"/>
    </row>
    <row r="467">
      <c r="H467" s="1478"/>
      <c r="I467" s="1479"/>
      <c r="J467" s="1478"/>
      <c r="BB467" s="1477"/>
    </row>
    <row r="468">
      <c r="H468" s="1478"/>
      <c r="I468" s="1479"/>
      <c r="J468" s="1478"/>
      <c r="BB468" s="1477"/>
    </row>
    <row r="469">
      <c r="H469" s="1478"/>
      <c r="I469" s="1479"/>
      <c r="J469" s="1478"/>
      <c r="BB469" s="1477"/>
    </row>
    <row r="470">
      <c r="H470" s="1478"/>
      <c r="I470" s="1479"/>
      <c r="J470" s="1478"/>
      <c r="BB470" s="1477"/>
    </row>
    <row r="471">
      <c r="H471" s="1478"/>
      <c r="I471" s="1479"/>
      <c r="J471" s="1478"/>
      <c r="BB471" s="1477"/>
    </row>
    <row r="472">
      <c r="H472" s="1478"/>
      <c r="I472" s="1479"/>
      <c r="J472" s="1478"/>
      <c r="BB472" s="1477"/>
    </row>
    <row r="473">
      <c r="H473" s="1478"/>
      <c r="I473" s="1479"/>
      <c r="J473" s="1478"/>
      <c r="BB473" s="1477"/>
    </row>
    <row r="474">
      <c r="H474" s="1478"/>
      <c r="I474" s="1479"/>
      <c r="J474" s="1478"/>
      <c r="BB474" s="1477"/>
    </row>
    <row r="475">
      <c r="H475" s="1478"/>
      <c r="I475" s="1479"/>
      <c r="J475" s="1478"/>
      <c r="BB475" s="1477"/>
    </row>
    <row r="476">
      <c r="H476" s="1478"/>
      <c r="I476" s="1479"/>
      <c r="J476" s="1478"/>
      <c r="BB476" s="1477"/>
    </row>
    <row r="477">
      <c r="H477" s="1478"/>
      <c r="I477" s="1479"/>
      <c r="J477" s="1478"/>
      <c r="BB477" s="1477"/>
    </row>
    <row r="478">
      <c r="H478" s="1478"/>
      <c r="I478" s="1479"/>
      <c r="J478" s="1478"/>
      <c r="BB478" s="1477"/>
    </row>
    <row r="479">
      <c r="H479" s="1478"/>
      <c r="I479" s="1479"/>
      <c r="J479" s="1478"/>
      <c r="BB479" s="1477"/>
    </row>
    <row r="480">
      <c r="H480" s="1478"/>
      <c r="I480" s="1479"/>
      <c r="J480" s="1478"/>
      <c r="BB480" s="1477"/>
    </row>
    <row r="481">
      <c r="H481" s="1478"/>
      <c r="I481" s="1479"/>
      <c r="J481" s="1478"/>
      <c r="BB481" s="1477"/>
    </row>
    <row r="482">
      <c r="H482" s="1478"/>
      <c r="I482" s="1479"/>
      <c r="J482" s="1478"/>
      <c r="BB482" s="1477"/>
    </row>
    <row r="483">
      <c r="H483" s="1478"/>
      <c r="I483" s="1479"/>
      <c r="J483" s="1478"/>
      <c r="BB483" s="1477"/>
    </row>
    <row r="484">
      <c r="H484" s="1478"/>
      <c r="I484" s="1479"/>
      <c r="J484" s="1478"/>
      <c r="BB484" s="1477"/>
    </row>
    <row r="485">
      <c r="H485" s="1478"/>
      <c r="I485" s="1479"/>
      <c r="J485" s="1478"/>
      <c r="BB485" s="1477"/>
    </row>
    <row r="486">
      <c r="H486" s="1478"/>
      <c r="I486" s="1479"/>
      <c r="J486" s="1478"/>
      <c r="BB486" s="1477"/>
    </row>
    <row r="487">
      <c r="H487" s="1478"/>
      <c r="I487" s="1479"/>
      <c r="J487" s="1478"/>
      <c r="BB487" s="1477"/>
    </row>
    <row r="488">
      <c r="H488" s="1478"/>
      <c r="I488" s="1479"/>
      <c r="J488" s="1478"/>
      <c r="BB488" s="1477"/>
    </row>
    <row r="489">
      <c r="H489" s="1478"/>
      <c r="I489" s="1479"/>
      <c r="J489" s="1478"/>
      <c r="BB489" s="1477"/>
    </row>
    <row r="490">
      <c r="H490" s="1478"/>
      <c r="I490" s="1479"/>
      <c r="J490" s="1478"/>
      <c r="BB490" s="1477"/>
    </row>
    <row r="491">
      <c r="H491" s="1478"/>
      <c r="I491" s="1479"/>
      <c r="J491" s="1478"/>
      <c r="BB491" s="1477"/>
    </row>
    <row r="492">
      <c r="H492" s="1478"/>
      <c r="I492" s="1479"/>
      <c r="J492" s="1478"/>
      <c r="BB492" s="1477"/>
    </row>
    <row r="493">
      <c r="H493" s="1478"/>
      <c r="I493" s="1479"/>
      <c r="J493" s="1478"/>
      <c r="BB493" s="1477"/>
    </row>
    <row r="494">
      <c r="H494" s="1478"/>
      <c r="I494" s="1479"/>
      <c r="J494" s="1478"/>
      <c r="BB494" s="1477"/>
    </row>
    <row r="495">
      <c r="H495" s="1478"/>
      <c r="I495" s="1479"/>
      <c r="J495" s="1478"/>
      <c r="BB495" s="1477"/>
    </row>
    <row r="496">
      <c r="H496" s="1478"/>
      <c r="I496" s="1479"/>
      <c r="J496" s="1478"/>
      <c r="BB496" s="1477"/>
    </row>
    <row r="497">
      <c r="H497" s="1478"/>
      <c r="I497" s="1479"/>
      <c r="J497" s="1478"/>
      <c r="BB497" s="1477"/>
    </row>
    <row r="498">
      <c r="H498" s="1478"/>
      <c r="I498" s="1479"/>
      <c r="J498" s="1478"/>
      <c r="BB498" s="1477"/>
    </row>
    <row r="499">
      <c r="H499" s="1478"/>
      <c r="I499" s="1479"/>
      <c r="J499" s="1478"/>
      <c r="BB499" s="1477"/>
    </row>
    <row r="500">
      <c r="H500" s="1478"/>
      <c r="I500" s="1479"/>
      <c r="J500" s="1478"/>
      <c r="BB500" s="1477"/>
    </row>
    <row r="501">
      <c r="H501" s="1478"/>
      <c r="I501" s="1479"/>
      <c r="J501" s="1478"/>
      <c r="BB501" s="1477"/>
    </row>
    <row r="502">
      <c r="H502" s="1478"/>
      <c r="I502" s="1479"/>
      <c r="J502" s="1478"/>
      <c r="BB502" s="1477"/>
    </row>
    <row r="503">
      <c r="H503" s="1478"/>
      <c r="I503" s="1479"/>
      <c r="J503" s="1478"/>
      <c r="BB503" s="1477"/>
    </row>
    <row r="504">
      <c r="H504" s="1478"/>
      <c r="I504" s="1479"/>
      <c r="J504" s="1478"/>
      <c r="BB504" s="1477"/>
    </row>
    <row r="505">
      <c r="H505" s="1478"/>
      <c r="I505" s="1479"/>
      <c r="J505" s="1478"/>
      <c r="BB505" s="1477"/>
    </row>
    <row r="506">
      <c r="H506" s="1478"/>
      <c r="I506" s="1479"/>
      <c r="J506" s="1478"/>
      <c r="BB506" s="1477"/>
    </row>
    <row r="507">
      <c r="H507" s="1478"/>
      <c r="I507" s="1479"/>
      <c r="J507" s="1478"/>
      <c r="BB507" s="1477"/>
    </row>
    <row r="508">
      <c r="H508" s="1478"/>
      <c r="I508" s="1479"/>
      <c r="J508" s="1478"/>
      <c r="BB508" s="1477"/>
    </row>
    <row r="509">
      <c r="H509" s="1478"/>
      <c r="I509" s="1479"/>
      <c r="J509" s="1478"/>
      <c r="BB509" s="1477"/>
    </row>
    <row r="510">
      <c r="H510" s="1478"/>
      <c r="I510" s="1479"/>
      <c r="J510" s="1478"/>
      <c r="BB510" s="1477"/>
    </row>
    <row r="511">
      <c r="H511" s="1478"/>
      <c r="I511" s="1479"/>
      <c r="J511" s="1478"/>
      <c r="BB511" s="1477"/>
    </row>
    <row r="512">
      <c r="H512" s="1478"/>
      <c r="I512" s="1479"/>
      <c r="J512" s="1478"/>
      <c r="BB512" s="1477"/>
    </row>
    <row r="513">
      <c r="H513" s="1478"/>
      <c r="I513" s="1479"/>
      <c r="J513" s="1478"/>
      <c r="BB513" s="1477"/>
    </row>
    <row r="514">
      <c r="H514" s="1478"/>
      <c r="I514" s="1479"/>
      <c r="J514" s="1478"/>
      <c r="BB514" s="1477"/>
    </row>
    <row r="515">
      <c r="H515" s="1478"/>
      <c r="I515" s="1479"/>
      <c r="J515" s="1478"/>
      <c r="BB515" s="1477"/>
    </row>
    <row r="516">
      <c r="H516" s="1478"/>
      <c r="I516" s="1479"/>
      <c r="J516" s="1478"/>
      <c r="BB516" s="1477"/>
    </row>
    <row r="517">
      <c r="H517" s="1478"/>
      <c r="I517" s="1479"/>
      <c r="J517" s="1478"/>
      <c r="BB517" s="1477"/>
    </row>
    <row r="518">
      <c r="H518" s="1478"/>
      <c r="I518" s="1479"/>
      <c r="J518" s="1478"/>
      <c r="BB518" s="1477"/>
    </row>
    <row r="519">
      <c r="H519" s="1478"/>
      <c r="I519" s="1479"/>
      <c r="J519" s="1478"/>
      <c r="BB519" s="1477"/>
    </row>
    <row r="520">
      <c r="H520" s="1478"/>
      <c r="I520" s="1479"/>
      <c r="J520" s="1478"/>
      <c r="BB520" s="1477"/>
    </row>
    <row r="521">
      <c r="H521" s="1478"/>
      <c r="I521" s="1479"/>
      <c r="J521" s="1478"/>
      <c r="BB521" s="1477"/>
    </row>
    <row r="522">
      <c r="H522" s="1478"/>
      <c r="I522" s="1479"/>
      <c r="J522" s="1478"/>
      <c r="BB522" s="1477"/>
    </row>
    <row r="523">
      <c r="H523" s="1478"/>
      <c r="I523" s="1479"/>
      <c r="J523" s="1478"/>
      <c r="BB523" s="1477"/>
    </row>
    <row r="524">
      <c r="H524" s="1478"/>
      <c r="I524" s="1479"/>
      <c r="J524" s="1478"/>
      <c r="BB524" s="1477"/>
    </row>
    <row r="525">
      <c r="H525" s="1478"/>
      <c r="I525" s="1479"/>
      <c r="J525" s="1478"/>
      <c r="BB525" s="1477"/>
    </row>
    <row r="526">
      <c r="H526" s="1478"/>
      <c r="I526" s="1479"/>
      <c r="J526" s="1478"/>
      <c r="BB526" s="1477"/>
    </row>
    <row r="527">
      <c r="H527" s="1478"/>
      <c r="I527" s="1479"/>
      <c r="J527" s="1478"/>
      <c r="BB527" s="1477"/>
    </row>
    <row r="528">
      <c r="H528" s="1478"/>
      <c r="I528" s="1479"/>
      <c r="J528" s="1478"/>
      <c r="BB528" s="1477"/>
    </row>
    <row r="529">
      <c r="H529" s="1478"/>
      <c r="I529" s="1479"/>
      <c r="J529" s="1478"/>
      <c r="BB529" s="1477"/>
    </row>
    <row r="530">
      <c r="H530" s="1478"/>
      <c r="I530" s="1479"/>
      <c r="J530" s="1478"/>
      <c r="BB530" s="1477"/>
    </row>
    <row r="531">
      <c r="H531" s="1478"/>
      <c r="I531" s="1479"/>
      <c r="J531" s="1478"/>
      <c r="BB531" s="1477"/>
    </row>
    <row r="532">
      <c r="H532" s="1478"/>
      <c r="I532" s="1479"/>
      <c r="J532" s="1478"/>
      <c r="BB532" s="1477"/>
    </row>
    <row r="533">
      <c r="H533" s="1478"/>
      <c r="I533" s="1479"/>
      <c r="J533" s="1478"/>
      <c r="BB533" s="1477"/>
    </row>
    <row r="534">
      <c r="H534" s="1478"/>
      <c r="I534" s="1479"/>
      <c r="J534" s="1478"/>
      <c r="BB534" s="1477"/>
    </row>
    <row r="535">
      <c r="H535" s="1478"/>
      <c r="I535" s="1479"/>
      <c r="J535" s="1478"/>
      <c r="BB535" s="1477"/>
    </row>
    <row r="536">
      <c r="H536" s="1478"/>
      <c r="I536" s="1479"/>
      <c r="J536" s="1478"/>
      <c r="BB536" s="1477"/>
    </row>
    <row r="537">
      <c r="H537" s="1478"/>
      <c r="I537" s="1479"/>
      <c r="J537" s="1478"/>
      <c r="BB537" s="1477"/>
    </row>
    <row r="538">
      <c r="H538" s="1478"/>
      <c r="I538" s="1479"/>
      <c r="J538" s="1478"/>
      <c r="BB538" s="1477"/>
    </row>
    <row r="539">
      <c r="H539" s="1478"/>
      <c r="I539" s="1479"/>
      <c r="J539" s="1478"/>
      <c r="BB539" s="1477"/>
    </row>
    <row r="540">
      <c r="H540" s="1478"/>
      <c r="I540" s="1479"/>
      <c r="J540" s="1478"/>
      <c r="BB540" s="1477"/>
    </row>
    <row r="541">
      <c r="H541" s="1478"/>
      <c r="I541" s="1479"/>
      <c r="J541" s="1478"/>
      <c r="BB541" s="1477"/>
    </row>
    <row r="542">
      <c r="H542" s="1478"/>
      <c r="I542" s="1479"/>
      <c r="J542" s="1478"/>
      <c r="BB542" s="1477"/>
    </row>
    <row r="543">
      <c r="H543" s="1478"/>
      <c r="I543" s="1479"/>
      <c r="J543" s="1478"/>
      <c r="BB543" s="1477"/>
    </row>
    <row r="544">
      <c r="H544" s="1478"/>
      <c r="I544" s="1479"/>
      <c r="J544" s="1478"/>
      <c r="BB544" s="1477"/>
    </row>
    <row r="545">
      <c r="H545" s="1478"/>
      <c r="I545" s="1479"/>
      <c r="J545" s="1478"/>
      <c r="BB545" s="1477"/>
    </row>
    <row r="546">
      <c r="H546" s="1478"/>
      <c r="I546" s="1479"/>
      <c r="J546" s="1478"/>
      <c r="BB546" s="1477"/>
    </row>
    <row r="547">
      <c r="H547" s="1478"/>
      <c r="I547" s="1479"/>
      <c r="J547" s="1478"/>
      <c r="BB547" s="1477"/>
    </row>
    <row r="548">
      <c r="H548" s="1478"/>
      <c r="I548" s="1479"/>
      <c r="J548" s="1478"/>
      <c r="BB548" s="1477"/>
    </row>
    <row r="549">
      <c r="H549" s="1478"/>
      <c r="I549" s="1479"/>
      <c r="J549" s="1478"/>
      <c r="BB549" s="1477"/>
    </row>
    <row r="550">
      <c r="H550" s="1478"/>
      <c r="I550" s="1479"/>
      <c r="J550" s="1478"/>
      <c r="BB550" s="1477"/>
    </row>
    <row r="551">
      <c r="H551" s="1478"/>
      <c r="I551" s="1479"/>
      <c r="J551" s="1478"/>
      <c r="BB551" s="1477"/>
    </row>
    <row r="552">
      <c r="H552" s="1478"/>
      <c r="I552" s="1479"/>
      <c r="J552" s="1478"/>
      <c r="BB552" s="1477"/>
    </row>
    <row r="553">
      <c r="H553" s="1478"/>
      <c r="I553" s="1479"/>
      <c r="J553" s="1478"/>
      <c r="BB553" s="1477"/>
    </row>
    <row r="554">
      <c r="H554" s="1478"/>
      <c r="I554" s="1479"/>
      <c r="J554" s="1478"/>
      <c r="BB554" s="1477"/>
    </row>
    <row r="555">
      <c r="H555" s="1478"/>
      <c r="I555" s="1479"/>
      <c r="J555" s="1478"/>
      <c r="BB555" s="1477"/>
    </row>
    <row r="556">
      <c r="H556" s="1478"/>
      <c r="I556" s="1479"/>
      <c r="J556" s="1478"/>
      <c r="BB556" s="1477"/>
    </row>
    <row r="557">
      <c r="H557" s="1478"/>
      <c r="I557" s="1479"/>
      <c r="J557" s="1478"/>
      <c r="BB557" s="1477"/>
    </row>
    <row r="558">
      <c r="H558" s="1478"/>
      <c r="I558" s="1479"/>
      <c r="J558" s="1478"/>
      <c r="BB558" s="1477"/>
    </row>
    <row r="559">
      <c r="H559" s="1478"/>
      <c r="I559" s="1479"/>
      <c r="J559" s="1478"/>
      <c r="BB559" s="1477"/>
    </row>
    <row r="560">
      <c r="H560" s="1478"/>
      <c r="I560" s="1479"/>
      <c r="J560" s="1478"/>
      <c r="BB560" s="1477"/>
    </row>
    <row r="561">
      <c r="H561" s="1478"/>
      <c r="I561" s="1479"/>
      <c r="J561" s="1478"/>
      <c r="BB561" s="1477"/>
    </row>
    <row r="562">
      <c r="H562" s="1478"/>
      <c r="I562" s="1479"/>
      <c r="J562" s="1478"/>
      <c r="BB562" s="1477"/>
    </row>
    <row r="563">
      <c r="H563" s="1478"/>
      <c r="I563" s="1479"/>
      <c r="J563" s="1478"/>
      <c r="BB563" s="1477"/>
    </row>
    <row r="564">
      <c r="H564" s="1478"/>
      <c r="I564" s="1479"/>
      <c r="J564" s="1478"/>
      <c r="BB564" s="1477"/>
    </row>
    <row r="565">
      <c r="H565" s="1478"/>
      <c r="I565" s="1479"/>
      <c r="J565" s="1478"/>
      <c r="BB565" s="1477"/>
    </row>
    <row r="566">
      <c r="H566" s="1478"/>
      <c r="I566" s="1479"/>
      <c r="J566" s="1478"/>
      <c r="BB566" s="1477"/>
    </row>
    <row r="567">
      <c r="H567" s="1478"/>
      <c r="I567" s="1479"/>
      <c r="J567" s="1478"/>
      <c r="BB567" s="1477"/>
    </row>
    <row r="568">
      <c r="H568" s="1478"/>
      <c r="I568" s="1479"/>
      <c r="J568" s="1478"/>
      <c r="BB568" s="1477"/>
    </row>
    <row r="569">
      <c r="H569" s="1478"/>
      <c r="I569" s="1479"/>
      <c r="J569" s="1478"/>
      <c r="BB569" s="1477"/>
    </row>
    <row r="570">
      <c r="H570" s="1478"/>
      <c r="I570" s="1479"/>
      <c r="J570" s="1478"/>
      <c r="BB570" s="1477"/>
    </row>
    <row r="571">
      <c r="H571" s="1478"/>
      <c r="I571" s="1479"/>
      <c r="J571" s="1478"/>
      <c r="BB571" s="1477"/>
    </row>
    <row r="572">
      <c r="H572" s="1478"/>
      <c r="I572" s="1479"/>
      <c r="J572" s="1478"/>
      <c r="BB572" s="1477"/>
    </row>
    <row r="573">
      <c r="H573" s="1478"/>
      <c r="I573" s="1479"/>
      <c r="J573" s="1478"/>
      <c r="BB573" s="1477"/>
    </row>
    <row r="574">
      <c r="H574" s="1478"/>
      <c r="I574" s="1479"/>
      <c r="J574" s="1478"/>
      <c r="BB574" s="1477"/>
    </row>
    <row r="575">
      <c r="H575" s="1478"/>
      <c r="I575" s="1479"/>
      <c r="J575" s="1478"/>
      <c r="BB575" s="1477"/>
    </row>
    <row r="576">
      <c r="H576" s="1478"/>
      <c r="I576" s="1479"/>
      <c r="J576" s="1478"/>
      <c r="BB576" s="1477"/>
    </row>
    <row r="577">
      <c r="H577" s="1478"/>
      <c r="I577" s="1479"/>
      <c r="J577" s="1478"/>
      <c r="BB577" s="1477"/>
    </row>
    <row r="578">
      <c r="H578" s="1478"/>
      <c r="I578" s="1479"/>
      <c r="J578" s="1478"/>
      <c r="BB578" s="1477"/>
    </row>
    <row r="579">
      <c r="H579" s="1478"/>
      <c r="I579" s="1479"/>
      <c r="J579" s="1478"/>
      <c r="BB579" s="1477"/>
    </row>
    <row r="580">
      <c r="H580" s="1478"/>
      <c r="I580" s="1479"/>
      <c r="J580" s="1478"/>
      <c r="BB580" s="1477"/>
    </row>
    <row r="581">
      <c r="H581" s="1478"/>
      <c r="I581" s="1479"/>
      <c r="J581" s="1478"/>
      <c r="BB581" s="1477"/>
    </row>
    <row r="582">
      <c r="H582" s="1478"/>
      <c r="I582" s="1479"/>
      <c r="J582" s="1478"/>
      <c r="BB582" s="1477"/>
    </row>
    <row r="583">
      <c r="H583" s="1478"/>
      <c r="I583" s="1479"/>
      <c r="J583" s="1478"/>
      <c r="BB583" s="1477"/>
    </row>
    <row r="584">
      <c r="H584" s="1478"/>
      <c r="I584" s="1479"/>
      <c r="J584" s="1478"/>
      <c r="BB584" s="1477"/>
    </row>
    <row r="585">
      <c r="H585" s="1478"/>
      <c r="I585" s="1479"/>
      <c r="J585" s="1478"/>
      <c r="BB585" s="1477"/>
    </row>
    <row r="586">
      <c r="H586" s="1478"/>
      <c r="I586" s="1479"/>
      <c r="J586" s="1478"/>
      <c r="BB586" s="1477"/>
    </row>
    <row r="587">
      <c r="H587" s="1478"/>
      <c r="I587" s="1479"/>
      <c r="J587" s="1478"/>
      <c r="BB587" s="1477"/>
    </row>
    <row r="588">
      <c r="H588" s="1478"/>
      <c r="I588" s="1479"/>
      <c r="J588" s="1478"/>
      <c r="BB588" s="1477"/>
    </row>
    <row r="589">
      <c r="H589" s="1478"/>
      <c r="I589" s="1479"/>
      <c r="J589" s="1478"/>
      <c r="BB589" s="1477"/>
    </row>
    <row r="590">
      <c r="H590" s="1478"/>
      <c r="I590" s="1479"/>
      <c r="J590" s="1478"/>
      <c r="BB590" s="1477"/>
    </row>
    <row r="591">
      <c r="H591" s="1478"/>
      <c r="I591" s="1479"/>
      <c r="J591" s="1478"/>
      <c r="BB591" s="1477"/>
    </row>
    <row r="592">
      <c r="H592" s="1478"/>
      <c r="I592" s="1479"/>
      <c r="J592" s="1478"/>
      <c r="BB592" s="1477"/>
    </row>
    <row r="593">
      <c r="H593" s="1478"/>
      <c r="I593" s="1479"/>
      <c r="J593" s="1478"/>
      <c r="BB593" s="1477"/>
    </row>
    <row r="594">
      <c r="H594" s="1478"/>
      <c r="I594" s="1479"/>
      <c r="J594" s="1478"/>
      <c r="BB594" s="1477"/>
    </row>
    <row r="595">
      <c r="H595" s="1478"/>
      <c r="I595" s="1479"/>
      <c r="J595" s="1478"/>
      <c r="BB595" s="1477"/>
    </row>
    <row r="596">
      <c r="H596" s="1478"/>
      <c r="I596" s="1479"/>
      <c r="J596" s="1478"/>
      <c r="BB596" s="1477"/>
    </row>
    <row r="597">
      <c r="H597" s="1478"/>
      <c r="I597" s="1479"/>
      <c r="J597" s="1478"/>
      <c r="BB597" s="1477"/>
    </row>
    <row r="598">
      <c r="H598" s="1478"/>
      <c r="I598" s="1479"/>
      <c r="J598" s="1478"/>
      <c r="BB598" s="1477"/>
    </row>
    <row r="599">
      <c r="H599" s="1478"/>
      <c r="I599" s="1479"/>
      <c r="J599" s="1478"/>
      <c r="BB599" s="1477"/>
    </row>
    <row r="600">
      <c r="H600" s="1478"/>
      <c r="I600" s="1479"/>
      <c r="J600" s="1478"/>
      <c r="BB600" s="1477"/>
    </row>
    <row r="601">
      <c r="H601" s="1478"/>
      <c r="I601" s="1479"/>
      <c r="J601" s="1478"/>
      <c r="BB601" s="1477"/>
    </row>
    <row r="602">
      <c r="H602" s="1478"/>
      <c r="I602" s="1479"/>
      <c r="J602" s="1478"/>
      <c r="BB602" s="1477"/>
    </row>
    <row r="603">
      <c r="H603" s="1478"/>
      <c r="I603" s="1479"/>
      <c r="J603" s="1478"/>
      <c r="BB603" s="1477"/>
    </row>
    <row r="604">
      <c r="H604" s="1478"/>
      <c r="I604" s="1479"/>
      <c r="J604" s="1478"/>
      <c r="BB604" s="1477"/>
    </row>
    <row r="605">
      <c r="H605" s="1478"/>
      <c r="I605" s="1479"/>
      <c r="J605" s="1478"/>
      <c r="BB605" s="1477"/>
    </row>
    <row r="606">
      <c r="H606" s="1478"/>
      <c r="I606" s="1479"/>
      <c r="J606" s="1478"/>
      <c r="BB606" s="1477"/>
    </row>
    <row r="607">
      <c r="H607" s="1478"/>
      <c r="I607" s="1479"/>
      <c r="J607" s="1478"/>
      <c r="BB607" s="1477"/>
    </row>
    <row r="608">
      <c r="H608" s="1478"/>
      <c r="I608" s="1479"/>
      <c r="J608" s="1478"/>
      <c r="BB608" s="1477"/>
    </row>
    <row r="609">
      <c r="H609" s="1478"/>
      <c r="I609" s="1479"/>
      <c r="J609" s="1478"/>
      <c r="BB609" s="1477"/>
    </row>
    <row r="610">
      <c r="H610" s="1478"/>
      <c r="I610" s="1479"/>
      <c r="J610" s="1478"/>
      <c r="BB610" s="1477"/>
    </row>
    <row r="611">
      <c r="H611" s="1478"/>
      <c r="I611" s="1479"/>
      <c r="J611" s="1478"/>
      <c r="BB611" s="1477"/>
    </row>
    <row r="612">
      <c r="H612" s="1478"/>
      <c r="I612" s="1479"/>
      <c r="J612" s="1478"/>
      <c r="BB612" s="1477"/>
    </row>
    <row r="613">
      <c r="H613" s="1478"/>
      <c r="I613" s="1479"/>
      <c r="J613" s="1478"/>
      <c r="BB613" s="1477"/>
    </row>
    <row r="614">
      <c r="H614" s="1478"/>
      <c r="I614" s="1479"/>
      <c r="J614" s="1478"/>
      <c r="BB614" s="1477"/>
    </row>
    <row r="615">
      <c r="H615" s="1478"/>
      <c r="I615" s="1479"/>
      <c r="J615" s="1478"/>
      <c r="BB615" s="1477"/>
    </row>
    <row r="616">
      <c r="H616" s="1478"/>
      <c r="I616" s="1479"/>
      <c r="J616" s="1478"/>
      <c r="BB616" s="1477"/>
    </row>
    <row r="617">
      <c r="H617" s="1478"/>
      <c r="I617" s="1479"/>
      <c r="J617" s="1478"/>
      <c r="BB617" s="1477"/>
    </row>
    <row r="618">
      <c r="H618" s="1478"/>
      <c r="I618" s="1479"/>
      <c r="J618" s="1478"/>
      <c r="BB618" s="1477"/>
    </row>
    <row r="619">
      <c r="H619" s="1478"/>
      <c r="I619" s="1479"/>
      <c r="J619" s="1478"/>
      <c r="BB619" s="1477"/>
    </row>
    <row r="620">
      <c r="H620" s="1478"/>
      <c r="I620" s="1479"/>
      <c r="J620" s="1478"/>
      <c r="BB620" s="1477"/>
    </row>
    <row r="621">
      <c r="H621" s="1478"/>
      <c r="I621" s="1479"/>
      <c r="J621" s="1478"/>
      <c r="BB621" s="1477"/>
    </row>
    <row r="622">
      <c r="H622" s="1478"/>
      <c r="I622" s="1479"/>
      <c r="J622" s="1478"/>
      <c r="BB622" s="1477"/>
    </row>
    <row r="623">
      <c r="H623" s="1478"/>
      <c r="I623" s="1479"/>
      <c r="J623" s="1478"/>
      <c r="BB623" s="1477"/>
    </row>
    <row r="624">
      <c r="H624" s="1478"/>
      <c r="I624" s="1479"/>
      <c r="J624" s="1478"/>
      <c r="BB624" s="1477"/>
    </row>
    <row r="625">
      <c r="H625" s="1478"/>
      <c r="I625" s="1479"/>
      <c r="J625" s="1478"/>
      <c r="BB625" s="1477"/>
    </row>
    <row r="626">
      <c r="H626" s="1478"/>
      <c r="I626" s="1479"/>
      <c r="J626" s="1478"/>
      <c r="BB626" s="1477"/>
    </row>
    <row r="627">
      <c r="H627" s="1478"/>
      <c r="I627" s="1479"/>
      <c r="J627" s="1478"/>
      <c r="BB627" s="1477"/>
    </row>
    <row r="628">
      <c r="H628" s="1478"/>
      <c r="I628" s="1479"/>
      <c r="J628" s="1478"/>
      <c r="BB628" s="1477"/>
    </row>
    <row r="629">
      <c r="H629" s="1478"/>
      <c r="I629" s="1479"/>
      <c r="J629" s="1478"/>
      <c r="BB629" s="1477"/>
    </row>
    <row r="630">
      <c r="H630" s="1478"/>
      <c r="I630" s="1479"/>
      <c r="J630" s="1478"/>
      <c r="BB630" s="1477"/>
    </row>
    <row r="631">
      <c r="H631" s="1478"/>
      <c r="I631" s="1479"/>
      <c r="J631" s="1478"/>
      <c r="BB631" s="1477"/>
    </row>
    <row r="632">
      <c r="H632" s="1478"/>
      <c r="I632" s="1479"/>
      <c r="J632" s="1478"/>
      <c r="BB632" s="1477"/>
    </row>
    <row r="633">
      <c r="H633" s="1478"/>
      <c r="I633" s="1479"/>
      <c r="J633" s="1478"/>
      <c r="BB633" s="1477"/>
    </row>
    <row r="634">
      <c r="H634" s="1478"/>
      <c r="I634" s="1479"/>
      <c r="J634" s="1478"/>
      <c r="BB634" s="1477"/>
    </row>
    <row r="635">
      <c r="H635" s="1478"/>
      <c r="I635" s="1479"/>
      <c r="J635" s="1478"/>
      <c r="BB635" s="1477"/>
    </row>
    <row r="636">
      <c r="H636" s="1478"/>
      <c r="I636" s="1479"/>
      <c r="J636" s="1478"/>
      <c r="BB636" s="1477"/>
    </row>
    <row r="637">
      <c r="H637" s="1478"/>
      <c r="I637" s="1479"/>
      <c r="J637" s="1478"/>
      <c r="BB637" s="1477"/>
    </row>
    <row r="638">
      <c r="H638" s="1478"/>
      <c r="I638" s="1479"/>
      <c r="J638" s="1478"/>
      <c r="BB638" s="1477"/>
    </row>
    <row r="639">
      <c r="H639" s="1478"/>
      <c r="I639" s="1479"/>
      <c r="J639" s="1478"/>
      <c r="BB639" s="1477"/>
    </row>
    <row r="640">
      <c r="H640" s="1478"/>
      <c r="I640" s="1479"/>
      <c r="J640" s="1478"/>
      <c r="BB640" s="1477"/>
    </row>
    <row r="641">
      <c r="H641" s="1478"/>
      <c r="I641" s="1479"/>
      <c r="J641" s="1478"/>
      <c r="BB641" s="1477"/>
    </row>
    <row r="642">
      <c r="H642" s="1478"/>
      <c r="I642" s="1479"/>
      <c r="J642" s="1478"/>
      <c r="BB642" s="1477"/>
    </row>
    <row r="643">
      <c r="H643" s="1478"/>
      <c r="I643" s="1479"/>
      <c r="J643" s="1478"/>
      <c r="BB643" s="1477"/>
    </row>
    <row r="644">
      <c r="H644" s="1478"/>
      <c r="I644" s="1479"/>
      <c r="J644" s="1478"/>
      <c r="BB644" s="1477"/>
    </row>
    <row r="645">
      <c r="H645" s="1478"/>
      <c r="I645" s="1479"/>
      <c r="J645" s="1478"/>
      <c r="BB645" s="1477"/>
    </row>
    <row r="646">
      <c r="H646" s="1478"/>
      <c r="I646" s="1479"/>
      <c r="J646" s="1478"/>
      <c r="BB646" s="1477"/>
    </row>
    <row r="647">
      <c r="H647" s="1478"/>
      <c r="I647" s="1479"/>
      <c r="J647" s="1478"/>
      <c r="BB647" s="1477"/>
    </row>
    <row r="648">
      <c r="H648" s="1478"/>
      <c r="I648" s="1479"/>
      <c r="J648" s="1478"/>
      <c r="BB648" s="1477"/>
    </row>
    <row r="649">
      <c r="H649" s="1478"/>
      <c r="I649" s="1479"/>
      <c r="J649" s="1478"/>
      <c r="BB649" s="1477"/>
    </row>
    <row r="650">
      <c r="H650" s="1478"/>
      <c r="I650" s="1479"/>
      <c r="J650" s="1478"/>
      <c r="BB650" s="1477"/>
    </row>
    <row r="651">
      <c r="H651" s="1478"/>
      <c r="I651" s="1479"/>
      <c r="J651" s="1478"/>
      <c r="BB651" s="1477"/>
    </row>
    <row r="652">
      <c r="H652" s="1478"/>
      <c r="I652" s="1479"/>
      <c r="J652" s="1478"/>
      <c r="BB652" s="1477"/>
    </row>
    <row r="653">
      <c r="H653" s="1478"/>
      <c r="I653" s="1479"/>
      <c r="J653" s="1478"/>
      <c r="BB653" s="1477"/>
    </row>
    <row r="654">
      <c r="H654" s="1478"/>
      <c r="I654" s="1479"/>
      <c r="J654" s="1478"/>
      <c r="BB654" s="1477"/>
    </row>
    <row r="655">
      <c r="H655" s="1478"/>
      <c r="I655" s="1479"/>
      <c r="J655" s="1478"/>
      <c r="BB655" s="1477"/>
    </row>
    <row r="656">
      <c r="H656" s="1478"/>
      <c r="I656" s="1479"/>
      <c r="J656" s="1478"/>
      <c r="BB656" s="1477"/>
    </row>
    <row r="657">
      <c r="H657" s="1478"/>
      <c r="I657" s="1479"/>
      <c r="J657" s="1478"/>
      <c r="BB657" s="1477"/>
    </row>
    <row r="658">
      <c r="H658" s="1478"/>
      <c r="I658" s="1479"/>
      <c r="J658" s="1478"/>
      <c r="BB658" s="1477"/>
    </row>
    <row r="659">
      <c r="H659" s="1478"/>
      <c r="I659" s="1479"/>
      <c r="J659" s="1478"/>
      <c r="BB659" s="1477"/>
    </row>
    <row r="660">
      <c r="H660" s="1478"/>
      <c r="I660" s="1479"/>
      <c r="J660" s="1478"/>
      <c r="BB660" s="1477"/>
    </row>
    <row r="661">
      <c r="H661" s="1478"/>
      <c r="I661" s="1479"/>
      <c r="J661" s="1478"/>
      <c r="BB661" s="1477"/>
    </row>
    <row r="662">
      <c r="H662" s="1478"/>
      <c r="I662" s="1479"/>
      <c r="J662" s="1478"/>
      <c r="BB662" s="1477"/>
    </row>
    <row r="663">
      <c r="H663" s="1478"/>
      <c r="I663" s="1479"/>
      <c r="J663" s="1478"/>
      <c r="BB663" s="1477"/>
    </row>
    <row r="664">
      <c r="H664" s="1478"/>
      <c r="I664" s="1479"/>
      <c r="J664" s="1478"/>
      <c r="BB664" s="1477"/>
    </row>
    <row r="665">
      <c r="H665" s="1478"/>
      <c r="I665" s="1479"/>
      <c r="J665" s="1478"/>
      <c r="BB665" s="1477"/>
    </row>
    <row r="666">
      <c r="H666" s="1478"/>
      <c r="I666" s="1479"/>
      <c r="J666" s="1478"/>
      <c r="BB666" s="1477"/>
    </row>
    <row r="667">
      <c r="H667" s="1478"/>
      <c r="I667" s="1479"/>
      <c r="J667" s="1478"/>
      <c r="BB667" s="1477"/>
    </row>
    <row r="668">
      <c r="H668" s="1478"/>
      <c r="I668" s="1479"/>
      <c r="J668" s="1478"/>
      <c r="BB668" s="1477"/>
    </row>
    <row r="669">
      <c r="H669" s="1478"/>
      <c r="I669" s="1479"/>
      <c r="J669" s="1478"/>
      <c r="BB669" s="1477"/>
    </row>
    <row r="670">
      <c r="H670" s="1478"/>
      <c r="I670" s="1479"/>
      <c r="J670" s="1478"/>
      <c r="BB670" s="1477"/>
    </row>
    <row r="671">
      <c r="H671" s="1478"/>
      <c r="I671" s="1479"/>
      <c r="J671" s="1478"/>
      <c r="BB671" s="1477"/>
    </row>
    <row r="672">
      <c r="H672" s="1478"/>
      <c r="I672" s="1479"/>
      <c r="J672" s="1478"/>
      <c r="BB672" s="1477"/>
    </row>
    <row r="673">
      <c r="H673" s="1478"/>
      <c r="I673" s="1479"/>
      <c r="J673" s="1478"/>
      <c r="BB673" s="1477"/>
    </row>
    <row r="674">
      <c r="H674" s="1478"/>
      <c r="I674" s="1479"/>
      <c r="J674" s="1478"/>
      <c r="BB674" s="1477"/>
    </row>
    <row r="675">
      <c r="H675" s="1478"/>
      <c r="I675" s="1479"/>
      <c r="J675" s="1478"/>
      <c r="BB675" s="1477"/>
    </row>
    <row r="676">
      <c r="H676" s="1478"/>
      <c r="I676" s="1479"/>
      <c r="J676" s="1478"/>
      <c r="BB676" s="1477"/>
    </row>
    <row r="677">
      <c r="H677" s="1478"/>
      <c r="I677" s="1479"/>
      <c r="J677" s="1478"/>
      <c r="BB677" s="1477"/>
    </row>
    <row r="678">
      <c r="H678" s="1478"/>
      <c r="I678" s="1479"/>
      <c r="J678" s="1478"/>
      <c r="BB678" s="1477"/>
    </row>
    <row r="679">
      <c r="H679" s="1478"/>
      <c r="I679" s="1479"/>
      <c r="J679" s="1478"/>
      <c r="BB679" s="1477"/>
    </row>
    <row r="680">
      <c r="H680" s="1478"/>
      <c r="I680" s="1479"/>
      <c r="J680" s="1478"/>
      <c r="BB680" s="1477"/>
    </row>
    <row r="681">
      <c r="H681" s="1478"/>
      <c r="I681" s="1479"/>
      <c r="J681" s="1478"/>
      <c r="BB681" s="1477"/>
    </row>
    <row r="682">
      <c r="H682" s="1478"/>
      <c r="I682" s="1479"/>
      <c r="J682" s="1478"/>
      <c r="BB682" s="1477"/>
    </row>
    <row r="683">
      <c r="H683" s="1478"/>
      <c r="I683" s="1479"/>
      <c r="J683" s="1478"/>
      <c r="BB683" s="1477"/>
    </row>
    <row r="684">
      <c r="H684" s="1478"/>
      <c r="I684" s="1479"/>
      <c r="J684" s="1478"/>
      <c r="BB684" s="1477"/>
    </row>
    <row r="685">
      <c r="H685" s="1478"/>
      <c r="I685" s="1479"/>
      <c r="J685" s="1478"/>
      <c r="BB685" s="1477"/>
    </row>
    <row r="686">
      <c r="H686" s="1478"/>
      <c r="I686" s="1479"/>
      <c r="J686" s="1478"/>
      <c r="BB686" s="1477"/>
    </row>
    <row r="687">
      <c r="H687" s="1478"/>
      <c r="I687" s="1479"/>
      <c r="J687" s="1478"/>
      <c r="BB687" s="1477"/>
    </row>
    <row r="688">
      <c r="H688" s="1478"/>
      <c r="I688" s="1479"/>
      <c r="J688" s="1478"/>
      <c r="BB688" s="1477"/>
    </row>
    <row r="689">
      <c r="H689" s="1478"/>
      <c r="I689" s="1479"/>
      <c r="J689" s="1478"/>
      <c r="BB689" s="1477"/>
    </row>
    <row r="690">
      <c r="H690" s="1478"/>
      <c r="I690" s="1479"/>
      <c r="J690" s="1478"/>
      <c r="BB690" s="1477"/>
    </row>
    <row r="691">
      <c r="H691" s="1478"/>
      <c r="I691" s="1479"/>
      <c r="J691" s="1478"/>
      <c r="BB691" s="1477"/>
    </row>
    <row r="692">
      <c r="H692" s="1478"/>
      <c r="I692" s="1479"/>
      <c r="J692" s="1478"/>
      <c r="BB692" s="1477"/>
    </row>
    <row r="693">
      <c r="H693" s="1478"/>
      <c r="I693" s="1479"/>
      <c r="J693" s="1478"/>
      <c r="BB693" s="1477"/>
    </row>
    <row r="694">
      <c r="H694" s="1478"/>
      <c r="I694" s="1479"/>
      <c r="J694" s="1478"/>
      <c r="BB694" s="1477"/>
    </row>
    <row r="695">
      <c r="H695" s="1478"/>
      <c r="I695" s="1479"/>
      <c r="J695" s="1478"/>
      <c r="BB695" s="1477"/>
    </row>
    <row r="696">
      <c r="H696" s="1478"/>
      <c r="I696" s="1479"/>
      <c r="J696" s="1478"/>
      <c r="BB696" s="1477"/>
    </row>
    <row r="697">
      <c r="H697" s="1478"/>
      <c r="I697" s="1479"/>
      <c r="J697" s="1478"/>
      <c r="BB697" s="1477"/>
    </row>
    <row r="698">
      <c r="H698" s="1478"/>
      <c r="I698" s="1479"/>
      <c r="J698" s="1478"/>
      <c r="BB698" s="1477"/>
    </row>
    <row r="699">
      <c r="H699" s="1478"/>
      <c r="I699" s="1479"/>
      <c r="J699" s="1478"/>
      <c r="BB699" s="1477"/>
    </row>
    <row r="700">
      <c r="H700" s="1478"/>
      <c r="I700" s="1479"/>
      <c r="J700" s="1478"/>
      <c r="BB700" s="1477"/>
    </row>
    <row r="701">
      <c r="H701" s="1478"/>
      <c r="I701" s="1479"/>
      <c r="J701" s="1478"/>
      <c r="BB701" s="1477"/>
    </row>
    <row r="702">
      <c r="H702" s="1478"/>
      <c r="I702" s="1479"/>
      <c r="J702" s="1478"/>
      <c r="BB702" s="1477"/>
    </row>
    <row r="703">
      <c r="H703" s="1478"/>
      <c r="I703" s="1479"/>
      <c r="J703" s="1478"/>
      <c r="BB703" s="1477"/>
    </row>
    <row r="704">
      <c r="H704" s="1478"/>
      <c r="I704" s="1479"/>
      <c r="J704" s="1478"/>
      <c r="BB704" s="1477"/>
    </row>
    <row r="705">
      <c r="H705" s="1478"/>
      <c r="I705" s="1479"/>
      <c r="J705" s="1478"/>
      <c r="BB705" s="1477"/>
    </row>
    <row r="706">
      <c r="H706" s="1478"/>
      <c r="I706" s="1479"/>
      <c r="J706" s="1478"/>
      <c r="BB706" s="1477"/>
    </row>
    <row r="707">
      <c r="H707" s="1478"/>
      <c r="I707" s="1479"/>
      <c r="J707" s="1478"/>
      <c r="BB707" s="1477"/>
    </row>
    <row r="708">
      <c r="H708" s="1478"/>
      <c r="I708" s="1479"/>
      <c r="J708" s="1478"/>
      <c r="BB708" s="1477"/>
    </row>
    <row r="709">
      <c r="H709" s="1478"/>
      <c r="I709" s="1479"/>
      <c r="J709" s="1478"/>
      <c r="BB709" s="1477"/>
    </row>
    <row r="710">
      <c r="H710" s="1478"/>
      <c r="I710" s="1479"/>
      <c r="J710" s="1478"/>
      <c r="BB710" s="1477"/>
    </row>
    <row r="711">
      <c r="H711" s="1478"/>
      <c r="I711" s="1479"/>
      <c r="J711" s="1478"/>
      <c r="BB711" s="1477"/>
    </row>
    <row r="712">
      <c r="H712" s="1478"/>
      <c r="I712" s="1479"/>
      <c r="J712" s="1478"/>
      <c r="BB712" s="1477"/>
    </row>
    <row r="713">
      <c r="H713" s="1478"/>
      <c r="I713" s="1479"/>
      <c r="J713" s="1478"/>
      <c r="BB713" s="1477"/>
    </row>
    <row r="714">
      <c r="H714" s="1478"/>
      <c r="I714" s="1479"/>
      <c r="J714" s="1478"/>
      <c r="BB714" s="1477"/>
    </row>
    <row r="715">
      <c r="H715" s="1478"/>
      <c r="I715" s="1479"/>
      <c r="J715" s="1478"/>
      <c r="BB715" s="1477"/>
    </row>
    <row r="716">
      <c r="H716" s="1478"/>
      <c r="I716" s="1479"/>
      <c r="J716" s="1478"/>
      <c r="BB716" s="1477"/>
    </row>
    <row r="717">
      <c r="H717" s="1478"/>
      <c r="I717" s="1479"/>
      <c r="J717" s="1478"/>
      <c r="BB717" s="1477"/>
    </row>
    <row r="718">
      <c r="H718" s="1478"/>
      <c r="I718" s="1479"/>
      <c r="J718" s="1478"/>
      <c r="BB718" s="1477"/>
    </row>
    <row r="719">
      <c r="H719" s="1478"/>
      <c r="I719" s="1479"/>
      <c r="J719" s="1478"/>
      <c r="BB719" s="1477"/>
    </row>
    <row r="720">
      <c r="H720" s="1478"/>
      <c r="I720" s="1479"/>
      <c r="J720" s="1478"/>
      <c r="BB720" s="1477"/>
    </row>
    <row r="721">
      <c r="H721" s="1478"/>
      <c r="I721" s="1479"/>
      <c r="J721" s="1478"/>
      <c r="BB721" s="1477"/>
    </row>
    <row r="722">
      <c r="H722" s="1478"/>
      <c r="I722" s="1479"/>
      <c r="J722" s="1478"/>
      <c r="BB722" s="1477"/>
    </row>
    <row r="723">
      <c r="H723" s="1478"/>
      <c r="I723" s="1479"/>
      <c r="J723" s="1478"/>
      <c r="BB723" s="1477"/>
    </row>
    <row r="724">
      <c r="H724" s="1478"/>
      <c r="I724" s="1479"/>
      <c r="J724" s="1478"/>
      <c r="BB724" s="1477"/>
    </row>
    <row r="725">
      <c r="H725" s="1478"/>
      <c r="I725" s="1479"/>
      <c r="J725" s="1478"/>
      <c r="BB725" s="1477"/>
    </row>
    <row r="726">
      <c r="H726" s="1478"/>
      <c r="I726" s="1479"/>
      <c r="J726" s="1478"/>
      <c r="BB726" s="1477"/>
    </row>
    <row r="727">
      <c r="H727" s="1478"/>
      <c r="I727" s="1479"/>
      <c r="J727" s="1478"/>
      <c r="BB727" s="1477"/>
    </row>
    <row r="728">
      <c r="H728" s="1478"/>
      <c r="I728" s="1479"/>
      <c r="J728" s="1478"/>
      <c r="BB728" s="1477"/>
    </row>
    <row r="729">
      <c r="H729" s="1478"/>
      <c r="I729" s="1479"/>
      <c r="J729" s="1478"/>
      <c r="BB729" s="1477"/>
    </row>
    <row r="730">
      <c r="H730" s="1478"/>
      <c r="I730" s="1479"/>
      <c r="J730" s="1478"/>
      <c r="BB730" s="1477"/>
    </row>
    <row r="731">
      <c r="H731" s="1478"/>
      <c r="I731" s="1479"/>
      <c r="J731" s="1478"/>
      <c r="BB731" s="1477"/>
    </row>
    <row r="732">
      <c r="H732" s="1478"/>
      <c r="I732" s="1479"/>
      <c r="J732" s="1478"/>
      <c r="BB732" s="1477"/>
    </row>
    <row r="733">
      <c r="H733" s="1478"/>
      <c r="I733" s="1479"/>
      <c r="J733" s="1478"/>
      <c r="BB733" s="1477"/>
    </row>
    <row r="734">
      <c r="H734" s="1478"/>
      <c r="I734" s="1479"/>
      <c r="J734" s="1478"/>
      <c r="BB734" s="1477"/>
    </row>
    <row r="735">
      <c r="H735" s="1478"/>
      <c r="I735" s="1479"/>
      <c r="J735" s="1478"/>
      <c r="BB735" s="1477"/>
    </row>
    <row r="736">
      <c r="H736" s="1478"/>
      <c r="I736" s="1479"/>
      <c r="J736" s="1478"/>
      <c r="BB736" s="1477"/>
    </row>
    <row r="737">
      <c r="H737" s="1478"/>
      <c r="I737" s="1479"/>
      <c r="J737" s="1478"/>
      <c r="BB737" s="1477"/>
    </row>
    <row r="738">
      <c r="H738" s="1478"/>
      <c r="I738" s="1479"/>
      <c r="J738" s="1478"/>
      <c r="BB738" s="1477"/>
    </row>
    <row r="739">
      <c r="H739" s="1478"/>
      <c r="I739" s="1479"/>
      <c r="J739" s="1478"/>
      <c r="BB739" s="1477"/>
    </row>
    <row r="740">
      <c r="H740" s="1478"/>
      <c r="I740" s="1479"/>
      <c r="J740" s="1478"/>
      <c r="BB740" s="1477"/>
    </row>
    <row r="741">
      <c r="H741" s="1478"/>
      <c r="I741" s="1479"/>
      <c r="J741" s="1478"/>
      <c r="BB741" s="1477"/>
    </row>
    <row r="742">
      <c r="H742" s="1478"/>
      <c r="I742" s="1479"/>
      <c r="J742" s="1478"/>
      <c r="BB742" s="1477"/>
    </row>
    <row r="743">
      <c r="H743" s="1478"/>
      <c r="I743" s="1479"/>
      <c r="J743" s="1478"/>
      <c r="BB743" s="1477"/>
    </row>
    <row r="744">
      <c r="H744" s="1478"/>
      <c r="I744" s="1479"/>
      <c r="J744" s="1478"/>
      <c r="BB744" s="1477"/>
    </row>
    <row r="745">
      <c r="H745" s="1478"/>
      <c r="I745" s="1479"/>
      <c r="J745" s="1478"/>
      <c r="BB745" s="1477"/>
    </row>
    <row r="746">
      <c r="H746" s="1478"/>
      <c r="I746" s="1479"/>
      <c r="J746" s="1478"/>
      <c r="BB746" s="1477"/>
    </row>
    <row r="747">
      <c r="H747" s="1478"/>
      <c r="I747" s="1479"/>
      <c r="J747" s="1478"/>
      <c r="BB747" s="1477"/>
    </row>
    <row r="748">
      <c r="H748" s="1478"/>
      <c r="I748" s="1479"/>
      <c r="J748" s="1478"/>
      <c r="BB748" s="1477"/>
    </row>
    <row r="749">
      <c r="H749" s="1478"/>
      <c r="I749" s="1479"/>
      <c r="J749" s="1478"/>
      <c r="BB749" s="1477"/>
    </row>
    <row r="750">
      <c r="H750" s="1478"/>
      <c r="I750" s="1479"/>
      <c r="J750" s="1478"/>
      <c r="BB750" s="1477"/>
    </row>
    <row r="751">
      <c r="H751" s="1478"/>
      <c r="I751" s="1479"/>
      <c r="J751" s="1478"/>
      <c r="BB751" s="1477"/>
    </row>
    <row r="752">
      <c r="H752" s="1478"/>
      <c r="I752" s="1479"/>
      <c r="J752" s="1478"/>
      <c r="BB752" s="1477"/>
    </row>
    <row r="753">
      <c r="H753" s="1478"/>
      <c r="I753" s="1479"/>
      <c r="J753" s="1478"/>
      <c r="BB753" s="1477"/>
    </row>
    <row r="754">
      <c r="H754" s="1478"/>
      <c r="I754" s="1479"/>
      <c r="J754" s="1478"/>
      <c r="BB754" s="1477"/>
    </row>
    <row r="755">
      <c r="H755" s="1478"/>
      <c r="I755" s="1479"/>
      <c r="J755" s="1478"/>
      <c r="BB755" s="1477"/>
    </row>
    <row r="756">
      <c r="H756" s="1478"/>
      <c r="I756" s="1479"/>
      <c r="J756" s="1478"/>
      <c r="BB756" s="1477"/>
    </row>
    <row r="757">
      <c r="H757" s="1478"/>
      <c r="I757" s="1479"/>
      <c r="J757" s="1478"/>
      <c r="BB757" s="1477"/>
    </row>
    <row r="758">
      <c r="H758" s="1478"/>
      <c r="I758" s="1479"/>
      <c r="J758" s="1478"/>
      <c r="BB758" s="1477"/>
    </row>
    <row r="759">
      <c r="H759" s="1478"/>
      <c r="I759" s="1479"/>
      <c r="J759" s="1478"/>
      <c r="BB759" s="1477"/>
    </row>
    <row r="760">
      <c r="H760" s="1478"/>
      <c r="I760" s="1479"/>
      <c r="J760" s="1478"/>
      <c r="BB760" s="1477"/>
    </row>
    <row r="761">
      <c r="H761" s="1478"/>
      <c r="I761" s="1479"/>
      <c r="J761" s="1478"/>
      <c r="BB761" s="1477"/>
    </row>
    <row r="762">
      <c r="H762" s="1478"/>
      <c r="I762" s="1479"/>
      <c r="J762" s="1478"/>
      <c r="BB762" s="1477"/>
    </row>
    <row r="763">
      <c r="H763" s="1478"/>
      <c r="I763" s="1479"/>
      <c r="J763" s="1478"/>
      <c r="BB763" s="1477"/>
    </row>
    <row r="764">
      <c r="H764" s="1478"/>
      <c r="I764" s="1479"/>
      <c r="J764" s="1478"/>
      <c r="BB764" s="1477"/>
    </row>
    <row r="765">
      <c r="H765" s="1478"/>
      <c r="I765" s="1479"/>
      <c r="J765" s="1478"/>
      <c r="BB765" s="1477"/>
    </row>
    <row r="766">
      <c r="H766" s="1478"/>
      <c r="I766" s="1479"/>
      <c r="J766" s="1478"/>
      <c r="BB766" s="1477"/>
    </row>
    <row r="767">
      <c r="H767" s="1478"/>
      <c r="I767" s="1479"/>
      <c r="J767" s="1478"/>
      <c r="BB767" s="1477"/>
    </row>
    <row r="768">
      <c r="H768" s="1478"/>
      <c r="I768" s="1479"/>
      <c r="J768" s="1478"/>
      <c r="BB768" s="1477"/>
    </row>
    <row r="769">
      <c r="H769" s="1478"/>
      <c r="I769" s="1479"/>
      <c r="J769" s="1478"/>
      <c r="BB769" s="1477"/>
    </row>
    <row r="770">
      <c r="H770" s="1478"/>
      <c r="I770" s="1479"/>
      <c r="J770" s="1478"/>
      <c r="BB770" s="1477"/>
    </row>
    <row r="771">
      <c r="H771" s="1478"/>
      <c r="I771" s="1479"/>
      <c r="J771" s="1478"/>
      <c r="BB771" s="1477"/>
    </row>
    <row r="772">
      <c r="H772" s="1478"/>
      <c r="I772" s="1479"/>
      <c r="J772" s="1478"/>
      <c r="BB772" s="1477"/>
    </row>
    <row r="773">
      <c r="H773" s="1478"/>
      <c r="I773" s="1479"/>
      <c r="J773" s="1478"/>
      <c r="BB773" s="1477"/>
    </row>
    <row r="774">
      <c r="H774" s="1478"/>
      <c r="I774" s="1479"/>
      <c r="J774" s="1478"/>
      <c r="BB774" s="1477"/>
    </row>
    <row r="775">
      <c r="H775" s="1478"/>
      <c r="I775" s="1479"/>
      <c r="J775" s="1478"/>
      <c r="BB775" s="1477"/>
    </row>
    <row r="776">
      <c r="H776" s="1478"/>
      <c r="I776" s="1479"/>
      <c r="J776" s="1478"/>
      <c r="BB776" s="1477"/>
    </row>
    <row r="777">
      <c r="H777" s="1478"/>
      <c r="I777" s="1479"/>
      <c r="J777" s="1478"/>
      <c r="BB777" s="1477"/>
    </row>
    <row r="778">
      <c r="H778" s="1478"/>
      <c r="I778" s="1479"/>
      <c r="J778" s="1478"/>
      <c r="BB778" s="1477"/>
    </row>
    <row r="779">
      <c r="H779" s="1478"/>
      <c r="I779" s="1479"/>
      <c r="J779" s="1478"/>
      <c r="BB779" s="1477"/>
    </row>
    <row r="780">
      <c r="H780" s="1478"/>
      <c r="I780" s="1479"/>
      <c r="J780" s="1478"/>
      <c r="BB780" s="1477"/>
    </row>
    <row r="781">
      <c r="H781" s="1478"/>
      <c r="I781" s="1479"/>
      <c r="J781" s="1478"/>
      <c r="BB781" s="1477"/>
    </row>
    <row r="782">
      <c r="H782" s="1478"/>
      <c r="I782" s="1479"/>
      <c r="J782" s="1478"/>
      <c r="BB782" s="1477"/>
    </row>
    <row r="783">
      <c r="H783" s="1478"/>
      <c r="I783" s="1479"/>
      <c r="J783" s="1478"/>
      <c r="BB783" s="1477"/>
    </row>
    <row r="784">
      <c r="H784" s="1478"/>
      <c r="I784" s="1479"/>
      <c r="J784" s="1478"/>
      <c r="BB784" s="1477"/>
    </row>
    <row r="785">
      <c r="H785" s="1478"/>
      <c r="I785" s="1479"/>
      <c r="J785" s="1478"/>
      <c r="BB785" s="1477"/>
    </row>
    <row r="786">
      <c r="H786" s="1478"/>
      <c r="I786" s="1479"/>
      <c r="J786" s="1478"/>
      <c r="BB786" s="1477"/>
    </row>
    <row r="787">
      <c r="H787" s="1478"/>
      <c r="I787" s="1479"/>
      <c r="J787" s="1478"/>
      <c r="BB787" s="1477"/>
    </row>
    <row r="788">
      <c r="H788" s="1478"/>
      <c r="I788" s="1479"/>
      <c r="J788" s="1478"/>
      <c r="BB788" s="1477"/>
    </row>
    <row r="789">
      <c r="H789" s="1478"/>
      <c r="I789" s="1479"/>
      <c r="J789" s="1478"/>
      <c r="BB789" s="1477"/>
    </row>
    <row r="790">
      <c r="H790" s="1478"/>
      <c r="I790" s="1479"/>
      <c r="J790" s="1478"/>
      <c r="BB790" s="1477"/>
    </row>
    <row r="791">
      <c r="H791" s="1478"/>
      <c r="I791" s="1479"/>
      <c r="J791" s="1478"/>
      <c r="BB791" s="1477"/>
    </row>
    <row r="792">
      <c r="H792" s="1478"/>
      <c r="I792" s="1479"/>
      <c r="J792" s="1478"/>
      <c r="BB792" s="1477"/>
    </row>
    <row r="793">
      <c r="H793" s="1478"/>
      <c r="I793" s="1479"/>
      <c r="J793" s="1478"/>
      <c r="BB793" s="1477"/>
    </row>
    <row r="794">
      <c r="H794" s="1478"/>
      <c r="I794" s="1479"/>
      <c r="J794" s="1478"/>
      <c r="BB794" s="1477"/>
    </row>
    <row r="795">
      <c r="H795" s="1478"/>
      <c r="I795" s="1479"/>
      <c r="J795" s="1478"/>
      <c r="BB795" s="1477"/>
    </row>
    <row r="796">
      <c r="H796" s="1478"/>
      <c r="I796" s="1479"/>
      <c r="J796" s="1478"/>
      <c r="BB796" s="1477"/>
    </row>
    <row r="797">
      <c r="H797" s="1478"/>
      <c r="I797" s="1479"/>
      <c r="J797" s="1478"/>
      <c r="BB797" s="1477"/>
    </row>
    <row r="798">
      <c r="H798" s="1478"/>
      <c r="I798" s="1479"/>
      <c r="J798" s="1478"/>
      <c r="BB798" s="1477"/>
    </row>
    <row r="799">
      <c r="H799" s="1478"/>
      <c r="I799" s="1479"/>
      <c r="J799" s="1478"/>
      <c r="BB799" s="1477"/>
    </row>
    <row r="800">
      <c r="H800" s="1478"/>
      <c r="I800" s="1479"/>
      <c r="J800" s="1478"/>
      <c r="BB800" s="1477"/>
    </row>
    <row r="801">
      <c r="H801" s="1478"/>
      <c r="I801" s="1479"/>
      <c r="J801" s="1478"/>
      <c r="BB801" s="1477"/>
    </row>
    <row r="802">
      <c r="H802" s="1478"/>
      <c r="I802" s="1479"/>
      <c r="J802" s="1478"/>
      <c r="BB802" s="1477"/>
    </row>
    <row r="803">
      <c r="H803" s="1478"/>
      <c r="I803" s="1479"/>
      <c r="J803" s="1478"/>
      <c r="BB803" s="1477"/>
    </row>
    <row r="804">
      <c r="H804" s="1478"/>
      <c r="I804" s="1479"/>
      <c r="J804" s="1478"/>
      <c r="BB804" s="1477"/>
    </row>
    <row r="805">
      <c r="H805" s="1478"/>
      <c r="I805" s="1479"/>
      <c r="J805" s="1478"/>
      <c r="BB805" s="1477"/>
    </row>
    <row r="806">
      <c r="H806" s="1478"/>
      <c r="I806" s="1479"/>
      <c r="J806" s="1478"/>
      <c r="BB806" s="1477"/>
    </row>
    <row r="807">
      <c r="H807" s="1478"/>
      <c r="I807" s="1479"/>
      <c r="J807" s="1478"/>
      <c r="BB807" s="1477"/>
    </row>
    <row r="808">
      <c r="H808" s="1478"/>
      <c r="I808" s="1479"/>
      <c r="J808" s="1478"/>
      <c r="BB808" s="1477"/>
    </row>
    <row r="809">
      <c r="H809" s="1478"/>
      <c r="I809" s="1479"/>
      <c r="J809" s="1478"/>
      <c r="BB809" s="1477"/>
    </row>
    <row r="810">
      <c r="H810" s="1478"/>
      <c r="I810" s="1479"/>
      <c r="J810" s="1478"/>
      <c r="BB810" s="1477"/>
    </row>
    <row r="811">
      <c r="H811" s="1478"/>
      <c r="I811" s="1479"/>
      <c r="J811" s="1478"/>
      <c r="BB811" s="1477"/>
    </row>
    <row r="812">
      <c r="H812" s="1478"/>
      <c r="I812" s="1479"/>
      <c r="J812" s="1478"/>
      <c r="BB812" s="1477"/>
    </row>
    <row r="813">
      <c r="H813" s="1478"/>
      <c r="I813" s="1479"/>
      <c r="J813" s="1478"/>
      <c r="BB813" s="1477"/>
    </row>
    <row r="814">
      <c r="H814" s="1478"/>
      <c r="I814" s="1479"/>
      <c r="J814" s="1478"/>
      <c r="BB814" s="1477"/>
    </row>
    <row r="815">
      <c r="H815" s="1478"/>
      <c r="I815" s="1479"/>
      <c r="J815" s="1478"/>
      <c r="BB815" s="1477"/>
    </row>
    <row r="816">
      <c r="H816" s="1478"/>
      <c r="I816" s="1479"/>
      <c r="J816" s="1478"/>
      <c r="BB816" s="1477"/>
    </row>
    <row r="817">
      <c r="H817" s="1478"/>
      <c r="I817" s="1479"/>
      <c r="J817" s="1478"/>
      <c r="BB817" s="1477"/>
    </row>
    <row r="818">
      <c r="H818" s="1478"/>
      <c r="I818" s="1479"/>
      <c r="J818" s="1478"/>
      <c r="BB818" s="1477"/>
    </row>
    <row r="819">
      <c r="H819" s="1478"/>
      <c r="I819" s="1479"/>
      <c r="J819" s="1478"/>
      <c r="BB819" s="1477"/>
    </row>
    <row r="820">
      <c r="H820" s="1478"/>
      <c r="I820" s="1479"/>
      <c r="J820" s="1478"/>
      <c r="BB820" s="1477"/>
    </row>
    <row r="821">
      <c r="H821" s="1478"/>
      <c r="I821" s="1479"/>
      <c r="J821" s="1478"/>
      <c r="BB821" s="1477"/>
    </row>
    <row r="822">
      <c r="H822" s="1478"/>
      <c r="I822" s="1479"/>
      <c r="J822" s="1478"/>
      <c r="BB822" s="1477"/>
    </row>
    <row r="823">
      <c r="H823" s="1478"/>
      <c r="I823" s="1479"/>
      <c r="J823" s="1478"/>
      <c r="BB823" s="1477"/>
    </row>
    <row r="824">
      <c r="H824" s="1478"/>
      <c r="I824" s="1479"/>
      <c r="J824" s="1478"/>
      <c r="BB824" s="1477"/>
    </row>
    <row r="825">
      <c r="H825" s="1478"/>
      <c r="I825" s="1479"/>
      <c r="J825" s="1478"/>
      <c r="BB825" s="1477"/>
    </row>
    <row r="826">
      <c r="H826" s="1478"/>
      <c r="I826" s="1479"/>
      <c r="J826" s="1478"/>
      <c r="BB826" s="1477"/>
    </row>
    <row r="827">
      <c r="H827" s="1478"/>
      <c r="I827" s="1479"/>
      <c r="J827" s="1478"/>
      <c r="BB827" s="1477"/>
    </row>
    <row r="828">
      <c r="H828" s="1478"/>
      <c r="I828" s="1479"/>
      <c r="J828" s="1478"/>
      <c r="BB828" s="1477"/>
    </row>
    <row r="829">
      <c r="H829" s="1478"/>
      <c r="I829" s="1479"/>
      <c r="J829" s="1478"/>
      <c r="BB829" s="1477"/>
    </row>
    <row r="830">
      <c r="H830" s="1478"/>
      <c r="I830" s="1479"/>
      <c r="J830" s="1478"/>
      <c r="BB830" s="1477"/>
    </row>
    <row r="831">
      <c r="H831" s="1478"/>
      <c r="I831" s="1479"/>
      <c r="J831" s="1478"/>
      <c r="BB831" s="1477"/>
    </row>
    <row r="832">
      <c r="H832" s="1478"/>
      <c r="I832" s="1479"/>
      <c r="J832" s="1478"/>
      <c r="BB832" s="1477"/>
    </row>
    <row r="833">
      <c r="H833" s="1478"/>
      <c r="I833" s="1479"/>
      <c r="J833" s="1478"/>
      <c r="BB833" s="1477"/>
    </row>
    <row r="834">
      <c r="H834" s="1478"/>
      <c r="I834" s="1479"/>
      <c r="J834" s="1478"/>
      <c r="BB834" s="1477"/>
    </row>
    <row r="835">
      <c r="H835" s="1478"/>
      <c r="I835" s="1479"/>
      <c r="J835" s="1478"/>
      <c r="BB835" s="1477"/>
    </row>
    <row r="836">
      <c r="H836" s="1478"/>
      <c r="I836" s="1479"/>
      <c r="J836" s="1478"/>
      <c r="BB836" s="1477"/>
    </row>
    <row r="837">
      <c r="H837" s="1478"/>
      <c r="I837" s="1479"/>
      <c r="J837" s="1478"/>
      <c r="BB837" s="1477"/>
    </row>
    <row r="838">
      <c r="H838" s="1478"/>
      <c r="I838" s="1479"/>
      <c r="J838" s="1478"/>
      <c r="BB838" s="1477"/>
    </row>
    <row r="839">
      <c r="H839" s="1478"/>
      <c r="I839" s="1479"/>
      <c r="J839" s="1478"/>
      <c r="BB839" s="1477"/>
    </row>
    <row r="840">
      <c r="H840" s="1478"/>
      <c r="I840" s="1479"/>
      <c r="J840" s="1478"/>
      <c r="BB840" s="1477"/>
    </row>
    <row r="841">
      <c r="H841" s="1478"/>
      <c r="I841" s="1479"/>
      <c r="J841" s="1478"/>
      <c r="BB841" s="1477"/>
    </row>
    <row r="842">
      <c r="H842" s="1478"/>
      <c r="I842" s="1479"/>
      <c r="J842" s="1478"/>
      <c r="BB842" s="1477"/>
    </row>
    <row r="843">
      <c r="H843" s="1478"/>
      <c r="I843" s="1479"/>
      <c r="J843" s="1478"/>
      <c r="BB843" s="1477"/>
    </row>
    <row r="844">
      <c r="H844" s="1478"/>
      <c r="I844" s="1479"/>
      <c r="J844" s="1478"/>
      <c r="BB844" s="1477"/>
    </row>
    <row r="845">
      <c r="H845" s="1478"/>
      <c r="I845" s="1479"/>
      <c r="J845" s="1478"/>
      <c r="BB845" s="1477"/>
    </row>
    <row r="846">
      <c r="H846" s="1478"/>
      <c r="I846" s="1479"/>
      <c r="J846" s="1478"/>
      <c r="BB846" s="1477"/>
    </row>
    <row r="847">
      <c r="H847" s="1478"/>
      <c r="I847" s="1479"/>
      <c r="J847" s="1478"/>
      <c r="BB847" s="1477"/>
    </row>
    <row r="848">
      <c r="H848" s="1478"/>
      <c r="I848" s="1479"/>
      <c r="J848" s="1478"/>
      <c r="BB848" s="1477"/>
    </row>
    <row r="849">
      <c r="H849" s="1478"/>
      <c r="I849" s="1479"/>
      <c r="J849" s="1478"/>
      <c r="BB849" s="1477"/>
    </row>
    <row r="850">
      <c r="H850" s="1478"/>
      <c r="I850" s="1479"/>
      <c r="J850" s="1478"/>
      <c r="BB850" s="1477"/>
    </row>
    <row r="851">
      <c r="H851" s="1478"/>
      <c r="I851" s="1479"/>
      <c r="J851" s="1478"/>
      <c r="BB851" s="1477"/>
    </row>
    <row r="852">
      <c r="H852" s="1478"/>
      <c r="I852" s="1479"/>
      <c r="J852" s="1478"/>
      <c r="BB852" s="1477"/>
    </row>
    <row r="853">
      <c r="H853" s="1478"/>
      <c r="I853" s="1479"/>
      <c r="J853" s="1478"/>
      <c r="BB853" s="1477"/>
    </row>
    <row r="854">
      <c r="H854" s="1478"/>
      <c r="I854" s="1479"/>
      <c r="J854" s="1478"/>
      <c r="BB854" s="1477"/>
    </row>
    <row r="855">
      <c r="H855" s="1478"/>
      <c r="I855" s="1479"/>
      <c r="J855" s="1478"/>
      <c r="BB855" s="1477"/>
    </row>
    <row r="856">
      <c r="H856" s="1478"/>
      <c r="I856" s="1479"/>
      <c r="J856" s="1478"/>
      <c r="BB856" s="1477"/>
    </row>
    <row r="857">
      <c r="H857" s="1478"/>
      <c r="I857" s="1479"/>
      <c r="J857" s="1478"/>
      <c r="BB857" s="1477"/>
    </row>
    <row r="858">
      <c r="H858" s="1478"/>
      <c r="I858" s="1479"/>
      <c r="J858" s="1478"/>
      <c r="BB858" s="1477"/>
    </row>
    <row r="859">
      <c r="H859" s="1478"/>
      <c r="I859" s="1479"/>
      <c r="J859" s="1478"/>
      <c r="BB859" s="1477"/>
    </row>
    <row r="860">
      <c r="H860" s="1478"/>
      <c r="I860" s="1479"/>
      <c r="J860" s="1478"/>
      <c r="BB860" s="1477"/>
    </row>
    <row r="861">
      <c r="H861" s="1478"/>
      <c r="I861" s="1479"/>
      <c r="J861" s="1478"/>
      <c r="BB861" s="1477"/>
    </row>
    <row r="862">
      <c r="H862" s="1478"/>
      <c r="I862" s="1479"/>
      <c r="J862" s="1478"/>
      <c r="BB862" s="1477"/>
    </row>
    <row r="863">
      <c r="H863" s="1478"/>
      <c r="I863" s="1479"/>
      <c r="J863" s="1478"/>
      <c r="BB863" s="1477"/>
    </row>
    <row r="864">
      <c r="H864" s="1478"/>
      <c r="I864" s="1479"/>
      <c r="J864" s="1478"/>
      <c r="BB864" s="1477"/>
    </row>
    <row r="865">
      <c r="H865" s="1478"/>
      <c r="I865" s="1479"/>
      <c r="J865" s="1478"/>
      <c r="BB865" s="1477"/>
    </row>
    <row r="866">
      <c r="H866" s="1478"/>
      <c r="I866" s="1479"/>
      <c r="J866" s="1478"/>
      <c r="BB866" s="1477"/>
    </row>
    <row r="867">
      <c r="H867" s="1478"/>
      <c r="I867" s="1479"/>
      <c r="J867" s="1478"/>
      <c r="BB867" s="1477"/>
    </row>
    <row r="868">
      <c r="H868" s="1478"/>
      <c r="I868" s="1479"/>
      <c r="J868" s="1478"/>
      <c r="BB868" s="1477"/>
    </row>
    <row r="869">
      <c r="H869" s="1478"/>
      <c r="I869" s="1479"/>
      <c r="J869" s="1478"/>
      <c r="BB869" s="1477"/>
    </row>
    <row r="870">
      <c r="H870" s="1478"/>
      <c r="I870" s="1479"/>
      <c r="J870" s="1478"/>
      <c r="BB870" s="1477"/>
    </row>
    <row r="871">
      <c r="H871" s="1478"/>
      <c r="I871" s="1479"/>
      <c r="J871" s="1478"/>
      <c r="BB871" s="1477"/>
    </row>
    <row r="872">
      <c r="H872" s="1478"/>
      <c r="I872" s="1479"/>
      <c r="J872" s="1478"/>
      <c r="BB872" s="1477"/>
    </row>
    <row r="873">
      <c r="H873" s="1478"/>
      <c r="I873" s="1479"/>
      <c r="J873" s="1478"/>
      <c r="BB873" s="1477"/>
    </row>
    <row r="874">
      <c r="H874" s="1478"/>
      <c r="I874" s="1479"/>
      <c r="J874" s="1478"/>
      <c r="BB874" s="1477"/>
    </row>
    <row r="875">
      <c r="H875" s="1478"/>
      <c r="I875" s="1479"/>
      <c r="J875" s="1478"/>
      <c r="BB875" s="1477"/>
    </row>
    <row r="876">
      <c r="H876" s="1478"/>
      <c r="I876" s="1479"/>
      <c r="J876" s="1478"/>
      <c r="BB876" s="1477"/>
    </row>
    <row r="877">
      <c r="H877" s="1478"/>
      <c r="I877" s="1479"/>
      <c r="J877" s="1478"/>
      <c r="BB877" s="1477"/>
    </row>
    <row r="878">
      <c r="H878" s="1478"/>
      <c r="I878" s="1479"/>
      <c r="J878" s="1478"/>
      <c r="BB878" s="1477"/>
    </row>
    <row r="879">
      <c r="H879" s="1478"/>
      <c r="I879" s="1479"/>
      <c r="J879" s="1478"/>
      <c r="BB879" s="1477"/>
    </row>
    <row r="880">
      <c r="H880" s="1478"/>
      <c r="I880" s="1479"/>
      <c r="J880" s="1478"/>
      <c r="BB880" s="1477"/>
    </row>
    <row r="881">
      <c r="H881" s="1478"/>
      <c r="I881" s="1479"/>
      <c r="J881" s="1478"/>
      <c r="BB881" s="1477"/>
    </row>
    <row r="882">
      <c r="H882" s="1478"/>
      <c r="I882" s="1479"/>
      <c r="J882" s="1478"/>
      <c r="BB882" s="1477"/>
    </row>
    <row r="883">
      <c r="H883" s="1478"/>
      <c r="I883" s="1479"/>
      <c r="J883" s="1478"/>
      <c r="BB883" s="1477"/>
    </row>
    <row r="884">
      <c r="H884" s="1478"/>
      <c r="I884" s="1479"/>
      <c r="J884" s="1478"/>
      <c r="BB884" s="1477"/>
    </row>
    <row r="885">
      <c r="H885" s="1478"/>
      <c r="I885" s="1479"/>
      <c r="J885" s="1478"/>
      <c r="BB885" s="1477"/>
    </row>
    <row r="886">
      <c r="H886" s="1478"/>
      <c r="I886" s="1479"/>
      <c r="J886" s="1478"/>
      <c r="BB886" s="1477"/>
    </row>
    <row r="887">
      <c r="H887" s="1478"/>
      <c r="I887" s="1479"/>
      <c r="J887" s="1478"/>
      <c r="BB887" s="1477"/>
    </row>
    <row r="888">
      <c r="H888" s="1478"/>
      <c r="I888" s="1479"/>
      <c r="J888" s="1478"/>
      <c r="BB888" s="1477"/>
    </row>
    <row r="889">
      <c r="H889" s="1478"/>
      <c r="I889" s="1479"/>
      <c r="J889" s="1478"/>
      <c r="BB889" s="1477"/>
    </row>
    <row r="890">
      <c r="H890" s="1478"/>
      <c r="I890" s="1479"/>
      <c r="J890" s="1478"/>
      <c r="BB890" s="1477"/>
    </row>
    <row r="891">
      <c r="H891" s="1478"/>
      <c r="I891" s="1479"/>
      <c r="J891" s="1478"/>
      <c r="BB891" s="1477"/>
    </row>
    <row r="892">
      <c r="H892" s="1478"/>
      <c r="I892" s="1479"/>
      <c r="J892" s="1478"/>
      <c r="BB892" s="1477"/>
    </row>
    <row r="893">
      <c r="H893" s="1478"/>
      <c r="I893" s="1479"/>
      <c r="J893" s="1478"/>
      <c r="BB893" s="1477"/>
    </row>
    <row r="894">
      <c r="H894" s="1478"/>
      <c r="I894" s="1479"/>
      <c r="J894" s="1478"/>
      <c r="BB894" s="1477"/>
    </row>
    <row r="895">
      <c r="H895" s="1478"/>
      <c r="I895" s="1479"/>
      <c r="J895" s="1478"/>
      <c r="BB895" s="1477"/>
    </row>
    <row r="896">
      <c r="H896" s="1478"/>
      <c r="I896" s="1479"/>
      <c r="J896" s="1478"/>
      <c r="BB896" s="1477"/>
    </row>
    <row r="897">
      <c r="H897" s="1478"/>
      <c r="I897" s="1479"/>
      <c r="J897" s="1478"/>
      <c r="BB897" s="1477"/>
    </row>
    <row r="898">
      <c r="H898" s="1478"/>
      <c r="I898" s="1479"/>
      <c r="J898" s="1478"/>
      <c r="BB898" s="1477"/>
    </row>
    <row r="899">
      <c r="H899" s="1478"/>
      <c r="I899" s="1479"/>
      <c r="J899" s="1478"/>
      <c r="BB899" s="1477"/>
    </row>
    <row r="900">
      <c r="H900" s="1478"/>
      <c r="I900" s="1479"/>
      <c r="J900" s="1478"/>
      <c r="BB900" s="1477"/>
    </row>
    <row r="901">
      <c r="H901" s="1478"/>
      <c r="I901" s="1479"/>
      <c r="J901" s="1478"/>
      <c r="BB901" s="1477"/>
    </row>
    <row r="902">
      <c r="H902" s="1478"/>
      <c r="I902" s="1479"/>
      <c r="J902" s="1478"/>
      <c r="BB902" s="1477"/>
    </row>
    <row r="903">
      <c r="H903" s="1478"/>
      <c r="I903" s="1479"/>
      <c r="J903" s="1478"/>
      <c r="BB903" s="1477"/>
    </row>
    <row r="904">
      <c r="H904" s="1478"/>
      <c r="I904" s="1479"/>
      <c r="J904" s="1478"/>
      <c r="BB904" s="1477"/>
    </row>
    <row r="905">
      <c r="H905" s="1478"/>
      <c r="I905" s="1479"/>
      <c r="J905" s="1478"/>
      <c r="BB905" s="1477"/>
    </row>
    <row r="906">
      <c r="H906" s="1478"/>
      <c r="I906" s="1479"/>
      <c r="J906" s="1478"/>
      <c r="BB906" s="1477"/>
    </row>
    <row r="907">
      <c r="H907" s="1478"/>
      <c r="I907" s="1479"/>
      <c r="J907" s="1478"/>
      <c r="BB907" s="1477"/>
    </row>
    <row r="908">
      <c r="H908" s="1478"/>
      <c r="I908" s="1479"/>
      <c r="J908" s="1478"/>
      <c r="BB908" s="1477"/>
    </row>
    <row r="909">
      <c r="H909" s="1478"/>
      <c r="I909" s="1479"/>
      <c r="J909" s="1478"/>
      <c r="BB909" s="1477"/>
    </row>
    <row r="910">
      <c r="H910" s="1478"/>
      <c r="I910" s="1479"/>
      <c r="J910" s="1478"/>
      <c r="BB910" s="1477"/>
    </row>
    <row r="911">
      <c r="H911" s="1478"/>
      <c r="I911" s="1479"/>
      <c r="J911" s="1478"/>
      <c r="BB911" s="1477"/>
    </row>
    <row r="912">
      <c r="H912" s="1478"/>
      <c r="I912" s="1479"/>
      <c r="J912" s="1478"/>
      <c r="BB912" s="1477"/>
    </row>
    <row r="913">
      <c r="H913" s="1478"/>
      <c r="I913" s="1479"/>
      <c r="J913" s="1478"/>
      <c r="BB913" s="1477"/>
    </row>
    <row r="914">
      <c r="H914" s="1478"/>
      <c r="I914" s="1479"/>
      <c r="J914" s="1478"/>
      <c r="BB914" s="1477"/>
    </row>
    <row r="915">
      <c r="H915" s="1478"/>
      <c r="I915" s="1479"/>
      <c r="J915" s="1478"/>
      <c r="BB915" s="1477"/>
    </row>
    <row r="916">
      <c r="H916" s="1478"/>
      <c r="I916" s="1479"/>
      <c r="J916" s="1478"/>
      <c r="BB916" s="1477"/>
    </row>
    <row r="917">
      <c r="H917" s="1478"/>
      <c r="I917" s="1479"/>
      <c r="J917" s="1478"/>
      <c r="BB917" s="1477"/>
    </row>
    <row r="918">
      <c r="H918" s="1478"/>
      <c r="I918" s="1479"/>
      <c r="J918" s="1478"/>
      <c r="BB918" s="1477"/>
    </row>
    <row r="919">
      <c r="H919" s="1478"/>
      <c r="I919" s="1479"/>
      <c r="J919" s="1478"/>
      <c r="BB919" s="1477"/>
    </row>
    <row r="920">
      <c r="H920" s="1478"/>
      <c r="I920" s="1479"/>
      <c r="J920" s="1478"/>
      <c r="BB920" s="1477"/>
    </row>
    <row r="921">
      <c r="H921" s="1478"/>
      <c r="I921" s="1479"/>
      <c r="J921" s="1478"/>
      <c r="BB921" s="1477"/>
    </row>
    <row r="922">
      <c r="H922" s="1478"/>
      <c r="I922" s="1479"/>
      <c r="J922" s="1478"/>
      <c r="BB922" s="1477"/>
    </row>
    <row r="923">
      <c r="H923" s="1478"/>
      <c r="I923" s="1479"/>
      <c r="J923" s="1478"/>
      <c r="BB923" s="1477"/>
    </row>
    <row r="924">
      <c r="H924" s="1478"/>
      <c r="I924" s="1479"/>
      <c r="J924" s="1478"/>
      <c r="BB924" s="1477"/>
    </row>
    <row r="925">
      <c r="H925" s="1478"/>
      <c r="I925" s="1479"/>
      <c r="J925" s="1478"/>
      <c r="BB925" s="1477"/>
    </row>
    <row r="926">
      <c r="H926" s="1478"/>
      <c r="I926" s="1479"/>
      <c r="J926" s="1478"/>
      <c r="BB926" s="1477"/>
    </row>
    <row r="927">
      <c r="H927" s="1478"/>
      <c r="I927" s="1479"/>
      <c r="J927" s="1478"/>
      <c r="BB927" s="1477"/>
    </row>
    <row r="928">
      <c r="H928" s="1478"/>
      <c r="I928" s="1479"/>
      <c r="J928" s="1478"/>
      <c r="BB928" s="1477"/>
    </row>
    <row r="929">
      <c r="H929" s="1478"/>
      <c r="I929" s="1479"/>
      <c r="J929" s="1478"/>
      <c r="BB929" s="1477"/>
    </row>
    <row r="930">
      <c r="H930" s="1478"/>
      <c r="I930" s="1479"/>
      <c r="J930" s="1478"/>
      <c r="BB930" s="1477"/>
    </row>
    <row r="931">
      <c r="H931" s="1478"/>
      <c r="I931" s="1479"/>
      <c r="J931" s="1478"/>
      <c r="BB931" s="1477"/>
    </row>
    <row r="932">
      <c r="H932" s="1478"/>
      <c r="I932" s="1479"/>
      <c r="J932" s="1478"/>
      <c r="BB932" s="1477"/>
    </row>
    <row r="933">
      <c r="H933" s="1478"/>
      <c r="I933" s="1479"/>
      <c r="J933" s="1478"/>
      <c r="BB933" s="1477"/>
    </row>
    <row r="934">
      <c r="H934" s="1478"/>
      <c r="I934" s="1479"/>
      <c r="J934" s="1478"/>
      <c r="BB934" s="1477"/>
    </row>
    <row r="935">
      <c r="H935" s="1478"/>
      <c r="I935" s="1479"/>
      <c r="J935" s="1478"/>
      <c r="BB935" s="1477"/>
    </row>
    <row r="936">
      <c r="H936" s="1478"/>
      <c r="I936" s="1479"/>
      <c r="J936" s="1478"/>
      <c r="BB936" s="1477"/>
    </row>
    <row r="937">
      <c r="H937" s="1478"/>
      <c r="I937" s="1479"/>
      <c r="J937" s="1478"/>
      <c r="BB937" s="1477"/>
    </row>
    <row r="938">
      <c r="H938" s="1478"/>
      <c r="I938" s="1479"/>
      <c r="J938" s="1478"/>
      <c r="BB938" s="1477"/>
    </row>
    <row r="939">
      <c r="H939" s="1478"/>
      <c r="I939" s="1479"/>
      <c r="J939" s="1478"/>
      <c r="BB939" s="1477"/>
    </row>
    <row r="940">
      <c r="H940" s="1478"/>
      <c r="I940" s="1479"/>
      <c r="J940" s="1478"/>
      <c r="BB940" s="1477"/>
    </row>
    <row r="941">
      <c r="H941" s="1478"/>
      <c r="I941" s="1479"/>
      <c r="J941" s="1478"/>
      <c r="BB941" s="1477"/>
    </row>
    <row r="942">
      <c r="H942" s="1478"/>
      <c r="I942" s="1479"/>
      <c r="J942" s="1478"/>
      <c r="BB942" s="1477"/>
    </row>
    <row r="943">
      <c r="H943" s="1478"/>
      <c r="I943" s="1479"/>
      <c r="J943" s="1478"/>
      <c r="BB943" s="1477"/>
    </row>
    <row r="944">
      <c r="H944" s="1478"/>
      <c r="I944" s="1479"/>
      <c r="J944" s="1478"/>
      <c r="BB944" s="1477"/>
    </row>
    <row r="945">
      <c r="H945" s="1478"/>
      <c r="I945" s="1479"/>
      <c r="J945" s="1478"/>
      <c r="BB945" s="1477"/>
    </row>
    <row r="946">
      <c r="H946" s="1478"/>
      <c r="I946" s="1479"/>
      <c r="J946" s="1478"/>
      <c r="BB946" s="1477"/>
    </row>
    <row r="947">
      <c r="H947" s="1478"/>
      <c r="I947" s="1479"/>
      <c r="J947" s="1478"/>
      <c r="BB947" s="1477"/>
    </row>
    <row r="948">
      <c r="H948" s="1478"/>
      <c r="I948" s="1479"/>
      <c r="J948" s="1478"/>
      <c r="BB948" s="1477"/>
    </row>
    <row r="949">
      <c r="H949" s="1478"/>
      <c r="I949" s="1479"/>
      <c r="J949" s="1478"/>
      <c r="BB949" s="1477"/>
    </row>
    <row r="950">
      <c r="H950" s="1478"/>
      <c r="I950" s="1479"/>
      <c r="J950" s="1478"/>
      <c r="BB950" s="1477"/>
    </row>
    <row r="951">
      <c r="H951" s="1478"/>
      <c r="I951" s="1479"/>
      <c r="J951" s="1478"/>
      <c r="BB951" s="1477"/>
    </row>
    <row r="952">
      <c r="H952" s="1478"/>
      <c r="I952" s="1479"/>
      <c r="J952" s="1478"/>
      <c r="BB952" s="1477"/>
    </row>
    <row r="953">
      <c r="H953" s="1478"/>
      <c r="I953" s="1479"/>
      <c r="J953" s="1478"/>
      <c r="BB953" s="1477"/>
    </row>
    <row r="954">
      <c r="H954" s="1478"/>
      <c r="I954" s="1479"/>
      <c r="J954" s="1478"/>
      <c r="BB954" s="1477"/>
    </row>
    <row r="955">
      <c r="H955" s="1478"/>
      <c r="I955" s="1479"/>
      <c r="J955" s="1478"/>
      <c r="BB955" s="1477"/>
    </row>
    <row r="956">
      <c r="H956" s="1478"/>
      <c r="I956" s="1479"/>
      <c r="J956" s="1478"/>
      <c r="BB956" s="1477"/>
    </row>
    <row r="957">
      <c r="H957" s="1478"/>
      <c r="I957" s="1479"/>
      <c r="J957" s="1478"/>
      <c r="BB957" s="1477"/>
    </row>
    <row r="958">
      <c r="H958" s="1478"/>
      <c r="I958" s="1479"/>
      <c r="J958" s="1478"/>
      <c r="BB958" s="1477"/>
    </row>
    <row r="959">
      <c r="H959" s="1478"/>
      <c r="I959" s="1479"/>
      <c r="J959" s="1478"/>
      <c r="BB959" s="1477"/>
    </row>
    <row r="960">
      <c r="H960" s="1478"/>
      <c r="I960" s="1479"/>
      <c r="J960" s="1478"/>
      <c r="BB960" s="1477"/>
    </row>
    <row r="961">
      <c r="H961" s="1478"/>
      <c r="I961" s="1479"/>
      <c r="J961" s="1478"/>
      <c r="BB961" s="1477"/>
    </row>
    <row r="962">
      <c r="H962" s="1478"/>
      <c r="I962" s="1479"/>
      <c r="J962" s="1478"/>
      <c r="BB962" s="1477"/>
    </row>
    <row r="963">
      <c r="H963" s="1478"/>
      <c r="I963" s="1479"/>
      <c r="J963" s="1478"/>
      <c r="BB963" s="1477"/>
    </row>
    <row r="964">
      <c r="H964" s="1478"/>
      <c r="I964" s="1479"/>
      <c r="J964" s="1478"/>
      <c r="BB964" s="1477"/>
    </row>
    <row r="965">
      <c r="H965" s="1478"/>
      <c r="I965" s="1479"/>
      <c r="J965" s="1478"/>
      <c r="BB965" s="1477"/>
    </row>
    <row r="966">
      <c r="H966" s="1478"/>
      <c r="I966" s="1479"/>
      <c r="J966" s="1478"/>
      <c r="BB966" s="1477"/>
    </row>
    <row r="967">
      <c r="H967" s="1478"/>
      <c r="I967" s="1479"/>
      <c r="J967" s="1478"/>
      <c r="BB967" s="1477"/>
    </row>
    <row r="968">
      <c r="H968" s="1478"/>
      <c r="I968" s="1479"/>
      <c r="J968" s="1478"/>
      <c r="BB968" s="1477"/>
    </row>
    <row r="969">
      <c r="H969" s="1478"/>
      <c r="I969" s="1479"/>
      <c r="J969" s="1478"/>
      <c r="BB969" s="1477"/>
    </row>
    <row r="970">
      <c r="H970" s="1478"/>
      <c r="I970" s="1479"/>
      <c r="J970" s="1478"/>
      <c r="BB970" s="1477"/>
    </row>
    <row r="971">
      <c r="H971" s="1478"/>
      <c r="I971" s="1479"/>
      <c r="J971" s="1478"/>
      <c r="BB971" s="1477"/>
    </row>
    <row r="972">
      <c r="H972" s="1478"/>
      <c r="I972" s="1479"/>
      <c r="J972" s="1478"/>
      <c r="BB972" s="1477"/>
    </row>
    <row r="973">
      <c r="H973" s="1478"/>
      <c r="I973" s="1479"/>
      <c r="J973" s="1478"/>
      <c r="BB973" s="1477"/>
    </row>
    <row r="974">
      <c r="H974" s="1478"/>
      <c r="I974" s="1479"/>
      <c r="J974" s="1478"/>
      <c r="BB974" s="1477"/>
    </row>
    <row r="975">
      <c r="H975" s="1478"/>
      <c r="I975" s="1479"/>
      <c r="J975" s="1478"/>
      <c r="BB975" s="1477"/>
    </row>
    <row r="976">
      <c r="H976" s="1478"/>
      <c r="I976" s="1479"/>
      <c r="J976" s="1478"/>
      <c r="BB976" s="1477"/>
    </row>
    <row r="977">
      <c r="H977" s="1478"/>
      <c r="I977" s="1479"/>
      <c r="J977" s="1478"/>
      <c r="BB977" s="1477"/>
    </row>
    <row r="978">
      <c r="H978" s="1478"/>
      <c r="I978" s="1479"/>
      <c r="J978" s="1478"/>
      <c r="BB978" s="1477"/>
    </row>
    <row r="979">
      <c r="H979" s="1478"/>
      <c r="I979" s="1479"/>
      <c r="J979" s="1478"/>
      <c r="BB979" s="1477"/>
    </row>
    <row r="980">
      <c r="H980" s="1478"/>
      <c r="I980" s="1479"/>
      <c r="J980" s="1478"/>
      <c r="BB980" s="1477"/>
    </row>
    <row r="981">
      <c r="H981" s="1478"/>
      <c r="I981" s="1479"/>
      <c r="J981" s="1478"/>
      <c r="BB981" s="1477"/>
    </row>
    <row r="982">
      <c r="H982" s="1478"/>
      <c r="I982" s="1479"/>
      <c r="J982" s="1478"/>
      <c r="BB982" s="1477"/>
    </row>
    <row r="983">
      <c r="H983" s="1478"/>
      <c r="I983" s="1479"/>
      <c r="J983" s="1478"/>
      <c r="BB983" s="1477"/>
    </row>
    <row r="984">
      <c r="H984" s="1478"/>
      <c r="I984" s="1479"/>
      <c r="J984" s="1478"/>
      <c r="BB984" s="1477"/>
    </row>
    <row r="985">
      <c r="H985" s="1478"/>
      <c r="I985" s="1479"/>
      <c r="J985" s="1478"/>
      <c r="BB985" s="1477"/>
    </row>
    <row r="986">
      <c r="H986" s="1478"/>
      <c r="I986" s="1479"/>
      <c r="J986" s="1478"/>
      <c r="BB986" s="1477"/>
    </row>
    <row r="987">
      <c r="H987" s="1478"/>
      <c r="I987" s="1479"/>
      <c r="J987" s="1478"/>
      <c r="BB987" s="1477"/>
    </row>
    <row r="988">
      <c r="H988" s="1478"/>
      <c r="I988" s="1479"/>
      <c r="J988" s="1478"/>
      <c r="BB988" s="1477"/>
    </row>
    <row r="989">
      <c r="H989" s="1478"/>
      <c r="I989" s="1479"/>
      <c r="J989" s="1478"/>
      <c r="BB989" s="1477"/>
    </row>
    <row r="990">
      <c r="H990" s="1478"/>
      <c r="I990" s="1479"/>
      <c r="J990" s="1478"/>
      <c r="BB990" s="1477"/>
    </row>
    <row r="991">
      <c r="H991" s="1478"/>
      <c r="I991" s="1479"/>
      <c r="J991" s="1478"/>
      <c r="BB991" s="1477"/>
    </row>
    <row r="992">
      <c r="H992" s="1478"/>
      <c r="I992" s="1479"/>
      <c r="J992" s="1478"/>
      <c r="BB992" s="1477"/>
    </row>
    <row r="993">
      <c r="H993" s="1478"/>
      <c r="I993" s="1479"/>
      <c r="J993" s="1478"/>
      <c r="BB993" s="1477"/>
    </row>
    <row r="994">
      <c r="H994" s="1478"/>
      <c r="I994" s="1479"/>
      <c r="J994" s="1478"/>
      <c r="BB994" s="1477"/>
    </row>
    <row r="995">
      <c r="H995" s="1478"/>
      <c r="I995" s="1479"/>
      <c r="J995" s="1478"/>
      <c r="BB995" s="1477"/>
    </row>
    <row r="996">
      <c r="H996" s="1478"/>
      <c r="I996" s="1479"/>
      <c r="J996" s="1478"/>
      <c r="BB996" s="1477"/>
    </row>
    <row r="997">
      <c r="H997" s="1478"/>
      <c r="I997" s="1479"/>
      <c r="J997" s="1478"/>
      <c r="BB997" s="1477"/>
    </row>
    <row r="998">
      <c r="H998" s="1478"/>
      <c r="I998" s="1479"/>
      <c r="J998" s="1478"/>
      <c r="BB998" s="1477"/>
    </row>
    <row r="999">
      <c r="H999" s="1478"/>
      <c r="I999" s="1479"/>
      <c r="J999" s="1478"/>
      <c r="BB999" s="1477"/>
    </row>
    <row r="1000">
      <c r="H1000" s="1478"/>
      <c r="I1000" s="1479"/>
      <c r="J1000" s="1478"/>
      <c r="BB1000" s="1477"/>
    </row>
    <row r="1001">
      <c r="H1001" s="1478"/>
      <c r="I1001" s="1479"/>
      <c r="J1001" s="1478"/>
      <c r="BB1001" s="1477"/>
    </row>
    <row r="1002">
      <c r="H1002" s="1478"/>
      <c r="I1002" s="1479"/>
      <c r="J1002" s="1478"/>
      <c r="BB1002" s="1477"/>
    </row>
    <row r="1003">
      <c r="H1003" s="1478"/>
      <c r="I1003" s="1479"/>
      <c r="J1003" s="1478"/>
      <c r="BB1003" s="1477"/>
    </row>
    <row r="1004">
      <c r="H1004" s="1478"/>
      <c r="I1004" s="1479"/>
      <c r="J1004" s="1478"/>
      <c r="BB1004" s="1477"/>
    </row>
    <row r="1005">
      <c r="H1005" s="1478"/>
      <c r="I1005" s="1479"/>
      <c r="J1005" s="1478"/>
      <c r="BB1005" s="1477"/>
    </row>
    <row r="1006">
      <c r="H1006" s="1478"/>
      <c r="I1006" s="1479"/>
      <c r="J1006" s="1478"/>
      <c r="BB1006" s="1477"/>
    </row>
    <row r="1007">
      <c r="H1007" s="1478"/>
      <c r="I1007" s="1479"/>
      <c r="J1007" s="1478"/>
      <c r="BB1007" s="1477"/>
    </row>
    <row r="1008">
      <c r="H1008" s="1478"/>
      <c r="I1008" s="1479"/>
      <c r="J1008" s="1478"/>
      <c r="BB1008" s="1477"/>
    </row>
    <row r="1009">
      <c r="H1009" s="1478"/>
      <c r="I1009" s="1479"/>
      <c r="J1009" s="1478"/>
      <c r="BB1009" s="1477"/>
    </row>
    <row r="1010">
      <c r="H1010" s="1478"/>
      <c r="I1010" s="1479"/>
      <c r="J1010" s="1478"/>
      <c r="BB1010" s="1477"/>
    </row>
    <row r="1011">
      <c r="H1011" s="1478"/>
      <c r="I1011" s="1479"/>
      <c r="J1011" s="1478"/>
      <c r="BB1011" s="1477"/>
    </row>
    <row r="1012">
      <c r="H1012" s="1478"/>
      <c r="I1012" s="1479"/>
      <c r="J1012" s="1478"/>
      <c r="BB1012" s="1477"/>
    </row>
    <row r="1013">
      <c r="H1013" s="1478"/>
      <c r="I1013" s="1479"/>
      <c r="J1013" s="1478"/>
      <c r="BB1013" s="1477"/>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8958</v>
      </c>
      <c r="K1" s="382" t="s">
        <v>10</v>
      </c>
      <c r="L1" s="382" t="s">
        <v>11</v>
      </c>
      <c r="M1" s="382" t="s">
        <v>12</v>
      </c>
      <c r="N1" s="378" t="s">
        <v>13</v>
      </c>
      <c r="O1" s="1480"/>
      <c r="P1" s="1480"/>
      <c r="Q1" s="1480"/>
      <c r="R1" s="1480"/>
      <c r="S1" s="392" t="s">
        <v>8960</v>
      </c>
      <c r="T1" s="1480"/>
      <c r="U1" s="392" t="s">
        <v>11255</v>
      </c>
      <c r="V1" s="392" t="s">
        <v>8961</v>
      </c>
      <c r="W1" s="392" t="s">
        <v>11256</v>
      </c>
      <c r="X1" s="392" t="s">
        <v>6540</v>
      </c>
      <c r="Y1" s="392" t="s">
        <v>6541</v>
      </c>
      <c r="Z1" s="392" t="s">
        <v>56</v>
      </c>
      <c r="AA1" s="822" t="s">
        <v>54</v>
      </c>
      <c r="AB1" s="822" t="s">
        <v>10142</v>
      </c>
      <c r="AC1" s="1481" t="s">
        <v>10840</v>
      </c>
      <c r="AD1" s="1481" t="s">
        <v>10515</v>
      </c>
      <c r="AE1" s="1481" t="s">
        <v>10143</v>
      </c>
      <c r="AF1" s="822" t="s">
        <v>8963</v>
      </c>
      <c r="AG1" s="392" t="s">
        <v>8964</v>
      </c>
      <c r="AH1" s="1482" t="s">
        <v>77</v>
      </c>
      <c r="AI1" s="1483" t="s">
        <v>10144</v>
      </c>
      <c r="AJ1" s="1484" t="s">
        <v>10145</v>
      </c>
      <c r="AK1" s="822" t="s">
        <v>15</v>
      </c>
      <c r="AL1" s="822" t="s">
        <v>16</v>
      </c>
      <c r="AM1" s="822" t="s">
        <v>17</v>
      </c>
      <c r="AN1" s="822" t="s">
        <v>10146</v>
      </c>
      <c r="AO1" s="1485" t="s">
        <v>6549</v>
      </c>
      <c r="AP1" s="830" t="s">
        <v>10147</v>
      </c>
      <c r="AQ1" s="1486" t="s">
        <v>11257</v>
      </c>
      <c r="AR1" s="1486" t="s">
        <v>11258</v>
      </c>
      <c r="AS1" s="1486" t="s">
        <v>11259</v>
      </c>
      <c r="AT1" s="822" t="s">
        <v>8965</v>
      </c>
      <c r="AU1" s="822" t="s">
        <v>21</v>
      </c>
      <c r="AV1" s="822" t="s">
        <v>10151</v>
      </c>
      <c r="AW1" s="822" t="s">
        <v>22</v>
      </c>
      <c r="AX1" s="392" t="s">
        <v>6550</v>
      </c>
      <c r="AY1" s="392" t="s">
        <v>33</v>
      </c>
      <c r="AZ1" s="165"/>
      <c r="BA1" s="392" t="s">
        <v>6562</v>
      </c>
      <c r="BB1" s="392" t="s">
        <v>10152</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7" t="s">
        <v>10153</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3"/>
      <c r="B2" s="1488" t="s">
        <v>11260</v>
      </c>
      <c r="C2" s="1489" t="s">
        <v>11261</v>
      </c>
      <c r="D2" s="1490">
        <v>0.0</v>
      </c>
      <c r="E2" s="1491" t="s">
        <v>11262</v>
      </c>
      <c r="F2" s="684"/>
      <c r="G2" s="1492">
        <v>2.027573340997E12</v>
      </c>
      <c r="H2" s="1493">
        <v>1000.0</v>
      </c>
      <c r="I2" s="863">
        <v>0.5</v>
      </c>
      <c r="J2" s="874">
        <v>500.0</v>
      </c>
      <c r="K2" s="866"/>
      <c r="L2" s="866"/>
      <c r="M2" s="866"/>
      <c r="N2" s="1494"/>
      <c r="O2" s="1494"/>
      <c r="P2" s="1493">
        <v>150.0</v>
      </c>
      <c r="Q2" s="1493">
        <v>327.0</v>
      </c>
      <c r="R2" s="1495">
        <v>0.16</v>
      </c>
      <c r="S2" s="1489" t="s">
        <v>11263</v>
      </c>
      <c r="T2" s="1495">
        <v>0.34</v>
      </c>
      <c r="U2" s="1493">
        <v>20.0</v>
      </c>
      <c r="V2" s="1493">
        <v>400.0</v>
      </c>
      <c r="W2" s="684"/>
      <c r="X2" s="1489" t="s">
        <v>11264</v>
      </c>
      <c r="Y2" s="1489" t="s">
        <v>11265</v>
      </c>
      <c r="Z2" s="684"/>
      <c r="AA2" s="684"/>
      <c r="AB2" s="1489" t="s">
        <v>11266</v>
      </c>
      <c r="AC2" s="1489" t="s">
        <v>399</v>
      </c>
      <c r="AD2" s="1489" t="s">
        <v>11267</v>
      </c>
      <c r="AE2" s="1494"/>
      <c r="AF2" s="1494"/>
      <c r="AG2" s="1494"/>
      <c r="AH2" s="1496"/>
      <c r="AI2" s="1496" t="s">
        <v>11268</v>
      </c>
      <c r="AJ2" s="684"/>
      <c r="AK2" s="684"/>
      <c r="AL2" s="1497" t="s">
        <v>11269</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3"/>
      <c r="B3" s="1498" t="s">
        <v>11270</v>
      </c>
      <c r="C3" s="1489" t="s">
        <v>11261</v>
      </c>
      <c r="D3" s="1490">
        <v>0.0</v>
      </c>
      <c r="E3" s="1491" t="s">
        <v>11271</v>
      </c>
      <c r="F3" s="684"/>
      <c r="G3" s="1492">
        <v>2.027573341E12</v>
      </c>
      <c r="H3" s="1493">
        <v>1400.0</v>
      </c>
      <c r="I3" s="863">
        <v>0.5</v>
      </c>
      <c r="J3" s="874">
        <v>700.0</v>
      </c>
      <c r="K3" s="866"/>
      <c r="L3" s="866"/>
      <c r="M3" s="866"/>
      <c r="N3" s="1494"/>
      <c r="O3" s="1494"/>
      <c r="P3" s="1493">
        <v>160.0</v>
      </c>
      <c r="Q3" s="1493">
        <v>461.0</v>
      </c>
      <c r="R3" s="1495">
        <v>0.16</v>
      </c>
      <c r="S3" s="1489" t="s">
        <v>11272</v>
      </c>
      <c r="T3" s="1495">
        <v>0.43</v>
      </c>
      <c r="U3" s="1493">
        <v>30.0</v>
      </c>
      <c r="V3" s="1493">
        <v>400.0</v>
      </c>
      <c r="W3" s="684"/>
      <c r="X3" s="1489" t="s">
        <v>11273</v>
      </c>
      <c r="Y3" s="1489" t="s">
        <v>11274</v>
      </c>
      <c r="Z3" s="684"/>
      <c r="AA3" s="684"/>
      <c r="AB3" s="1489" t="s">
        <v>11275</v>
      </c>
      <c r="AC3" s="1489" t="s">
        <v>399</v>
      </c>
      <c r="AD3" s="1489" t="s">
        <v>11267</v>
      </c>
      <c r="AE3" s="1494"/>
      <c r="AF3" s="1494"/>
      <c r="AG3" s="1494"/>
      <c r="AH3" s="1496"/>
      <c r="AI3" s="1496" t="s">
        <v>11268</v>
      </c>
      <c r="AJ3" s="684"/>
      <c r="AK3" s="684"/>
      <c r="AL3" s="1497" t="s">
        <v>11269</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3"/>
      <c r="B4" s="1498" t="s">
        <v>11276</v>
      </c>
      <c r="C4" s="1489" t="s">
        <v>11261</v>
      </c>
      <c r="D4" s="1490">
        <v>0.0</v>
      </c>
      <c r="E4" s="1491" t="s">
        <v>11277</v>
      </c>
      <c r="F4" s="684"/>
      <c r="G4" s="1492">
        <v>2.027573341017E12</v>
      </c>
      <c r="H4" s="1493">
        <v>2500.0</v>
      </c>
      <c r="I4" s="863">
        <v>0.5</v>
      </c>
      <c r="J4" s="874">
        <v>1250.0</v>
      </c>
      <c r="K4" s="695" t="s">
        <v>11278</v>
      </c>
      <c r="L4" s="1499"/>
      <c r="M4" s="1152" t="s">
        <v>11279</v>
      </c>
      <c r="N4" s="1494"/>
      <c r="O4" s="1494"/>
      <c r="P4" s="1493">
        <v>165.0</v>
      </c>
      <c r="Q4" s="1493">
        <v>926.0</v>
      </c>
      <c r="R4" s="1495">
        <v>0.16</v>
      </c>
      <c r="S4" s="1489" t="s">
        <v>11280</v>
      </c>
      <c r="T4" s="1495">
        <v>0.43</v>
      </c>
      <c r="U4" s="1493">
        <v>40.0</v>
      </c>
      <c r="V4" s="1493">
        <v>400.0</v>
      </c>
      <c r="W4" s="684"/>
      <c r="X4" s="1489" t="s">
        <v>11281</v>
      </c>
      <c r="Y4" s="1489" t="s">
        <v>11282</v>
      </c>
      <c r="Z4" s="684"/>
      <c r="AA4" s="684"/>
      <c r="AB4" s="1489" t="s">
        <v>11283</v>
      </c>
      <c r="AC4" s="1489" t="s">
        <v>399</v>
      </c>
      <c r="AD4" s="1489" t="s">
        <v>11267</v>
      </c>
      <c r="AE4" s="1494"/>
      <c r="AF4" s="1494"/>
      <c r="AG4" s="1494"/>
      <c r="AH4" s="1496"/>
      <c r="AI4" s="1496" t="s">
        <v>11268</v>
      </c>
      <c r="AJ4" s="684"/>
      <c r="AK4" s="684"/>
      <c r="AL4" s="1497" t="s">
        <v>11269</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3"/>
      <c r="B5" s="1498" t="s">
        <v>11284</v>
      </c>
      <c r="C5" s="1489" t="s">
        <v>11261</v>
      </c>
      <c r="D5" s="1490">
        <v>0.0</v>
      </c>
      <c r="E5" s="1491" t="s">
        <v>11285</v>
      </c>
      <c r="F5" s="684"/>
      <c r="G5" s="1492">
        <v>2.027573341024E12</v>
      </c>
      <c r="H5" s="1493">
        <v>3600.0</v>
      </c>
      <c r="I5" s="863">
        <v>0.5</v>
      </c>
      <c r="J5" s="874">
        <v>1800.0</v>
      </c>
      <c r="K5" s="1500"/>
      <c r="L5" s="1500"/>
      <c r="M5" s="1500"/>
      <c r="N5" s="1494"/>
      <c r="O5" s="1494"/>
      <c r="P5" s="1493">
        <v>230.0</v>
      </c>
      <c r="Q5" s="1493">
        <v>1342.0</v>
      </c>
      <c r="R5" s="1495">
        <v>0.16</v>
      </c>
      <c r="S5" s="1489" t="s">
        <v>11286</v>
      </c>
      <c r="T5" s="1495">
        <v>0.49</v>
      </c>
      <c r="U5" s="1493">
        <v>50.0</v>
      </c>
      <c r="V5" s="1493">
        <v>400.0</v>
      </c>
      <c r="W5" s="684"/>
      <c r="X5" s="1489" t="s">
        <v>11287</v>
      </c>
      <c r="Y5" s="1489" t="s">
        <v>11288</v>
      </c>
      <c r="Z5" s="684"/>
      <c r="AA5" s="684"/>
      <c r="AB5" s="1489" t="s">
        <v>11289</v>
      </c>
      <c r="AC5" s="1489" t="s">
        <v>399</v>
      </c>
      <c r="AD5" s="1489" t="s">
        <v>11267</v>
      </c>
      <c r="AE5" s="1494"/>
      <c r="AF5" s="1494"/>
      <c r="AG5" s="1494"/>
      <c r="AH5" s="1496"/>
      <c r="AI5" s="1496" t="s">
        <v>11268</v>
      </c>
      <c r="AJ5" s="684"/>
      <c r="AK5" s="684"/>
      <c r="AL5" s="1497" t="s">
        <v>11269</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3"/>
      <c r="B6" s="1498" t="s">
        <v>11290</v>
      </c>
      <c r="C6" s="1489" t="s">
        <v>11261</v>
      </c>
      <c r="D6" s="1490">
        <v>0.0</v>
      </c>
      <c r="E6" s="1491" t="s">
        <v>11291</v>
      </c>
      <c r="F6" s="684"/>
      <c r="G6" s="1492">
        <v>2.028865238213E12</v>
      </c>
      <c r="H6" s="1493">
        <v>1100.0</v>
      </c>
      <c r="I6" s="863">
        <v>0.5</v>
      </c>
      <c r="J6" s="874">
        <v>550.0</v>
      </c>
      <c r="K6" s="695" t="s">
        <v>11292</v>
      </c>
      <c r="L6" s="1499"/>
      <c r="M6" s="1152" t="s">
        <v>11293</v>
      </c>
      <c r="N6" s="684"/>
      <c r="O6" s="684"/>
      <c r="P6" s="684"/>
      <c r="Q6" s="684"/>
      <c r="R6" s="684"/>
      <c r="S6" s="684"/>
      <c r="T6" s="684"/>
      <c r="U6" s="1494"/>
      <c r="V6" s="1501" t="s">
        <v>11294</v>
      </c>
      <c r="W6" s="1502" t="s">
        <v>11295</v>
      </c>
      <c r="X6" s="1503"/>
      <c r="Y6" s="1493">
        <v>150.0</v>
      </c>
      <c r="Z6" s="1504">
        <v>327.0</v>
      </c>
      <c r="AA6" s="1495">
        <v>0.16</v>
      </c>
      <c r="AB6" s="1489" t="s">
        <v>11296</v>
      </c>
      <c r="AC6" s="1495">
        <v>0.23</v>
      </c>
      <c r="AD6" s="684"/>
      <c r="AE6" s="1493">
        <v>157.0</v>
      </c>
      <c r="AF6" s="1493">
        <v>300.0</v>
      </c>
      <c r="AG6" s="1493">
        <v>20.0</v>
      </c>
      <c r="AH6" s="1489"/>
      <c r="AI6" s="1489" t="s">
        <v>11297</v>
      </c>
      <c r="AJ6" s="684"/>
      <c r="AK6" s="684"/>
      <c r="AL6" s="1489" t="s">
        <v>11298</v>
      </c>
      <c r="AM6" s="1489" t="s">
        <v>807</v>
      </c>
      <c r="AN6" s="1489" t="s">
        <v>11267</v>
      </c>
      <c r="AO6" s="1494"/>
      <c r="AP6" s="1494"/>
      <c r="AQ6" s="1494"/>
      <c r="AR6" s="1489" t="s">
        <v>11299</v>
      </c>
      <c r="AS6" s="1489" t="s">
        <v>97</v>
      </c>
      <c r="AT6" s="1494"/>
      <c r="AU6" s="1494"/>
      <c r="AV6" s="1493">
        <v>2281.0</v>
      </c>
      <c r="AW6" s="1489" t="s">
        <v>11300</v>
      </c>
      <c r="AX6" s="1497" t="s">
        <v>11301</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3"/>
      <c r="B7" s="1498" t="s">
        <v>11302</v>
      </c>
      <c r="C7" s="1489" t="s">
        <v>11261</v>
      </c>
      <c r="D7" s="1490">
        <v>0.0</v>
      </c>
      <c r="E7" s="1491" t="s">
        <v>11303</v>
      </c>
      <c r="F7" s="684"/>
      <c r="G7" s="1492">
        <v>2.02886523822E12</v>
      </c>
      <c r="H7" s="1493">
        <v>1600.0</v>
      </c>
      <c r="I7" s="863">
        <v>0.5</v>
      </c>
      <c r="J7" s="874">
        <v>800.0</v>
      </c>
      <c r="K7" s="1500"/>
      <c r="L7" s="1500"/>
      <c r="M7" s="1500"/>
      <c r="N7" s="684"/>
      <c r="O7" s="684"/>
      <c r="P7" s="684"/>
      <c r="Q7" s="684"/>
      <c r="R7" s="684"/>
      <c r="S7" s="684"/>
      <c r="T7" s="684"/>
      <c r="U7" s="1494"/>
      <c r="V7" s="1501" t="s">
        <v>11294</v>
      </c>
      <c r="W7" s="1502" t="s">
        <v>11304</v>
      </c>
      <c r="X7" s="1503"/>
      <c r="Y7" s="1493">
        <v>160.0</v>
      </c>
      <c r="Z7" s="1504">
        <v>461.0</v>
      </c>
      <c r="AA7" s="1495">
        <v>0.16</v>
      </c>
      <c r="AB7" s="1489" t="s">
        <v>11305</v>
      </c>
      <c r="AC7" s="1495">
        <v>0.22</v>
      </c>
      <c r="AD7" s="684"/>
      <c r="AE7" s="1493">
        <v>235.0</v>
      </c>
      <c r="AF7" s="1493">
        <v>300.0</v>
      </c>
      <c r="AG7" s="1493">
        <v>30.0</v>
      </c>
      <c r="AH7" s="1489"/>
      <c r="AI7" s="1489" t="s">
        <v>11306</v>
      </c>
      <c r="AJ7" s="684"/>
      <c r="AK7" s="684"/>
      <c r="AL7" s="1489" t="s">
        <v>11298</v>
      </c>
      <c r="AM7" s="1489" t="s">
        <v>807</v>
      </c>
      <c r="AN7" s="1489" t="s">
        <v>11267</v>
      </c>
      <c r="AO7" s="1494"/>
      <c r="AP7" s="1494"/>
      <c r="AQ7" s="1494"/>
      <c r="AR7" s="1489" t="s">
        <v>11299</v>
      </c>
      <c r="AS7" s="1489" t="s">
        <v>97</v>
      </c>
      <c r="AT7" s="1494"/>
      <c r="AU7" s="1494"/>
      <c r="AV7" s="1493">
        <v>2281.0</v>
      </c>
      <c r="AW7" s="1489" t="s">
        <v>11300</v>
      </c>
      <c r="AX7" s="1497" t="s">
        <v>11301</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3"/>
      <c r="B8" s="1498" t="s">
        <v>11307</v>
      </c>
      <c r="C8" s="1489" t="s">
        <v>11261</v>
      </c>
      <c r="D8" s="1490">
        <v>0.0</v>
      </c>
      <c r="E8" s="1491" t="s">
        <v>11308</v>
      </c>
      <c r="F8" s="684"/>
      <c r="G8" s="1492">
        <v>2.028865238237E12</v>
      </c>
      <c r="H8" s="1493">
        <v>2900.0</v>
      </c>
      <c r="I8" s="863">
        <v>0.5</v>
      </c>
      <c r="J8" s="874">
        <v>1450.0</v>
      </c>
      <c r="K8" s="866"/>
      <c r="L8" s="866"/>
      <c r="M8" s="866"/>
      <c r="N8" s="684"/>
      <c r="O8" s="684"/>
      <c r="P8" s="684"/>
      <c r="Q8" s="684"/>
      <c r="R8" s="684"/>
      <c r="S8" s="684"/>
      <c r="T8" s="684"/>
      <c r="U8" s="1494"/>
      <c r="V8" s="1501" t="s">
        <v>11294</v>
      </c>
      <c r="W8" s="1502" t="s">
        <v>11309</v>
      </c>
      <c r="X8" s="1503"/>
      <c r="Y8" s="1493">
        <v>165.0</v>
      </c>
      <c r="Z8" s="1504">
        <v>926.0</v>
      </c>
      <c r="AA8" s="1495">
        <v>0.16</v>
      </c>
      <c r="AB8" s="1489" t="s">
        <v>11310</v>
      </c>
      <c r="AC8" s="1495">
        <v>0.23</v>
      </c>
      <c r="AD8" s="684"/>
      <c r="AE8" s="1493">
        <v>470.0</v>
      </c>
      <c r="AF8" s="1493">
        <v>300.0</v>
      </c>
      <c r="AG8" s="1493">
        <v>40.0</v>
      </c>
      <c r="AH8" s="1489"/>
      <c r="AI8" s="1489" t="s">
        <v>11311</v>
      </c>
      <c r="AJ8" s="684"/>
      <c r="AK8" s="684"/>
      <c r="AL8" s="1489" t="s">
        <v>11298</v>
      </c>
      <c r="AM8" s="1489" t="s">
        <v>807</v>
      </c>
      <c r="AN8" s="1489" t="s">
        <v>11267</v>
      </c>
      <c r="AO8" s="1494"/>
      <c r="AP8" s="1494"/>
      <c r="AQ8" s="1494"/>
      <c r="AR8" s="1489" t="s">
        <v>11299</v>
      </c>
      <c r="AS8" s="1489" t="s">
        <v>97</v>
      </c>
      <c r="AT8" s="1494"/>
      <c r="AU8" s="1494"/>
      <c r="AV8" s="1493">
        <v>2281.0</v>
      </c>
      <c r="AW8" s="1489" t="s">
        <v>11300</v>
      </c>
      <c r="AX8" s="1497" t="s">
        <v>11301</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3"/>
      <c r="B9" s="1498" t="s">
        <v>11312</v>
      </c>
      <c r="C9" s="1489" t="s">
        <v>11261</v>
      </c>
      <c r="D9" s="1490">
        <v>0.0</v>
      </c>
      <c r="E9" s="1491" t="s">
        <v>11313</v>
      </c>
      <c r="F9" s="684"/>
      <c r="G9" s="1492">
        <v>2.028865238244E12</v>
      </c>
      <c r="H9" s="1493">
        <v>4300.0</v>
      </c>
      <c r="I9" s="863">
        <v>0.5</v>
      </c>
      <c r="J9" s="874">
        <v>2150.0</v>
      </c>
      <c r="K9" s="866"/>
      <c r="L9" s="866"/>
      <c r="M9" s="866"/>
      <c r="N9" s="684"/>
      <c r="O9" s="684"/>
      <c r="P9" s="684"/>
      <c r="Q9" s="684"/>
      <c r="R9" s="684"/>
      <c r="S9" s="684"/>
      <c r="T9" s="684"/>
      <c r="U9" s="1494"/>
      <c r="V9" s="1501" t="s">
        <v>11294</v>
      </c>
      <c r="W9" s="1502" t="s">
        <v>11314</v>
      </c>
      <c r="X9" s="1503"/>
      <c r="Y9" s="1493">
        <v>230.0</v>
      </c>
      <c r="Z9" s="1504">
        <v>1342.0</v>
      </c>
      <c r="AA9" s="1495">
        <v>0.16</v>
      </c>
      <c r="AB9" s="1489" t="s">
        <v>11315</v>
      </c>
      <c r="AC9" s="1495">
        <v>0.21</v>
      </c>
      <c r="AD9" s="684"/>
      <c r="AE9" s="1493">
        <v>705.0</v>
      </c>
      <c r="AF9" s="1493">
        <v>300.0</v>
      </c>
      <c r="AG9" s="1493">
        <v>50.0</v>
      </c>
      <c r="AH9" s="1489"/>
      <c r="AI9" s="1489" t="s">
        <v>11316</v>
      </c>
      <c r="AJ9" s="684"/>
      <c r="AK9" s="684"/>
      <c r="AL9" s="1489" t="s">
        <v>11298</v>
      </c>
      <c r="AM9" s="1489" t="s">
        <v>807</v>
      </c>
      <c r="AN9" s="1489" t="s">
        <v>11267</v>
      </c>
      <c r="AO9" s="1494"/>
      <c r="AP9" s="1494"/>
      <c r="AQ9" s="1494"/>
      <c r="AR9" s="1489" t="s">
        <v>11299</v>
      </c>
      <c r="AS9" s="1489" t="s">
        <v>97</v>
      </c>
      <c r="AT9" s="1494"/>
      <c r="AU9" s="1494"/>
      <c r="AV9" s="1493">
        <v>2281.0</v>
      </c>
      <c r="AW9" s="1489" t="s">
        <v>11300</v>
      </c>
      <c r="AX9" s="1497" t="s">
        <v>11301</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3"/>
      <c r="B10" s="1498" t="s">
        <v>11317</v>
      </c>
      <c r="C10" s="1489" t="s">
        <v>11261</v>
      </c>
      <c r="D10" s="1490">
        <v>0.0</v>
      </c>
      <c r="E10" s="1491" t="s">
        <v>11318</v>
      </c>
      <c r="F10" s="684"/>
      <c r="G10" s="1492">
        <v>2.028865238596E12</v>
      </c>
      <c r="H10" s="1493">
        <v>1000.0</v>
      </c>
      <c r="I10" s="863">
        <v>0.5</v>
      </c>
      <c r="J10" s="874">
        <v>500.0</v>
      </c>
      <c r="K10" s="866"/>
      <c r="L10" s="866"/>
      <c r="M10" s="866"/>
      <c r="N10" s="684"/>
      <c r="O10" s="684"/>
      <c r="P10" s="684"/>
      <c r="Q10" s="684"/>
      <c r="R10" s="684"/>
      <c r="S10" s="684"/>
      <c r="T10" s="684"/>
      <c r="U10" s="1494"/>
      <c r="V10" s="1501" t="s">
        <v>11294</v>
      </c>
      <c r="W10" s="1505" t="s">
        <v>11319</v>
      </c>
      <c r="X10" s="1506"/>
      <c r="Y10" s="1507">
        <v>150.0</v>
      </c>
      <c r="Z10" s="1507">
        <v>331.0</v>
      </c>
      <c r="AA10" s="1508">
        <v>0.16</v>
      </c>
      <c r="AB10" s="1509" t="s">
        <v>11320</v>
      </c>
      <c r="AC10" s="1508">
        <v>0.21</v>
      </c>
      <c r="AD10" s="684"/>
      <c r="AE10" s="1510">
        <v>99.0</v>
      </c>
      <c r="AF10" s="1510">
        <v>300.0</v>
      </c>
      <c r="AG10" s="1510">
        <v>10.0</v>
      </c>
      <c r="AH10" s="1509"/>
      <c r="AI10" s="1509" t="s">
        <v>11321</v>
      </c>
      <c r="AJ10" s="684"/>
      <c r="AK10" s="684"/>
      <c r="AL10" s="1509" t="s">
        <v>11322</v>
      </c>
      <c r="AM10" s="1509" t="s">
        <v>212</v>
      </c>
      <c r="AN10" s="1509" t="s">
        <v>11267</v>
      </c>
      <c r="AO10" s="684"/>
      <c r="AP10" s="684"/>
      <c r="AQ10" s="684"/>
      <c r="AR10" s="1509" t="s">
        <v>11299</v>
      </c>
      <c r="AS10" s="1509" t="s">
        <v>97</v>
      </c>
      <c r="AT10" s="684"/>
      <c r="AU10" s="684"/>
      <c r="AV10" s="684"/>
      <c r="AW10" s="684"/>
      <c r="AX10" s="1511" t="s">
        <v>11323</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3"/>
      <c r="B11" s="1498" t="s">
        <v>11324</v>
      </c>
      <c r="C11" s="1489" t="s">
        <v>11261</v>
      </c>
      <c r="D11" s="1490">
        <v>0.0</v>
      </c>
      <c r="E11" s="1491" t="s">
        <v>11325</v>
      </c>
      <c r="F11" s="684"/>
      <c r="G11" s="1492">
        <v>2.028865238602E12</v>
      </c>
      <c r="H11" s="1493">
        <v>1700.0</v>
      </c>
      <c r="I11" s="863">
        <v>0.5</v>
      </c>
      <c r="J11" s="874">
        <v>850.0</v>
      </c>
      <c r="K11" s="866"/>
      <c r="L11" s="866"/>
      <c r="M11" s="866"/>
      <c r="N11" s="684"/>
      <c r="O11" s="684"/>
      <c r="P11" s="684"/>
      <c r="Q11" s="684"/>
      <c r="R11" s="684"/>
      <c r="S11" s="684"/>
      <c r="T11" s="684"/>
      <c r="U11" s="1494"/>
      <c r="V11" s="1501" t="s">
        <v>11294</v>
      </c>
      <c r="W11" s="1505" t="s">
        <v>11326</v>
      </c>
      <c r="X11" s="1506"/>
      <c r="Y11" s="1507">
        <v>150.0</v>
      </c>
      <c r="Z11" s="1507">
        <v>602.0</v>
      </c>
      <c r="AA11" s="1508">
        <v>0.16</v>
      </c>
      <c r="AB11" s="1509" t="s">
        <v>11327</v>
      </c>
      <c r="AC11" s="1508">
        <v>0.22</v>
      </c>
      <c r="AD11" s="684"/>
      <c r="AE11" s="1510">
        <v>198.0</v>
      </c>
      <c r="AF11" s="1510">
        <v>300.0</v>
      </c>
      <c r="AG11" s="1510">
        <v>20.0</v>
      </c>
      <c r="AH11" s="1509"/>
      <c r="AI11" s="1509" t="s">
        <v>11328</v>
      </c>
      <c r="AJ11" s="684"/>
      <c r="AK11" s="684"/>
      <c r="AL11" s="1509" t="s">
        <v>11322</v>
      </c>
      <c r="AM11" s="1509" t="s">
        <v>212</v>
      </c>
      <c r="AN11" s="1509" t="s">
        <v>11267</v>
      </c>
      <c r="AO11" s="684"/>
      <c r="AP11" s="684"/>
      <c r="AQ11" s="684"/>
      <c r="AR11" s="1509" t="s">
        <v>11299</v>
      </c>
      <c r="AS11" s="1509" t="s">
        <v>97</v>
      </c>
      <c r="AT11" s="684"/>
      <c r="AU11" s="684"/>
      <c r="AV11" s="684"/>
      <c r="AW11" s="684"/>
      <c r="AX11" s="1511" t="s">
        <v>11323</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3"/>
      <c r="B12" s="1498" t="s">
        <v>11329</v>
      </c>
      <c r="C12" s="1489" t="s">
        <v>11261</v>
      </c>
      <c r="D12" s="1490">
        <v>0.0</v>
      </c>
      <c r="E12" s="1491" t="s">
        <v>11330</v>
      </c>
      <c r="F12" s="684"/>
      <c r="G12" s="1492">
        <v>2.028865238619E12</v>
      </c>
      <c r="H12" s="1493">
        <v>2400.0</v>
      </c>
      <c r="I12" s="863">
        <v>0.5</v>
      </c>
      <c r="J12" s="874">
        <v>1200.0</v>
      </c>
      <c r="K12" s="866"/>
      <c r="L12" s="866"/>
      <c r="M12" s="866"/>
      <c r="N12" s="684"/>
      <c r="O12" s="684"/>
      <c r="P12" s="684"/>
      <c r="Q12" s="684"/>
      <c r="R12" s="684"/>
      <c r="S12" s="684"/>
      <c r="T12" s="684"/>
      <c r="U12" s="1494"/>
      <c r="V12" s="1501" t="s">
        <v>11294</v>
      </c>
      <c r="W12" s="1505" t="s">
        <v>11331</v>
      </c>
      <c r="X12" s="1506"/>
      <c r="Y12" s="1507">
        <v>160.0</v>
      </c>
      <c r="Z12" s="1507">
        <v>873.0</v>
      </c>
      <c r="AA12" s="1508">
        <v>0.16</v>
      </c>
      <c r="AB12" s="1509" t="s">
        <v>11332</v>
      </c>
      <c r="AC12" s="1508">
        <v>0.21</v>
      </c>
      <c r="AD12" s="684"/>
      <c r="AE12" s="1510">
        <v>297.0</v>
      </c>
      <c r="AF12" s="1510">
        <v>300.0</v>
      </c>
      <c r="AG12" s="1510">
        <v>30.0</v>
      </c>
      <c r="AH12" s="1509"/>
      <c r="AI12" s="1509" t="s">
        <v>11333</v>
      </c>
      <c r="AJ12" s="684"/>
      <c r="AK12" s="684"/>
      <c r="AL12" s="1509" t="s">
        <v>11322</v>
      </c>
      <c r="AM12" s="1509" t="s">
        <v>212</v>
      </c>
      <c r="AN12" s="1509" t="s">
        <v>11267</v>
      </c>
      <c r="AO12" s="684"/>
      <c r="AP12" s="684"/>
      <c r="AQ12" s="684"/>
      <c r="AR12" s="1509" t="s">
        <v>11299</v>
      </c>
      <c r="AS12" s="1509" t="s">
        <v>97</v>
      </c>
      <c r="AT12" s="684"/>
      <c r="AU12" s="684"/>
      <c r="AV12" s="684"/>
      <c r="AW12" s="684"/>
      <c r="AX12" s="1511" t="s">
        <v>11323</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3"/>
      <c r="B13" s="1498" t="s">
        <v>11334</v>
      </c>
      <c r="C13" s="1489" t="s">
        <v>11261</v>
      </c>
      <c r="D13" s="1490">
        <v>0.0</v>
      </c>
      <c r="E13" s="1491" t="s">
        <v>11335</v>
      </c>
      <c r="F13" s="684"/>
      <c r="G13" s="1492">
        <v>2.028865238626E12</v>
      </c>
      <c r="H13" s="1493">
        <v>4600.0</v>
      </c>
      <c r="I13" s="863">
        <v>0.5</v>
      </c>
      <c r="J13" s="874">
        <v>2300.0</v>
      </c>
      <c r="K13" s="866"/>
      <c r="L13" s="866"/>
      <c r="M13" s="866"/>
      <c r="N13" s="684"/>
      <c r="O13" s="684"/>
      <c r="P13" s="684"/>
      <c r="Q13" s="684"/>
      <c r="R13" s="684"/>
      <c r="S13" s="684"/>
      <c r="T13" s="684"/>
      <c r="U13" s="1494"/>
      <c r="V13" s="1501" t="s">
        <v>11294</v>
      </c>
      <c r="W13" s="1505" t="s">
        <v>11336</v>
      </c>
      <c r="X13" s="1506"/>
      <c r="Y13" s="1507">
        <v>170.0</v>
      </c>
      <c r="Z13" s="1507">
        <v>1751.0</v>
      </c>
      <c r="AA13" s="1508">
        <v>0.16</v>
      </c>
      <c r="AB13" s="1509" t="s">
        <v>11337</v>
      </c>
      <c r="AC13" s="1508">
        <v>0.25</v>
      </c>
      <c r="AD13" s="684"/>
      <c r="AE13" s="1510">
        <v>593.0</v>
      </c>
      <c r="AF13" s="1510">
        <v>300.0</v>
      </c>
      <c r="AG13" s="1510">
        <v>40.0</v>
      </c>
      <c r="AH13" s="1509"/>
      <c r="AI13" s="1509" t="s">
        <v>11338</v>
      </c>
      <c r="AJ13" s="684"/>
      <c r="AK13" s="684"/>
      <c r="AL13" s="1509" t="s">
        <v>11322</v>
      </c>
      <c r="AM13" s="1509" t="s">
        <v>212</v>
      </c>
      <c r="AN13" s="1509" t="s">
        <v>11267</v>
      </c>
      <c r="AO13" s="684"/>
      <c r="AP13" s="684"/>
      <c r="AQ13" s="684"/>
      <c r="AR13" s="1509" t="s">
        <v>11299</v>
      </c>
      <c r="AS13" s="1509" t="s">
        <v>97</v>
      </c>
      <c r="AT13" s="684"/>
      <c r="AU13" s="684"/>
      <c r="AV13" s="684"/>
      <c r="AW13" s="684"/>
      <c r="AX13" s="1511" t="s">
        <v>11323</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3"/>
      <c r="B14" s="1498" t="s">
        <v>11339</v>
      </c>
      <c r="C14" s="1489" t="s">
        <v>11261</v>
      </c>
      <c r="D14" s="1490">
        <v>0.0</v>
      </c>
      <c r="E14" s="1491" t="s">
        <v>11340</v>
      </c>
      <c r="F14" s="684"/>
      <c r="G14" s="1492">
        <v>2.028865238633E12</v>
      </c>
      <c r="H14" s="1493">
        <v>7000.0</v>
      </c>
      <c r="I14" s="863">
        <v>0.5</v>
      </c>
      <c r="J14" s="874">
        <v>3500.0</v>
      </c>
      <c r="K14" s="866"/>
      <c r="L14" s="866"/>
      <c r="M14" s="866"/>
      <c r="N14" s="684"/>
      <c r="O14" s="684"/>
      <c r="P14" s="684"/>
      <c r="Q14" s="684"/>
      <c r="R14" s="684"/>
      <c r="S14" s="684"/>
      <c r="T14" s="684"/>
      <c r="U14" s="1494"/>
      <c r="V14" s="1501" t="s">
        <v>11294</v>
      </c>
      <c r="W14" s="1505" t="s">
        <v>11341</v>
      </c>
      <c r="X14" s="1506"/>
      <c r="Y14" s="1507">
        <v>280.0</v>
      </c>
      <c r="Z14" s="1507">
        <v>2578.0</v>
      </c>
      <c r="AA14" s="1508">
        <v>0.16</v>
      </c>
      <c r="AB14" s="1509" t="s">
        <v>11342</v>
      </c>
      <c r="AC14" s="1508">
        <v>0.24</v>
      </c>
      <c r="AD14" s="1512" t="s">
        <v>11343</v>
      </c>
      <c r="AE14" s="1510">
        <v>889.0</v>
      </c>
      <c r="AF14" s="1510">
        <v>300.0</v>
      </c>
      <c r="AG14" s="1510">
        <v>50.0</v>
      </c>
      <c r="AH14" s="1509"/>
      <c r="AI14" s="1509" t="s">
        <v>11344</v>
      </c>
      <c r="AJ14" s="684"/>
      <c r="AK14" s="684"/>
      <c r="AL14" s="1509" t="s">
        <v>11322</v>
      </c>
      <c r="AM14" s="1509" t="s">
        <v>212</v>
      </c>
      <c r="AN14" s="1509" t="s">
        <v>11267</v>
      </c>
      <c r="AO14" s="684"/>
      <c r="AP14" s="684"/>
      <c r="AQ14" s="684"/>
      <c r="AR14" s="1509" t="s">
        <v>11299</v>
      </c>
      <c r="AS14" s="1509" t="s">
        <v>97</v>
      </c>
      <c r="AT14" s="684"/>
      <c r="AU14" s="684"/>
      <c r="AV14" s="684"/>
      <c r="AW14" s="684"/>
      <c r="AX14" s="1511" t="s">
        <v>11323</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3"/>
      <c r="B15" s="1498" t="s">
        <v>11345</v>
      </c>
      <c r="C15" s="1489" t="s">
        <v>11261</v>
      </c>
      <c r="D15" s="1490">
        <v>0.0</v>
      </c>
      <c r="E15" s="1491" t="s">
        <v>11346</v>
      </c>
      <c r="F15" s="684"/>
      <c r="G15" s="1492">
        <v>2.040027429659E12</v>
      </c>
      <c r="H15" s="1493">
        <v>4700.0</v>
      </c>
      <c r="I15" s="863">
        <v>0.5</v>
      </c>
      <c r="J15" s="874">
        <v>2350.0</v>
      </c>
      <c r="K15" s="866"/>
      <c r="L15" s="866"/>
      <c r="M15" s="866"/>
      <c r="N15" s="1494"/>
      <c r="O15" s="1494"/>
      <c r="P15" s="1493">
        <v>295.0</v>
      </c>
      <c r="Q15" s="1493">
        <v>1740.0</v>
      </c>
      <c r="R15" s="1495">
        <v>0.16</v>
      </c>
      <c r="S15" s="1490" t="s">
        <v>8993</v>
      </c>
      <c r="T15" s="1495">
        <v>0.49</v>
      </c>
      <c r="U15" s="1493">
        <v>70.0</v>
      </c>
      <c r="V15" s="1493">
        <v>400.0</v>
      </c>
      <c r="W15" s="684"/>
      <c r="X15" s="684"/>
      <c r="Y15" s="684"/>
      <c r="Z15" s="684"/>
      <c r="AA15" s="684"/>
      <c r="AB15" s="684"/>
      <c r="AC15" s="684"/>
      <c r="AD15" s="684"/>
      <c r="AE15" s="1494"/>
      <c r="AF15" s="1494"/>
      <c r="AG15" s="1494"/>
      <c r="AH15" s="1496"/>
      <c r="AI15" s="1496" t="s">
        <v>11268</v>
      </c>
      <c r="AJ15" s="684"/>
      <c r="AK15" s="684"/>
      <c r="AL15" s="1497" t="s">
        <v>11269</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3"/>
      <c r="B16" s="1498" t="s">
        <v>11347</v>
      </c>
      <c r="C16" s="1489" t="s">
        <v>11261</v>
      </c>
      <c r="D16" s="1490">
        <v>0.0</v>
      </c>
      <c r="E16" s="1491" t="s">
        <v>11348</v>
      </c>
      <c r="F16" s="684"/>
      <c r="G16" s="1492">
        <v>2.040027429642E12</v>
      </c>
      <c r="H16" s="1493">
        <v>5800.0</v>
      </c>
      <c r="I16" s="863">
        <v>0.5</v>
      </c>
      <c r="J16" s="874">
        <v>2900.0</v>
      </c>
      <c r="K16" s="866"/>
      <c r="L16" s="866"/>
      <c r="M16" s="866"/>
      <c r="N16" s="1494"/>
      <c r="O16" s="1494"/>
      <c r="P16" s="1493">
        <v>360.0</v>
      </c>
      <c r="Q16" s="1493">
        <v>2143.0</v>
      </c>
      <c r="R16" s="1495">
        <v>0.16</v>
      </c>
      <c r="S16" s="1490" t="s">
        <v>8993</v>
      </c>
      <c r="T16" s="1495">
        <v>0.44</v>
      </c>
      <c r="U16" s="1493">
        <v>90.0</v>
      </c>
      <c r="V16" s="1493">
        <v>400.0</v>
      </c>
      <c r="W16" s="684"/>
      <c r="X16" s="684"/>
      <c r="Y16" s="684"/>
      <c r="Z16" s="684"/>
      <c r="AA16" s="684"/>
      <c r="AB16" s="684"/>
      <c r="AC16" s="684"/>
      <c r="AD16" s="684"/>
      <c r="AE16" s="1494"/>
      <c r="AF16" s="1494"/>
      <c r="AG16" s="1494"/>
      <c r="AH16" s="1496"/>
      <c r="AI16" s="1496" t="s">
        <v>11268</v>
      </c>
      <c r="AJ16" s="684"/>
      <c r="AK16" s="684"/>
      <c r="AL16" s="1497" t="s">
        <v>11269</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3"/>
      <c r="B17" s="1498" t="s">
        <v>11349</v>
      </c>
      <c r="C17" s="1489" t="s">
        <v>11261</v>
      </c>
      <c r="D17" s="1490">
        <v>0.0</v>
      </c>
      <c r="E17" s="1491" t="s">
        <v>11350</v>
      </c>
      <c r="F17" s="684"/>
      <c r="G17" s="1492">
        <v>2.040027429635E12</v>
      </c>
      <c r="H17" s="1493">
        <v>6900.0</v>
      </c>
      <c r="I17" s="863">
        <v>0.5</v>
      </c>
      <c r="J17" s="874">
        <v>3450.0</v>
      </c>
      <c r="K17" s="866"/>
      <c r="L17" s="866"/>
      <c r="M17" s="866"/>
      <c r="N17" s="1494"/>
      <c r="O17" s="1494"/>
      <c r="P17" s="1493">
        <v>425.0</v>
      </c>
      <c r="Q17" s="1493">
        <v>2543.0</v>
      </c>
      <c r="R17" s="1495">
        <v>0.16</v>
      </c>
      <c r="S17" s="1490" t="s">
        <v>8993</v>
      </c>
      <c r="T17" s="1495">
        <v>0.45</v>
      </c>
      <c r="U17" s="1493">
        <v>110.0</v>
      </c>
      <c r="V17" s="1493">
        <v>400.0</v>
      </c>
      <c r="W17" s="684"/>
      <c r="X17" s="684"/>
      <c r="Y17" s="684"/>
      <c r="Z17" s="684"/>
      <c r="AA17" s="684"/>
      <c r="AB17" s="684"/>
      <c r="AC17" s="684"/>
      <c r="AD17" s="684"/>
      <c r="AE17" s="1494"/>
      <c r="AF17" s="1494"/>
      <c r="AG17" s="1494"/>
      <c r="AH17" s="1496"/>
      <c r="AI17" s="1496" t="s">
        <v>11268</v>
      </c>
      <c r="AJ17" s="684"/>
      <c r="AK17" s="684"/>
      <c r="AL17" s="1497" t="s">
        <v>11269</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3"/>
      <c r="B18" s="1498" t="s">
        <v>11351</v>
      </c>
      <c r="C18" s="1489" t="s">
        <v>11261</v>
      </c>
      <c r="D18" s="1490">
        <v>0.0</v>
      </c>
      <c r="E18" s="1491" t="s">
        <v>11352</v>
      </c>
      <c r="F18" s="684"/>
      <c r="G18" s="1492">
        <v>2.040027429628E12</v>
      </c>
      <c r="H18" s="1493">
        <v>7900.0</v>
      </c>
      <c r="I18" s="863">
        <v>0.5</v>
      </c>
      <c r="J18" s="874">
        <v>3950.0</v>
      </c>
      <c r="K18" s="866"/>
      <c r="L18" s="866"/>
      <c r="M18" s="866"/>
      <c r="N18" s="1494"/>
      <c r="O18" s="1494"/>
      <c r="P18" s="1493">
        <v>490.0</v>
      </c>
      <c r="Q18" s="1493">
        <v>2944.0</v>
      </c>
      <c r="R18" s="1495">
        <v>0.16</v>
      </c>
      <c r="S18" s="1490" t="s">
        <v>8993</v>
      </c>
      <c r="T18" s="1495">
        <v>0.5</v>
      </c>
      <c r="U18" s="1493">
        <v>130.0</v>
      </c>
      <c r="V18" s="1493">
        <v>400.0</v>
      </c>
      <c r="W18" s="684"/>
      <c r="X18" s="684"/>
      <c r="Y18" s="684"/>
      <c r="Z18" s="684"/>
      <c r="AA18" s="684"/>
      <c r="AB18" s="684"/>
      <c r="AC18" s="684"/>
      <c r="AD18" s="684"/>
      <c r="AE18" s="1494"/>
      <c r="AF18" s="1494"/>
      <c r="AG18" s="1494"/>
      <c r="AH18" s="1496"/>
      <c r="AI18" s="1496" t="s">
        <v>11268</v>
      </c>
      <c r="AJ18" s="684"/>
      <c r="AK18" s="684"/>
      <c r="AL18" s="1497" t="s">
        <v>11269</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3"/>
      <c r="B19" s="1498" t="s">
        <v>11353</v>
      </c>
      <c r="C19" s="1489" t="s">
        <v>11261</v>
      </c>
      <c r="D19" s="1490">
        <v>0.0</v>
      </c>
      <c r="E19" s="1513" t="s">
        <v>11354</v>
      </c>
      <c r="F19" s="684"/>
      <c r="G19" s="1514">
        <v>2.037469190162E12</v>
      </c>
      <c r="H19" s="1493">
        <v>750.0</v>
      </c>
      <c r="I19" s="863">
        <v>0.5</v>
      </c>
      <c r="J19" s="874">
        <v>375.0</v>
      </c>
      <c r="K19" s="695" t="s">
        <v>11355</v>
      </c>
      <c r="L19" s="1499"/>
      <c r="M19" s="1152" t="s">
        <v>11356</v>
      </c>
      <c r="N19" s="684"/>
      <c r="O19" s="684"/>
      <c r="P19" s="684"/>
      <c r="Q19" s="684"/>
      <c r="R19" s="684"/>
      <c r="S19" s="684"/>
      <c r="T19" s="684"/>
      <c r="U19" s="684"/>
      <c r="V19" s="684"/>
      <c r="W19" s="684"/>
      <c r="X19" s="684"/>
      <c r="Y19" s="684"/>
      <c r="Z19" s="1493">
        <v>290.0</v>
      </c>
      <c r="AA19" s="684"/>
      <c r="AB19" s="684"/>
      <c r="AC19" s="684"/>
      <c r="AD19" s="684"/>
      <c r="AE19" s="1493">
        <v>122.0</v>
      </c>
      <c r="AF19" s="1493">
        <v>90.0</v>
      </c>
      <c r="AG19" s="1493">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3"/>
      <c r="B20" s="1498" t="s">
        <v>11357</v>
      </c>
      <c r="C20" s="1489" t="s">
        <v>11261</v>
      </c>
      <c r="D20" s="1490">
        <v>0.0</v>
      </c>
      <c r="E20" s="1513" t="s">
        <v>11358</v>
      </c>
      <c r="F20" s="684"/>
      <c r="G20" s="1514">
        <v>2.037469191343E12</v>
      </c>
      <c r="H20" s="1493">
        <v>750.0</v>
      </c>
      <c r="I20" s="863">
        <v>0.5</v>
      </c>
      <c r="J20" s="874">
        <v>375.0</v>
      </c>
      <c r="K20" s="656" t="s">
        <v>11359</v>
      </c>
      <c r="L20" s="1274"/>
      <c r="M20" s="500" t="s">
        <v>11356</v>
      </c>
      <c r="N20" s="684"/>
      <c r="O20" s="684"/>
      <c r="P20" s="684"/>
      <c r="Q20" s="684"/>
      <c r="R20" s="684"/>
      <c r="S20" s="684"/>
      <c r="T20" s="684"/>
      <c r="U20" s="684"/>
      <c r="V20" s="684"/>
      <c r="W20" s="684"/>
      <c r="X20" s="684"/>
      <c r="Y20" s="684"/>
      <c r="Z20" s="1493">
        <v>290.0</v>
      </c>
      <c r="AA20" s="684"/>
      <c r="AB20" s="684"/>
      <c r="AC20" s="684"/>
      <c r="AD20" s="684"/>
      <c r="AE20" s="1493">
        <v>122.0</v>
      </c>
      <c r="AF20" s="1493">
        <v>90.0</v>
      </c>
      <c r="AG20" s="1493">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3"/>
      <c r="B21" s="1498" t="s">
        <v>11360</v>
      </c>
      <c r="C21" s="1489" t="s">
        <v>11261</v>
      </c>
      <c r="D21" s="1490">
        <v>0.0</v>
      </c>
      <c r="E21" s="1513" t="s">
        <v>11361</v>
      </c>
      <c r="F21" s="684"/>
      <c r="G21" s="1514">
        <v>2.037469418846E12</v>
      </c>
      <c r="H21" s="1493">
        <v>750.0</v>
      </c>
      <c r="I21" s="863">
        <v>0.5</v>
      </c>
      <c r="J21" s="874">
        <v>375.0</v>
      </c>
      <c r="K21" s="656" t="s">
        <v>11362</v>
      </c>
      <c r="L21" s="500" t="s">
        <v>11363</v>
      </c>
      <c r="M21" s="500" t="s">
        <v>11364</v>
      </c>
      <c r="N21" s="684"/>
      <c r="O21" s="684"/>
      <c r="P21" s="684"/>
      <c r="Q21" s="684"/>
      <c r="R21" s="684"/>
      <c r="S21" s="684"/>
      <c r="T21" s="684"/>
      <c r="U21" s="684"/>
      <c r="V21" s="684"/>
      <c r="W21" s="684"/>
      <c r="X21" s="684"/>
      <c r="Y21" s="684"/>
      <c r="Z21" s="1493">
        <v>290.0</v>
      </c>
      <c r="AA21" s="684"/>
      <c r="AB21" s="684"/>
      <c r="AC21" s="684"/>
      <c r="AD21" s="684"/>
      <c r="AE21" s="1493">
        <v>122.0</v>
      </c>
      <c r="AF21" s="1493">
        <v>90.0</v>
      </c>
      <c r="AG21" s="1493">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3"/>
      <c r="B22" s="853" t="s">
        <v>11365</v>
      </c>
      <c r="C22" s="1489" t="s">
        <v>11261</v>
      </c>
      <c r="D22" s="1490">
        <v>0.0</v>
      </c>
      <c r="E22" s="1515" t="s">
        <v>11366</v>
      </c>
      <c r="F22" s="420">
        <v>1.93372142E8</v>
      </c>
      <c r="G22" s="419">
        <v>2.000524742286E12</v>
      </c>
      <c r="H22" s="796">
        <v>507.0</v>
      </c>
      <c r="I22" s="863">
        <v>0.5</v>
      </c>
      <c r="J22" s="874">
        <v>254.0</v>
      </c>
      <c r="K22" s="695" t="s">
        <v>11367</v>
      </c>
      <c r="L22" s="1152" t="s">
        <v>9920</v>
      </c>
      <c r="M22" s="1152" t="s">
        <v>9921</v>
      </c>
      <c r="N22" s="453"/>
      <c r="O22" s="453"/>
      <c r="P22" s="419">
        <v>2.8809178E7</v>
      </c>
      <c r="Q22" s="495"/>
      <c r="R22" s="688" t="s">
        <v>11368</v>
      </c>
      <c r="S22" s="419">
        <v>2.0</v>
      </c>
      <c r="T22" s="453"/>
      <c r="U22" s="414">
        <v>211.0</v>
      </c>
      <c r="V22" s="1516"/>
      <c r="W22" s="1330"/>
      <c r="X22" s="1517" t="s">
        <v>11369</v>
      </c>
      <c r="Y22" s="796" t="s">
        <v>8976</v>
      </c>
      <c r="Z22" s="866"/>
      <c r="AA22" s="866"/>
      <c r="AB22" s="866"/>
      <c r="AC22" s="866"/>
      <c r="AD22" s="419" t="s">
        <v>11370</v>
      </c>
      <c r="AE22" s="453"/>
      <c r="AF22" s="419" t="s">
        <v>11371</v>
      </c>
      <c r="AG22" s="867" t="s">
        <v>6577</v>
      </c>
      <c r="AH22" s="419"/>
      <c r="AI22" s="419">
        <v>90.0</v>
      </c>
      <c r="AJ22" s="1518" t="s">
        <v>6577</v>
      </c>
      <c r="AK22" s="419">
        <v>65.0</v>
      </c>
      <c r="AL22" s="419">
        <v>70.0</v>
      </c>
      <c r="AM22" s="419">
        <v>20.0</v>
      </c>
      <c r="AN22" s="419">
        <v>80.0</v>
      </c>
      <c r="AO22" s="421" t="s">
        <v>11372</v>
      </c>
      <c r="AP22" s="419">
        <v>8.0</v>
      </c>
      <c r="AQ22" s="419">
        <v>1.5</v>
      </c>
      <c r="AR22" s="419">
        <v>7.0</v>
      </c>
      <c r="AS22" s="419" t="s">
        <v>11373</v>
      </c>
      <c r="AT22" s="453"/>
      <c r="AU22" s="453"/>
      <c r="AV22" s="419" t="s">
        <v>6123</v>
      </c>
      <c r="AW22" s="453"/>
      <c r="AX22" s="453"/>
      <c r="AY22" s="684"/>
      <c r="AZ22" s="453"/>
      <c r="BA22" s="419">
        <v>0.084</v>
      </c>
      <c r="BB22" s="453"/>
      <c r="BC22" s="453"/>
      <c r="BD22" s="453"/>
      <c r="BE22" s="453"/>
      <c r="BF22" s="453"/>
      <c r="BG22" s="453"/>
      <c r="BH22" s="453"/>
      <c r="BI22" s="453"/>
      <c r="BJ22" s="869">
        <v>5001.0</v>
      </c>
      <c r="BK22" s="869" t="s">
        <v>9739</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3"/>
      <c r="B23" s="853" t="s">
        <v>11374</v>
      </c>
      <c r="C23" s="1489" t="s">
        <v>11261</v>
      </c>
      <c r="D23" s="1490">
        <v>0.0</v>
      </c>
      <c r="E23" s="1515" t="s">
        <v>11375</v>
      </c>
      <c r="F23" s="419">
        <v>3.06623861E8</v>
      </c>
      <c r="G23" s="1519">
        <v>2.006877452155E12</v>
      </c>
      <c r="H23" s="796">
        <v>525.0</v>
      </c>
      <c r="I23" s="863">
        <v>0.5</v>
      </c>
      <c r="J23" s="874">
        <v>263.0</v>
      </c>
      <c r="K23" s="656" t="s">
        <v>11376</v>
      </c>
      <c r="L23" s="1274"/>
      <c r="M23" s="500" t="s">
        <v>11377</v>
      </c>
      <c r="N23" s="453"/>
      <c r="O23" s="453"/>
      <c r="P23" s="419">
        <v>3.8110646E7</v>
      </c>
      <c r="Q23" s="1520"/>
      <c r="R23" s="453"/>
      <c r="S23" s="419">
        <v>2.0</v>
      </c>
      <c r="T23" s="453"/>
      <c r="U23" s="414">
        <v>115.0</v>
      </c>
      <c r="V23" s="1516"/>
      <c r="W23" s="1330"/>
      <c r="X23" s="1517" t="s">
        <v>11378</v>
      </c>
      <c r="Y23" s="796" t="s">
        <v>9182</v>
      </c>
      <c r="Z23" s="866"/>
      <c r="AA23" s="866"/>
      <c r="AB23" s="866"/>
      <c r="AC23" s="866"/>
      <c r="AD23" s="1521" t="s">
        <v>11379</v>
      </c>
      <c r="AE23" s="1522"/>
      <c r="AF23" s="1523" t="s">
        <v>11380</v>
      </c>
      <c r="AG23" s="1524"/>
      <c r="AH23" s="881"/>
      <c r="AI23" s="881">
        <v>110.0</v>
      </c>
      <c r="AJ23" s="880"/>
      <c r="AK23" s="880"/>
      <c r="AL23" s="880"/>
      <c r="AM23" s="880"/>
      <c r="AN23" s="880"/>
      <c r="AO23" s="880"/>
      <c r="AP23" s="880"/>
      <c r="AQ23" s="880"/>
      <c r="AR23" s="880"/>
      <c r="AS23" s="881" t="s">
        <v>11381</v>
      </c>
      <c r="AT23" s="880"/>
      <c r="AU23" s="880"/>
      <c r="AV23" s="881" t="s">
        <v>9181</v>
      </c>
      <c r="AW23" s="684"/>
      <c r="AX23" s="684"/>
      <c r="AY23" s="684"/>
      <c r="AZ23" s="684"/>
      <c r="BA23" s="684"/>
      <c r="BB23" s="684"/>
      <c r="BC23" s="684"/>
      <c r="BD23" s="684"/>
      <c r="BE23" s="684"/>
      <c r="BF23" s="684"/>
      <c r="BG23" s="684"/>
      <c r="BH23" s="684"/>
      <c r="BI23" s="684"/>
      <c r="BJ23" s="869">
        <v>5004.0</v>
      </c>
      <c r="BK23" s="883" t="s">
        <v>9185</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3"/>
      <c r="B24" s="853" t="s">
        <v>11382</v>
      </c>
      <c r="C24" s="1489" t="s">
        <v>11261</v>
      </c>
      <c r="D24" s="1490">
        <v>0.0</v>
      </c>
      <c r="E24" s="1515" t="s">
        <v>11383</v>
      </c>
      <c r="F24" s="419">
        <v>3.07195362E8</v>
      </c>
      <c r="G24" s="1519">
        <v>2.006877452148E12</v>
      </c>
      <c r="H24" s="796">
        <v>481.0</v>
      </c>
      <c r="I24" s="863">
        <v>0.5</v>
      </c>
      <c r="J24" s="874">
        <v>241.0</v>
      </c>
      <c r="K24" s="656" t="s">
        <v>11376</v>
      </c>
      <c r="L24" s="1274"/>
      <c r="M24" s="500" t="s">
        <v>11384</v>
      </c>
      <c r="N24" s="453"/>
      <c r="O24" s="453"/>
      <c r="P24" s="419">
        <v>3.8110648E7</v>
      </c>
      <c r="Q24" s="1520"/>
      <c r="R24" s="453"/>
      <c r="S24" s="419">
        <v>2.0</v>
      </c>
      <c r="T24" s="453"/>
      <c r="U24" s="414">
        <v>108.0</v>
      </c>
      <c r="V24" s="1516"/>
      <c r="W24" s="1330"/>
      <c r="X24" s="1517" t="s">
        <v>11385</v>
      </c>
      <c r="Y24" s="796" t="s">
        <v>9182</v>
      </c>
      <c r="Z24" s="866"/>
      <c r="AA24" s="866"/>
      <c r="AB24" s="866"/>
      <c r="AC24" s="866"/>
      <c r="AD24" s="1521" t="s">
        <v>11386</v>
      </c>
      <c r="AE24" s="1522"/>
      <c r="AF24" s="1523" t="s">
        <v>11387</v>
      </c>
      <c r="AG24" s="1524"/>
      <c r="AH24" s="881"/>
      <c r="AI24" s="881">
        <v>110.0</v>
      </c>
      <c r="AJ24" s="880"/>
      <c r="AK24" s="880"/>
      <c r="AL24" s="880"/>
      <c r="AM24" s="880"/>
      <c r="AN24" s="880"/>
      <c r="AO24" s="880"/>
      <c r="AP24" s="880"/>
      <c r="AQ24" s="880"/>
      <c r="AR24" s="880"/>
      <c r="AS24" s="1525" t="s">
        <v>11388</v>
      </c>
      <c r="AT24" s="880"/>
      <c r="AU24" s="880"/>
      <c r="AV24" s="881" t="s">
        <v>9181</v>
      </c>
      <c r="AW24" s="684"/>
      <c r="AX24" s="684"/>
      <c r="AY24" s="684"/>
      <c r="AZ24" s="684"/>
      <c r="BA24" s="684"/>
      <c r="BB24" s="684"/>
      <c r="BC24" s="684"/>
      <c r="BD24" s="684"/>
      <c r="BE24" s="684"/>
      <c r="BF24" s="684"/>
      <c r="BG24" s="684"/>
      <c r="BH24" s="684"/>
      <c r="BI24" s="684"/>
      <c r="BJ24" s="869">
        <v>5004.0</v>
      </c>
      <c r="BK24" s="883" t="s">
        <v>9185</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3"/>
      <c r="B25" s="853" t="s">
        <v>11389</v>
      </c>
      <c r="C25" s="1489" t="s">
        <v>11261</v>
      </c>
      <c r="D25" s="1490">
        <v>0.0</v>
      </c>
      <c r="E25" s="1515" t="s">
        <v>11390</v>
      </c>
      <c r="F25" s="419">
        <v>3.06623856E8</v>
      </c>
      <c r="G25" s="1519">
        <v>2.006877452131E12</v>
      </c>
      <c r="H25" s="796">
        <v>503.0</v>
      </c>
      <c r="I25" s="863">
        <v>0.5</v>
      </c>
      <c r="J25" s="874">
        <v>252.0</v>
      </c>
      <c r="K25" s="656" t="s">
        <v>11376</v>
      </c>
      <c r="L25" s="1274"/>
      <c r="M25" s="500" t="s">
        <v>11391</v>
      </c>
      <c r="N25" s="453"/>
      <c r="O25" s="453"/>
      <c r="P25" s="419">
        <v>3.8110649E7</v>
      </c>
      <c r="Q25" s="1520"/>
      <c r="R25" s="453"/>
      <c r="S25" s="419">
        <v>2.0</v>
      </c>
      <c r="T25" s="453"/>
      <c r="U25" s="414">
        <v>101.0</v>
      </c>
      <c r="V25" s="1516"/>
      <c r="W25" s="1330"/>
      <c r="X25" s="1517" t="s">
        <v>11392</v>
      </c>
      <c r="Y25" s="796" t="s">
        <v>9182</v>
      </c>
      <c r="Z25" s="866"/>
      <c r="AA25" s="866"/>
      <c r="AB25" s="866"/>
      <c r="AC25" s="866"/>
      <c r="AD25" s="1521" t="s">
        <v>11393</v>
      </c>
      <c r="AE25" s="1522"/>
      <c r="AF25" s="1523" t="s">
        <v>11394</v>
      </c>
      <c r="AG25" s="1524"/>
      <c r="AH25" s="881"/>
      <c r="AI25" s="881">
        <v>110.0</v>
      </c>
      <c r="AJ25" s="880"/>
      <c r="AK25" s="880"/>
      <c r="AL25" s="880"/>
      <c r="AM25" s="880"/>
      <c r="AN25" s="880"/>
      <c r="AO25" s="880"/>
      <c r="AP25" s="880"/>
      <c r="AQ25" s="880"/>
      <c r="AR25" s="880"/>
      <c r="AS25" s="1525" t="s">
        <v>11395</v>
      </c>
      <c r="AT25" s="880"/>
      <c r="AU25" s="880"/>
      <c r="AV25" s="881" t="s">
        <v>9181</v>
      </c>
      <c r="AW25" s="684"/>
      <c r="AX25" s="684"/>
      <c r="AY25" s="684"/>
      <c r="AZ25" s="684"/>
      <c r="BA25" s="684"/>
      <c r="BB25" s="684"/>
      <c r="BC25" s="684"/>
      <c r="BD25" s="684"/>
      <c r="BE25" s="684"/>
      <c r="BF25" s="684"/>
      <c r="BG25" s="684"/>
      <c r="BH25" s="684"/>
      <c r="BI25" s="684"/>
      <c r="BJ25" s="869">
        <v>5004.0</v>
      </c>
      <c r="BK25" s="883" t="s">
        <v>9185</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3"/>
      <c r="B26" s="853" t="s">
        <v>11396</v>
      </c>
      <c r="C26" s="1489" t="s">
        <v>11261</v>
      </c>
      <c r="D26" s="1490">
        <v>0.0</v>
      </c>
      <c r="E26" s="1515" t="s">
        <v>11397</v>
      </c>
      <c r="F26" s="419">
        <v>3.06623867E8</v>
      </c>
      <c r="G26" s="1519">
        <v>2.006877452124E12</v>
      </c>
      <c r="H26" s="796">
        <v>514.0</v>
      </c>
      <c r="I26" s="863">
        <v>0.5</v>
      </c>
      <c r="J26" s="874">
        <v>257.0</v>
      </c>
      <c r="K26" s="656" t="s">
        <v>11376</v>
      </c>
      <c r="L26" s="1274"/>
      <c r="M26" s="500" t="s">
        <v>11398</v>
      </c>
      <c r="N26" s="453"/>
      <c r="O26" s="453"/>
      <c r="P26" s="419">
        <v>3.8110647E7</v>
      </c>
      <c r="Q26" s="1520"/>
      <c r="R26" s="453"/>
      <c r="S26" s="419">
        <v>2.0</v>
      </c>
      <c r="T26" s="453"/>
      <c r="U26" s="414">
        <v>89.0</v>
      </c>
      <c r="V26" s="1516"/>
      <c r="W26" s="1330"/>
      <c r="X26" s="1517" t="s">
        <v>11399</v>
      </c>
      <c r="Y26" s="796" t="s">
        <v>9182</v>
      </c>
      <c r="Z26" s="866"/>
      <c r="AA26" s="866"/>
      <c r="AB26" s="866"/>
      <c r="AC26" s="866"/>
      <c r="AD26" s="1521" t="s">
        <v>11400</v>
      </c>
      <c r="AE26" s="1522"/>
      <c r="AF26" s="1523" t="s">
        <v>11401</v>
      </c>
      <c r="AG26" s="1524"/>
      <c r="AH26" s="881"/>
      <c r="AI26" s="881">
        <v>160.0</v>
      </c>
      <c r="AJ26" s="880"/>
      <c r="AK26" s="880"/>
      <c r="AL26" s="880"/>
      <c r="AM26" s="880"/>
      <c r="AN26" s="880"/>
      <c r="AO26" s="880"/>
      <c r="AP26" s="880"/>
      <c r="AQ26" s="880"/>
      <c r="AR26" s="880"/>
      <c r="AS26" s="881" t="s">
        <v>11402</v>
      </c>
      <c r="AT26" s="880"/>
      <c r="AU26" s="880"/>
      <c r="AV26" s="881" t="s">
        <v>9181</v>
      </c>
      <c r="AW26" s="684"/>
      <c r="AX26" s="684"/>
      <c r="AY26" s="684"/>
      <c r="AZ26" s="684"/>
      <c r="BA26" s="684"/>
      <c r="BB26" s="684"/>
      <c r="BC26" s="684"/>
      <c r="BD26" s="684"/>
      <c r="BE26" s="684"/>
      <c r="BF26" s="684"/>
      <c r="BG26" s="684"/>
      <c r="BH26" s="684"/>
      <c r="BI26" s="684"/>
      <c r="BJ26" s="869">
        <v>5004.0</v>
      </c>
      <c r="BK26" s="883" t="s">
        <v>9185</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3"/>
      <c r="B27" s="1526" t="s">
        <v>11403</v>
      </c>
      <c r="C27" s="1489" t="s">
        <v>11261</v>
      </c>
      <c r="D27" s="1490">
        <v>0.0</v>
      </c>
      <c r="E27" s="1515" t="s">
        <v>11404</v>
      </c>
      <c r="F27" s="419">
        <v>3.07195361E8</v>
      </c>
      <c r="G27" s="1519">
        <v>2.006877452117E12</v>
      </c>
      <c r="H27" s="796">
        <v>525.0</v>
      </c>
      <c r="I27" s="863">
        <v>0.5</v>
      </c>
      <c r="J27" s="874">
        <v>263.0</v>
      </c>
      <c r="K27" s="656" t="s">
        <v>11376</v>
      </c>
      <c r="L27" s="1274"/>
      <c r="M27" s="500" t="s">
        <v>11400</v>
      </c>
      <c r="N27" s="453"/>
      <c r="O27" s="453"/>
      <c r="P27" s="419">
        <v>3.811065E7</v>
      </c>
      <c r="Q27" s="1520"/>
      <c r="R27" s="453"/>
      <c r="S27" s="419">
        <v>2.0</v>
      </c>
      <c r="T27" s="453"/>
      <c r="U27" s="414">
        <v>84.0</v>
      </c>
      <c r="V27" s="1516"/>
      <c r="W27" s="1330"/>
      <c r="X27" s="1517">
        <v>280.0</v>
      </c>
      <c r="Y27" s="796" t="s">
        <v>9182</v>
      </c>
      <c r="Z27" s="866"/>
      <c r="AA27" s="866"/>
      <c r="AB27" s="866"/>
      <c r="AC27" s="866"/>
      <c r="AD27" s="1521" t="s">
        <v>11405</v>
      </c>
      <c r="AE27" s="1522"/>
      <c r="AF27" s="1523" t="s">
        <v>11406</v>
      </c>
      <c r="AG27" s="1524"/>
      <c r="AH27" s="881"/>
      <c r="AI27" s="881">
        <v>160.0</v>
      </c>
      <c r="AJ27" s="880"/>
      <c r="AK27" s="880"/>
      <c r="AL27" s="880"/>
      <c r="AM27" s="880"/>
      <c r="AN27" s="880"/>
      <c r="AO27" s="880"/>
      <c r="AP27" s="880"/>
      <c r="AQ27" s="880"/>
      <c r="AR27" s="880"/>
      <c r="AS27" s="881" t="s">
        <v>11407</v>
      </c>
      <c r="AT27" s="880"/>
      <c r="AU27" s="880"/>
      <c r="AV27" s="881" t="s">
        <v>9181</v>
      </c>
      <c r="AW27" s="684"/>
      <c r="AX27" s="684"/>
      <c r="AY27" s="684"/>
      <c r="AZ27" s="684"/>
      <c r="BA27" s="684"/>
      <c r="BB27" s="684"/>
      <c r="BC27" s="684"/>
      <c r="BD27" s="684"/>
      <c r="BE27" s="684"/>
      <c r="BF27" s="684"/>
      <c r="BG27" s="684"/>
      <c r="BH27" s="684"/>
      <c r="BI27" s="684"/>
      <c r="BJ27" s="869">
        <v>5004.0</v>
      </c>
      <c r="BK27" s="883" t="s">
        <v>9185</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3"/>
      <c r="B28" s="1526" t="s">
        <v>11408</v>
      </c>
      <c r="C28" s="1489" t="s">
        <v>11261</v>
      </c>
      <c r="D28" s="1490">
        <v>0.0</v>
      </c>
      <c r="E28" s="1515" t="s">
        <v>11409</v>
      </c>
      <c r="F28" s="419">
        <v>3.06623852E8</v>
      </c>
      <c r="G28" s="1519">
        <v>2.0068774521E12</v>
      </c>
      <c r="H28" s="796">
        <v>536.0</v>
      </c>
      <c r="I28" s="863">
        <v>0.5</v>
      </c>
      <c r="J28" s="874">
        <v>268.0</v>
      </c>
      <c r="K28" s="1500"/>
      <c r="L28" s="1500"/>
      <c r="M28" s="1500"/>
      <c r="N28" s="453"/>
      <c r="O28" s="453"/>
      <c r="P28" s="419">
        <v>3.8110651E7</v>
      </c>
      <c r="Q28" s="1520"/>
      <c r="R28" s="453"/>
      <c r="S28" s="419">
        <v>2.0</v>
      </c>
      <c r="T28" s="453"/>
      <c r="U28" s="414">
        <v>81.0</v>
      </c>
      <c r="V28" s="1516"/>
      <c r="W28" s="1330"/>
      <c r="X28" s="1517">
        <v>300.0</v>
      </c>
      <c r="Y28" s="796" t="s">
        <v>9182</v>
      </c>
      <c r="Z28" s="866"/>
      <c r="AA28" s="866"/>
      <c r="AB28" s="866"/>
      <c r="AC28" s="866"/>
      <c r="AD28" s="1521" t="s">
        <v>11410</v>
      </c>
      <c r="AE28" s="1522"/>
      <c r="AF28" s="1523" t="s">
        <v>11411</v>
      </c>
      <c r="AG28" s="1524"/>
      <c r="AH28" s="881"/>
      <c r="AI28" s="881">
        <v>160.0</v>
      </c>
      <c r="AJ28" s="880"/>
      <c r="AK28" s="880"/>
      <c r="AL28" s="880"/>
      <c r="AM28" s="880"/>
      <c r="AN28" s="880"/>
      <c r="AO28" s="880"/>
      <c r="AP28" s="880"/>
      <c r="AQ28" s="880"/>
      <c r="AR28" s="880"/>
      <c r="AS28" s="881" t="s">
        <v>11412</v>
      </c>
      <c r="AT28" s="880"/>
      <c r="AU28" s="880"/>
      <c r="AV28" s="881" t="s">
        <v>9181</v>
      </c>
      <c r="AW28" s="684"/>
      <c r="AX28" s="684"/>
      <c r="AY28" s="684"/>
      <c r="AZ28" s="684"/>
      <c r="BA28" s="684"/>
      <c r="BB28" s="684"/>
      <c r="BC28" s="684"/>
      <c r="BD28" s="684"/>
      <c r="BE28" s="684"/>
      <c r="BF28" s="684"/>
      <c r="BG28" s="684"/>
      <c r="BH28" s="684"/>
      <c r="BI28" s="684"/>
      <c r="BJ28" s="869">
        <v>5004.0</v>
      </c>
      <c r="BK28" s="883" t="s">
        <v>9185</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3"/>
      <c r="B29" s="1526" t="s">
        <v>11413</v>
      </c>
      <c r="C29" s="1489" t="s">
        <v>11261</v>
      </c>
      <c r="D29" s="1490">
        <v>0.0</v>
      </c>
      <c r="E29" s="1515" t="s">
        <v>11414</v>
      </c>
      <c r="F29" s="419">
        <v>3.0662401E8</v>
      </c>
      <c r="G29" s="1519">
        <v>2.006877452094E12</v>
      </c>
      <c r="H29" s="796">
        <v>569.0</v>
      </c>
      <c r="I29" s="863">
        <v>0.5</v>
      </c>
      <c r="J29" s="874">
        <v>285.0</v>
      </c>
      <c r="K29" s="866"/>
      <c r="L29" s="866"/>
      <c r="M29" s="866"/>
      <c r="N29" s="453"/>
      <c r="O29" s="453"/>
      <c r="P29" s="419">
        <v>3.8110653E7</v>
      </c>
      <c r="Q29" s="1520"/>
      <c r="R29" s="453"/>
      <c r="S29" s="419">
        <v>2.0</v>
      </c>
      <c r="T29" s="453"/>
      <c r="U29" s="414">
        <v>73.0</v>
      </c>
      <c r="V29" s="1516"/>
      <c r="W29" s="1330"/>
      <c r="X29" s="1517" t="s">
        <v>11415</v>
      </c>
      <c r="Y29" s="796" t="s">
        <v>9182</v>
      </c>
      <c r="Z29" s="866"/>
      <c r="AA29" s="866"/>
      <c r="AB29" s="866"/>
      <c r="AC29" s="866"/>
      <c r="AD29" s="1521" t="s">
        <v>11416</v>
      </c>
      <c r="AE29" s="1522"/>
      <c r="AF29" s="1523" t="s">
        <v>11417</v>
      </c>
      <c r="AG29" s="1524"/>
      <c r="AH29" s="881"/>
      <c r="AI29" s="881">
        <v>160.0</v>
      </c>
      <c r="AJ29" s="880"/>
      <c r="AK29" s="880"/>
      <c r="AL29" s="880"/>
      <c r="AM29" s="880"/>
      <c r="AN29" s="880"/>
      <c r="AO29" s="880"/>
      <c r="AP29" s="880"/>
      <c r="AQ29" s="880"/>
      <c r="AR29" s="880"/>
      <c r="AS29" s="881" t="s">
        <v>11418</v>
      </c>
      <c r="AT29" s="880"/>
      <c r="AU29" s="880"/>
      <c r="AV29" s="881" t="s">
        <v>9181</v>
      </c>
      <c r="AW29" s="684"/>
      <c r="AX29" s="684"/>
      <c r="AY29" s="684"/>
      <c r="AZ29" s="684"/>
      <c r="BA29" s="684"/>
      <c r="BB29" s="684"/>
      <c r="BC29" s="684"/>
      <c r="BD29" s="684"/>
      <c r="BE29" s="684"/>
      <c r="BF29" s="684"/>
      <c r="BG29" s="684"/>
      <c r="BH29" s="684"/>
      <c r="BI29" s="684"/>
      <c r="BJ29" s="869">
        <v>5004.0</v>
      </c>
      <c r="BK29" s="883" t="s">
        <v>9185</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3"/>
      <c r="B30" s="1526" t="s">
        <v>11419</v>
      </c>
      <c r="C30" s="1489" t="s">
        <v>11261</v>
      </c>
      <c r="D30" s="1490">
        <v>0.0</v>
      </c>
      <c r="E30" s="1515" t="s">
        <v>11420</v>
      </c>
      <c r="F30" s="419">
        <v>3.06623888E8</v>
      </c>
      <c r="G30" s="1519">
        <v>2.006877452087E12</v>
      </c>
      <c r="H30" s="796">
        <v>591.0</v>
      </c>
      <c r="I30" s="863">
        <v>0.5</v>
      </c>
      <c r="J30" s="874">
        <v>296.0</v>
      </c>
      <c r="K30" s="866"/>
      <c r="L30" s="866"/>
      <c r="M30" s="866"/>
      <c r="N30" s="453"/>
      <c r="O30" s="453"/>
      <c r="P30" s="419">
        <v>3.8110652E7</v>
      </c>
      <c r="Q30" s="1520"/>
      <c r="R30" s="453"/>
      <c r="S30" s="419">
        <v>2.0</v>
      </c>
      <c r="T30" s="453"/>
      <c r="U30" s="414">
        <v>67.0</v>
      </c>
      <c r="V30" s="1516"/>
      <c r="W30" s="1330"/>
      <c r="X30" s="1517" t="s">
        <v>11378</v>
      </c>
      <c r="Y30" s="796" t="s">
        <v>9182</v>
      </c>
      <c r="Z30" s="866"/>
      <c r="AA30" s="866"/>
      <c r="AB30" s="866"/>
      <c r="AC30" s="866"/>
      <c r="AD30" s="1527" t="s">
        <v>11421</v>
      </c>
      <c r="AE30" s="1528"/>
      <c r="AF30" s="1529" t="s">
        <v>11422</v>
      </c>
      <c r="AG30" s="1524"/>
      <c r="AH30" s="883"/>
      <c r="AI30" s="883">
        <v>80.0</v>
      </c>
      <c r="AJ30" s="1530"/>
      <c r="AK30" s="1530"/>
      <c r="AL30" s="1530"/>
      <c r="AM30" s="1530"/>
      <c r="AN30" s="1530"/>
      <c r="AO30" s="1530"/>
      <c r="AP30" s="1530"/>
      <c r="AQ30" s="1530"/>
      <c r="AR30" s="1530"/>
      <c r="AS30" s="883" t="s">
        <v>11423</v>
      </c>
      <c r="AT30" s="1530"/>
      <c r="AU30" s="1530"/>
      <c r="AV30" s="883" t="s">
        <v>9181</v>
      </c>
      <c r="AW30" s="684"/>
      <c r="AX30" s="684"/>
      <c r="AY30" s="684"/>
      <c r="AZ30" s="684"/>
      <c r="BA30" s="684"/>
      <c r="BB30" s="684"/>
      <c r="BC30" s="684"/>
      <c r="BD30" s="684"/>
      <c r="BE30" s="684"/>
      <c r="BF30" s="684"/>
      <c r="BG30" s="684"/>
      <c r="BH30" s="684"/>
      <c r="BI30" s="684"/>
      <c r="BJ30" s="869">
        <v>5004.0</v>
      </c>
      <c r="BK30" s="883" t="s">
        <v>9185</v>
      </c>
      <c r="BL30" s="1531"/>
      <c r="BM30" s="1532"/>
      <c r="BN30" s="1531"/>
      <c r="BO30" s="1531"/>
      <c r="BP30" s="1531"/>
      <c r="BQ30" s="1531"/>
      <c r="BR30" s="1531"/>
      <c r="BS30" s="1531"/>
      <c r="BT30" s="1531"/>
      <c r="BU30" s="1531"/>
      <c r="BV30" s="1531"/>
      <c r="BW30" s="1531"/>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3"/>
      <c r="B31" s="1526" t="s">
        <v>11424</v>
      </c>
      <c r="C31" s="1489" t="s">
        <v>11261</v>
      </c>
      <c r="D31" s="1490">
        <v>0.0</v>
      </c>
      <c r="E31" s="1515" t="s">
        <v>11425</v>
      </c>
      <c r="F31" s="419">
        <v>3.06623866E8</v>
      </c>
      <c r="G31" s="1519">
        <v>2.00687745207E12</v>
      </c>
      <c r="H31" s="796">
        <v>481.0</v>
      </c>
      <c r="I31" s="863">
        <v>0.5</v>
      </c>
      <c r="J31" s="874">
        <v>241.0</v>
      </c>
      <c r="K31" s="695" t="s">
        <v>11376</v>
      </c>
      <c r="L31" s="1499"/>
      <c r="M31" s="1152" t="s">
        <v>11421</v>
      </c>
      <c r="N31" s="453"/>
      <c r="O31" s="453"/>
      <c r="P31" s="419">
        <v>3.8110654E7</v>
      </c>
      <c r="Q31" s="1520"/>
      <c r="R31" s="453"/>
      <c r="S31" s="419">
        <v>2.0</v>
      </c>
      <c r="T31" s="453"/>
      <c r="U31" s="414">
        <v>65.0</v>
      </c>
      <c r="V31" s="1516"/>
      <c r="W31" s="1330"/>
      <c r="X31" s="1517" t="s">
        <v>11426</v>
      </c>
      <c r="Y31" s="796" t="s">
        <v>9182</v>
      </c>
      <c r="Z31" s="866"/>
      <c r="AA31" s="866"/>
      <c r="AB31" s="866"/>
      <c r="AC31" s="866"/>
      <c r="AD31" s="1527" t="s">
        <v>11427</v>
      </c>
      <c r="AE31" s="1528"/>
      <c r="AF31" s="1529" t="s">
        <v>11428</v>
      </c>
      <c r="AG31" s="1524"/>
      <c r="AH31" s="883"/>
      <c r="AI31" s="883">
        <v>110.0</v>
      </c>
      <c r="AJ31" s="1530"/>
      <c r="AK31" s="1530"/>
      <c r="AL31" s="1530"/>
      <c r="AM31" s="1530"/>
      <c r="AN31" s="1530"/>
      <c r="AO31" s="1530"/>
      <c r="AP31" s="1530"/>
      <c r="AQ31" s="1530"/>
      <c r="AR31" s="1530"/>
      <c r="AS31" s="883" t="s">
        <v>11429</v>
      </c>
      <c r="AT31" s="1530"/>
      <c r="AU31" s="1530"/>
      <c r="AV31" s="883" t="s">
        <v>9181</v>
      </c>
      <c r="AW31" s="684"/>
      <c r="AX31" s="684"/>
      <c r="AY31" s="684"/>
      <c r="AZ31" s="684"/>
      <c r="BA31" s="684"/>
      <c r="BB31" s="684"/>
      <c r="BC31" s="684"/>
      <c r="BD31" s="684"/>
      <c r="BE31" s="684"/>
      <c r="BF31" s="684"/>
      <c r="BG31" s="684"/>
      <c r="BH31" s="684"/>
      <c r="BI31" s="684"/>
      <c r="BJ31" s="869">
        <v>5004.0</v>
      </c>
      <c r="BK31" s="883" t="s">
        <v>9185</v>
      </c>
      <c r="BL31" s="1531"/>
      <c r="BM31" s="1532"/>
      <c r="BN31" s="1531"/>
      <c r="BO31" s="1531"/>
      <c r="BP31" s="1531"/>
      <c r="BQ31" s="1531"/>
      <c r="BR31" s="1531"/>
      <c r="BS31" s="1531"/>
      <c r="BT31" s="1531"/>
      <c r="BU31" s="1531"/>
      <c r="BV31" s="1531"/>
      <c r="BW31" s="1531"/>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3"/>
      <c r="B32" s="853" t="s">
        <v>11430</v>
      </c>
      <c r="C32" s="1489" t="s">
        <v>11261</v>
      </c>
      <c r="D32" s="1490">
        <v>0.0</v>
      </c>
      <c r="E32" s="1515" t="s">
        <v>11431</v>
      </c>
      <c r="F32" s="419">
        <v>3.06623857E8</v>
      </c>
      <c r="G32" s="1519">
        <v>2.006877452063E12</v>
      </c>
      <c r="H32" s="796">
        <v>492.0</v>
      </c>
      <c r="I32" s="863">
        <v>0.5</v>
      </c>
      <c r="J32" s="874">
        <v>246.0</v>
      </c>
      <c r="K32" s="656" t="s">
        <v>11376</v>
      </c>
      <c r="L32" s="1274"/>
      <c r="M32" s="500" t="s">
        <v>11427</v>
      </c>
      <c r="N32" s="453"/>
      <c r="O32" s="453"/>
      <c r="P32" s="419">
        <v>3.8110655E7</v>
      </c>
      <c r="Q32" s="1520"/>
      <c r="R32" s="453"/>
      <c r="S32" s="419">
        <v>2.0</v>
      </c>
      <c r="T32" s="453"/>
      <c r="U32" s="414">
        <v>63.0</v>
      </c>
      <c r="V32" s="1516"/>
      <c r="W32" s="1330"/>
      <c r="X32" s="1517" t="s">
        <v>11385</v>
      </c>
      <c r="Y32" s="796" t="s">
        <v>9182</v>
      </c>
      <c r="Z32" s="866"/>
      <c r="AA32" s="866"/>
      <c r="AB32" s="866"/>
      <c r="AC32" s="866"/>
      <c r="AD32" s="1527" t="s">
        <v>11432</v>
      </c>
      <c r="AE32" s="1528"/>
      <c r="AF32" s="1529" t="s">
        <v>11433</v>
      </c>
      <c r="AG32" s="1524"/>
      <c r="AH32" s="883"/>
      <c r="AI32" s="883">
        <v>110.0</v>
      </c>
      <c r="AJ32" s="1530"/>
      <c r="AK32" s="1530"/>
      <c r="AL32" s="1530"/>
      <c r="AM32" s="1530"/>
      <c r="AN32" s="1530"/>
      <c r="AO32" s="1530"/>
      <c r="AP32" s="1530"/>
      <c r="AQ32" s="1530"/>
      <c r="AR32" s="1530"/>
      <c r="AS32" s="883" t="s">
        <v>11434</v>
      </c>
      <c r="AT32" s="1530"/>
      <c r="AU32" s="1530"/>
      <c r="AV32" s="883" t="s">
        <v>9181</v>
      </c>
      <c r="AW32" s="684"/>
      <c r="AX32" s="684"/>
      <c r="AY32" s="684"/>
      <c r="AZ32" s="684"/>
      <c r="BA32" s="684"/>
      <c r="BB32" s="684"/>
      <c r="BC32" s="684"/>
      <c r="BD32" s="684"/>
      <c r="BE32" s="684"/>
      <c r="BF32" s="684"/>
      <c r="BG32" s="684"/>
      <c r="BH32" s="684"/>
      <c r="BI32" s="684"/>
      <c r="BJ32" s="869">
        <v>5004.0</v>
      </c>
      <c r="BK32" s="883" t="s">
        <v>9185</v>
      </c>
      <c r="BL32" s="1531"/>
      <c r="BM32" s="1532"/>
      <c r="BN32" s="1531"/>
      <c r="BO32" s="1531"/>
      <c r="BP32" s="1531"/>
      <c r="BQ32" s="1531"/>
      <c r="BR32" s="1531"/>
      <c r="BS32" s="1531"/>
      <c r="BT32" s="1531"/>
      <c r="BU32" s="1531"/>
      <c r="BV32" s="1531"/>
      <c r="BW32" s="1531"/>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3"/>
      <c r="B33" s="1526" t="s">
        <v>11435</v>
      </c>
      <c r="C33" s="1489" t="s">
        <v>11261</v>
      </c>
      <c r="D33" s="1490">
        <v>0.0</v>
      </c>
      <c r="E33" s="1515" t="s">
        <v>11436</v>
      </c>
      <c r="F33" s="419">
        <v>3.06623855E8</v>
      </c>
      <c r="G33" s="1519">
        <v>2.006877452056E12</v>
      </c>
      <c r="H33" s="796">
        <v>503.0</v>
      </c>
      <c r="I33" s="863">
        <v>0.5</v>
      </c>
      <c r="J33" s="874">
        <v>252.0</v>
      </c>
      <c r="K33" s="656" t="s">
        <v>11376</v>
      </c>
      <c r="L33" s="1274"/>
      <c r="M33" s="500" t="s">
        <v>11432</v>
      </c>
      <c r="N33" s="453"/>
      <c r="O33" s="453"/>
      <c r="P33" s="419">
        <v>3.8110656E7</v>
      </c>
      <c r="Q33" s="1520"/>
      <c r="R33" s="453"/>
      <c r="S33" s="419">
        <v>2.0</v>
      </c>
      <c r="T33" s="453"/>
      <c r="U33" s="414">
        <v>62.0</v>
      </c>
      <c r="V33" s="1516"/>
      <c r="W33" s="1330"/>
      <c r="X33" s="1517" t="s">
        <v>11399</v>
      </c>
      <c r="Y33" s="796" t="s">
        <v>9182</v>
      </c>
      <c r="Z33" s="866"/>
      <c r="AA33" s="866"/>
      <c r="AB33" s="866"/>
      <c r="AC33" s="866"/>
      <c r="AD33" s="1527" t="s">
        <v>11437</v>
      </c>
      <c r="AE33" s="1528"/>
      <c r="AF33" s="1529" t="s">
        <v>11438</v>
      </c>
      <c r="AG33" s="1524"/>
      <c r="AH33" s="883"/>
      <c r="AI33" s="883">
        <v>110.0</v>
      </c>
      <c r="AJ33" s="1530"/>
      <c r="AK33" s="1530"/>
      <c r="AL33" s="1530"/>
      <c r="AM33" s="1530"/>
      <c r="AN33" s="1530"/>
      <c r="AO33" s="1530"/>
      <c r="AP33" s="1530"/>
      <c r="AQ33" s="1530"/>
      <c r="AR33" s="1530"/>
      <c r="AS33" s="883" t="s">
        <v>11439</v>
      </c>
      <c r="AT33" s="1530"/>
      <c r="AU33" s="1530"/>
      <c r="AV33" s="883" t="s">
        <v>9181</v>
      </c>
      <c r="AW33" s="684"/>
      <c r="AX33" s="684"/>
      <c r="AY33" s="684"/>
      <c r="AZ33" s="684"/>
      <c r="BA33" s="684"/>
      <c r="BB33" s="684"/>
      <c r="BC33" s="684"/>
      <c r="BD33" s="684"/>
      <c r="BE33" s="684"/>
      <c r="BF33" s="684"/>
      <c r="BG33" s="684"/>
      <c r="BH33" s="684"/>
      <c r="BI33" s="684"/>
      <c r="BJ33" s="869">
        <v>5004.0</v>
      </c>
      <c r="BK33" s="883" t="s">
        <v>9185</v>
      </c>
      <c r="BL33" s="1531"/>
      <c r="BM33" s="1532"/>
      <c r="BN33" s="1531"/>
      <c r="BO33" s="1531"/>
      <c r="BP33" s="1531"/>
      <c r="BQ33" s="1531"/>
      <c r="BR33" s="1531"/>
      <c r="BS33" s="1531"/>
      <c r="BT33" s="1531"/>
      <c r="BU33" s="1531"/>
      <c r="BV33" s="1531"/>
      <c r="BW33" s="1531"/>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3"/>
      <c r="B34" s="1526" t="s">
        <v>11440</v>
      </c>
      <c r="C34" s="1489" t="s">
        <v>11261</v>
      </c>
      <c r="D34" s="1490">
        <v>0.0</v>
      </c>
      <c r="E34" s="1515" t="s">
        <v>11441</v>
      </c>
      <c r="F34" s="419">
        <v>3.0662387E8</v>
      </c>
      <c r="G34" s="1519">
        <v>2.006877452049E12</v>
      </c>
      <c r="H34" s="796">
        <v>520.0</v>
      </c>
      <c r="I34" s="863">
        <v>0.5</v>
      </c>
      <c r="J34" s="874">
        <v>260.0</v>
      </c>
      <c r="K34" s="656" t="s">
        <v>11376</v>
      </c>
      <c r="L34" s="1274"/>
      <c r="M34" s="500" t="s">
        <v>11437</v>
      </c>
      <c r="N34" s="453"/>
      <c r="O34" s="453"/>
      <c r="P34" s="419">
        <v>3.8110659E7</v>
      </c>
      <c r="Q34" s="1520"/>
      <c r="R34" s="453"/>
      <c r="S34" s="419">
        <v>2.0</v>
      </c>
      <c r="T34" s="453"/>
      <c r="U34" s="414">
        <v>55.0</v>
      </c>
      <c r="V34" s="1516"/>
      <c r="W34" s="1330"/>
      <c r="X34" s="1517" t="s">
        <v>11442</v>
      </c>
      <c r="Y34" s="796" t="s">
        <v>9182</v>
      </c>
      <c r="Z34" s="866"/>
      <c r="AA34" s="866"/>
      <c r="AB34" s="866"/>
      <c r="AC34" s="866"/>
      <c r="AD34" s="1527" t="s">
        <v>11443</v>
      </c>
      <c r="AE34" s="1528"/>
      <c r="AF34" s="1529" t="s">
        <v>11444</v>
      </c>
      <c r="AG34" s="1524"/>
      <c r="AH34" s="883"/>
      <c r="AI34" s="883">
        <v>160.0</v>
      </c>
      <c r="AJ34" s="1530"/>
      <c r="AK34" s="1530"/>
      <c r="AL34" s="1530"/>
      <c r="AM34" s="1530"/>
      <c r="AN34" s="1530"/>
      <c r="AO34" s="1530"/>
      <c r="AP34" s="1530"/>
      <c r="AQ34" s="1530"/>
      <c r="AR34" s="1530"/>
      <c r="AS34" s="1533" t="s">
        <v>11445</v>
      </c>
      <c r="AT34" s="1530"/>
      <c r="AU34" s="1530"/>
      <c r="AV34" s="883" t="s">
        <v>9181</v>
      </c>
      <c r="AW34" s="684"/>
      <c r="AX34" s="684"/>
      <c r="AY34" s="684"/>
      <c r="AZ34" s="684"/>
      <c r="BA34" s="684"/>
      <c r="BB34" s="684"/>
      <c r="BC34" s="684"/>
      <c r="BD34" s="684"/>
      <c r="BE34" s="684"/>
      <c r="BF34" s="684"/>
      <c r="BG34" s="684"/>
      <c r="BH34" s="684"/>
      <c r="BI34" s="684"/>
      <c r="BJ34" s="869">
        <v>5004.0</v>
      </c>
      <c r="BK34" s="883" t="s">
        <v>9185</v>
      </c>
      <c r="BL34" s="1531"/>
      <c r="BM34" s="1532"/>
      <c r="BN34" s="1531"/>
      <c r="BO34" s="1531"/>
      <c r="BP34" s="1531"/>
      <c r="BQ34" s="1531"/>
      <c r="BR34" s="1531"/>
      <c r="BS34" s="1531"/>
      <c r="BT34" s="1531"/>
      <c r="BU34" s="1531"/>
      <c r="BV34" s="1531"/>
      <c r="BW34" s="1531"/>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3"/>
      <c r="B35" s="1526" t="s">
        <v>11446</v>
      </c>
      <c r="C35" s="1489" t="s">
        <v>11261</v>
      </c>
      <c r="D35" s="1490">
        <v>0.0</v>
      </c>
      <c r="E35" s="1515" t="s">
        <v>11447</v>
      </c>
      <c r="F35" s="419">
        <v>3.06624029E8</v>
      </c>
      <c r="G35" s="1519">
        <v>2.006877452032E12</v>
      </c>
      <c r="H35" s="796">
        <v>525.0</v>
      </c>
      <c r="I35" s="863">
        <v>0.5</v>
      </c>
      <c r="J35" s="874">
        <v>263.0</v>
      </c>
      <c r="K35" s="656" t="s">
        <v>11376</v>
      </c>
      <c r="L35" s="1274"/>
      <c r="M35" s="500" t="s">
        <v>11443</v>
      </c>
      <c r="N35" s="453"/>
      <c r="O35" s="453"/>
      <c r="P35" s="419">
        <v>3.8110658E7</v>
      </c>
      <c r="Q35" s="1520"/>
      <c r="R35" s="453"/>
      <c r="S35" s="419">
        <v>2.0</v>
      </c>
      <c r="T35" s="453"/>
      <c r="U35" s="414" t="s">
        <v>8993</v>
      </c>
      <c r="V35" s="1516"/>
      <c r="W35" s="1330"/>
      <c r="X35" s="1517">
        <v>280.0</v>
      </c>
      <c r="Y35" s="796" t="s">
        <v>9182</v>
      </c>
      <c r="Z35" s="866"/>
      <c r="AA35" s="866"/>
      <c r="AB35" s="866"/>
      <c r="AC35" s="866"/>
      <c r="AD35" s="1527" t="s">
        <v>11448</v>
      </c>
      <c r="AE35" s="1528"/>
      <c r="AF35" s="1529" t="s">
        <v>11449</v>
      </c>
      <c r="AG35" s="1524"/>
      <c r="AH35" s="883"/>
      <c r="AI35" s="883">
        <v>160.0</v>
      </c>
      <c r="AJ35" s="1530"/>
      <c r="AK35" s="1530"/>
      <c r="AL35" s="1530"/>
      <c r="AM35" s="1530"/>
      <c r="AN35" s="1530"/>
      <c r="AO35" s="1530"/>
      <c r="AP35" s="1530"/>
      <c r="AQ35" s="1530"/>
      <c r="AR35" s="1530"/>
      <c r="AS35" s="883" t="s">
        <v>11450</v>
      </c>
      <c r="AT35" s="1530"/>
      <c r="AU35" s="1530"/>
      <c r="AV35" s="883" t="s">
        <v>9181</v>
      </c>
      <c r="AW35" s="684"/>
      <c r="AX35" s="684"/>
      <c r="AY35" s="684"/>
      <c r="AZ35" s="684"/>
      <c r="BA35" s="684"/>
      <c r="BB35" s="684"/>
      <c r="BC35" s="684"/>
      <c r="BD35" s="684"/>
      <c r="BE35" s="684"/>
      <c r="BF35" s="684"/>
      <c r="BG35" s="684"/>
      <c r="BH35" s="684"/>
      <c r="BI35" s="684"/>
      <c r="BJ35" s="869">
        <v>5004.0</v>
      </c>
      <c r="BK35" s="883" t="s">
        <v>9185</v>
      </c>
      <c r="BL35" s="1531"/>
      <c r="BM35" s="1532"/>
      <c r="BN35" s="1531"/>
      <c r="BO35" s="1531"/>
      <c r="BP35" s="1531"/>
      <c r="BQ35" s="1531"/>
      <c r="BR35" s="1531"/>
      <c r="BS35" s="1531"/>
      <c r="BT35" s="1531"/>
      <c r="BU35" s="1531"/>
      <c r="BV35" s="1531"/>
      <c r="BW35" s="1531"/>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3"/>
      <c r="B36" s="853" t="s">
        <v>11451</v>
      </c>
      <c r="C36" s="1489" t="s">
        <v>11261</v>
      </c>
      <c r="D36" s="1490">
        <v>0.0</v>
      </c>
      <c r="E36" s="1515" t="s">
        <v>11452</v>
      </c>
      <c r="F36" s="419">
        <v>3.0662388E8</v>
      </c>
      <c r="G36" s="1519">
        <v>2.006877452025E12</v>
      </c>
      <c r="H36" s="796">
        <v>536.0</v>
      </c>
      <c r="I36" s="863">
        <v>0.5</v>
      </c>
      <c r="J36" s="874">
        <v>268.0</v>
      </c>
      <c r="K36" s="1500"/>
      <c r="L36" s="1500"/>
      <c r="M36" s="1500"/>
      <c r="N36" s="453"/>
      <c r="O36" s="453"/>
      <c r="P36" s="419">
        <v>3.811066E7</v>
      </c>
      <c r="Q36" s="1520"/>
      <c r="R36" s="453"/>
      <c r="S36" s="419">
        <v>2.0</v>
      </c>
      <c r="T36" s="453"/>
      <c r="U36" s="414">
        <v>89.0</v>
      </c>
      <c r="V36" s="1516"/>
      <c r="W36" s="1330"/>
      <c r="X36" s="1517" t="s">
        <v>11453</v>
      </c>
      <c r="Y36" s="796" t="s">
        <v>9182</v>
      </c>
      <c r="Z36" s="866"/>
      <c r="AA36" s="866"/>
      <c r="AB36" s="866"/>
      <c r="AC36" s="866"/>
      <c r="AD36" s="1527" t="s">
        <v>11454</v>
      </c>
      <c r="AE36" s="1528"/>
      <c r="AF36" s="1529" t="s">
        <v>11455</v>
      </c>
      <c r="AG36" s="1524"/>
      <c r="AH36" s="883"/>
      <c r="AI36" s="883">
        <v>160.0</v>
      </c>
      <c r="AJ36" s="1530"/>
      <c r="AK36" s="1530"/>
      <c r="AL36" s="1530"/>
      <c r="AM36" s="1530"/>
      <c r="AN36" s="1530"/>
      <c r="AO36" s="1530"/>
      <c r="AP36" s="1530"/>
      <c r="AQ36" s="1530"/>
      <c r="AR36" s="1530"/>
      <c r="AS36" s="883" t="s">
        <v>11456</v>
      </c>
      <c r="AT36" s="1530"/>
      <c r="AU36" s="1530"/>
      <c r="AV36" s="883" t="s">
        <v>9181</v>
      </c>
      <c r="AW36" s="684"/>
      <c r="AX36" s="684"/>
      <c r="AY36" s="684"/>
      <c r="AZ36" s="684"/>
      <c r="BA36" s="684"/>
      <c r="BB36" s="684"/>
      <c r="BC36" s="684"/>
      <c r="BD36" s="684"/>
      <c r="BE36" s="684"/>
      <c r="BF36" s="684"/>
      <c r="BG36" s="684"/>
      <c r="BH36" s="684"/>
      <c r="BI36" s="684"/>
      <c r="BJ36" s="869">
        <v>5004.0</v>
      </c>
      <c r="BK36" s="883" t="s">
        <v>9185</v>
      </c>
      <c r="BL36" s="1531"/>
      <c r="BM36" s="1532"/>
      <c r="BN36" s="1531"/>
      <c r="BO36" s="1531"/>
      <c r="BP36" s="1531"/>
      <c r="BQ36" s="1531"/>
      <c r="BR36" s="1531"/>
      <c r="BS36" s="1531"/>
      <c r="BT36" s="1531"/>
      <c r="BU36" s="1531"/>
      <c r="BV36" s="1531"/>
      <c r="BW36" s="1531"/>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3"/>
      <c r="B37" s="853" t="s">
        <v>11457</v>
      </c>
      <c r="C37" s="1489" t="s">
        <v>11261</v>
      </c>
      <c r="D37" s="1490">
        <v>0.0</v>
      </c>
      <c r="E37" s="1515" t="s">
        <v>11458</v>
      </c>
      <c r="F37" s="419">
        <v>3.06623885E8</v>
      </c>
      <c r="G37" s="1519">
        <v>2.006877452018E12</v>
      </c>
      <c r="H37" s="796">
        <v>558.0</v>
      </c>
      <c r="I37" s="863">
        <v>0.5</v>
      </c>
      <c r="J37" s="874">
        <v>279.0</v>
      </c>
      <c r="K37" s="866"/>
      <c r="L37" s="866"/>
      <c r="M37" s="866"/>
      <c r="N37" s="453"/>
      <c r="O37" s="453"/>
      <c r="P37" s="419">
        <v>3.8110662E7</v>
      </c>
      <c r="Q37" s="1520"/>
      <c r="R37" s="453"/>
      <c r="S37" s="419">
        <v>2.0</v>
      </c>
      <c r="T37" s="453"/>
      <c r="U37" s="414">
        <v>85.0</v>
      </c>
      <c r="V37" s="1516"/>
      <c r="W37" s="1330"/>
      <c r="X37" s="1517" t="s">
        <v>11459</v>
      </c>
      <c r="Y37" s="796" t="s">
        <v>9182</v>
      </c>
      <c r="Z37" s="866"/>
      <c r="AA37" s="866"/>
      <c r="AB37" s="866"/>
      <c r="AC37" s="866"/>
      <c r="AD37" s="1527" t="s">
        <v>11460</v>
      </c>
      <c r="AE37" s="1528"/>
      <c r="AF37" s="1529" t="s">
        <v>11461</v>
      </c>
      <c r="AG37" s="1524"/>
      <c r="AH37" s="883"/>
      <c r="AI37" s="883">
        <v>160.0</v>
      </c>
      <c r="AJ37" s="1530"/>
      <c r="AK37" s="1530"/>
      <c r="AL37" s="1530"/>
      <c r="AM37" s="1530"/>
      <c r="AN37" s="1530"/>
      <c r="AO37" s="1530"/>
      <c r="AP37" s="1530"/>
      <c r="AQ37" s="1530"/>
      <c r="AR37" s="1530"/>
      <c r="AS37" s="883" t="s">
        <v>11462</v>
      </c>
      <c r="AT37" s="1530"/>
      <c r="AU37" s="1530"/>
      <c r="AV37" s="883" t="s">
        <v>9181</v>
      </c>
      <c r="AW37" s="684"/>
      <c r="AX37" s="684"/>
      <c r="AY37" s="684"/>
      <c r="AZ37" s="684"/>
      <c r="BA37" s="684"/>
      <c r="BB37" s="684"/>
      <c r="BC37" s="684"/>
      <c r="BD37" s="684"/>
      <c r="BE37" s="684"/>
      <c r="BF37" s="684"/>
      <c r="BG37" s="684"/>
      <c r="BH37" s="684"/>
      <c r="BI37" s="684"/>
      <c r="BJ37" s="869">
        <v>5004.0</v>
      </c>
      <c r="BK37" s="883" t="s">
        <v>9185</v>
      </c>
      <c r="BL37" s="1531"/>
      <c r="BM37" s="1532"/>
      <c r="BN37" s="1531"/>
      <c r="BO37" s="1531"/>
      <c r="BP37" s="1531"/>
      <c r="BQ37" s="1531"/>
      <c r="BR37" s="1531"/>
      <c r="BS37" s="1531"/>
      <c r="BT37" s="1531"/>
      <c r="BU37" s="1531"/>
      <c r="BV37" s="1531"/>
      <c r="BW37" s="1531"/>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3"/>
      <c r="B38" s="853" t="s">
        <v>11463</v>
      </c>
      <c r="C38" s="1489" t="s">
        <v>11261</v>
      </c>
      <c r="D38" s="1490">
        <v>0.0</v>
      </c>
      <c r="E38" s="1515" t="s">
        <v>11464</v>
      </c>
      <c r="F38" s="419">
        <v>3.06623879E8</v>
      </c>
      <c r="G38" s="1519">
        <v>2.006877452001E12</v>
      </c>
      <c r="H38" s="796">
        <v>569.0</v>
      </c>
      <c r="I38" s="863">
        <v>0.5</v>
      </c>
      <c r="J38" s="874">
        <v>285.0</v>
      </c>
      <c r="K38" s="866"/>
      <c r="L38" s="866"/>
      <c r="M38" s="866"/>
      <c r="N38" s="453"/>
      <c r="O38" s="453"/>
      <c r="P38" s="419">
        <v>3.8110661E7</v>
      </c>
      <c r="Q38" s="1520"/>
      <c r="R38" s="453"/>
      <c r="S38" s="419">
        <v>2.0</v>
      </c>
      <c r="T38" s="453"/>
      <c r="U38" s="414">
        <v>72.0</v>
      </c>
      <c r="V38" s="1516"/>
      <c r="W38" s="1330"/>
      <c r="X38" s="1517" t="s">
        <v>11465</v>
      </c>
      <c r="Y38" s="796" t="s">
        <v>8976</v>
      </c>
      <c r="Z38" s="866"/>
      <c r="AA38" s="866"/>
      <c r="AB38" s="866"/>
      <c r="AC38" s="866"/>
      <c r="AD38" s="419" t="s">
        <v>11466</v>
      </c>
      <c r="AE38" s="453"/>
      <c r="AF38" s="419" t="s">
        <v>11467</v>
      </c>
      <c r="AG38" s="453"/>
      <c r="AH38" s="419"/>
      <c r="AI38" s="419">
        <v>350.0</v>
      </c>
      <c r="AJ38" s="453"/>
      <c r="AK38" s="453"/>
      <c r="AL38" s="453"/>
      <c r="AM38" s="453"/>
      <c r="AN38" s="453"/>
      <c r="AO38" s="453"/>
      <c r="AP38" s="419">
        <v>35.0</v>
      </c>
      <c r="AQ38" s="419">
        <v>3.0</v>
      </c>
      <c r="AR38" s="419">
        <v>25.0</v>
      </c>
      <c r="AS38" s="419" t="s">
        <v>11468</v>
      </c>
      <c r="AT38" s="419" t="s">
        <v>927</v>
      </c>
      <c r="AU38" s="453"/>
      <c r="AV38" s="419" t="s">
        <v>11468</v>
      </c>
      <c r="AW38" s="453"/>
      <c r="AX38" s="453"/>
      <c r="AY38" s="684"/>
      <c r="AZ38" s="453"/>
      <c r="BA38" s="453"/>
      <c r="BB38" s="453"/>
      <c r="BC38" s="453"/>
      <c r="BD38" s="453"/>
      <c r="BE38" s="453"/>
      <c r="BF38" s="453"/>
      <c r="BG38" s="453"/>
      <c r="BH38" s="453"/>
      <c r="BI38" s="453"/>
      <c r="BJ38" s="869">
        <v>7000.0</v>
      </c>
      <c r="BK38" s="869" t="s">
        <v>11469</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3"/>
      <c r="B39" s="680" t="s">
        <v>11470</v>
      </c>
      <c r="C39" s="1489" t="s">
        <v>11261</v>
      </c>
      <c r="D39" s="1490">
        <v>0.0</v>
      </c>
      <c r="E39" s="1534" t="s">
        <v>11471</v>
      </c>
      <c r="F39" s="1520"/>
      <c r="G39" s="1535">
        <v>2.000524742743E12</v>
      </c>
      <c r="H39" s="414">
        <v>354.0</v>
      </c>
      <c r="I39" s="863">
        <v>0.5</v>
      </c>
      <c r="J39" s="874">
        <v>177.0</v>
      </c>
      <c r="K39" s="866"/>
      <c r="L39" s="866"/>
      <c r="M39" s="866"/>
      <c r="N39" s="453"/>
      <c r="O39" s="453"/>
      <c r="P39" s="1520"/>
      <c r="Q39" s="414">
        <v>2.000524742644E12</v>
      </c>
      <c r="R39" s="688" t="s">
        <v>11472</v>
      </c>
      <c r="S39" s="1520"/>
      <c r="T39" s="544"/>
      <c r="U39" s="414" t="s">
        <v>11473</v>
      </c>
      <c r="V39" s="414" t="s">
        <v>11474</v>
      </c>
      <c r="W39" s="1536"/>
      <c r="X39" s="1536"/>
      <c r="Y39" s="1536"/>
      <c r="Z39" s="414">
        <v>10.0</v>
      </c>
      <c r="AA39" s="1537" t="s">
        <v>11475</v>
      </c>
      <c r="AB39" s="570" t="s">
        <v>11476</v>
      </c>
      <c r="AC39" s="1538"/>
      <c r="AD39" s="570" t="s">
        <v>11477</v>
      </c>
      <c r="AE39" s="570" t="s">
        <v>11478</v>
      </c>
      <c r="AF39" s="570" t="s">
        <v>11294</v>
      </c>
      <c r="AG39" s="1538"/>
      <c r="AH39" s="585"/>
      <c r="AI39" s="585" t="s">
        <v>11479</v>
      </c>
      <c r="AJ39" s="566">
        <v>20.0</v>
      </c>
      <c r="AK39" s="566">
        <v>80.0</v>
      </c>
      <c r="AL39" s="566">
        <v>20.0</v>
      </c>
      <c r="AM39" s="566">
        <v>140.0</v>
      </c>
      <c r="AN39" s="1539" t="s">
        <v>6666</v>
      </c>
      <c r="AO39" s="566" t="s">
        <v>6577</v>
      </c>
      <c r="AP39" s="587"/>
      <c r="AQ39" s="453"/>
      <c r="AR39" s="453"/>
      <c r="AS39" s="453"/>
      <c r="AT39" s="566" t="s">
        <v>11480</v>
      </c>
      <c r="AU39" s="566" t="s">
        <v>2253</v>
      </c>
      <c r="AV39" s="567" t="s">
        <v>10374</v>
      </c>
      <c r="AW39" s="566" t="s">
        <v>6572</v>
      </c>
      <c r="AX39" s="566" t="s">
        <v>6578</v>
      </c>
      <c r="AY39" s="570" t="s">
        <v>6574</v>
      </c>
      <c r="AZ39" s="893"/>
      <c r="BA39" s="591">
        <v>20.0</v>
      </c>
      <c r="BB39" s="570">
        <v>0.0375</v>
      </c>
      <c r="BC39" s="586"/>
      <c r="BD39" s="586"/>
      <c r="BE39" s="586"/>
      <c r="BF39" s="586"/>
      <c r="BG39" s="586"/>
      <c r="BH39" s="1540"/>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3"/>
      <c r="B40" s="680" t="s">
        <v>11481</v>
      </c>
      <c r="C40" s="1489" t="s">
        <v>11261</v>
      </c>
      <c r="D40" s="1490">
        <v>0.0</v>
      </c>
      <c r="E40" s="1534" t="s">
        <v>11482</v>
      </c>
      <c r="F40" s="1520"/>
      <c r="G40" s="1535">
        <v>2.000524742804E12</v>
      </c>
      <c r="H40" s="414">
        <v>397.0</v>
      </c>
      <c r="I40" s="863">
        <v>0.5</v>
      </c>
      <c r="J40" s="874">
        <v>199.0</v>
      </c>
      <c r="K40" s="695" t="s">
        <v>11483</v>
      </c>
      <c r="L40" s="1499"/>
      <c r="M40" s="1152" t="s">
        <v>11484</v>
      </c>
      <c r="N40" s="453"/>
      <c r="O40" s="453"/>
      <c r="P40" s="1520"/>
      <c r="Q40" s="414">
        <v>2.000524742699E12</v>
      </c>
      <c r="R40" s="688" t="s">
        <v>11485</v>
      </c>
      <c r="S40" s="414">
        <v>10.0</v>
      </c>
      <c r="T40" s="544"/>
      <c r="U40" s="414" t="s">
        <v>11486</v>
      </c>
      <c r="V40" s="414" t="s">
        <v>11474</v>
      </c>
      <c r="W40" s="1536"/>
      <c r="X40" s="1536"/>
      <c r="Y40" s="1536"/>
      <c r="Z40" s="414">
        <v>10.0</v>
      </c>
      <c r="AA40" s="1537" t="s">
        <v>11475</v>
      </c>
      <c r="AB40" s="570" t="s">
        <v>11476</v>
      </c>
      <c r="AC40" s="1538"/>
      <c r="AD40" s="570" t="s">
        <v>11477</v>
      </c>
      <c r="AE40" s="570" t="s">
        <v>11487</v>
      </c>
      <c r="AF40" s="570" t="s">
        <v>11294</v>
      </c>
      <c r="AG40" s="1538"/>
      <c r="AH40" s="585"/>
      <c r="AI40" s="585" t="s">
        <v>11479</v>
      </c>
      <c r="AJ40" s="566">
        <v>22.0</v>
      </c>
      <c r="AK40" s="566">
        <v>80.0</v>
      </c>
      <c r="AL40" s="566">
        <v>20.0</v>
      </c>
      <c r="AM40" s="566">
        <v>140.0</v>
      </c>
      <c r="AN40" s="1539" t="s">
        <v>6666</v>
      </c>
      <c r="AO40" s="566" t="s">
        <v>6577</v>
      </c>
      <c r="AP40" s="587"/>
      <c r="AQ40" s="453"/>
      <c r="AR40" s="453"/>
      <c r="AS40" s="453"/>
      <c r="AT40" s="566" t="s">
        <v>11488</v>
      </c>
      <c r="AU40" s="566" t="s">
        <v>2253</v>
      </c>
      <c r="AV40" s="567" t="s">
        <v>10374</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1">
        <v>13.0</v>
      </c>
      <c r="BR40" s="1541"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3"/>
      <c r="B41" s="680" t="s">
        <v>11489</v>
      </c>
      <c r="C41" s="1489" t="s">
        <v>11261</v>
      </c>
      <c r="D41" s="1490">
        <v>0.0</v>
      </c>
      <c r="E41" s="1534" t="s">
        <v>11490</v>
      </c>
      <c r="F41" s="1520"/>
      <c r="G41" s="1535">
        <v>2.00052474275E12</v>
      </c>
      <c r="H41" s="414">
        <v>354.0</v>
      </c>
      <c r="I41" s="863">
        <v>0.5</v>
      </c>
      <c r="J41" s="874">
        <v>177.0</v>
      </c>
      <c r="K41" s="656" t="s">
        <v>11491</v>
      </c>
      <c r="L41" s="1274"/>
      <c r="M41" s="500" t="s">
        <v>11492</v>
      </c>
      <c r="N41" s="453"/>
      <c r="O41" s="453"/>
      <c r="P41" s="1520"/>
      <c r="Q41" s="414" t="s">
        <v>11493</v>
      </c>
      <c r="R41" s="688" t="s">
        <v>11494</v>
      </c>
      <c r="S41" s="1520"/>
      <c r="T41" s="544"/>
      <c r="U41" s="414" t="s">
        <v>11473</v>
      </c>
      <c r="V41" s="414" t="s">
        <v>11474</v>
      </c>
      <c r="W41" s="1536"/>
      <c r="X41" s="1536"/>
      <c r="Y41" s="1536"/>
      <c r="Z41" s="414">
        <v>10.0</v>
      </c>
      <c r="AA41" s="1537" t="s">
        <v>11475</v>
      </c>
      <c r="AB41" s="570" t="s">
        <v>11476</v>
      </c>
      <c r="AC41" s="1538"/>
      <c r="AD41" s="570" t="s">
        <v>11477</v>
      </c>
      <c r="AE41" s="570" t="s">
        <v>11478</v>
      </c>
      <c r="AF41" s="570" t="s">
        <v>11294</v>
      </c>
      <c r="AG41" s="1538"/>
      <c r="AH41" s="585"/>
      <c r="AI41" s="585" t="s">
        <v>11479</v>
      </c>
      <c r="AJ41" s="566">
        <v>20.0</v>
      </c>
      <c r="AK41" s="566">
        <v>80.0</v>
      </c>
      <c r="AL41" s="566">
        <v>20.0</v>
      </c>
      <c r="AM41" s="566">
        <v>140.0</v>
      </c>
      <c r="AN41" s="1539" t="s">
        <v>6678</v>
      </c>
      <c r="AO41" s="566" t="s">
        <v>6577</v>
      </c>
      <c r="AP41" s="587"/>
      <c r="AQ41" s="453"/>
      <c r="AR41" s="453"/>
      <c r="AS41" s="453"/>
      <c r="AT41" s="566" t="s">
        <v>11495</v>
      </c>
      <c r="AU41" s="566" t="s">
        <v>2282</v>
      </c>
      <c r="AV41" s="567" t="s">
        <v>10374</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3"/>
      <c r="B42" s="680" t="s">
        <v>11496</v>
      </c>
      <c r="C42" s="1489" t="s">
        <v>11261</v>
      </c>
      <c r="D42" s="1490">
        <v>0.0</v>
      </c>
      <c r="E42" s="1534" t="s">
        <v>11497</v>
      </c>
      <c r="F42" s="1520"/>
      <c r="G42" s="1535">
        <v>2.000524742811E12</v>
      </c>
      <c r="H42" s="414">
        <v>397.0</v>
      </c>
      <c r="I42" s="863">
        <v>0.5</v>
      </c>
      <c r="J42" s="874">
        <v>199.0</v>
      </c>
      <c r="K42" s="656" t="s">
        <v>11498</v>
      </c>
      <c r="L42" s="1274"/>
      <c r="M42" s="500" t="s">
        <v>11484</v>
      </c>
      <c r="N42" s="453"/>
      <c r="O42" s="453"/>
      <c r="P42" s="1520"/>
      <c r="Q42" s="414" t="s">
        <v>11499</v>
      </c>
      <c r="R42" s="688" t="s">
        <v>11500</v>
      </c>
      <c r="S42" s="414">
        <v>10.0</v>
      </c>
      <c r="T42" s="544"/>
      <c r="U42" s="414" t="s">
        <v>11486</v>
      </c>
      <c r="V42" s="414" t="s">
        <v>11474</v>
      </c>
      <c r="W42" s="1536"/>
      <c r="X42" s="1536"/>
      <c r="Y42" s="1536"/>
      <c r="Z42" s="414">
        <v>10.0</v>
      </c>
      <c r="AA42" s="1537" t="s">
        <v>11475</v>
      </c>
      <c r="AB42" s="570" t="s">
        <v>11476</v>
      </c>
      <c r="AC42" s="1538"/>
      <c r="AD42" s="570" t="s">
        <v>11477</v>
      </c>
      <c r="AE42" s="570" t="s">
        <v>11487</v>
      </c>
      <c r="AF42" s="570" t="s">
        <v>11294</v>
      </c>
      <c r="AG42" s="1538"/>
      <c r="AH42" s="585"/>
      <c r="AI42" s="585" t="s">
        <v>11479</v>
      </c>
      <c r="AJ42" s="566">
        <v>22.0</v>
      </c>
      <c r="AK42" s="566">
        <v>80.0</v>
      </c>
      <c r="AL42" s="566">
        <v>20.0</v>
      </c>
      <c r="AM42" s="566">
        <v>140.0</v>
      </c>
      <c r="AN42" s="1539" t="s">
        <v>6678</v>
      </c>
      <c r="AO42" s="566" t="s">
        <v>6577</v>
      </c>
      <c r="AP42" s="587"/>
      <c r="AQ42" s="453"/>
      <c r="AR42" s="453"/>
      <c r="AS42" s="453"/>
      <c r="AT42" s="566" t="s">
        <v>11501</v>
      </c>
      <c r="AU42" s="566" t="s">
        <v>2282</v>
      </c>
      <c r="AV42" s="567" t="s">
        <v>10374</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1">
        <v>13.0</v>
      </c>
      <c r="BR42" s="1541"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3"/>
      <c r="B43" s="680" t="s">
        <v>11502</v>
      </c>
      <c r="C43" s="1489" t="s">
        <v>11261</v>
      </c>
      <c r="D43" s="1490">
        <v>0.0</v>
      </c>
      <c r="E43" s="1534" t="s">
        <v>11503</v>
      </c>
      <c r="F43" s="1520"/>
      <c r="G43" s="1535">
        <v>2.000524742767E12</v>
      </c>
      <c r="H43" s="414">
        <v>354.0</v>
      </c>
      <c r="I43" s="863">
        <v>0.5</v>
      </c>
      <c r="J43" s="874">
        <v>177.0</v>
      </c>
      <c r="K43" s="656" t="s">
        <v>11504</v>
      </c>
      <c r="L43" s="1274"/>
      <c r="M43" s="500" t="s">
        <v>11492</v>
      </c>
      <c r="N43" s="453"/>
      <c r="O43" s="453"/>
      <c r="P43" s="1520"/>
      <c r="Q43" s="1520"/>
      <c r="R43" s="688" t="s">
        <v>11505</v>
      </c>
      <c r="S43" s="1520"/>
      <c r="T43" s="544"/>
      <c r="U43" s="414" t="s">
        <v>11473</v>
      </c>
      <c r="V43" s="414" t="s">
        <v>11474</v>
      </c>
      <c r="W43" s="1536"/>
      <c r="X43" s="1536"/>
      <c r="Y43" s="1536"/>
      <c r="Z43" s="414">
        <v>10.0</v>
      </c>
      <c r="AA43" s="1537" t="s">
        <v>11475</v>
      </c>
      <c r="AB43" s="570" t="s">
        <v>11476</v>
      </c>
      <c r="AC43" s="1538"/>
      <c r="AD43" s="570" t="s">
        <v>11477</v>
      </c>
      <c r="AE43" s="570" t="s">
        <v>11478</v>
      </c>
      <c r="AF43" s="570" t="s">
        <v>11294</v>
      </c>
      <c r="AG43" s="1538"/>
      <c r="AH43" s="585"/>
      <c r="AI43" s="585" t="s">
        <v>11479</v>
      </c>
      <c r="AJ43" s="566">
        <v>20.0</v>
      </c>
      <c r="AK43" s="566">
        <v>80.0</v>
      </c>
      <c r="AL43" s="566">
        <v>20.0</v>
      </c>
      <c r="AM43" s="566">
        <v>140.0</v>
      </c>
      <c r="AN43" s="1539" t="s">
        <v>6686</v>
      </c>
      <c r="AO43" s="566" t="s">
        <v>6577</v>
      </c>
      <c r="AP43" s="587"/>
      <c r="AQ43" s="453"/>
      <c r="AR43" s="453"/>
      <c r="AS43" s="453"/>
      <c r="AT43" s="566" t="s">
        <v>11506</v>
      </c>
      <c r="AU43" s="566" t="s">
        <v>305</v>
      </c>
      <c r="AV43" s="567" t="s">
        <v>10374</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3"/>
      <c r="B44" s="680" t="s">
        <v>11507</v>
      </c>
      <c r="C44" s="1489" t="s">
        <v>11261</v>
      </c>
      <c r="D44" s="1490">
        <v>0.0</v>
      </c>
      <c r="E44" s="1534" t="s">
        <v>11508</v>
      </c>
      <c r="F44" s="1520"/>
      <c r="G44" s="1535">
        <v>2.000524742828E12</v>
      </c>
      <c r="H44" s="414">
        <v>397.0</v>
      </c>
      <c r="I44" s="863">
        <v>0.5</v>
      </c>
      <c r="J44" s="874">
        <v>199.0</v>
      </c>
      <c r="K44" s="656" t="s">
        <v>11509</v>
      </c>
      <c r="L44" s="1274"/>
      <c r="M44" s="500" t="s">
        <v>11510</v>
      </c>
      <c r="N44" s="1520"/>
      <c r="O44" s="1520"/>
      <c r="P44" s="1520"/>
      <c r="Q44" s="1520"/>
      <c r="R44" s="688" t="s">
        <v>11511</v>
      </c>
      <c r="S44" s="414">
        <v>10.0</v>
      </c>
      <c r="T44" s="544"/>
      <c r="U44" s="414" t="s">
        <v>11486</v>
      </c>
      <c r="V44" s="414" t="s">
        <v>11474</v>
      </c>
      <c r="W44" s="1536"/>
      <c r="X44" s="1536"/>
      <c r="Y44" s="1536"/>
      <c r="Z44" s="414">
        <v>10.0</v>
      </c>
      <c r="AA44" s="1537" t="s">
        <v>11475</v>
      </c>
      <c r="AB44" s="570" t="s">
        <v>11476</v>
      </c>
      <c r="AC44" s="1538"/>
      <c r="AD44" s="570" t="s">
        <v>11477</v>
      </c>
      <c r="AE44" s="570" t="s">
        <v>11487</v>
      </c>
      <c r="AF44" s="570" t="s">
        <v>11294</v>
      </c>
      <c r="AG44" s="1538"/>
      <c r="AH44" s="585"/>
      <c r="AI44" s="585" t="s">
        <v>11479</v>
      </c>
      <c r="AJ44" s="566">
        <v>22.0</v>
      </c>
      <c r="AK44" s="566">
        <v>80.0</v>
      </c>
      <c r="AL44" s="566">
        <v>20.0</v>
      </c>
      <c r="AM44" s="566">
        <v>140.0</v>
      </c>
      <c r="AN44" s="1539" t="s">
        <v>6686</v>
      </c>
      <c r="AO44" s="566" t="s">
        <v>6577</v>
      </c>
      <c r="AP44" s="587"/>
      <c r="AQ44" s="453"/>
      <c r="AR44" s="453"/>
      <c r="AS44" s="453"/>
      <c r="AT44" s="566" t="s">
        <v>11512</v>
      </c>
      <c r="AU44" s="566" t="s">
        <v>305</v>
      </c>
      <c r="AV44" s="567" t="s">
        <v>10374</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1">
        <v>13.0</v>
      </c>
      <c r="BR44" s="1541"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3"/>
      <c r="B45" s="680" t="s">
        <v>11513</v>
      </c>
      <c r="C45" s="1489" t="s">
        <v>11261</v>
      </c>
      <c r="D45" s="1490">
        <v>0.0</v>
      </c>
      <c r="E45" s="1534" t="s">
        <v>11514</v>
      </c>
      <c r="F45" s="1520"/>
      <c r="G45" s="1535">
        <v>2.000524746055E12</v>
      </c>
      <c r="H45" s="414">
        <v>389.0</v>
      </c>
      <c r="I45" s="863">
        <v>0.5</v>
      </c>
      <c r="J45" s="874">
        <v>195.0</v>
      </c>
      <c r="K45" s="1500"/>
      <c r="L45" s="1500"/>
      <c r="M45" s="1500"/>
      <c r="N45" s="1520"/>
      <c r="O45" s="1520"/>
      <c r="P45" s="414">
        <v>1.5829107E7</v>
      </c>
      <c r="Q45" s="453"/>
      <c r="R45" s="1542"/>
      <c r="S45" s="414">
        <v>10.0</v>
      </c>
      <c r="T45" s="544"/>
      <c r="U45" s="414" t="s">
        <v>11515</v>
      </c>
      <c r="V45" s="414" t="s">
        <v>11474</v>
      </c>
      <c r="W45" s="544"/>
      <c r="X45" s="544"/>
      <c r="Y45" s="544"/>
      <c r="Z45" s="414" t="s">
        <v>11516</v>
      </c>
      <c r="AA45" s="1543" t="s">
        <v>11517</v>
      </c>
      <c r="AB45" s="422" t="s">
        <v>11518</v>
      </c>
      <c r="AC45" s="441"/>
      <c r="AD45" s="422">
        <v>157.62</v>
      </c>
      <c r="AE45" s="441"/>
      <c r="AF45" s="422" t="s">
        <v>11294</v>
      </c>
      <c r="AG45" s="1544">
        <v>0.29</v>
      </c>
      <c r="AH45" s="522"/>
      <c r="AI45" s="522" t="s">
        <v>11519</v>
      </c>
      <c r="AJ45" s="650">
        <v>60.0</v>
      </c>
      <c r="AK45" s="419">
        <v>80.0</v>
      </c>
      <c r="AL45" s="419">
        <v>20.0</v>
      </c>
      <c r="AM45" s="419">
        <v>170.0</v>
      </c>
      <c r="AN45" s="421" t="s">
        <v>11520</v>
      </c>
      <c r="AO45" s="419" t="s">
        <v>6693</v>
      </c>
      <c r="AP45" s="650">
        <v>60.0</v>
      </c>
      <c r="AQ45" s="419">
        <v>80.0</v>
      </c>
      <c r="AR45" s="419">
        <v>20.0</v>
      </c>
      <c r="AS45" s="419">
        <v>170.0</v>
      </c>
      <c r="AT45" s="419" t="s">
        <v>11521</v>
      </c>
      <c r="AU45" s="419" t="s">
        <v>927</v>
      </c>
      <c r="AV45" s="420" t="s">
        <v>10374</v>
      </c>
      <c r="AW45" s="419" t="s">
        <v>11522</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3"/>
      <c r="B46" s="680" t="s">
        <v>11523</v>
      </c>
      <c r="C46" s="1489" t="s">
        <v>11261</v>
      </c>
      <c r="D46" s="1490">
        <v>0.0</v>
      </c>
      <c r="E46" s="1534" t="s">
        <v>11524</v>
      </c>
      <c r="F46" s="1520"/>
      <c r="G46" s="1535">
        <v>2.000524746062E12</v>
      </c>
      <c r="H46" s="414">
        <v>389.0</v>
      </c>
      <c r="I46" s="863">
        <v>0.5</v>
      </c>
      <c r="J46" s="874">
        <v>195.0</v>
      </c>
      <c r="K46" s="866"/>
      <c r="L46" s="866"/>
      <c r="M46" s="866"/>
      <c r="N46" s="1520"/>
      <c r="O46" s="1520"/>
      <c r="P46" s="414">
        <v>1.5829108E7</v>
      </c>
      <c r="Q46" s="453"/>
      <c r="R46" s="1542"/>
      <c r="S46" s="414">
        <v>10.0</v>
      </c>
      <c r="T46" s="544"/>
      <c r="U46" s="414" t="s">
        <v>11515</v>
      </c>
      <c r="V46" s="414" t="s">
        <v>11474</v>
      </c>
      <c r="W46" s="544"/>
      <c r="X46" s="544"/>
      <c r="Y46" s="544"/>
      <c r="Z46" s="414" t="s">
        <v>11516</v>
      </c>
      <c r="AA46" s="1543" t="s">
        <v>11525</v>
      </c>
      <c r="AB46" s="422" t="s">
        <v>9566</v>
      </c>
      <c r="AC46" s="441"/>
      <c r="AD46" s="422">
        <v>159.1</v>
      </c>
      <c r="AE46" s="441"/>
      <c r="AF46" s="422" t="s">
        <v>11294</v>
      </c>
      <c r="AG46" s="1544">
        <v>0.29</v>
      </c>
      <c r="AH46" s="522"/>
      <c r="AI46" s="522" t="s">
        <v>11519</v>
      </c>
      <c r="AJ46" s="650">
        <v>60.0</v>
      </c>
      <c r="AK46" s="419">
        <v>80.0</v>
      </c>
      <c r="AL46" s="419">
        <v>20.0</v>
      </c>
      <c r="AM46" s="419">
        <v>170.0</v>
      </c>
      <c r="AN46" s="421" t="s">
        <v>11526</v>
      </c>
      <c r="AO46" s="419" t="s">
        <v>6693</v>
      </c>
      <c r="AP46" s="650">
        <v>60.0</v>
      </c>
      <c r="AQ46" s="419">
        <v>80.0</v>
      </c>
      <c r="AR46" s="419">
        <v>20.0</v>
      </c>
      <c r="AS46" s="419">
        <v>170.0</v>
      </c>
      <c r="AT46" s="419" t="s">
        <v>11527</v>
      </c>
      <c r="AU46" s="419" t="s">
        <v>927</v>
      </c>
      <c r="AV46" s="420" t="s">
        <v>10374</v>
      </c>
      <c r="AW46" s="419" t="s">
        <v>11522</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3"/>
      <c r="B47" s="1038" t="s">
        <v>11528</v>
      </c>
      <c r="C47" s="1489" t="s">
        <v>11261</v>
      </c>
      <c r="D47" s="1490">
        <v>0.0</v>
      </c>
      <c r="E47" s="1545" t="s">
        <v>11529</v>
      </c>
      <c r="F47" s="1020"/>
      <c r="G47" s="1015">
        <v>2.000524746079E12</v>
      </c>
      <c r="H47" s="1009">
        <v>825.0</v>
      </c>
      <c r="I47" s="863">
        <v>0.5</v>
      </c>
      <c r="J47" s="874">
        <v>413.0</v>
      </c>
      <c r="K47" s="866"/>
      <c r="L47" s="866"/>
      <c r="M47" s="866"/>
      <c r="N47" s="1020"/>
      <c r="O47" s="1020"/>
      <c r="P47" s="1009">
        <v>1.5829109E7</v>
      </c>
      <c r="Q47" s="1018"/>
      <c r="R47" s="1546"/>
      <c r="S47" s="1009">
        <v>50.0</v>
      </c>
      <c r="T47" s="1075"/>
      <c r="U47" s="1009" t="s">
        <v>11530</v>
      </c>
      <c r="V47" s="1547" t="s">
        <v>10821</v>
      </c>
      <c r="W47" s="1547" t="s">
        <v>10398</v>
      </c>
      <c r="X47" s="1009" t="s">
        <v>11531</v>
      </c>
      <c r="Y47" s="1548">
        <v>0.2</v>
      </c>
      <c r="Z47" s="1009" t="s">
        <v>8993</v>
      </c>
      <c r="AA47" s="1009" t="s">
        <v>8993</v>
      </c>
      <c r="AB47" s="1549"/>
      <c r="AC47" s="1011" t="s">
        <v>8993</v>
      </c>
      <c r="AD47" s="1550">
        <v>2.46</v>
      </c>
      <c r="AE47" s="1011" t="s">
        <v>11532</v>
      </c>
      <c r="AF47" s="1011" t="s">
        <v>11533</v>
      </c>
      <c r="AG47" s="1011" t="s">
        <v>11534</v>
      </c>
      <c r="AH47" s="1015"/>
      <c r="AI47" s="1015" t="s">
        <v>11535</v>
      </c>
      <c r="AJ47" s="1018"/>
      <c r="AK47" s="1015" t="s">
        <v>11536</v>
      </c>
      <c r="AL47" s="1053" t="s">
        <v>10166</v>
      </c>
      <c r="AM47" s="1015">
        <v>120.0</v>
      </c>
      <c r="AN47" s="1015">
        <v>110.0</v>
      </c>
      <c r="AO47" s="1015">
        <v>50.0</v>
      </c>
      <c r="AP47" s="1015">
        <v>120.0</v>
      </c>
      <c r="AQ47" s="1016" t="s">
        <v>11520</v>
      </c>
      <c r="AR47" s="1053" t="s">
        <v>10166</v>
      </c>
      <c r="AS47" s="1017">
        <v>120.0</v>
      </c>
      <c r="AT47" s="1015">
        <v>110.0</v>
      </c>
      <c r="AU47" s="1015">
        <v>50.0</v>
      </c>
      <c r="AV47" s="1015">
        <v>120.0</v>
      </c>
      <c r="AW47" s="1015" t="s">
        <v>11521</v>
      </c>
      <c r="AX47" s="1015" t="s">
        <v>927</v>
      </c>
      <c r="AY47" s="1015" t="s">
        <v>10374</v>
      </c>
      <c r="AZ47" s="1015" t="s">
        <v>11522</v>
      </c>
      <c r="BA47" s="1015" t="s">
        <v>6578</v>
      </c>
      <c r="BB47" s="1011" t="s">
        <v>6574</v>
      </c>
      <c r="BC47" s="1020"/>
      <c r="BD47" s="1051">
        <v>100.0</v>
      </c>
      <c r="BE47" s="1019"/>
      <c r="BF47" s="1019"/>
      <c r="BG47" s="1019"/>
      <c r="BH47" s="1019"/>
      <c r="BI47" s="1019"/>
      <c r="BJ47" s="1018"/>
      <c r="BK47" s="1019"/>
      <c r="BL47" s="1019"/>
      <c r="BM47" s="1019"/>
      <c r="BN47" s="1019"/>
      <c r="BO47" s="1019"/>
      <c r="BP47" s="1019"/>
      <c r="BQ47" s="1019"/>
      <c r="BR47" s="1019"/>
      <c r="BS47" s="1019"/>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3"/>
      <c r="B48" s="1038" t="s">
        <v>11537</v>
      </c>
      <c r="C48" s="1489" t="s">
        <v>11261</v>
      </c>
      <c r="D48" s="1490">
        <v>0.0</v>
      </c>
      <c r="E48" s="1545" t="s">
        <v>11538</v>
      </c>
      <c r="F48" s="1020"/>
      <c r="G48" s="1015">
        <v>2.000524746086E12</v>
      </c>
      <c r="H48" s="1009">
        <v>825.0</v>
      </c>
      <c r="I48" s="863">
        <v>0.5</v>
      </c>
      <c r="J48" s="874">
        <v>413.0</v>
      </c>
      <c r="K48" s="866"/>
      <c r="L48" s="866"/>
      <c r="M48" s="866"/>
      <c r="N48" s="1020"/>
      <c r="O48" s="1020"/>
      <c r="P48" s="1009">
        <v>1.582911E7</v>
      </c>
      <c r="Q48" s="1018"/>
      <c r="R48" s="1546"/>
      <c r="S48" s="1009">
        <v>50.0</v>
      </c>
      <c r="T48" s="1075"/>
      <c r="U48" s="1009" t="s">
        <v>11530</v>
      </c>
      <c r="V48" s="1547" t="s">
        <v>10821</v>
      </c>
      <c r="W48" s="1547" t="s">
        <v>10408</v>
      </c>
      <c r="X48" s="1009" t="s">
        <v>11531</v>
      </c>
      <c r="Y48" s="1548">
        <v>0.2</v>
      </c>
      <c r="Z48" s="1009" t="s">
        <v>8993</v>
      </c>
      <c r="AA48" s="1009" t="s">
        <v>8976</v>
      </c>
      <c r="AB48" s="1549"/>
      <c r="AC48" s="1011" t="s">
        <v>8993</v>
      </c>
      <c r="AD48" s="1551"/>
      <c r="AE48" s="1551"/>
      <c r="AF48" s="1551"/>
      <c r="AG48" s="1551"/>
      <c r="AH48" s="1015"/>
      <c r="AI48" s="1015" t="s">
        <v>11535</v>
      </c>
      <c r="AJ48" s="1018"/>
      <c r="AK48" s="1015" t="s">
        <v>11536</v>
      </c>
      <c r="AL48" s="1053" t="s">
        <v>10166</v>
      </c>
      <c r="AM48" s="1015">
        <v>120.0</v>
      </c>
      <c r="AN48" s="1015">
        <v>110.0</v>
      </c>
      <c r="AO48" s="1015">
        <v>50.0</v>
      </c>
      <c r="AP48" s="1015">
        <v>120.0</v>
      </c>
      <c r="AQ48" s="1016" t="s">
        <v>11526</v>
      </c>
      <c r="AR48" s="1053" t="s">
        <v>10166</v>
      </c>
      <c r="AS48" s="1017">
        <v>120.0</v>
      </c>
      <c r="AT48" s="1015">
        <v>110.0</v>
      </c>
      <c r="AU48" s="1015">
        <v>50.0</v>
      </c>
      <c r="AV48" s="1015">
        <v>120.0</v>
      </c>
      <c r="AW48" s="1015" t="s">
        <v>11527</v>
      </c>
      <c r="AX48" s="1015" t="s">
        <v>927</v>
      </c>
      <c r="AY48" s="1015" t="s">
        <v>10374</v>
      </c>
      <c r="AZ48" s="1015" t="s">
        <v>11522</v>
      </c>
      <c r="BA48" s="1015" t="s">
        <v>6578</v>
      </c>
      <c r="BB48" s="1011" t="s">
        <v>6574</v>
      </c>
      <c r="BC48" s="1020"/>
      <c r="BD48" s="1051">
        <v>100.0</v>
      </c>
      <c r="BE48" s="1019"/>
      <c r="BF48" s="1019"/>
      <c r="BG48" s="1019"/>
      <c r="BH48" s="1019"/>
      <c r="BI48" s="1019"/>
      <c r="BJ48" s="1018"/>
      <c r="BK48" s="1019"/>
      <c r="BL48" s="1019"/>
      <c r="BM48" s="1019"/>
      <c r="BN48" s="1019"/>
      <c r="BO48" s="1019"/>
      <c r="BP48" s="1019"/>
      <c r="BQ48" s="1019"/>
      <c r="BR48" s="1019"/>
      <c r="BS48" s="1019"/>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3"/>
      <c r="B49" s="680" t="s">
        <v>11539</v>
      </c>
      <c r="C49" s="1489" t="s">
        <v>11261</v>
      </c>
      <c r="D49" s="1490">
        <v>0.0</v>
      </c>
      <c r="E49" s="1534" t="s">
        <v>11540</v>
      </c>
      <c r="F49" s="1520"/>
      <c r="G49" s="1535">
        <v>2.000524746093E12</v>
      </c>
      <c r="H49" s="414">
        <v>440.0</v>
      </c>
      <c r="I49" s="863">
        <v>0.5</v>
      </c>
      <c r="J49" s="874">
        <v>220.0</v>
      </c>
      <c r="K49" s="866"/>
      <c r="L49" s="866"/>
      <c r="M49" s="866"/>
      <c r="N49" s="1520"/>
      <c r="O49" s="1520"/>
      <c r="P49" s="414">
        <v>1.5829111E7</v>
      </c>
      <c r="Q49" s="453"/>
      <c r="R49" s="1542"/>
      <c r="S49" s="414">
        <v>10.0</v>
      </c>
      <c r="T49" s="544"/>
      <c r="U49" s="414" t="s">
        <v>11541</v>
      </c>
      <c r="V49" s="414" t="s">
        <v>11474</v>
      </c>
      <c r="W49" s="544"/>
      <c r="X49" s="544"/>
      <c r="Y49" s="544"/>
      <c r="Z49" s="414" t="s">
        <v>11516</v>
      </c>
      <c r="AA49" s="1543" t="s">
        <v>11542</v>
      </c>
      <c r="AB49" s="422" t="s">
        <v>9566</v>
      </c>
      <c r="AC49" s="441"/>
      <c r="AD49" s="422">
        <v>160.2</v>
      </c>
      <c r="AE49" s="441"/>
      <c r="AF49" s="422" t="s">
        <v>11294</v>
      </c>
      <c r="AG49" s="1544">
        <v>0.29</v>
      </c>
      <c r="AH49" s="522"/>
      <c r="AI49" s="522" t="s">
        <v>11519</v>
      </c>
      <c r="AJ49" s="419">
        <v>75.0</v>
      </c>
      <c r="AK49" s="419">
        <v>80.0</v>
      </c>
      <c r="AL49" s="419">
        <v>20.0</v>
      </c>
      <c r="AM49" s="419">
        <v>170.0</v>
      </c>
      <c r="AN49" s="421" t="s">
        <v>11520</v>
      </c>
      <c r="AO49" s="522" t="s">
        <v>6693</v>
      </c>
      <c r="AP49" s="419">
        <v>75.0</v>
      </c>
      <c r="AQ49" s="419">
        <v>80.0</v>
      </c>
      <c r="AR49" s="419">
        <v>20.0</v>
      </c>
      <c r="AS49" s="419">
        <v>170.0</v>
      </c>
      <c r="AT49" s="419" t="s">
        <v>11543</v>
      </c>
      <c r="AU49" s="419" t="s">
        <v>927</v>
      </c>
      <c r="AV49" s="420" t="s">
        <v>10374</v>
      </c>
      <c r="AW49" s="419" t="s">
        <v>11522</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3"/>
      <c r="B50" s="680" t="s">
        <v>11544</v>
      </c>
      <c r="C50" s="1489" t="s">
        <v>11261</v>
      </c>
      <c r="D50" s="1490">
        <v>0.0</v>
      </c>
      <c r="E50" s="1534" t="s">
        <v>11545</v>
      </c>
      <c r="F50" s="1520"/>
      <c r="G50" s="1535">
        <v>2.000524746109E12</v>
      </c>
      <c r="H50" s="414">
        <v>484.0</v>
      </c>
      <c r="I50" s="863">
        <v>0.5</v>
      </c>
      <c r="J50" s="874">
        <v>242.0</v>
      </c>
      <c r="K50" s="866"/>
      <c r="L50" s="866"/>
      <c r="M50" s="866"/>
      <c r="N50" s="1520"/>
      <c r="O50" s="1520"/>
      <c r="P50" s="414">
        <v>1.5829112E7</v>
      </c>
      <c r="Q50" s="453"/>
      <c r="R50" s="1542"/>
      <c r="S50" s="414">
        <v>10.0</v>
      </c>
      <c r="T50" s="544"/>
      <c r="U50" s="414" t="s">
        <v>11541</v>
      </c>
      <c r="V50" s="414" t="s">
        <v>11474</v>
      </c>
      <c r="W50" s="544"/>
      <c r="X50" s="544"/>
      <c r="Y50" s="544"/>
      <c r="Z50" s="414" t="s">
        <v>11516</v>
      </c>
      <c r="AA50" s="1543" t="s">
        <v>11546</v>
      </c>
      <c r="AB50" s="422" t="s">
        <v>11547</v>
      </c>
      <c r="AC50" s="441"/>
      <c r="AD50" s="422">
        <v>161.66</v>
      </c>
      <c r="AE50" s="441"/>
      <c r="AF50" s="422" t="s">
        <v>11294</v>
      </c>
      <c r="AG50" s="1544">
        <v>0.3</v>
      </c>
      <c r="AH50" s="522"/>
      <c r="AI50" s="522" t="s">
        <v>11519</v>
      </c>
      <c r="AJ50" s="522">
        <v>75.0</v>
      </c>
      <c r="AK50" s="419">
        <v>80.0</v>
      </c>
      <c r="AL50" s="419">
        <v>20.0</v>
      </c>
      <c r="AM50" s="419">
        <v>170.0</v>
      </c>
      <c r="AN50" s="421" t="s">
        <v>11526</v>
      </c>
      <c r="AO50" s="522" t="s">
        <v>6693</v>
      </c>
      <c r="AP50" s="419">
        <v>75.0</v>
      </c>
      <c r="AQ50" s="419">
        <v>80.0</v>
      </c>
      <c r="AR50" s="419">
        <v>20.0</v>
      </c>
      <c r="AS50" s="419">
        <v>170.0</v>
      </c>
      <c r="AT50" s="419" t="s">
        <v>11548</v>
      </c>
      <c r="AU50" s="419" t="s">
        <v>927</v>
      </c>
      <c r="AV50" s="420" t="s">
        <v>10374</v>
      </c>
      <c r="AW50" s="419" t="s">
        <v>11522</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3"/>
      <c r="B51" s="1038" t="s">
        <v>11549</v>
      </c>
      <c r="C51" s="1489" t="s">
        <v>11261</v>
      </c>
      <c r="D51" s="1490">
        <v>0.0</v>
      </c>
      <c r="E51" s="1545" t="s">
        <v>11550</v>
      </c>
      <c r="F51" s="1020"/>
      <c r="G51" s="1015">
        <v>2.000524746116E12</v>
      </c>
      <c r="H51" s="1009">
        <v>825.0</v>
      </c>
      <c r="I51" s="863">
        <v>0.5</v>
      </c>
      <c r="J51" s="874">
        <v>413.0</v>
      </c>
      <c r="K51" s="866"/>
      <c r="L51" s="866"/>
      <c r="M51" s="866"/>
      <c r="N51" s="1020"/>
      <c r="O51" s="1020"/>
      <c r="P51" s="1009">
        <v>1.5829113E7</v>
      </c>
      <c r="Q51" s="1018"/>
      <c r="R51" s="1546"/>
      <c r="S51" s="1009">
        <v>50.0</v>
      </c>
      <c r="T51" s="1075"/>
      <c r="U51" s="1009" t="s">
        <v>11551</v>
      </c>
      <c r="V51" s="1547" t="s">
        <v>10821</v>
      </c>
      <c r="W51" s="1547" t="s">
        <v>10388</v>
      </c>
      <c r="X51" s="1009" t="s">
        <v>11552</v>
      </c>
      <c r="Y51" s="1548">
        <v>0.2</v>
      </c>
      <c r="Z51" s="1009" t="s">
        <v>8993</v>
      </c>
      <c r="AA51" s="1009" t="s">
        <v>8976</v>
      </c>
      <c r="AB51" s="1549"/>
      <c r="AC51" s="1011" t="s">
        <v>8993</v>
      </c>
      <c r="AD51" s="1550">
        <v>2.41</v>
      </c>
      <c r="AE51" s="1011" t="s">
        <v>11553</v>
      </c>
      <c r="AF51" s="1011" t="s">
        <v>11554</v>
      </c>
      <c r="AG51" s="1011" t="s">
        <v>11555</v>
      </c>
      <c r="AH51" s="1015"/>
      <c r="AI51" s="1015" t="s">
        <v>11556</v>
      </c>
      <c r="AJ51" s="1018"/>
      <c r="AK51" s="1015" t="s">
        <v>11557</v>
      </c>
      <c r="AL51" s="1053" t="s">
        <v>10166</v>
      </c>
      <c r="AM51" s="1015">
        <v>120.0</v>
      </c>
      <c r="AN51" s="1015">
        <v>110.0</v>
      </c>
      <c r="AO51" s="1015">
        <v>50.0</v>
      </c>
      <c r="AP51" s="1015">
        <v>120.0</v>
      </c>
      <c r="AQ51" s="1016" t="s">
        <v>11520</v>
      </c>
      <c r="AR51" s="1053" t="s">
        <v>10166</v>
      </c>
      <c r="AS51" s="1017">
        <v>120.0</v>
      </c>
      <c r="AT51" s="1015">
        <v>110.0</v>
      </c>
      <c r="AU51" s="1015">
        <v>50.0</v>
      </c>
      <c r="AV51" s="1015">
        <v>120.0</v>
      </c>
      <c r="AW51" s="1015" t="s">
        <v>11543</v>
      </c>
      <c r="AX51" s="1015" t="s">
        <v>927</v>
      </c>
      <c r="AY51" s="1015" t="s">
        <v>10374</v>
      </c>
      <c r="AZ51" s="1015" t="s">
        <v>11522</v>
      </c>
      <c r="BA51" s="1015" t="s">
        <v>6578</v>
      </c>
      <c r="BB51" s="1011" t="s">
        <v>6574</v>
      </c>
      <c r="BC51" s="1020"/>
      <c r="BD51" s="1051">
        <v>100.0</v>
      </c>
      <c r="BE51" s="1019"/>
      <c r="BF51" s="1019"/>
      <c r="BG51" s="1019"/>
      <c r="BH51" s="1019"/>
      <c r="BI51" s="1019"/>
      <c r="BJ51" s="1018"/>
      <c r="BK51" s="1019"/>
      <c r="BL51" s="1019"/>
      <c r="BM51" s="1019"/>
      <c r="BN51" s="1019"/>
      <c r="BO51" s="1019"/>
      <c r="BP51" s="1019"/>
      <c r="BQ51" s="1019"/>
      <c r="BR51" s="1019"/>
      <c r="BS51" s="1019"/>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3"/>
      <c r="B52" s="1038" t="s">
        <v>11558</v>
      </c>
      <c r="C52" s="1489" t="s">
        <v>11261</v>
      </c>
      <c r="D52" s="1490">
        <v>0.0</v>
      </c>
      <c r="E52" s="1545" t="s">
        <v>11559</v>
      </c>
      <c r="F52" s="1020"/>
      <c r="G52" s="1015">
        <v>2.000524746123E12</v>
      </c>
      <c r="H52" s="1009">
        <v>825.0</v>
      </c>
      <c r="I52" s="863">
        <v>0.5</v>
      </c>
      <c r="J52" s="874">
        <v>413.0</v>
      </c>
      <c r="K52" s="866"/>
      <c r="L52" s="866"/>
      <c r="M52" s="866"/>
      <c r="N52" s="1020"/>
      <c r="O52" s="1020"/>
      <c r="P52" s="1009">
        <v>1.5829114E7</v>
      </c>
      <c r="Q52" s="1018"/>
      <c r="R52" s="1546"/>
      <c r="S52" s="1009">
        <v>50.0</v>
      </c>
      <c r="T52" s="1075"/>
      <c r="U52" s="1009" t="s">
        <v>11551</v>
      </c>
      <c r="V52" s="1547" t="s">
        <v>10821</v>
      </c>
      <c r="W52" s="1547" t="s">
        <v>10398</v>
      </c>
      <c r="X52" s="1009" t="s">
        <v>11552</v>
      </c>
      <c r="Y52" s="1548">
        <v>0.2</v>
      </c>
      <c r="Z52" s="1009" t="s">
        <v>8993</v>
      </c>
      <c r="AA52" s="1009" t="s">
        <v>8976</v>
      </c>
      <c r="AB52" s="1549"/>
      <c r="AC52" s="1011" t="s">
        <v>8993</v>
      </c>
      <c r="AD52" s="1551"/>
      <c r="AE52" s="1551"/>
      <c r="AF52" s="1551"/>
      <c r="AG52" s="1551"/>
      <c r="AH52" s="1015"/>
      <c r="AI52" s="1015" t="s">
        <v>11556</v>
      </c>
      <c r="AJ52" s="1018"/>
      <c r="AK52" s="1015" t="s">
        <v>11557</v>
      </c>
      <c r="AL52" s="1053" t="s">
        <v>10166</v>
      </c>
      <c r="AM52" s="1015">
        <v>120.0</v>
      </c>
      <c r="AN52" s="1015">
        <v>110.0</v>
      </c>
      <c r="AO52" s="1015">
        <v>50.0</v>
      </c>
      <c r="AP52" s="1015">
        <v>120.0</v>
      </c>
      <c r="AQ52" s="1016" t="s">
        <v>11526</v>
      </c>
      <c r="AR52" s="1053" t="s">
        <v>10166</v>
      </c>
      <c r="AS52" s="1017">
        <v>120.0</v>
      </c>
      <c r="AT52" s="1015">
        <v>110.0</v>
      </c>
      <c r="AU52" s="1015">
        <v>50.0</v>
      </c>
      <c r="AV52" s="1015">
        <v>120.0</v>
      </c>
      <c r="AW52" s="1015" t="s">
        <v>11560</v>
      </c>
      <c r="AX52" s="1015" t="s">
        <v>927</v>
      </c>
      <c r="AY52" s="1015" t="s">
        <v>10374</v>
      </c>
      <c r="AZ52" s="1015" t="s">
        <v>11522</v>
      </c>
      <c r="BA52" s="1015" t="s">
        <v>6578</v>
      </c>
      <c r="BB52" s="1011" t="s">
        <v>6574</v>
      </c>
      <c r="BC52" s="1020"/>
      <c r="BD52" s="1051">
        <v>100.0</v>
      </c>
      <c r="BE52" s="1019"/>
      <c r="BF52" s="1019"/>
      <c r="BG52" s="1019"/>
      <c r="BH52" s="1019"/>
      <c r="BI52" s="1019"/>
      <c r="BJ52" s="1018"/>
      <c r="BK52" s="1019"/>
      <c r="BL52" s="1019"/>
      <c r="BM52" s="1019"/>
      <c r="BN52" s="1019"/>
      <c r="BO52" s="1019"/>
      <c r="BP52" s="1019"/>
      <c r="BQ52" s="1019"/>
      <c r="BR52" s="1019"/>
      <c r="BS52" s="1019"/>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3"/>
      <c r="B53" s="680" t="s">
        <v>11561</v>
      </c>
      <c r="C53" s="1489" t="s">
        <v>11261</v>
      </c>
      <c r="D53" s="1490">
        <v>0.0</v>
      </c>
      <c r="E53" s="1534" t="s">
        <v>11562</v>
      </c>
      <c r="F53" s="1520"/>
      <c r="G53" s="1535">
        <v>2.00052474613E12</v>
      </c>
      <c r="H53" s="414">
        <v>462.0</v>
      </c>
      <c r="I53" s="863">
        <v>0.5</v>
      </c>
      <c r="J53" s="874">
        <v>231.0</v>
      </c>
      <c r="K53" s="866"/>
      <c r="L53" s="866"/>
      <c r="M53" s="866"/>
      <c r="N53" s="1520"/>
      <c r="O53" s="1520"/>
      <c r="P53" s="414">
        <v>1.5829115E7</v>
      </c>
      <c r="Q53" s="453"/>
      <c r="R53" s="1542"/>
      <c r="S53" s="414">
        <v>10.0</v>
      </c>
      <c r="T53" s="544"/>
      <c r="U53" s="414" t="s">
        <v>11563</v>
      </c>
      <c r="V53" s="414" t="s">
        <v>11474</v>
      </c>
      <c r="W53" s="544"/>
      <c r="X53" s="544"/>
      <c r="Y53" s="544"/>
      <c r="Z53" s="414" t="s">
        <v>11516</v>
      </c>
      <c r="AA53" s="1543" t="s">
        <v>11564</v>
      </c>
      <c r="AB53" s="422" t="s">
        <v>11565</v>
      </c>
      <c r="AC53" s="441"/>
      <c r="AD53" s="422">
        <v>184.3</v>
      </c>
      <c r="AE53" s="441"/>
      <c r="AF53" s="422" t="s">
        <v>11294</v>
      </c>
      <c r="AG53" s="1544">
        <v>0.28</v>
      </c>
      <c r="AH53" s="522"/>
      <c r="AI53" s="522" t="s">
        <v>11519</v>
      </c>
      <c r="AJ53" s="419">
        <v>75.0</v>
      </c>
      <c r="AK53" s="419">
        <v>80.0</v>
      </c>
      <c r="AL53" s="419">
        <v>20.0</v>
      </c>
      <c r="AM53" s="419">
        <v>170.0</v>
      </c>
      <c r="AN53" s="421" t="s">
        <v>11520</v>
      </c>
      <c r="AO53" s="522" t="s">
        <v>6693</v>
      </c>
      <c r="AP53" s="419">
        <v>75.0</v>
      </c>
      <c r="AQ53" s="419">
        <v>80.0</v>
      </c>
      <c r="AR53" s="419">
        <v>20.0</v>
      </c>
      <c r="AS53" s="419">
        <v>170.0</v>
      </c>
      <c r="AT53" s="419" t="s">
        <v>11566</v>
      </c>
      <c r="AU53" s="419" t="s">
        <v>927</v>
      </c>
      <c r="AV53" s="420" t="s">
        <v>10374</v>
      </c>
      <c r="AW53" s="419" t="s">
        <v>11522</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3"/>
      <c r="B54" s="680" t="s">
        <v>11567</v>
      </c>
      <c r="C54" s="1489" t="s">
        <v>11261</v>
      </c>
      <c r="D54" s="1490">
        <v>0.0</v>
      </c>
      <c r="E54" s="1534" t="s">
        <v>11568</v>
      </c>
      <c r="F54" s="1520"/>
      <c r="G54" s="1535">
        <v>2.000524746147E12</v>
      </c>
      <c r="H54" s="414">
        <v>462.0</v>
      </c>
      <c r="I54" s="863">
        <v>0.5</v>
      </c>
      <c r="J54" s="874">
        <v>231.0</v>
      </c>
      <c r="K54" s="866"/>
      <c r="L54" s="866"/>
      <c r="M54" s="866"/>
      <c r="N54" s="1520"/>
      <c r="O54" s="1520"/>
      <c r="P54" s="414">
        <v>1.5829116E7</v>
      </c>
      <c r="Q54" s="453"/>
      <c r="R54" s="1542"/>
      <c r="S54" s="414">
        <v>10.0</v>
      </c>
      <c r="T54" s="544"/>
      <c r="U54" s="414" t="s">
        <v>11563</v>
      </c>
      <c r="V54" s="414" t="s">
        <v>11474</v>
      </c>
      <c r="W54" s="544"/>
      <c r="X54" s="544"/>
      <c r="Y54" s="544"/>
      <c r="Z54" s="414" t="s">
        <v>11516</v>
      </c>
      <c r="AA54" s="1543" t="s">
        <v>11569</v>
      </c>
      <c r="AB54" s="422" t="s">
        <v>11570</v>
      </c>
      <c r="AC54" s="441"/>
      <c r="AD54" s="422">
        <v>188.48</v>
      </c>
      <c r="AE54" s="441"/>
      <c r="AF54" s="422" t="s">
        <v>11294</v>
      </c>
      <c r="AG54" s="1544">
        <v>0.27</v>
      </c>
      <c r="AH54" s="522"/>
      <c r="AI54" s="522" t="s">
        <v>11519</v>
      </c>
      <c r="AJ54" s="419">
        <v>75.0</v>
      </c>
      <c r="AK54" s="419">
        <v>80.0</v>
      </c>
      <c r="AL54" s="419">
        <v>20.0</v>
      </c>
      <c r="AM54" s="419">
        <v>170.0</v>
      </c>
      <c r="AN54" s="421" t="s">
        <v>11526</v>
      </c>
      <c r="AO54" s="522" t="s">
        <v>6693</v>
      </c>
      <c r="AP54" s="419">
        <v>75.0</v>
      </c>
      <c r="AQ54" s="419">
        <v>80.0</v>
      </c>
      <c r="AR54" s="419">
        <v>20.0</v>
      </c>
      <c r="AS54" s="419">
        <v>170.0</v>
      </c>
      <c r="AT54" s="419" t="s">
        <v>11571</v>
      </c>
      <c r="AU54" s="419" t="s">
        <v>927</v>
      </c>
      <c r="AV54" s="420" t="s">
        <v>10374</v>
      </c>
      <c r="AW54" s="419" t="s">
        <v>11522</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3"/>
      <c r="B55" s="1038" t="s">
        <v>11572</v>
      </c>
      <c r="C55" s="1489" t="s">
        <v>11261</v>
      </c>
      <c r="D55" s="1490">
        <v>0.0</v>
      </c>
      <c r="E55" s="1545" t="s">
        <v>11573</v>
      </c>
      <c r="F55" s="1020"/>
      <c r="G55" s="1015">
        <v>2.000524746154E12</v>
      </c>
      <c r="H55" s="1009">
        <v>836.0</v>
      </c>
      <c r="I55" s="863">
        <v>0.5</v>
      </c>
      <c r="J55" s="874">
        <v>418.0</v>
      </c>
      <c r="K55" s="866"/>
      <c r="L55" s="866"/>
      <c r="M55" s="866"/>
      <c r="N55" s="1020"/>
      <c r="O55" s="1020"/>
      <c r="P55" s="1051">
        <v>1.5829117E7</v>
      </c>
      <c r="Q55" s="1018"/>
      <c r="R55" s="1546"/>
      <c r="S55" s="1009">
        <v>50.0</v>
      </c>
      <c r="T55" s="1075"/>
      <c r="U55" s="1009" t="s">
        <v>11574</v>
      </c>
      <c r="V55" s="1547" t="s">
        <v>10821</v>
      </c>
      <c r="W55" s="1547" t="s">
        <v>10418</v>
      </c>
      <c r="X55" s="1009" t="s">
        <v>11575</v>
      </c>
      <c r="Y55" s="1548">
        <v>0.2</v>
      </c>
      <c r="Z55" s="1009" t="s">
        <v>8993</v>
      </c>
      <c r="AA55" s="1009" t="s">
        <v>8976</v>
      </c>
      <c r="AB55" s="1549"/>
      <c r="AC55" s="1011" t="s">
        <v>8993</v>
      </c>
      <c r="AD55" s="1550">
        <v>2.39</v>
      </c>
      <c r="AE55" s="1011" t="s">
        <v>11576</v>
      </c>
      <c r="AF55" s="1011" t="s">
        <v>11577</v>
      </c>
      <c r="AG55" s="1011" t="s">
        <v>11578</v>
      </c>
      <c r="AH55" s="1015"/>
      <c r="AI55" s="1015" t="s">
        <v>11579</v>
      </c>
      <c r="AJ55" s="1018"/>
      <c r="AK55" s="1015" t="s">
        <v>11580</v>
      </c>
      <c r="AL55" s="1053" t="s">
        <v>10166</v>
      </c>
      <c r="AM55" s="1015">
        <v>180.0</v>
      </c>
      <c r="AN55" s="1015">
        <v>110.0</v>
      </c>
      <c r="AO55" s="1015">
        <v>50.0</v>
      </c>
      <c r="AP55" s="1015">
        <v>120.0</v>
      </c>
      <c r="AQ55" s="1016" t="s">
        <v>11520</v>
      </c>
      <c r="AR55" s="1053" t="s">
        <v>10166</v>
      </c>
      <c r="AS55" s="1017">
        <v>180.0</v>
      </c>
      <c r="AT55" s="1015">
        <v>110.0</v>
      </c>
      <c r="AU55" s="1015">
        <v>50.0</v>
      </c>
      <c r="AV55" s="1015">
        <v>120.0</v>
      </c>
      <c r="AW55" s="1015" t="s">
        <v>11566</v>
      </c>
      <c r="AX55" s="1015" t="s">
        <v>927</v>
      </c>
      <c r="AY55" s="1015" t="s">
        <v>10374</v>
      </c>
      <c r="AZ55" s="1015" t="s">
        <v>11522</v>
      </c>
      <c r="BA55" s="1015" t="s">
        <v>6578</v>
      </c>
      <c r="BB55" s="1011" t="s">
        <v>6574</v>
      </c>
      <c r="BC55" s="1020"/>
      <c r="BD55" s="1051">
        <v>100.0</v>
      </c>
      <c r="BE55" s="1019"/>
      <c r="BF55" s="1019"/>
      <c r="BG55" s="1019"/>
      <c r="BH55" s="1019"/>
      <c r="BI55" s="1019"/>
      <c r="BJ55" s="1018"/>
      <c r="BK55" s="1019"/>
      <c r="BL55" s="1019"/>
      <c r="BM55" s="1019"/>
      <c r="BN55" s="1019"/>
      <c r="BO55" s="1019"/>
      <c r="BP55" s="1019"/>
      <c r="BQ55" s="1019"/>
      <c r="BR55" s="1019"/>
      <c r="BS55" s="1019"/>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3"/>
      <c r="B56" s="1038" t="s">
        <v>11581</v>
      </c>
      <c r="C56" s="1489" t="s">
        <v>11261</v>
      </c>
      <c r="D56" s="1490">
        <v>0.0</v>
      </c>
      <c r="E56" s="1545" t="s">
        <v>11582</v>
      </c>
      <c r="F56" s="1020"/>
      <c r="G56" s="1015">
        <v>2.000524746161E12</v>
      </c>
      <c r="H56" s="1009">
        <v>836.0</v>
      </c>
      <c r="I56" s="863">
        <v>0.5</v>
      </c>
      <c r="J56" s="874">
        <v>418.0</v>
      </c>
      <c r="K56" s="866"/>
      <c r="L56" s="866"/>
      <c r="M56" s="866"/>
      <c r="N56" s="1020"/>
      <c r="O56" s="1020"/>
      <c r="P56" s="1051">
        <v>1.5829118E7</v>
      </c>
      <c r="Q56" s="1018"/>
      <c r="R56" s="1546"/>
      <c r="S56" s="1009">
        <v>50.0</v>
      </c>
      <c r="T56" s="1075"/>
      <c r="U56" s="1009" t="s">
        <v>11574</v>
      </c>
      <c r="V56" s="1547" t="s">
        <v>10821</v>
      </c>
      <c r="W56" s="1547" t="s">
        <v>10388</v>
      </c>
      <c r="X56" s="1009" t="s">
        <v>11575</v>
      </c>
      <c r="Y56" s="1548">
        <v>0.2</v>
      </c>
      <c r="Z56" s="1009" t="s">
        <v>8993</v>
      </c>
      <c r="AA56" s="1009" t="s">
        <v>8976</v>
      </c>
      <c r="AB56" s="1549"/>
      <c r="AC56" s="1011" t="s">
        <v>8993</v>
      </c>
      <c r="AD56" s="1551"/>
      <c r="AE56" s="1551"/>
      <c r="AF56" s="1551"/>
      <c r="AG56" s="1551"/>
      <c r="AH56" s="1015"/>
      <c r="AI56" s="1015" t="s">
        <v>11579</v>
      </c>
      <c r="AJ56" s="1018"/>
      <c r="AK56" s="1015" t="s">
        <v>11580</v>
      </c>
      <c r="AL56" s="1053" t="s">
        <v>10166</v>
      </c>
      <c r="AM56" s="1015">
        <v>180.0</v>
      </c>
      <c r="AN56" s="1015">
        <v>110.0</v>
      </c>
      <c r="AO56" s="1015">
        <v>50.0</v>
      </c>
      <c r="AP56" s="1015">
        <v>120.0</v>
      </c>
      <c r="AQ56" s="1016" t="s">
        <v>11526</v>
      </c>
      <c r="AR56" s="1053" t="s">
        <v>10166</v>
      </c>
      <c r="AS56" s="1017">
        <v>180.0</v>
      </c>
      <c r="AT56" s="1015">
        <v>110.0</v>
      </c>
      <c r="AU56" s="1015">
        <v>50.0</v>
      </c>
      <c r="AV56" s="1015">
        <v>120.0</v>
      </c>
      <c r="AW56" s="1015" t="s">
        <v>11571</v>
      </c>
      <c r="AX56" s="1015" t="s">
        <v>927</v>
      </c>
      <c r="AY56" s="1015" t="s">
        <v>10374</v>
      </c>
      <c r="AZ56" s="1015" t="s">
        <v>11522</v>
      </c>
      <c r="BA56" s="1015" t="s">
        <v>6578</v>
      </c>
      <c r="BB56" s="1011" t="s">
        <v>6574</v>
      </c>
      <c r="BC56" s="1020"/>
      <c r="BD56" s="1051">
        <v>100.0</v>
      </c>
      <c r="BE56" s="1019"/>
      <c r="BF56" s="1019"/>
      <c r="BG56" s="1019"/>
      <c r="BH56" s="1019"/>
      <c r="BI56" s="1019"/>
      <c r="BJ56" s="1018"/>
      <c r="BK56" s="1019"/>
      <c r="BL56" s="1019"/>
      <c r="BM56" s="1019"/>
      <c r="BN56" s="1019"/>
      <c r="BO56" s="1019"/>
      <c r="BP56" s="1019"/>
      <c r="BQ56" s="1019"/>
      <c r="BR56" s="1019"/>
      <c r="BS56" s="1019"/>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3"/>
      <c r="B57" s="680" t="s">
        <v>11583</v>
      </c>
      <c r="C57" s="1489" t="s">
        <v>11261</v>
      </c>
      <c r="D57" s="1490">
        <v>0.0</v>
      </c>
      <c r="E57" s="1534" t="s">
        <v>11584</v>
      </c>
      <c r="F57" s="1520"/>
      <c r="G57" s="1552">
        <v>2.00788696002E12</v>
      </c>
      <c r="H57" s="414">
        <v>3300.0</v>
      </c>
      <c r="I57" s="863">
        <v>0.5</v>
      </c>
      <c r="J57" s="874">
        <v>1650.0</v>
      </c>
      <c r="K57" s="866"/>
      <c r="L57" s="866"/>
      <c r="M57" s="866"/>
      <c r="N57" s="1553"/>
      <c r="O57" s="1553"/>
      <c r="P57" s="1553"/>
      <c r="Q57" s="1520"/>
      <c r="R57" s="1542"/>
      <c r="S57" s="414">
        <v>120.0</v>
      </c>
      <c r="T57" s="544"/>
      <c r="U57" s="1520"/>
      <c r="V57" s="414" t="s">
        <v>11474</v>
      </c>
      <c r="W57" s="544"/>
      <c r="X57" s="414" t="s">
        <v>11585</v>
      </c>
      <c r="Y57" s="414" t="s">
        <v>11586</v>
      </c>
      <c r="Z57" s="414" t="s">
        <v>11516</v>
      </c>
      <c r="AA57" s="1543" t="s">
        <v>11587</v>
      </c>
      <c r="AB57" s="422" t="s">
        <v>11588</v>
      </c>
      <c r="AC57" s="441"/>
      <c r="AD57" s="422">
        <v>225.64</v>
      </c>
      <c r="AE57" s="441"/>
      <c r="AF57" s="422" t="s">
        <v>11294</v>
      </c>
      <c r="AG57" s="1544">
        <v>0.26</v>
      </c>
      <c r="AH57" s="684"/>
      <c r="AI57" s="684"/>
      <c r="AJ57" s="453"/>
      <c r="AK57" s="453"/>
      <c r="AL57" s="453"/>
      <c r="AM57" s="453"/>
      <c r="AN57" s="1554"/>
      <c r="AO57" s="673"/>
      <c r="AP57" s="453"/>
      <c r="AQ57" s="419">
        <v>19.5</v>
      </c>
      <c r="AR57" s="419">
        <v>5.5</v>
      </c>
      <c r="AS57" s="419">
        <v>18.5</v>
      </c>
      <c r="AT57" s="419" t="s">
        <v>11589</v>
      </c>
      <c r="AU57" s="453"/>
      <c r="AV57" s="453"/>
      <c r="AW57" s="419" t="s">
        <v>11590</v>
      </c>
      <c r="AX57" s="453"/>
      <c r="AY57" s="441"/>
      <c r="AZ57" s="1555"/>
      <c r="BA57" s="441"/>
      <c r="BB57" s="441"/>
      <c r="BC57" s="441"/>
      <c r="BD57" s="441"/>
      <c r="BE57" s="441"/>
      <c r="BF57" s="441"/>
      <c r="BG57" s="453"/>
      <c r="BH57" s="441"/>
      <c r="BI57" s="441"/>
      <c r="BJ57" s="441"/>
      <c r="BK57" s="441"/>
      <c r="BL57" s="441"/>
      <c r="BM57" s="441"/>
      <c r="BN57" s="441"/>
      <c r="BO57" s="441"/>
      <c r="BP57" s="441"/>
      <c r="BQ57" s="688">
        <v>725.0</v>
      </c>
      <c r="BR57" s="688" t="s">
        <v>8172</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3"/>
      <c r="B58" s="680" t="s">
        <v>11591</v>
      </c>
      <c r="C58" s="1489" t="s">
        <v>11261</v>
      </c>
      <c r="D58" s="1490">
        <v>0.0</v>
      </c>
      <c r="E58" s="1534" t="s">
        <v>11592</v>
      </c>
      <c r="F58" s="1520"/>
      <c r="G58" s="1556">
        <v>2.007886960013E12</v>
      </c>
      <c r="H58" s="414">
        <v>2234.0</v>
      </c>
      <c r="I58" s="863">
        <v>0.5</v>
      </c>
      <c r="J58" s="874">
        <v>1117.0</v>
      </c>
      <c r="K58" s="866"/>
      <c r="L58" s="866"/>
      <c r="M58" s="866"/>
      <c r="N58" s="1553"/>
      <c r="O58" s="1553"/>
      <c r="P58" s="1553"/>
      <c r="Q58" s="1520"/>
      <c r="R58" s="1542"/>
      <c r="S58" s="414">
        <v>90.0</v>
      </c>
      <c r="T58" s="544"/>
      <c r="U58" s="1520"/>
      <c r="V58" s="414" t="s">
        <v>11474</v>
      </c>
      <c r="W58" s="544"/>
      <c r="X58" s="414" t="s">
        <v>11593</v>
      </c>
      <c r="Y58" s="414" t="s">
        <v>10162</v>
      </c>
      <c r="Z58" s="414" t="s">
        <v>11516</v>
      </c>
      <c r="AA58" s="1543" t="s">
        <v>11594</v>
      </c>
      <c r="AB58" s="422" t="s">
        <v>11595</v>
      </c>
      <c r="AC58" s="441"/>
      <c r="AD58" s="422">
        <v>227.16</v>
      </c>
      <c r="AE58" s="441"/>
      <c r="AF58" s="422" t="s">
        <v>11294</v>
      </c>
      <c r="AG58" s="1544">
        <v>0.27</v>
      </c>
      <c r="AH58" s="684"/>
      <c r="AI58" s="684"/>
      <c r="AJ58" s="453"/>
      <c r="AK58" s="453"/>
      <c r="AL58" s="453"/>
      <c r="AM58" s="453"/>
      <c r="AN58" s="1554"/>
      <c r="AO58" s="673"/>
      <c r="AP58" s="453"/>
      <c r="AQ58" s="419">
        <v>14.7</v>
      </c>
      <c r="AR58" s="419">
        <v>4.0</v>
      </c>
      <c r="AS58" s="419">
        <v>16.3</v>
      </c>
      <c r="AT58" s="419" t="s">
        <v>11596</v>
      </c>
      <c r="AU58" s="453"/>
      <c r="AV58" s="453"/>
      <c r="AW58" s="419" t="s">
        <v>11590</v>
      </c>
      <c r="AX58" s="453"/>
      <c r="AY58" s="441"/>
      <c r="AZ58" s="1555"/>
      <c r="BA58" s="441"/>
      <c r="BB58" s="441"/>
      <c r="BC58" s="441"/>
      <c r="BD58" s="441"/>
      <c r="BE58" s="441"/>
      <c r="BF58" s="441"/>
      <c r="BG58" s="453"/>
      <c r="BH58" s="441"/>
      <c r="BI58" s="441"/>
      <c r="BJ58" s="441"/>
      <c r="BK58" s="441"/>
      <c r="BL58" s="441"/>
      <c r="BM58" s="441"/>
      <c r="BN58" s="441"/>
      <c r="BO58" s="441"/>
      <c r="BP58" s="441"/>
      <c r="BQ58" s="688">
        <v>725.0</v>
      </c>
      <c r="BR58" s="688" t="s">
        <v>8172</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3"/>
      <c r="B59" s="680" t="s">
        <v>11597</v>
      </c>
      <c r="C59" s="1489" t="s">
        <v>11261</v>
      </c>
      <c r="D59" s="1490">
        <v>0.0</v>
      </c>
      <c r="E59" s="1534" t="s">
        <v>11598</v>
      </c>
      <c r="F59" s="1520"/>
      <c r="G59" s="1556">
        <v>2.008152180005E12</v>
      </c>
      <c r="H59" s="414">
        <v>4078.0</v>
      </c>
      <c r="I59" s="863">
        <v>0.5</v>
      </c>
      <c r="J59" s="874">
        <v>2039.0</v>
      </c>
      <c r="K59" s="866"/>
      <c r="L59" s="866"/>
      <c r="M59" s="866"/>
      <c r="N59" s="1553"/>
      <c r="O59" s="1553"/>
      <c r="P59" s="1553"/>
      <c r="Q59" s="1520"/>
      <c r="R59" s="1542"/>
      <c r="S59" s="414">
        <v>78.0</v>
      </c>
      <c r="T59" s="544"/>
      <c r="U59" s="1520"/>
      <c r="V59" s="414" t="s">
        <v>11474</v>
      </c>
      <c r="W59" s="544"/>
      <c r="X59" s="414" t="s">
        <v>11593</v>
      </c>
      <c r="Y59" s="414" t="s">
        <v>10162</v>
      </c>
      <c r="Z59" s="414" t="s">
        <v>11516</v>
      </c>
      <c r="AA59" s="1543" t="s">
        <v>11594</v>
      </c>
      <c r="AB59" s="422" t="s">
        <v>11599</v>
      </c>
      <c r="AC59" s="441"/>
      <c r="AD59" s="422">
        <v>228.44</v>
      </c>
      <c r="AE59" s="441"/>
      <c r="AF59" s="422" t="s">
        <v>11294</v>
      </c>
      <c r="AG59" s="1544">
        <v>0.28</v>
      </c>
      <c r="AH59" s="684"/>
      <c r="AI59" s="684"/>
      <c r="AJ59" s="453"/>
      <c r="AK59" s="453"/>
      <c r="AL59" s="453"/>
      <c r="AM59" s="453"/>
      <c r="AN59" s="1554"/>
      <c r="AO59" s="673"/>
      <c r="AP59" s="453"/>
      <c r="AQ59" s="419">
        <v>19.5</v>
      </c>
      <c r="AR59" s="419">
        <v>4.4</v>
      </c>
      <c r="AS59" s="419">
        <v>18.5</v>
      </c>
      <c r="AT59" s="419" t="s">
        <v>11600</v>
      </c>
      <c r="AU59" s="453"/>
      <c r="AV59" s="453"/>
      <c r="AW59" s="419" t="s">
        <v>11590</v>
      </c>
      <c r="AX59" s="453"/>
      <c r="AY59" s="441"/>
      <c r="AZ59" s="1555"/>
      <c r="BA59" s="441"/>
      <c r="BB59" s="441"/>
      <c r="BC59" s="441"/>
      <c r="BD59" s="441"/>
      <c r="BE59" s="441"/>
      <c r="BF59" s="441"/>
      <c r="BG59" s="453"/>
      <c r="BH59" s="441"/>
      <c r="BI59" s="441"/>
      <c r="BJ59" s="441"/>
      <c r="BK59" s="441"/>
      <c r="BL59" s="441"/>
      <c r="BM59" s="441"/>
      <c r="BN59" s="441"/>
      <c r="BO59" s="441"/>
      <c r="BP59" s="441"/>
      <c r="BQ59" s="688">
        <v>725.0</v>
      </c>
      <c r="BR59" s="688" t="s">
        <v>8172</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3"/>
      <c r="B60" s="853" t="s">
        <v>10688</v>
      </c>
      <c r="C60" s="1489" t="s">
        <v>11261</v>
      </c>
      <c r="D60" s="1490">
        <v>0.0</v>
      </c>
      <c r="E60" s="1515" t="s">
        <v>11601</v>
      </c>
      <c r="F60" s="1239"/>
      <c r="G60" s="419">
        <v>2.003978499003E12</v>
      </c>
      <c r="H60" s="866"/>
      <c r="I60" s="863">
        <v>0.7</v>
      </c>
      <c r="J60" s="874">
        <v>0.0</v>
      </c>
      <c r="K60" s="866"/>
      <c r="L60" s="866"/>
      <c r="M60" s="866"/>
      <c r="N60" s="453"/>
      <c r="O60" s="453"/>
      <c r="P60" s="453"/>
      <c r="Q60" s="495"/>
      <c r="R60" s="495"/>
      <c r="S60" s="419">
        <v>1.0</v>
      </c>
      <c r="T60" s="453"/>
      <c r="U60" s="414">
        <v>42.0</v>
      </c>
      <c r="V60" s="1516"/>
      <c r="W60" s="1516"/>
      <c r="X60" s="796">
        <v>340.0</v>
      </c>
      <c r="Y60" s="796" t="s">
        <v>8976</v>
      </c>
      <c r="Z60" s="866"/>
      <c r="AA60" s="866"/>
      <c r="AB60" s="866"/>
      <c r="AC60" s="866"/>
      <c r="AD60" s="522" t="s">
        <v>11602</v>
      </c>
      <c r="AE60" s="453"/>
      <c r="AF60" s="522" t="s">
        <v>11603</v>
      </c>
      <c r="AG60" s="937"/>
      <c r="AH60" s="419"/>
      <c r="AI60" s="419">
        <v>350.0</v>
      </c>
      <c r="AJ60" s="453"/>
      <c r="AK60" s="453"/>
      <c r="AL60" s="453"/>
      <c r="AM60" s="453"/>
      <c r="AN60" s="453"/>
      <c r="AO60" s="453"/>
      <c r="AP60" s="419">
        <v>35.0</v>
      </c>
      <c r="AQ60" s="419">
        <v>3.0</v>
      </c>
      <c r="AR60" s="419">
        <v>25.0</v>
      </c>
      <c r="AS60" s="419" t="s">
        <v>11604</v>
      </c>
      <c r="AT60" s="419" t="s">
        <v>927</v>
      </c>
      <c r="AU60" s="453"/>
      <c r="AV60" s="419" t="s">
        <v>11468</v>
      </c>
      <c r="AW60" s="453"/>
      <c r="AX60" s="453"/>
      <c r="AY60" s="1555"/>
      <c r="AZ60" s="453"/>
      <c r="BA60" s="453"/>
      <c r="BB60" s="453"/>
      <c r="BC60" s="453"/>
      <c r="BD60" s="453"/>
      <c r="BE60" s="453"/>
      <c r="BF60" s="453"/>
      <c r="BG60" s="453"/>
      <c r="BH60" s="453"/>
      <c r="BI60" s="453"/>
      <c r="BJ60" s="685"/>
      <c r="BK60" s="684"/>
      <c r="BL60" s="869" t="s">
        <v>11605</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3"/>
      <c r="B61" s="853" t="s">
        <v>11606</v>
      </c>
      <c r="C61" s="1489" t="s">
        <v>11261</v>
      </c>
      <c r="D61" s="1490">
        <v>0.0</v>
      </c>
      <c r="E61" s="1515" t="s">
        <v>11607</v>
      </c>
      <c r="F61" s="1557">
        <v>3.51943466E8</v>
      </c>
      <c r="G61" s="1558">
        <v>2.010385769032E12</v>
      </c>
      <c r="H61" s="796">
        <v>344.0</v>
      </c>
      <c r="I61" s="863">
        <v>0.7</v>
      </c>
      <c r="J61" s="874">
        <v>104.0</v>
      </c>
      <c r="K61" s="695" t="s">
        <v>11608</v>
      </c>
      <c r="L61" s="1499"/>
      <c r="M61" s="1152" t="s">
        <v>11609</v>
      </c>
      <c r="N61" s="419"/>
      <c r="O61" s="419">
        <v>70008.0</v>
      </c>
      <c r="P61" s="419">
        <v>4.4954646E7</v>
      </c>
      <c r="Q61" s="495"/>
      <c r="R61" s="688" t="s">
        <v>11610</v>
      </c>
      <c r="S61" s="419">
        <v>1.0</v>
      </c>
      <c r="T61" s="453"/>
      <c r="U61" s="414">
        <v>180.0</v>
      </c>
      <c r="V61" s="1516"/>
      <c r="W61" s="1330"/>
      <c r="X61" s="1517" t="s">
        <v>11611</v>
      </c>
      <c r="Y61" s="796" t="s">
        <v>8976</v>
      </c>
      <c r="Z61" s="866"/>
      <c r="AA61" s="866"/>
      <c r="AB61" s="866"/>
      <c r="AC61" s="866"/>
      <c r="AD61" s="419" t="s">
        <v>11612</v>
      </c>
      <c r="AE61" s="453"/>
      <c r="AF61" s="419" t="s">
        <v>11613</v>
      </c>
      <c r="AG61" s="453"/>
      <c r="AH61" s="419"/>
      <c r="AI61" s="419">
        <v>170.0</v>
      </c>
      <c r="AJ61" s="453"/>
      <c r="AK61" s="453"/>
      <c r="AL61" s="453"/>
      <c r="AM61" s="453"/>
      <c r="AN61" s="453"/>
      <c r="AO61" s="1554"/>
      <c r="AP61" s="419">
        <v>17.0</v>
      </c>
      <c r="AQ61" s="419">
        <v>0.6</v>
      </c>
      <c r="AR61" s="419">
        <v>8.0</v>
      </c>
      <c r="AS61" s="419" t="s">
        <v>11614</v>
      </c>
      <c r="AT61" s="419" t="s">
        <v>927</v>
      </c>
      <c r="AU61" s="453"/>
      <c r="AV61" s="1559" t="s">
        <v>11615</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3"/>
      <c r="B62" s="853" t="s">
        <v>11616</v>
      </c>
      <c r="C62" s="1489" t="s">
        <v>11261</v>
      </c>
      <c r="D62" s="1490">
        <v>0.0</v>
      </c>
      <c r="E62" s="1515" t="s">
        <v>11617</v>
      </c>
      <c r="F62" s="1557">
        <v>3.52471284E8</v>
      </c>
      <c r="G62" s="1558">
        <v>2.010385769025E12</v>
      </c>
      <c r="H62" s="796">
        <v>344.0</v>
      </c>
      <c r="I62" s="863">
        <v>0.7</v>
      </c>
      <c r="J62" s="874">
        <v>104.0</v>
      </c>
      <c r="K62" s="656" t="s">
        <v>11608</v>
      </c>
      <c r="L62" s="1274"/>
      <c r="M62" s="500" t="s">
        <v>11609</v>
      </c>
      <c r="N62" s="419"/>
      <c r="O62" s="419">
        <v>70008.0</v>
      </c>
      <c r="P62" s="419">
        <v>4.4954647E7</v>
      </c>
      <c r="Q62" s="495"/>
      <c r="R62" s="688" t="s">
        <v>11618</v>
      </c>
      <c r="S62" s="419">
        <v>1.0</v>
      </c>
      <c r="T62" s="453"/>
      <c r="U62" s="414">
        <v>113.0</v>
      </c>
      <c r="V62" s="1516"/>
      <c r="W62" s="1330"/>
      <c r="X62" s="1517" t="s">
        <v>11619</v>
      </c>
      <c r="Y62" s="796" t="s">
        <v>8976</v>
      </c>
      <c r="Z62" s="866"/>
      <c r="AA62" s="866"/>
      <c r="AB62" s="866"/>
      <c r="AC62" s="866"/>
      <c r="AD62" s="419" t="s">
        <v>11620</v>
      </c>
      <c r="AE62" s="453"/>
      <c r="AF62" s="419" t="s">
        <v>11621</v>
      </c>
      <c r="AG62" s="453"/>
      <c r="AH62" s="419"/>
      <c r="AI62" s="419">
        <v>170.0</v>
      </c>
      <c r="AJ62" s="453"/>
      <c r="AK62" s="453"/>
      <c r="AL62" s="453"/>
      <c r="AM62" s="453"/>
      <c r="AN62" s="453"/>
      <c r="AO62" s="1554"/>
      <c r="AP62" s="419">
        <v>17.0</v>
      </c>
      <c r="AQ62" s="419">
        <v>0.6</v>
      </c>
      <c r="AR62" s="419">
        <v>8.0</v>
      </c>
      <c r="AS62" s="419" t="s">
        <v>11622</v>
      </c>
      <c r="AT62" s="419" t="s">
        <v>212</v>
      </c>
      <c r="AU62" s="453"/>
      <c r="AV62" s="1559" t="s">
        <v>11615</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3"/>
      <c r="B63" s="853" t="s">
        <v>11623</v>
      </c>
      <c r="C63" s="1489" t="s">
        <v>11261</v>
      </c>
      <c r="D63" s="1490">
        <v>0.0</v>
      </c>
      <c r="E63" s="1515" t="s">
        <v>11624</v>
      </c>
      <c r="F63" s="1557">
        <v>3.55038453E8</v>
      </c>
      <c r="G63" s="1558">
        <v>2.010385769018E12</v>
      </c>
      <c r="H63" s="796">
        <v>310.0</v>
      </c>
      <c r="I63" s="863">
        <v>0.7</v>
      </c>
      <c r="J63" s="874">
        <v>93.0</v>
      </c>
      <c r="K63" s="656" t="s">
        <v>11608</v>
      </c>
      <c r="L63" s="1274"/>
      <c r="M63" s="500" t="s">
        <v>11609</v>
      </c>
      <c r="N63" s="419"/>
      <c r="O63" s="419">
        <v>70008.0</v>
      </c>
      <c r="P63" s="419">
        <v>4.4954644E7</v>
      </c>
      <c r="Q63" s="495"/>
      <c r="R63" s="688" t="s">
        <v>11625</v>
      </c>
      <c r="S63" s="419">
        <v>1.0</v>
      </c>
      <c r="T63" s="453"/>
      <c r="U63" s="414">
        <v>108.0</v>
      </c>
      <c r="V63" s="1516"/>
      <c r="W63" s="1330"/>
      <c r="X63" s="1517" t="s">
        <v>11619</v>
      </c>
      <c r="Y63" s="796" t="s">
        <v>8976</v>
      </c>
      <c r="Z63" s="866"/>
      <c r="AA63" s="866"/>
      <c r="AB63" s="866"/>
      <c r="AC63" s="866"/>
      <c r="AD63" s="419" t="s">
        <v>11626</v>
      </c>
      <c r="AE63" s="453"/>
      <c r="AF63" s="419" t="s">
        <v>11627</v>
      </c>
      <c r="AG63" s="453"/>
      <c r="AH63" s="419"/>
      <c r="AI63" s="419">
        <v>170.0</v>
      </c>
      <c r="AJ63" s="453"/>
      <c r="AK63" s="453"/>
      <c r="AL63" s="453"/>
      <c r="AM63" s="453"/>
      <c r="AN63" s="453"/>
      <c r="AO63" s="1554"/>
      <c r="AP63" s="419">
        <v>17.0</v>
      </c>
      <c r="AQ63" s="419">
        <v>0.6</v>
      </c>
      <c r="AR63" s="419">
        <v>8.0</v>
      </c>
      <c r="AS63" s="419" t="s">
        <v>11628</v>
      </c>
      <c r="AT63" s="419" t="s">
        <v>212</v>
      </c>
      <c r="AU63" s="453"/>
      <c r="AV63" s="1559" t="s">
        <v>11615</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3"/>
      <c r="B64" s="853" t="s">
        <v>11629</v>
      </c>
      <c r="C64" s="1489" t="s">
        <v>11261</v>
      </c>
      <c r="D64" s="1490">
        <v>0.0</v>
      </c>
      <c r="E64" s="1515" t="s">
        <v>11630</v>
      </c>
      <c r="F64" s="1557">
        <v>3.52674518E8</v>
      </c>
      <c r="G64" s="1558">
        <v>2.010385769001E12</v>
      </c>
      <c r="H64" s="796">
        <v>310.0</v>
      </c>
      <c r="I64" s="863">
        <v>0.7</v>
      </c>
      <c r="J64" s="874">
        <v>93.0</v>
      </c>
      <c r="K64" s="656" t="s">
        <v>11608</v>
      </c>
      <c r="L64" s="1274"/>
      <c r="M64" s="500" t="s">
        <v>11609</v>
      </c>
      <c r="N64" s="419"/>
      <c r="O64" s="419">
        <v>70008.0</v>
      </c>
      <c r="P64" s="419">
        <v>4.4954645E7</v>
      </c>
      <c r="Q64" s="495"/>
      <c r="R64" s="688" t="s">
        <v>11631</v>
      </c>
      <c r="S64" s="419">
        <v>1.0</v>
      </c>
      <c r="T64" s="453"/>
      <c r="U64" s="414">
        <v>34.0</v>
      </c>
      <c r="V64" s="1516"/>
      <c r="W64" s="1330"/>
      <c r="X64" s="1517" t="s">
        <v>11632</v>
      </c>
      <c r="Y64" s="796" t="s">
        <v>8976</v>
      </c>
      <c r="Z64" s="866"/>
      <c r="AA64" s="866"/>
      <c r="AB64" s="866"/>
      <c r="AC64" s="866"/>
      <c r="AD64" s="419" t="s">
        <v>11633</v>
      </c>
      <c r="AE64" s="453"/>
      <c r="AF64" s="419" t="s">
        <v>11634</v>
      </c>
      <c r="AG64" s="453"/>
      <c r="AH64" s="419"/>
      <c r="AI64" s="419">
        <v>160.0</v>
      </c>
      <c r="AJ64" s="453"/>
      <c r="AK64" s="453"/>
      <c r="AL64" s="453"/>
      <c r="AM64" s="453"/>
      <c r="AN64" s="453"/>
      <c r="AO64" s="453"/>
      <c r="AP64" s="419">
        <v>16.0</v>
      </c>
      <c r="AQ64" s="419">
        <v>0.6</v>
      </c>
      <c r="AR64" s="419">
        <v>15.0</v>
      </c>
      <c r="AS64" s="419" t="s">
        <v>11635</v>
      </c>
      <c r="AT64" s="453"/>
      <c r="AU64" s="453"/>
      <c r="AV64" s="419" t="s">
        <v>11636</v>
      </c>
      <c r="AW64" s="453"/>
      <c r="AX64" s="419" t="s">
        <v>11637</v>
      </c>
      <c r="AY64" s="1555"/>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3"/>
      <c r="B65" s="853" t="s">
        <v>11638</v>
      </c>
      <c r="C65" s="1489" t="s">
        <v>11261</v>
      </c>
      <c r="D65" s="1490">
        <v>0.0</v>
      </c>
      <c r="E65" s="1515" t="s">
        <v>11639</v>
      </c>
      <c r="F65" s="453"/>
      <c r="G65" s="419">
        <v>2.014156255007E12</v>
      </c>
      <c r="H65" s="796">
        <v>448.0</v>
      </c>
      <c r="I65" s="863">
        <v>0.7</v>
      </c>
      <c r="J65" s="874">
        <v>135.0</v>
      </c>
      <c r="K65" s="449" t="s">
        <v>11640</v>
      </c>
      <c r="L65" s="450" t="s">
        <v>11641</v>
      </c>
      <c r="M65" s="450" t="s">
        <v>11642</v>
      </c>
      <c r="N65" s="453"/>
      <c r="O65" s="453"/>
      <c r="P65" s="419">
        <v>4.9435347E7</v>
      </c>
      <c r="Q65" s="495"/>
      <c r="R65" s="688" t="s">
        <v>11643</v>
      </c>
      <c r="S65" s="419">
        <v>1.0</v>
      </c>
      <c r="T65" s="453"/>
      <c r="U65" s="414">
        <v>47.0</v>
      </c>
      <c r="V65" s="1516"/>
      <c r="W65" s="1516"/>
      <c r="X65" s="796" t="s">
        <v>11644</v>
      </c>
      <c r="Y65" s="796" t="s">
        <v>8976</v>
      </c>
      <c r="Z65" s="866"/>
      <c r="AA65" s="866"/>
      <c r="AB65" s="866"/>
      <c r="AC65" s="866"/>
      <c r="AD65" s="419" t="s">
        <v>11645</v>
      </c>
      <c r="AE65" s="453"/>
      <c r="AF65" s="419" t="s">
        <v>11646</v>
      </c>
      <c r="AG65" s="453"/>
      <c r="AH65" s="419"/>
      <c r="AI65" s="419">
        <v>110.0</v>
      </c>
      <c r="AJ65" s="453"/>
      <c r="AK65" s="453"/>
      <c r="AL65" s="453"/>
      <c r="AM65" s="453"/>
      <c r="AN65" s="453"/>
      <c r="AO65" s="453"/>
      <c r="AP65" s="453"/>
      <c r="AQ65" s="453"/>
      <c r="AR65" s="453"/>
      <c r="AS65" s="419" t="s">
        <v>11647</v>
      </c>
      <c r="AT65" s="453"/>
      <c r="AU65" s="453"/>
      <c r="AV65" s="419" t="s">
        <v>11648</v>
      </c>
      <c r="AW65" s="453"/>
      <c r="AX65" s="453"/>
      <c r="AY65" s="1555"/>
      <c r="AZ65" s="453"/>
      <c r="BA65" s="453"/>
      <c r="BB65" s="453"/>
      <c r="BC65" s="453"/>
      <c r="BD65" s="453"/>
      <c r="BE65" s="453"/>
      <c r="BF65" s="453"/>
      <c r="BG65" s="453"/>
      <c r="BH65" s="453"/>
      <c r="BI65" s="453"/>
      <c r="BJ65" s="869">
        <v>8000.0</v>
      </c>
      <c r="BK65" s="869" t="s">
        <v>11649</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3"/>
      <c r="B66" s="853" t="s">
        <v>11650</v>
      </c>
      <c r="C66" s="1489" t="s">
        <v>11261</v>
      </c>
      <c r="D66" s="1490">
        <v>0.0</v>
      </c>
      <c r="E66" s="1515" t="s">
        <v>11651</v>
      </c>
      <c r="F66" s="1239"/>
      <c r="G66" s="1558">
        <v>2.034050219066E12</v>
      </c>
      <c r="H66" s="796">
        <v>811.0</v>
      </c>
      <c r="I66" s="863">
        <v>0.5</v>
      </c>
      <c r="J66" s="874">
        <v>406.0</v>
      </c>
      <c r="K66" s="449" t="s">
        <v>11605</v>
      </c>
      <c r="L66" s="450" t="s">
        <v>11652</v>
      </c>
      <c r="M66" s="450" t="s">
        <v>11653</v>
      </c>
      <c r="N66" s="453"/>
      <c r="O66" s="453"/>
      <c r="P66" s="453"/>
      <c r="Q66" s="495"/>
      <c r="R66" s="495"/>
      <c r="S66" s="453"/>
      <c r="T66" s="453"/>
      <c r="U66" s="414">
        <v>178.0</v>
      </c>
      <c r="V66" s="1516"/>
      <c r="W66" s="1330"/>
      <c r="X66" s="1517" t="s">
        <v>11654</v>
      </c>
      <c r="Y66" s="796" t="s">
        <v>11655</v>
      </c>
      <c r="Z66" s="866"/>
      <c r="AA66" s="866"/>
      <c r="AB66" s="866"/>
      <c r="AC66" s="866"/>
      <c r="AD66" s="1560" t="s">
        <v>11656</v>
      </c>
      <c r="AE66" s="453"/>
      <c r="AF66" s="1560" t="s">
        <v>11656</v>
      </c>
      <c r="AG66" s="937"/>
      <c r="AH66" s="419"/>
      <c r="AI66" s="419">
        <v>350.0</v>
      </c>
      <c r="AJ66" s="453"/>
      <c r="AK66" s="453"/>
      <c r="AL66" s="453"/>
      <c r="AM66" s="453"/>
      <c r="AN66" s="453"/>
      <c r="AO66" s="453"/>
      <c r="AP66" s="419">
        <v>35.0</v>
      </c>
      <c r="AQ66" s="419">
        <v>3.0</v>
      </c>
      <c r="AR66" s="419">
        <v>25.0</v>
      </c>
      <c r="AS66" s="419" t="s">
        <v>11604</v>
      </c>
      <c r="AT66" s="419" t="s">
        <v>927</v>
      </c>
      <c r="AU66" s="453"/>
      <c r="AV66" s="419" t="s">
        <v>11468</v>
      </c>
      <c r="AW66" s="453"/>
      <c r="AX66" s="453"/>
      <c r="AY66" s="1555"/>
      <c r="AZ66" s="453"/>
      <c r="BA66" s="453"/>
      <c r="BB66" s="453"/>
      <c r="BC66" s="453"/>
      <c r="BD66" s="453"/>
      <c r="BE66" s="453"/>
      <c r="BF66" s="453"/>
      <c r="BG66" s="453"/>
      <c r="BH66" s="453"/>
      <c r="BI66" s="453"/>
      <c r="BJ66" s="684"/>
      <c r="BK66" s="684"/>
      <c r="BL66" s="869" t="s">
        <v>11657</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3"/>
      <c r="B67" s="853" t="s">
        <v>11658</v>
      </c>
      <c r="C67" s="1489" t="s">
        <v>11261</v>
      </c>
      <c r="D67" s="1490">
        <v>0.0</v>
      </c>
      <c r="E67" s="1515" t="s">
        <v>11659</v>
      </c>
      <c r="F67" s="1239"/>
      <c r="G67" s="1558">
        <v>2.034050219059E12</v>
      </c>
      <c r="H67" s="796">
        <v>811.0</v>
      </c>
      <c r="I67" s="863">
        <v>0.5</v>
      </c>
      <c r="J67" s="874">
        <v>406.0</v>
      </c>
      <c r="K67" s="656" t="s">
        <v>11657</v>
      </c>
      <c r="L67" s="1274"/>
      <c r="M67" s="500" t="s">
        <v>11653</v>
      </c>
      <c r="N67" s="453"/>
      <c r="O67" s="453"/>
      <c r="P67" s="453"/>
      <c r="Q67" s="495"/>
      <c r="R67" s="495"/>
      <c r="S67" s="453"/>
      <c r="T67" s="453"/>
      <c r="U67" s="414">
        <v>151.0</v>
      </c>
      <c r="V67" s="1516"/>
      <c r="W67" s="1330"/>
      <c r="X67" s="1517" t="s">
        <v>11660</v>
      </c>
      <c r="Y67" s="796" t="s">
        <v>11655</v>
      </c>
      <c r="Z67" s="866"/>
      <c r="AA67" s="866"/>
      <c r="AB67" s="866"/>
      <c r="AC67" s="866"/>
      <c r="AD67" s="1560" t="s">
        <v>11661</v>
      </c>
      <c r="AE67" s="453"/>
      <c r="AF67" s="1560" t="s">
        <v>11661</v>
      </c>
      <c r="AG67" s="453"/>
      <c r="AH67" s="419"/>
      <c r="AI67" s="419">
        <v>120.0</v>
      </c>
      <c r="AJ67" s="453"/>
      <c r="AK67" s="453"/>
      <c r="AL67" s="453"/>
      <c r="AM67" s="453"/>
      <c r="AN67" s="453"/>
      <c r="AO67" s="1554"/>
      <c r="AP67" s="419">
        <v>12.3</v>
      </c>
      <c r="AQ67" s="419">
        <v>15.0</v>
      </c>
      <c r="AR67" s="419">
        <v>5.0</v>
      </c>
      <c r="AS67" s="419" t="s">
        <v>11662</v>
      </c>
      <c r="AT67" s="419" t="s">
        <v>927</v>
      </c>
      <c r="AU67" s="453"/>
      <c r="AV67" s="419" t="s">
        <v>11663</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3"/>
      <c r="B68" s="1526" t="s">
        <v>11664</v>
      </c>
      <c r="C68" s="1489" t="s">
        <v>11261</v>
      </c>
      <c r="D68" s="1490">
        <v>0.0</v>
      </c>
      <c r="E68" s="1513" t="s">
        <v>11665</v>
      </c>
      <c r="F68" s="453"/>
      <c r="G68" s="1519">
        <v>2.02259783404E12</v>
      </c>
      <c r="H68" s="796">
        <v>371.0</v>
      </c>
      <c r="I68" s="863">
        <v>0.7</v>
      </c>
      <c r="J68" s="874">
        <v>112.0</v>
      </c>
      <c r="K68" s="656" t="s">
        <v>11666</v>
      </c>
      <c r="L68" s="1274"/>
      <c r="M68" s="500" t="s">
        <v>11667</v>
      </c>
      <c r="N68" s="453"/>
      <c r="O68" s="453"/>
      <c r="P68" s="453"/>
      <c r="Q68" s="495"/>
      <c r="R68" s="495"/>
      <c r="S68" s="419">
        <v>10.0</v>
      </c>
      <c r="T68" s="453"/>
      <c r="U68" s="414">
        <v>82.0</v>
      </c>
      <c r="V68" s="1516"/>
      <c r="W68" s="1516"/>
      <c r="X68" s="796" t="s">
        <v>11668</v>
      </c>
      <c r="Y68" s="796" t="s">
        <v>8976</v>
      </c>
      <c r="Z68" s="866"/>
      <c r="AA68" s="866"/>
      <c r="AB68" s="866"/>
      <c r="AC68" s="866"/>
      <c r="AD68" s="522" t="s">
        <v>11669</v>
      </c>
      <c r="AE68" s="453"/>
      <c r="AF68" s="419" t="s">
        <v>11670</v>
      </c>
      <c r="AG68" s="453"/>
      <c r="AH68" s="419"/>
      <c r="AI68" s="419">
        <v>110.0</v>
      </c>
      <c r="AJ68" s="453"/>
      <c r="AK68" s="453"/>
      <c r="AL68" s="453"/>
      <c r="AM68" s="453"/>
      <c r="AN68" s="453"/>
      <c r="AO68" s="453"/>
      <c r="AP68" s="453"/>
      <c r="AQ68" s="453"/>
      <c r="AR68" s="453"/>
      <c r="AS68" s="419" t="s">
        <v>11671</v>
      </c>
      <c r="AT68" s="453"/>
      <c r="AU68" s="453"/>
      <c r="AV68" s="419" t="s">
        <v>11648</v>
      </c>
      <c r="AW68" s="453"/>
      <c r="AX68" s="453"/>
      <c r="AY68" s="1555"/>
      <c r="AZ68" s="453"/>
      <c r="BA68" s="453"/>
      <c r="BB68" s="453"/>
      <c r="BC68" s="453"/>
      <c r="BD68" s="453"/>
      <c r="BE68" s="453"/>
      <c r="BF68" s="453"/>
      <c r="BG68" s="453"/>
      <c r="BH68" s="453"/>
      <c r="BI68" s="453"/>
      <c r="BJ68" s="869">
        <v>8000.0</v>
      </c>
      <c r="BK68" s="869" t="s">
        <v>11649</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3"/>
      <c r="B69" s="1526" t="s">
        <v>11672</v>
      </c>
      <c r="C69" s="1489" t="s">
        <v>11261</v>
      </c>
      <c r="D69" s="1490">
        <v>0.0</v>
      </c>
      <c r="E69" s="1513" t="s">
        <v>11673</v>
      </c>
      <c r="F69" s="453"/>
      <c r="G69" s="1519">
        <v>2.022597834033E12</v>
      </c>
      <c r="H69" s="796">
        <v>371.0</v>
      </c>
      <c r="I69" s="863">
        <v>0.8</v>
      </c>
      <c r="J69" s="874">
        <v>75.0</v>
      </c>
      <c r="K69" s="656" t="s">
        <v>11674</v>
      </c>
      <c r="L69" s="1274"/>
      <c r="M69" s="500" t="s">
        <v>11675</v>
      </c>
      <c r="N69" s="453"/>
      <c r="O69" s="453"/>
      <c r="P69" s="453"/>
      <c r="Q69" s="495"/>
      <c r="R69" s="495"/>
      <c r="S69" s="419">
        <v>20.0</v>
      </c>
      <c r="T69" s="453"/>
      <c r="U69" s="414">
        <v>78.0</v>
      </c>
      <c r="V69" s="1516"/>
      <c r="W69" s="1516"/>
      <c r="X69" s="796" t="s">
        <v>11668</v>
      </c>
      <c r="Y69" s="796" t="s">
        <v>8976</v>
      </c>
      <c r="Z69" s="866"/>
      <c r="AA69" s="866"/>
      <c r="AB69" s="866"/>
      <c r="AC69" s="866"/>
      <c r="AD69" s="419" t="s">
        <v>11676</v>
      </c>
      <c r="AE69" s="453"/>
      <c r="AF69" s="419" t="s">
        <v>11677</v>
      </c>
      <c r="AG69" s="453"/>
      <c r="AH69" s="419"/>
      <c r="AI69" s="419">
        <v>110.0</v>
      </c>
      <c r="AJ69" s="453"/>
      <c r="AK69" s="453"/>
      <c r="AL69" s="453"/>
      <c r="AM69" s="453"/>
      <c r="AN69" s="453"/>
      <c r="AO69" s="453"/>
      <c r="AP69" s="453"/>
      <c r="AQ69" s="453"/>
      <c r="AR69" s="453"/>
      <c r="AS69" s="419" t="s">
        <v>11678</v>
      </c>
      <c r="AT69" s="453"/>
      <c r="AU69" s="453"/>
      <c r="AV69" s="419" t="s">
        <v>11648</v>
      </c>
      <c r="AW69" s="453"/>
      <c r="AX69" s="453"/>
      <c r="AY69" s="1555"/>
      <c r="AZ69" s="453"/>
      <c r="BA69" s="453"/>
      <c r="BB69" s="453"/>
      <c r="BC69" s="453"/>
      <c r="BD69" s="453"/>
      <c r="BE69" s="453"/>
      <c r="BF69" s="453"/>
      <c r="BG69" s="453"/>
      <c r="BH69" s="453"/>
      <c r="BI69" s="453"/>
      <c r="BJ69" s="869">
        <v>8000.0</v>
      </c>
      <c r="BK69" s="869" t="s">
        <v>11649</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3"/>
      <c r="B70" s="1526" t="s">
        <v>11679</v>
      </c>
      <c r="C70" s="1489" t="s">
        <v>11261</v>
      </c>
      <c r="D70" s="1490">
        <v>0.0</v>
      </c>
      <c r="E70" s="1513" t="s">
        <v>11680</v>
      </c>
      <c r="F70" s="453"/>
      <c r="G70" s="1519">
        <v>2.022597834026E12</v>
      </c>
      <c r="H70" s="796">
        <v>371.0</v>
      </c>
      <c r="I70" s="863">
        <v>0.7</v>
      </c>
      <c r="J70" s="874">
        <v>112.0</v>
      </c>
      <c r="K70" s="656" t="s">
        <v>11681</v>
      </c>
      <c r="L70" s="1274"/>
      <c r="M70" s="500" t="s">
        <v>11682</v>
      </c>
      <c r="N70" s="453"/>
      <c r="O70" s="453"/>
      <c r="P70" s="453"/>
      <c r="Q70" s="495"/>
      <c r="R70" s="495"/>
      <c r="S70" s="419">
        <v>20.0</v>
      </c>
      <c r="T70" s="453"/>
      <c r="U70" s="414">
        <v>85.0</v>
      </c>
      <c r="V70" s="1516"/>
      <c r="W70" s="1516"/>
      <c r="X70" s="796" t="s">
        <v>11668</v>
      </c>
      <c r="Y70" s="796" t="s">
        <v>8976</v>
      </c>
      <c r="Z70" s="866"/>
      <c r="AA70" s="866"/>
      <c r="AB70" s="866"/>
      <c r="AC70" s="866"/>
      <c r="AD70" s="419" t="s">
        <v>11683</v>
      </c>
      <c r="AE70" s="453"/>
      <c r="AF70" s="419" t="s">
        <v>11684</v>
      </c>
      <c r="AG70" s="453"/>
      <c r="AH70" s="419"/>
      <c r="AI70" s="419">
        <v>110.0</v>
      </c>
      <c r="AJ70" s="453"/>
      <c r="AK70" s="453"/>
      <c r="AL70" s="453"/>
      <c r="AM70" s="453"/>
      <c r="AN70" s="453"/>
      <c r="AO70" s="453"/>
      <c r="AP70" s="453"/>
      <c r="AQ70" s="453"/>
      <c r="AR70" s="453"/>
      <c r="AS70" s="419" t="s">
        <v>11685</v>
      </c>
      <c r="AT70" s="453"/>
      <c r="AU70" s="453"/>
      <c r="AV70" s="419" t="s">
        <v>11648</v>
      </c>
      <c r="AW70" s="453"/>
      <c r="AX70" s="453"/>
      <c r="AY70" s="1555"/>
      <c r="AZ70" s="453"/>
      <c r="BA70" s="453"/>
      <c r="BB70" s="453"/>
      <c r="BC70" s="453"/>
      <c r="BD70" s="453"/>
      <c r="BE70" s="453"/>
      <c r="BF70" s="453"/>
      <c r="BG70" s="453"/>
      <c r="BH70" s="453"/>
      <c r="BI70" s="453"/>
      <c r="BJ70" s="869">
        <v>8000.0</v>
      </c>
      <c r="BK70" s="869" t="s">
        <v>11649</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3"/>
      <c r="B71" s="1526" t="s">
        <v>11686</v>
      </c>
      <c r="C71" s="1489" t="s">
        <v>11261</v>
      </c>
      <c r="D71" s="1490">
        <v>0.0</v>
      </c>
      <c r="E71" s="1513" t="s">
        <v>11687</v>
      </c>
      <c r="F71" s="453"/>
      <c r="G71" s="1519">
        <v>2.022597834019E12</v>
      </c>
      <c r="H71" s="796">
        <v>371.0</v>
      </c>
      <c r="I71" s="863">
        <v>0.8</v>
      </c>
      <c r="J71" s="874">
        <v>75.0</v>
      </c>
      <c r="K71" s="656" t="s">
        <v>11688</v>
      </c>
      <c r="L71" s="1274"/>
      <c r="M71" s="500" t="s">
        <v>11689</v>
      </c>
      <c r="N71" s="453"/>
      <c r="O71" s="453"/>
      <c r="P71" s="453"/>
      <c r="Q71" s="495"/>
      <c r="R71" s="495"/>
      <c r="S71" s="419">
        <v>20.0</v>
      </c>
      <c r="T71" s="453"/>
      <c r="U71" s="414">
        <v>79.0</v>
      </c>
      <c r="V71" s="1516"/>
      <c r="W71" s="1516"/>
      <c r="X71" s="796" t="s">
        <v>11668</v>
      </c>
      <c r="Y71" s="796" t="s">
        <v>8976</v>
      </c>
      <c r="Z71" s="866"/>
      <c r="AA71" s="866"/>
      <c r="AB71" s="866"/>
      <c r="AC71" s="866"/>
      <c r="AD71" s="522" t="s">
        <v>11690</v>
      </c>
      <c r="AE71" s="453"/>
      <c r="AF71" s="419" t="s">
        <v>11691</v>
      </c>
      <c r="AG71" s="453"/>
      <c r="AH71" s="419"/>
      <c r="AI71" s="419">
        <v>110.0</v>
      </c>
      <c r="AJ71" s="453"/>
      <c r="AK71" s="453"/>
      <c r="AL71" s="453"/>
      <c r="AM71" s="453"/>
      <c r="AN71" s="453"/>
      <c r="AO71" s="453"/>
      <c r="AP71" s="453"/>
      <c r="AQ71" s="453"/>
      <c r="AR71" s="453"/>
      <c r="AS71" s="419" t="s">
        <v>11692</v>
      </c>
      <c r="AT71" s="453"/>
      <c r="AU71" s="453"/>
      <c r="AV71" s="419" t="s">
        <v>11648</v>
      </c>
      <c r="AW71" s="453"/>
      <c r="AX71" s="453"/>
      <c r="AY71" s="1555"/>
      <c r="AZ71" s="453"/>
      <c r="BA71" s="453"/>
      <c r="BB71" s="453"/>
      <c r="BC71" s="453"/>
      <c r="BD71" s="453"/>
      <c r="BE71" s="453"/>
      <c r="BF71" s="453"/>
      <c r="BG71" s="453"/>
      <c r="BH71" s="453"/>
      <c r="BI71" s="453"/>
      <c r="BJ71" s="869">
        <v>8000.0</v>
      </c>
      <c r="BK71" s="869" t="s">
        <v>11649</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3"/>
      <c r="B72" s="1526" t="s">
        <v>11693</v>
      </c>
      <c r="C72" s="1489" t="s">
        <v>11261</v>
      </c>
      <c r="D72" s="1490">
        <v>0.0</v>
      </c>
      <c r="E72" s="1513" t="s">
        <v>11694</v>
      </c>
      <c r="F72" s="453"/>
      <c r="G72" s="1519">
        <v>2.022597834002E12</v>
      </c>
      <c r="H72" s="796">
        <v>371.0</v>
      </c>
      <c r="I72" s="863">
        <v>0.7</v>
      </c>
      <c r="J72" s="874">
        <v>112.0</v>
      </c>
      <c r="K72" s="656" t="s">
        <v>11695</v>
      </c>
      <c r="L72" s="1274"/>
      <c r="M72" s="500" t="s">
        <v>11696</v>
      </c>
      <c r="N72" s="453"/>
      <c r="O72" s="453"/>
      <c r="P72" s="453"/>
      <c r="Q72" s="495"/>
      <c r="R72" s="495"/>
      <c r="S72" s="419">
        <v>20.0</v>
      </c>
      <c r="T72" s="453"/>
      <c r="U72" s="414">
        <v>72.0</v>
      </c>
      <c r="V72" s="1516"/>
      <c r="W72" s="1516"/>
      <c r="X72" s="796" t="s">
        <v>11668</v>
      </c>
      <c r="Y72" s="796" t="s">
        <v>8976</v>
      </c>
      <c r="Z72" s="866"/>
      <c r="AA72" s="866"/>
      <c r="AB72" s="866"/>
      <c r="AC72" s="866"/>
      <c r="AD72" s="419" t="s">
        <v>11697</v>
      </c>
      <c r="AE72" s="453"/>
      <c r="AF72" s="419" t="s">
        <v>11698</v>
      </c>
      <c r="AG72" s="453"/>
      <c r="AH72" s="419"/>
      <c r="AI72" s="419">
        <v>110.0</v>
      </c>
      <c r="AJ72" s="453"/>
      <c r="AK72" s="453"/>
      <c r="AL72" s="453"/>
      <c r="AM72" s="453"/>
      <c r="AN72" s="453"/>
      <c r="AO72" s="453"/>
      <c r="AP72" s="453"/>
      <c r="AQ72" s="453"/>
      <c r="AR72" s="453"/>
      <c r="AS72" s="419" t="s">
        <v>11699</v>
      </c>
      <c r="AT72" s="453"/>
      <c r="AU72" s="453"/>
      <c r="AV72" s="419" t="s">
        <v>11648</v>
      </c>
      <c r="AW72" s="453"/>
      <c r="AX72" s="453"/>
      <c r="AY72" s="1555"/>
      <c r="AZ72" s="453"/>
      <c r="BA72" s="453"/>
      <c r="BB72" s="453"/>
      <c r="BC72" s="453"/>
      <c r="BD72" s="453"/>
      <c r="BE72" s="453"/>
      <c r="BF72" s="453"/>
      <c r="BG72" s="453"/>
      <c r="BH72" s="453"/>
      <c r="BI72" s="453"/>
      <c r="BJ72" s="869">
        <v>8000.0</v>
      </c>
      <c r="BK72" s="869" t="s">
        <v>11649</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3"/>
      <c r="B73" s="853" t="s">
        <v>11700</v>
      </c>
      <c r="C73" s="1489" t="s">
        <v>11261</v>
      </c>
      <c r="D73" s="1490">
        <v>0.0</v>
      </c>
      <c r="E73" s="1513" t="s">
        <v>11701</v>
      </c>
      <c r="F73" s="453"/>
      <c r="G73" s="1561">
        <v>2.000223114063E12</v>
      </c>
      <c r="H73" s="796">
        <v>371.0</v>
      </c>
      <c r="I73" s="863">
        <v>0.7</v>
      </c>
      <c r="J73" s="874">
        <v>112.0</v>
      </c>
      <c r="K73" s="449" t="s">
        <v>11702</v>
      </c>
      <c r="L73" s="450" t="s">
        <v>11703</v>
      </c>
      <c r="M73" s="450" t="s">
        <v>11704</v>
      </c>
      <c r="N73" s="453"/>
      <c r="O73" s="453"/>
      <c r="P73" s="453"/>
      <c r="Q73" s="495"/>
      <c r="R73" s="495"/>
      <c r="S73" s="419">
        <v>20.0</v>
      </c>
      <c r="T73" s="1562"/>
      <c r="U73" s="544"/>
      <c r="V73" s="1516"/>
      <c r="W73" s="1330"/>
      <c r="X73" s="1517" t="s">
        <v>11668</v>
      </c>
      <c r="Y73" s="796" t="s">
        <v>8976</v>
      </c>
      <c r="Z73" s="866"/>
      <c r="AA73" s="866"/>
      <c r="AB73" s="866"/>
      <c r="AC73" s="866"/>
      <c r="AD73" s="419" t="s">
        <v>11705</v>
      </c>
      <c r="AE73" s="453"/>
      <c r="AF73" s="419" t="s">
        <v>11706</v>
      </c>
      <c r="AG73" s="666" t="s">
        <v>11479</v>
      </c>
      <c r="AH73" s="419"/>
      <c r="AI73" s="419">
        <v>140.0</v>
      </c>
      <c r="AJ73" s="453"/>
      <c r="AK73" s="453"/>
      <c r="AL73" s="453"/>
      <c r="AM73" s="453"/>
      <c r="AN73" s="453"/>
      <c r="AO73" s="453"/>
      <c r="AP73" s="453"/>
      <c r="AQ73" s="453"/>
      <c r="AR73" s="453"/>
      <c r="AS73" s="419" t="s">
        <v>11707</v>
      </c>
      <c r="AT73" s="453"/>
      <c r="AU73" s="453"/>
      <c r="AV73" s="419" t="s">
        <v>11648</v>
      </c>
      <c r="AW73" s="453"/>
      <c r="AX73" s="453"/>
      <c r="AY73" s="1555"/>
      <c r="AZ73" s="453"/>
      <c r="BA73" s="453"/>
      <c r="BB73" s="453"/>
      <c r="BC73" s="453"/>
      <c r="BD73" s="453"/>
      <c r="BE73" s="453"/>
      <c r="BF73" s="453"/>
      <c r="BG73" s="453"/>
      <c r="BH73" s="453"/>
      <c r="BI73" s="453"/>
      <c r="BJ73" s="869">
        <v>8000.0</v>
      </c>
      <c r="BK73" s="869" t="s">
        <v>11649</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3"/>
      <c r="B74" s="853" t="s">
        <v>11708</v>
      </c>
      <c r="C74" s="1489" t="s">
        <v>11261</v>
      </c>
      <c r="D74" s="1490">
        <v>0.0</v>
      </c>
      <c r="E74" s="1513" t="s">
        <v>11709</v>
      </c>
      <c r="F74" s="453"/>
      <c r="G74" s="1561">
        <v>2.00022311407E12</v>
      </c>
      <c r="H74" s="796">
        <v>371.0</v>
      </c>
      <c r="I74" s="863">
        <v>0.7</v>
      </c>
      <c r="J74" s="874">
        <v>112.0</v>
      </c>
      <c r="K74" s="449" t="s">
        <v>11710</v>
      </c>
      <c r="L74" s="450" t="s">
        <v>11711</v>
      </c>
      <c r="M74" s="450" t="s">
        <v>11712</v>
      </c>
      <c r="N74" s="453"/>
      <c r="O74" s="453"/>
      <c r="P74" s="453"/>
      <c r="Q74" s="495"/>
      <c r="R74" s="495"/>
      <c r="S74" s="419">
        <v>20.0</v>
      </c>
      <c r="T74" s="1562"/>
      <c r="U74" s="544"/>
      <c r="V74" s="1516"/>
      <c r="W74" s="1330"/>
      <c r="X74" s="1517" t="s">
        <v>11668</v>
      </c>
      <c r="Y74" s="796" t="s">
        <v>8976</v>
      </c>
      <c r="Z74" s="866"/>
      <c r="AA74" s="866"/>
      <c r="AB74" s="866"/>
      <c r="AC74" s="866"/>
      <c r="AD74" s="419" t="s">
        <v>11713</v>
      </c>
      <c r="AE74" s="453"/>
      <c r="AF74" s="419" t="s">
        <v>11714</v>
      </c>
      <c r="AG74" s="666" t="s">
        <v>11479</v>
      </c>
      <c r="AH74" s="419"/>
      <c r="AI74" s="419">
        <v>140.0</v>
      </c>
      <c r="AJ74" s="453"/>
      <c r="AK74" s="453"/>
      <c r="AL74" s="453"/>
      <c r="AM74" s="453"/>
      <c r="AN74" s="453"/>
      <c r="AO74" s="453"/>
      <c r="AP74" s="453"/>
      <c r="AQ74" s="453"/>
      <c r="AR74" s="453"/>
      <c r="AS74" s="419" t="s">
        <v>11715</v>
      </c>
      <c r="AT74" s="453"/>
      <c r="AU74" s="453"/>
      <c r="AV74" s="419" t="s">
        <v>11648</v>
      </c>
      <c r="AW74" s="453"/>
      <c r="AX74" s="453"/>
      <c r="AY74" s="1555"/>
      <c r="AZ74" s="453"/>
      <c r="BA74" s="453"/>
      <c r="BB74" s="453"/>
      <c r="BC74" s="453"/>
      <c r="BD74" s="453"/>
      <c r="BE74" s="453"/>
      <c r="BF74" s="453"/>
      <c r="BG74" s="453"/>
      <c r="BH74" s="453"/>
      <c r="BI74" s="453"/>
      <c r="BJ74" s="869">
        <v>8000.0</v>
      </c>
      <c r="BK74" s="869" t="s">
        <v>11649</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3"/>
      <c r="B75" s="853" t="s">
        <v>11716</v>
      </c>
      <c r="C75" s="1489" t="s">
        <v>11261</v>
      </c>
      <c r="D75" s="1490">
        <v>0.0</v>
      </c>
      <c r="E75" s="1513" t="s">
        <v>11717</v>
      </c>
      <c r="F75" s="453"/>
      <c r="G75" s="1561">
        <v>2.000223114087E12</v>
      </c>
      <c r="H75" s="796">
        <v>371.0</v>
      </c>
      <c r="I75" s="863">
        <v>0.7</v>
      </c>
      <c r="J75" s="874">
        <v>112.0</v>
      </c>
      <c r="K75" s="449" t="s">
        <v>11718</v>
      </c>
      <c r="L75" s="450" t="s">
        <v>11719</v>
      </c>
      <c r="M75" s="450" t="s">
        <v>11720</v>
      </c>
      <c r="N75" s="453"/>
      <c r="O75" s="453"/>
      <c r="P75" s="453"/>
      <c r="Q75" s="495"/>
      <c r="R75" s="495"/>
      <c r="S75" s="419">
        <v>20.0</v>
      </c>
      <c r="T75" s="1562"/>
      <c r="U75" s="544"/>
      <c r="V75" s="1516"/>
      <c r="W75" s="1330"/>
      <c r="X75" s="1517" t="s">
        <v>11644</v>
      </c>
      <c r="Y75" s="796" t="s">
        <v>8976</v>
      </c>
      <c r="Z75" s="866"/>
      <c r="AA75" s="866"/>
      <c r="AB75" s="866"/>
      <c r="AC75" s="866"/>
      <c r="AD75" s="419" t="s">
        <v>11721</v>
      </c>
      <c r="AE75" s="453"/>
      <c r="AF75" s="419" t="s">
        <v>11722</v>
      </c>
      <c r="AG75" s="666" t="s">
        <v>11479</v>
      </c>
      <c r="AH75" s="419"/>
      <c r="AI75" s="419">
        <v>140.0</v>
      </c>
      <c r="AJ75" s="453"/>
      <c r="AK75" s="453"/>
      <c r="AL75" s="453"/>
      <c r="AM75" s="453"/>
      <c r="AN75" s="453"/>
      <c r="AO75" s="453"/>
      <c r="AP75" s="453"/>
      <c r="AQ75" s="453"/>
      <c r="AR75" s="453"/>
      <c r="AS75" s="419" t="s">
        <v>11723</v>
      </c>
      <c r="AT75" s="453"/>
      <c r="AU75" s="453"/>
      <c r="AV75" s="419" t="s">
        <v>11648</v>
      </c>
      <c r="AW75" s="453"/>
      <c r="AX75" s="453"/>
      <c r="AY75" s="1555"/>
      <c r="AZ75" s="453"/>
      <c r="BA75" s="453"/>
      <c r="BB75" s="453"/>
      <c r="BC75" s="453"/>
      <c r="BD75" s="453"/>
      <c r="BE75" s="453"/>
      <c r="BF75" s="453"/>
      <c r="BG75" s="453"/>
      <c r="BH75" s="453"/>
      <c r="BI75" s="453"/>
      <c r="BJ75" s="869">
        <v>8000.0</v>
      </c>
      <c r="BK75" s="869" t="s">
        <v>11649</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3"/>
      <c r="B76" s="853" t="s">
        <v>11724</v>
      </c>
      <c r="C76" s="1489" t="s">
        <v>11261</v>
      </c>
      <c r="D76" s="1490">
        <v>0.0</v>
      </c>
      <c r="E76" s="1513" t="s">
        <v>11725</v>
      </c>
      <c r="F76" s="453"/>
      <c r="G76" s="1561">
        <v>2.000223114094E12</v>
      </c>
      <c r="H76" s="796">
        <v>371.0</v>
      </c>
      <c r="I76" s="863">
        <v>0.7</v>
      </c>
      <c r="J76" s="874">
        <v>112.0</v>
      </c>
      <c r="K76" s="449" t="s">
        <v>11726</v>
      </c>
      <c r="L76" s="450" t="s">
        <v>11727</v>
      </c>
      <c r="M76" s="450" t="s">
        <v>11728</v>
      </c>
      <c r="N76" s="453"/>
      <c r="O76" s="453"/>
      <c r="P76" s="453"/>
      <c r="Q76" s="495"/>
      <c r="R76" s="495"/>
      <c r="S76" s="419">
        <v>10.0</v>
      </c>
      <c r="T76" s="1562"/>
      <c r="U76" s="544"/>
      <c r="V76" s="1516"/>
      <c r="W76" s="1330"/>
      <c r="X76" s="1517" t="s">
        <v>11644</v>
      </c>
      <c r="Y76" s="796" t="s">
        <v>8976</v>
      </c>
      <c r="Z76" s="866"/>
      <c r="AA76" s="866"/>
      <c r="AB76" s="866"/>
      <c r="AC76" s="866"/>
      <c r="AD76" s="419" t="s">
        <v>11729</v>
      </c>
      <c r="AE76" s="453"/>
      <c r="AF76" s="522" t="s">
        <v>11730</v>
      </c>
      <c r="AG76" s="867" t="s">
        <v>11479</v>
      </c>
      <c r="AH76" s="419"/>
      <c r="AI76" s="419">
        <v>140.0</v>
      </c>
      <c r="AJ76" s="453"/>
      <c r="AK76" s="453"/>
      <c r="AL76" s="453"/>
      <c r="AM76" s="453"/>
      <c r="AN76" s="453"/>
      <c r="AO76" s="453"/>
      <c r="AP76" s="453"/>
      <c r="AQ76" s="453"/>
      <c r="AR76" s="453"/>
      <c r="AS76" s="419" t="s">
        <v>11731</v>
      </c>
      <c r="AT76" s="453"/>
      <c r="AU76" s="453"/>
      <c r="AV76" s="419" t="s">
        <v>11648</v>
      </c>
      <c r="AW76" s="453"/>
      <c r="AX76" s="453"/>
      <c r="AY76" s="1555"/>
      <c r="AZ76" s="453"/>
      <c r="BA76" s="453"/>
      <c r="BB76" s="453"/>
      <c r="BC76" s="453"/>
      <c r="BD76" s="453"/>
      <c r="BE76" s="453"/>
      <c r="BF76" s="453"/>
      <c r="BG76" s="453"/>
      <c r="BH76" s="453"/>
      <c r="BI76" s="453"/>
      <c r="BJ76" s="869">
        <v>8000.0</v>
      </c>
      <c r="BK76" s="869" t="s">
        <v>11649</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3"/>
      <c r="B77" s="853" t="s">
        <v>11732</v>
      </c>
      <c r="C77" s="1489" t="s">
        <v>11261</v>
      </c>
      <c r="D77" s="1490">
        <v>0.0</v>
      </c>
      <c r="E77" s="1513" t="s">
        <v>11733</v>
      </c>
      <c r="F77" s="453"/>
      <c r="G77" s="1561">
        <v>2.0002231141E12</v>
      </c>
      <c r="H77" s="796">
        <v>371.0</v>
      </c>
      <c r="I77" s="863">
        <v>0.7</v>
      </c>
      <c r="J77" s="874">
        <v>112.0</v>
      </c>
      <c r="K77" s="656" t="s">
        <v>11734</v>
      </c>
      <c r="L77" s="1274"/>
      <c r="M77" s="500" t="s">
        <v>11735</v>
      </c>
      <c r="N77" s="453"/>
      <c r="O77" s="453"/>
      <c r="P77" s="453"/>
      <c r="Q77" s="495"/>
      <c r="R77" s="495"/>
      <c r="S77" s="419">
        <v>10.0</v>
      </c>
      <c r="T77" s="1562"/>
      <c r="U77" s="544"/>
      <c r="V77" s="1516"/>
      <c r="W77" s="1330"/>
      <c r="X77" s="1517" t="s">
        <v>11644</v>
      </c>
      <c r="Y77" s="796" t="s">
        <v>8976</v>
      </c>
      <c r="Z77" s="866"/>
      <c r="AA77" s="866"/>
      <c r="AB77" s="866"/>
      <c r="AC77" s="866"/>
      <c r="AD77" s="522" t="s">
        <v>11736</v>
      </c>
      <c r="AE77" s="453"/>
      <c r="AF77" s="522" t="s">
        <v>11737</v>
      </c>
      <c r="AG77" s="867" t="s">
        <v>11479</v>
      </c>
      <c r="AH77" s="419"/>
      <c r="AI77" s="419">
        <v>140.0</v>
      </c>
      <c r="AJ77" s="453"/>
      <c r="AK77" s="453"/>
      <c r="AL77" s="453"/>
      <c r="AM77" s="453"/>
      <c r="AN77" s="453"/>
      <c r="AO77" s="453"/>
      <c r="AP77" s="453"/>
      <c r="AQ77" s="453"/>
      <c r="AR77" s="453"/>
      <c r="AS77" s="419" t="s">
        <v>11738</v>
      </c>
      <c r="AT77" s="453"/>
      <c r="AU77" s="453"/>
      <c r="AV77" s="419" t="s">
        <v>11648</v>
      </c>
      <c r="AW77" s="453"/>
      <c r="AX77" s="453"/>
      <c r="AY77" s="1555"/>
      <c r="AZ77" s="453"/>
      <c r="BA77" s="453"/>
      <c r="BB77" s="453"/>
      <c r="BC77" s="453"/>
      <c r="BD77" s="453"/>
      <c r="BE77" s="453"/>
      <c r="BF77" s="453"/>
      <c r="BG77" s="453"/>
      <c r="BH77" s="453"/>
      <c r="BI77" s="453"/>
      <c r="BJ77" s="869">
        <v>8000.0</v>
      </c>
      <c r="BK77" s="869" t="s">
        <v>11649</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3"/>
      <c r="B78" s="853" t="s">
        <v>11739</v>
      </c>
      <c r="C78" s="1489" t="s">
        <v>11261</v>
      </c>
      <c r="D78" s="1490">
        <v>0.0</v>
      </c>
      <c r="E78" s="1513" t="s">
        <v>11740</v>
      </c>
      <c r="F78" s="453"/>
      <c r="G78" s="1561">
        <v>2.000223114117E12</v>
      </c>
      <c r="H78" s="796">
        <v>371.0</v>
      </c>
      <c r="I78" s="863">
        <v>0.7</v>
      </c>
      <c r="J78" s="874">
        <v>112.0</v>
      </c>
      <c r="K78" s="656" t="s">
        <v>11741</v>
      </c>
      <c r="L78" s="1274"/>
      <c r="M78" s="500" t="s">
        <v>11742</v>
      </c>
      <c r="N78" s="453"/>
      <c r="O78" s="453"/>
      <c r="P78" s="453"/>
      <c r="Q78" s="495"/>
      <c r="R78" s="495"/>
      <c r="S78" s="419">
        <v>10.0</v>
      </c>
      <c r="T78" s="1562"/>
      <c r="U78" s="544"/>
      <c r="V78" s="1516"/>
      <c r="W78" s="1330"/>
      <c r="X78" s="1517" t="s">
        <v>11743</v>
      </c>
      <c r="Y78" s="796" t="s">
        <v>8976</v>
      </c>
      <c r="Z78" s="866"/>
      <c r="AA78" s="866"/>
      <c r="AB78" s="866"/>
      <c r="AC78" s="866"/>
      <c r="AD78" s="522" t="s">
        <v>11744</v>
      </c>
      <c r="AE78" s="453"/>
      <c r="AF78" s="522" t="s">
        <v>11745</v>
      </c>
      <c r="AG78" s="867" t="s">
        <v>11479</v>
      </c>
      <c r="AH78" s="419"/>
      <c r="AI78" s="419">
        <v>140.0</v>
      </c>
      <c r="AJ78" s="453"/>
      <c r="AK78" s="453"/>
      <c r="AL78" s="453"/>
      <c r="AM78" s="453"/>
      <c r="AN78" s="453"/>
      <c r="AO78" s="453"/>
      <c r="AP78" s="453"/>
      <c r="AQ78" s="453"/>
      <c r="AR78" s="453"/>
      <c r="AS78" s="419" t="s">
        <v>11746</v>
      </c>
      <c r="AT78" s="453"/>
      <c r="AU78" s="453"/>
      <c r="AV78" s="419" t="s">
        <v>11648</v>
      </c>
      <c r="AW78" s="453"/>
      <c r="AX78" s="453"/>
      <c r="AY78" s="1555"/>
      <c r="AZ78" s="453"/>
      <c r="BA78" s="453"/>
      <c r="BB78" s="453"/>
      <c r="BC78" s="453"/>
      <c r="BD78" s="453"/>
      <c r="BE78" s="453"/>
      <c r="BF78" s="453"/>
      <c r="BG78" s="453"/>
      <c r="BH78" s="453"/>
      <c r="BI78" s="453"/>
      <c r="BJ78" s="869">
        <v>8000.0</v>
      </c>
      <c r="BK78" s="869" t="s">
        <v>11649</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3"/>
      <c r="B79" s="853" t="s">
        <v>11747</v>
      </c>
      <c r="C79" s="1489" t="s">
        <v>11261</v>
      </c>
      <c r="D79" s="1490">
        <v>0.0</v>
      </c>
      <c r="E79" s="1513" t="s">
        <v>11748</v>
      </c>
      <c r="F79" s="453"/>
      <c r="G79" s="1561">
        <v>2.000223114124E12</v>
      </c>
      <c r="H79" s="796">
        <v>349.0</v>
      </c>
      <c r="I79" s="863">
        <v>0.7</v>
      </c>
      <c r="J79" s="874">
        <v>105.0</v>
      </c>
      <c r="K79" s="656" t="s">
        <v>11749</v>
      </c>
      <c r="L79" s="1274"/>
      <c r="M79" s="500" t="s">
        <v>11750</v>
      </c>
      <c r="N79" s="453"/>
      <c r="O79" s="453"/>
      <c r="P79" s="453"/>
      <c r="Q79" s="495"/>
      <c r="R79" s="495"/>
      <c r="S79" s="419">
        <v>20.0</v>
      </c>
      <c r="T79" s="1562"/>
      <c r="U79" s="544"/>
      <c r="V79" s="1516"/>
      <c r="W79" s="1330"/>
      <c r="X79" s="1517" t="s">
        <v>11743</v>
      </c>
      <c r="Y79" s="796" t="s">
        <v>8976</v>
      </c>
      <c r="Z79" s="866"/>
      <c r="AA79" s="866"/>
      <c r="AB79" s="866"/>
      <c r="AC79" s="866"/>
      <c r="AD79" s="522" t="s">
        <v>11751</v>
      </c>
      <c r="AE79" s="522" t="s">
        <v>11752</v>
      </c>
      <c r="AF79" s="522" t="s">
        <v>11753</v>
      </c>
      <c r="AG79" s="867" t="s">
        <v>11479</v>
      </c>
      <c r="AH79" s="419"/>
      <c r="AI79" s="419">
        <v>140.0</v>
      </c>
      <c r="AJ79" s="453"/>
      <c r="AK79" s="453"/>
      <c r="AL79" s="453"/>
      <c r="AM79" s="453"/>
      <c r="AN79" s="453"/>
      <c r="AO79" s="481"/>
      <c r="AP79" s="419">
        <v>20.0</v>
      </c>
      <c r="AQ79" s="419">
        <v>4.0</v>
      </c>
      <c r="AR79" s="419">
        <v>15.0</v>
      </c>
      <c r="AS79" s="419" t="s">
        <v>11754</v>
      </c>
      <c r="AT79" s="419" t="s">
        <v>212</v>
      </c>
      <c r="AU79" s="453"/>
      <c r="AV79" s="419" t="s">
        <v>11754</v>
      </c>
      <c r="AW79" s="453"/>
      <c r="AX79" s="419" t="s">
        <v>11755</v>
      </c>
      <c r="AY79" s="1555"/>
      <c r="AZ79" s="453"/>
      <c r="BA79" s="453"/>
      <c r="BB79" s="453"/>
      <c r="BC79" s="453"/>
      <c r="BD79" s="453"/>
      <c r="BE79" s="453"/>
      <c r="BF79" s="453"/>
      <c r="BG79" s="453"/>
      <c r="BH79" s="453"/>
      <c r="BI79" s="453"/>
      <c r="BJ79" s="869">
        <v>800.0</v>
      </c>
      <c r="BK79" s="869" t="s">
        <v>11756</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3"/>
      <c r="B80" s="853" t="s">
        <v>11757</v>
      </c>
      <c r="C80" s="1489" t="s">
        <v>11261</v>
      </c>
      <c r="D80" s="1490">
        <v>0.0</v>
      </c>
      <c r="E80" s="1563" t="s">
        <v>11758</v>
      </c>
      <c r="F80" s="453"/>
      <c r="G80" s="1558">
        <v>2.02886523864E12</v>
      </c>
      <c r="H80" s="796">
        <v>371.0</v>
      </c>
      <c r="I80" s="863">
        <v>0.7</v>
      </c>
      <c r="J80" s="874">
        <v>112.0</v>
      </c>
      <c r="K80" s="656" t="s">
        <v>11759</v>
      </c>
      <c r="L80" s="1274"/>
      <c r="M80" s="500" t="s">
        <v>11760</v>
      </c>
      <c r="N80" s="453"/>
      <c r="O80" s="453"/>
      <c r="P80" s="453"/>
      <c r="Q80" s="495"/>
      <c r="R80" s="495"/>
      <c r="S80" s="419">
        <v>10.0</v>
      </c>
      <c r="T80" s="1562"/>
      <c r="U80" s="414">
        <v>90.0</v>
      </c>
      <c r="V80" s="1516"/>
      <c r="W80" s="1516"/>
      <c r="X80" s="796" t="s">
        <v>11668</v>
      </c>
      <c r="Y80" s="796" t="s">
        <v>9182</v>
      </c>
      <c r="Z80" s="684"/>
      <c r="AA80" s="684"/>
      <c r="AB80" s="684"/>
      <c r="AC80" s="684"/>
      <c r="AD80" s="419" t="s">
        <v>11761</v>
      </c>
      <c r="AE80" s="419" t="s">
        <v>11762</v>
      </c>
      <c r="AF80" s="419" t="s">
        <v>11763</v>
      </c>
      <c r="AG80" s="453"/>
      <c r="AH80" s="419"/>
      <c r="AI80" s="419">
        <v>200.0</v>
      </c>
      <c r="AJ80" s="453"/>
      <c r="AK80" s="453"/>
      <c r="AL80" s="453"/>
      <c r="AM80" s="453"/>
      <c r="AN80" s="453"/>
      <c r="AO80" s="481"/>
      <c r="AP80" s="419">
        <v>20.0</v>
      </c>
      <c r="AQ80" s="419">
        <v>4.0</v>
      </c>
      <c r="AR80" s="419">
        <v>15.0</v>
      </c>
      <c r="AS80" s="869" t="s">
        <v>11764</v>
      </c>
      <c r="AT80" s="869" t="s">
        <v>212</v>
      </c>
      <c r="AU80" s="684"/>
      <c r="AV80" s="869" t="s">
        <v>11754</v>
      </c>
      <c r="AW80" s="684"/>
      <c r="AX80" s="869" t="s">
        <v>11755</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3"/>
      <c r="B81" s="895" t="s">
        <v>11765</v>
      </c>
      <c r="C81" s="1489" t="s">
        <v>11261</v>
      </c>
      <c r="D81" s="1490">
        <v>0.0</v>
      </c>
      <c r="E81" s="1563" t="s">
        <v>11766</v>
      </c>
      <c r="F81" s="685"/>
      <c r="G81" s="1564">
        <v>2.028865238657E12</v>
      </c>
      <c r="H81" s="796">
        <v>371.0</v>
      </c>
      <c r="I81" s="863">
        <v>0.7</v>
      </c>
      <c r="J81" s="874">
        <v>112.0</v>
      </c>
      <c r="K81" s="656" t="s">
        <v>11767</v>
      </c>
      <c r="L81" s="1274"/>
      <c r="M81" s="500" t="s">
        <v>11760</v>
      </c>
      <c r="N81" s="685"/>
      <c r="O81" s="685"/>
      <c r="P81" s="685"/>
      <c r="Q81" s="685"/>
      <c r="R81" s="685"/>
      <c r="S81" s="869">
        <v>10.0</v>
      </c>
      <c r="T81" s="1562"/>
      <c r="U81" s="414">
        <v>90.0</v>
      </c>
      <c r="V81" s="1516"/>
      <c r="W81" s="1516"/>
      <c r="X81" s="796" t="s">
        <v>11668</v>
      </c>
      <c r="Y81" s="796" t="s">
        <v>8976</v>
      </c>
      <c r="Z81" s="684"/>
      <c r="AA81" s="684"/>
      <c r="AB81" s="684"/>
      <c r="AC81" s="684"/>
      <c r="AD81" s="419" t="s">
        <v>11768</v>
      </c>
      <c r="AE81" s="419" t="s">
        <v>11769</v>
      </c>
      <c r="AF81" s="419" t="s">
        <v>11770</v>
      </c>
      <c r="AG81" s="453"/>
      <c r="AH81" s="419"/>
      <c r="AI81" s="419">
        <v>200.0</v>
      </c>
      <c r="AJ81" s="453"/>
      <c r="AK81" s="453"/>
      <c r="AL81" s="453"/>
      <c r="AM81" s="453"/>
      <c r="AN81" s="453"/>
      <c r="AO81" s="481"/>
      <c r="AP81" s="419">
        <v>20.0</v>
      </c>
      <c r="AQ81" s="419">
        <v>4.0</v>
      </c>
      <c r="AR81" s="419">
        <v>15.0</v>
      </c>
      <c r="AS81" s="869" t="s">
        <v>11771</v>
      </c>
      <c r="AT81" s="869" t="s">
        <v>212</v>
      </c>
      <c r="AU81" s="684"/>
      <c r="AV81" s="869" t="s">
        <v>11754</v>
      </c>
      <c r="AW81" s="684"/>
      <c r="AX81" s="869" t="s">
        <v>11755</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3"/>
      <c r="B82" s="895" t="s">
        <v>11772</v>
      </c>
      <c r="C82" s="1489" t="s">
        <v>11261</v>
      </c>
      <c r="D82" s="1490">
        <v>0.0</v>
      </c>
      <c r="E82" s="1563" t="s">
        <v>11773</v>
      </c>
      <c r="F82" s="685"/>
      <c r="G82" s="1564">
        <v>2.028865238664E12</v>
      </c>
      <c r="H82" s="796">
        <v>371.0</v>
      </c>
      <c r="I82" s="863">
        <v>0.7</v>
      </c>
      <c r="J82" s="874">
        <v>112.0</v>
      </c>
      <c r="K82" s="656" t="s">
        <v>11774</v>
      </c>
      <c r="L82" s="1274"/>
      <c r="M82" s="500" t="s">
        <v>11760</v>
      </c>
      <c r="N82" s="684"/>
      <c r="O82" s="684"/>
      <c r="P82" s="684"/>
      <c r="Q82" s="684"/>
      <c r="R82" s="684"/>
      <c r="S82" s="869">
        <v>10.0</v>
      </c>
      <c r="T82" s="453"/>
      <c r="U82" s="414">
        <v>32.0</v>
      </c>
      <c r="V82" s="1516"/>
      <c r="W82" s="1516"/>
      <c r="X82" s="796" t="s">
        <v>11668</v>
      </c>
      <c r="Y82" s="796" t="s">
        <v>8976</v>
      </c>
      <c r="Z82" s="684"/>
      <c r="AA82" s="684"/>
      <c r="AB82" s="684"/>
      <c r="AC82" s="1565"/>
      <c r="AD82" s="419" t="s">
        <v>11775</v>
      </c>
      <c r="AE82" s="419" t="s">
        <v>11776</v>
      </c>
      <c r="AF82" s="419" t="s">
        <v>11777</v>
      </c>
      <c r="AG82" s="453"/>
      <c r="AH82" s="419"/>
      <c r="AI82" s="419">
        <v>200.0</v>
      </c>
      <c r="AJ82" s="453"/>
      <c r="AK82" s="453"/>
      <c r="AL82" s="453"/>
      <c r="AM82" s="453"/>
      <c r="AN82" s="453"/>
      <c r="AO82" s="481"/>
      <c r="AP82" s="419">
        <v>20.0</v>
      </c>
      <c r="AQ82" s="419">
        <v>4.0</v>
      </c>
      <c r="AR82" s="419">
        <v>15.0</v>
      </c>
      <c r="AS82" s="869" t="s">
        <v>11778</v>
      </c>
      <c r="AT82" s="869" t="s">
        <v>212</v>
      </c>
      <c r="AU82" s="684"/>
      <c r="AV82" s="869" t="s">
        <v>11754</v>
      </c>
      <c r="AW82" s="684"/>
      <c r="AX82" s="869" t="s">
        <v>11755</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3"/>
      <c r="B83" s="895" t="s">
        <v>11779</v>
      </c>
      <c r="C83" s="1489" t="s">
        <v>11261</v>
      </c>
      <c r="D83" s="1490">
        <v>0.0</v>
      </c>
      <c r="E83" s="1563" t="s">
        <v>11780</v>
      </c>
      <c r="F83" s="685"/>
      <c r="G83" s="1564">
        <v>2.028865238671E12</v>
      </c>
      <c r="H83" s="796">
        <v>371.0</v>
      </c>
      <c r="I83" s="863">
        <v>0.7</v>
      </c>
      <c r="J83" s="874">
        <v>112.0</v>
      </c>
      <c r="K83" s="656" t="s">
        <v>11781</v>
      </c>
      <c r="L83" s="1274"/>
      <c r="M83" s="500" t="s">
        <v>11760</v>
      </c>
      <c r="N83" s="685"/>
      <c r="O83" s="685"/>
      <c r="P83" s="685"/>
      <c r="Q83" s="685"/>
      <c r="R83" s="685"/>
      <c r="S83" s="869">
        <v>10.0</v>
      </c>
      <c r="T83" s="453"/>
      <c r="U83" s="414">
        <v>100.0</v>
      </c>
      <c r="V83" s="1516"/>
      <c r="W83" s="1516"/>
      <c r="X83" s="796" t="s">
        <v>11668</v>
      </c>
      <c r="Y83" s="796" t="s">
        <v>8976</v>
      </c>
      <c r="Z83" s="684"/>
      <c r="AA83" s="684"/>
      <c r="AB83" s="684"/>
      <c r="AC83" s="1565"/>
      <c r="AD83" s="419" t="s">
        <v>11782</v>
      </c>
      <c r="AE83" s="419" t="s">
        <v>11783</v>
      </c>
      <c r="AF83" s="419" t="s">
        <v>11784</v>
      </c>
      <c r="AG83" s="453"/>
      <c r="AH83" s="419"/>
      <c r="AI83" s="419">
        <v>200.0</v>
      </c>
      <c r="AJ83" s="453"/>
      <c r="AK83" s="453"/>
      <c r="AL83" s="453"/>
      <c r="AM83" s="453"/>
      <c r="AN83" s="453"/>
      <c r="AO83" s="481"/>
      <c r="AP83" s="419">
        <v>20.0</v>
      </c>
      <c r="AQ83" s="419">
        <v>4.0</v>
      </c>
      <c r="AR83" s="419">
        <v>15.0</v>
      </c>
      <c r="AS83" s="869" t="s">
        <v>11785</v>
      </c>
      <c r="AT83" s="869" t="s">
        <v>212</v>
      </c>
      <c r="AU83" s="684"/>
      <c r="AV83" s="869" t="s">
        <v>11754</v>
      </c>
      <c r="AW83" s="684"/>
      <c r="AX83" s="869" t="s">
        <v>11755</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3"/>
      <c r="B84" s="895" t="s">
        <v>11786</v>
      </c>
      <c r="C84" s="1489" t="s">
        <v>11261</v>
      </c>
      <c r="D84" s="1490">
        <v>0.0</v>
      </c>
      <c r="E84" s="1563" t="s">
        <v>11787</v>
      </c>
      <c r="F84" s="685"/>
      <c r="G84" s="1564">
        <v>2.028865238688E12</v>
      </c>
      <c r="H84" s="796">
        <v>371.0</v>
      </c>
      <c r="I84" s="863">
        <v>0.7</v>
      </c>
      <c r="J84" s="874">
        <v>112.0</v>
      </c>
      <c r="K84" s="656" t="s">
        <v>11788</v>
      </c>
      <c r="L84" s="1274"/>
      <c r="M84" s="500" t="s">
        <v>11760</v>
      </c>
      <c r="N84" s="685"/>
      <c r="O84" s="685"/>
      <c r="P84" s="685"/>
      <c r="Q84" s="685"/>
      <c r="R84" s="685"/>
      <c r="S84" s="869">
        <v>10.0</v>
      </c>
      <c r="T84" s="453"/>
      <c r="U84" s="414">
        <v>34.0</v>
      </c>
      <c r="V84" s="1516"/>
      <c r="W84" s="1516"/>
      <c r="X84" s="796" t="s">
        <v>11668</v>
      </c>
      <c r="Y84" s="796" t="s">
        <v>8976</v>
      </c>
      <c r="Z84" s="684"/>
      <c r="AA84" s="684"/>
      <c r="AB84" s="684"/>
      <c r="AC84" s="1565"/>
      <c r="AD84" s="419" t="s">
        <v>11789</v>
      </c>
      <c r="AE84" s="419" t="s">
        <v>11790</v>
      </c>
      <c r="AF84" s="419" t="s">
        <v>11791</v>
      </c>
      <c r="AG84" s="453"/>
      <c r="AH84" s="419"/>
      <c r="AI84" s="419">
        <v>200.0</v>
      </c>
      <c r="AJ84" s="453"/>
      <c r="AK84" s="453"/>
      <c r="AL84" s="453"/>
      <c r="AM84" s="453"/>
      <c r="AN84" s="453"/>
      <c r="AO84" s="481"/>
      <c r="AP84" s="419">
        <v>20.0</v>
      </c>
      <c r="AQ84" s="419">
        <v>4.0</v>
      </c>
      <c r="AR84" s="419">
        <v>15.0</v>
      </c>
      <c r="AS84" s="869" t="s">
        <v>11792</v>
      </c>
      <c r="AT84" s="869" t="s">
        <v>212</v>
      </c>
      <c r="AU84" s="684"/>
      <c r="AV84" s="869" t="s">
        <v>11754</v>
      </c>
      <c r="AW84" s="684"/>
      <c r="AX84" s="869" t="s">
        <v>11755</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3"/>
      <c r="B85" s="895" t="s">
        <v>11793</v>
      </c>
      <c r="C85" s="1489" t="s">
        <v>11261</v>
      </c>
      <c r="D85" s="1490">
        <v>0.0</v>
      </c>
      <c r="E85" s="1563" t="s">
        <v>11794</v>
      </c>
      <c r="F85" s="685"/>
      <c r="G85" s="1564">
        <v>2.028865238695E12</v>
      </c>
      <c r="H85" s="796">
        <v>371.0</v>
      </c>
      <c r="I85" s="863">
        <v>0.7</v>
      </c>
      <c r="J85" s="874">
        <v>112.0</v>
      </c>
      <c r="K85" s="656" t="s">
        <v>11795</v>
      </c>
      <c r="L85" s="1274"/>
      <c r="M85" s="500" t="s">
        <v>11760</v>
      </c>
      <c r="N85" s="685"/>
      <c r="O85" s="685"/>
      <c r="P85" s="685"/>
      <c r="Q85" s="685"/>
      <c r="R85" s="685"/>
      <c r="S85" s="869">
        <v>10.0</v>
      </c>
      <c r="T85" s="453"/>
      <c r="U85" s="414">
        <v>39.0</v>
      </c>
      <c r="V85" s="1516"/>
      <c r="W85" s="1516"/>
      <c r="X85" s="897" t="s">
        <v>11796</v>
      </c>
      <c r="Y85" s="897" t="s">
        <v>11796</v>
      </c>
      <c r="Z85" s="897" t="s">
        <v>11796</v>
      </c>
      <c r="AA85" s="897" t="s">
        <v>11796</v>
      </c>
      <c r="AB85" s="897" t="s">
        <v>11796</v>
      </c>
      <c r="AC85" s="897" t="s">
        <v>11796</v>
      </c>
      <c r="AD85" s="869" t="s">
        <v>11797</v>
      </c>
      <c r="AE85" s="869" t="s">
        <v>11798</v>
      </c>
      <c r="AF85" s="869" t="s">
        <v>11799</v>
      </c>
      <c r="AG85" s="684"/>
      <c r="AH85" s="869"/>
      <c r="AI85" s="869">
        <v>180.0</v>
      </c>
      <c r="AJ85" s="685"/>
      <c r="AK85" s="685"/>
      <c r="AL85" s="685"/>
      <c r="AM85" s="685"/>
      <c r="AN85" s="685"/>
      <c r="AO85" s="684"/>
      <c r="AP85" s="869">
        <v>18.0</v>
      </c>
      <c r="AQ85" s="869">
        <v>3.5</v>
      </c>
      <c r="AR85" s="869">
        <v>150.0</v>
      </c>
      <c r="AS85" s="869" t="s">
        <v>11800</v>
      </c>
      <c r="AT85" s="869" t="s">
        <v>212</v>
      </c>
      <c r="AU85" s="869" t="s">
        <v>11801</v>
      </c>
      <c r="AV85" s="869" t="s">
        <v>11802</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3"/>
      <c r="B86" s="895" t="s">
        <v>11803</v>
      </c>
      <c r="C86" s="1489" t="s">
        <v>11261</v>
      </c>
      <c r="D86" s="1490">
        <v>0.0</v>
      </c>
      <c r="E86" s="1563" t="s">
        <v>11804</v>
      </c>
      <c r="F86" s="684"/>
      <c r="G86" s="1566">
        <v>2.037251297635E12</v>
      </c>
      <c r="H86" s="897">
        <v>600.0</v>
      </c>
      <c r="I86" s="863">
        <v>0.7</v>
      </c>
      <c r="J86" s="874">
        <v>180.0</v>
      </c>
      <c r="K86" s="656" t="s">
        <v>11805</v>
      </c>
      <c r="L86" s="1274"/>
      <c r="M86" s="500" t="s">
        <v>11806</v>
      </c>
      <c r="N86" s="684"/>
      <c r="O86" s="684"/>
      <c r="P86" s="684"/>
      <c r="Q86" s="684"/>
      <c r="R86" s="684"/>
      <c r="S86" s="684"/>
      <c r="T86" s="453"/>
      <c r="U86" s="414">
        <v>43.0</v>
      </c>
      <c r="V86" s="684"/>
      <c r="W86" s="684"/>
      <c r="X86" s="684"/>
      <c r="Y86" s="684"/>
      <c r="Z86" s="684"/>
      <c r="AA86" s="684"/>
      <c r="AB86" s="900"/>
      <c r="AC86" s="1567"/>
      <c r="AD86" s="1568" t="s">
        <v>11807</v>
      </c>
      <c r="AE86" s="869" t="s">
        <v>11808</v>
      </c>
      <c r="AF86" s="1568" t="s">
        <v>11807</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3"/>
      <c r="B87" s="1038" t="s">
        <v>11809</v>
      </c>
      <c r="C87" s="1489" t="s">
        <v>11261</v>
      </c>
      <c r="D87" s="1490">
        <v>0.0</v>
      </c>
      <c r="E87" s="1534" t="s">
        <v>11810</v>
      </c>
      <c r="F87" s="1020"/>
      <c r="G87" s="1015">
        <v>2.000524742408E12</v>
      </c>
      <c r="H87" s="1009">
        <v>741.0</v>
      </c>
      <c r="I87" s="863">
        <v>0.5</v>
      </c>
      <c r="J87" s="874">
        <v>371.0</v>
      </c>
      <c r="K87" s="1500"/>
      <c r="L87" s="1500"/>
      <c r="M87" s="1500"/>
      <c r="N87" s="1018"/>
      <c r="O87" s="1018"/>
      <c r="P87" s="1051">
        <v>1.5829047E7</v>
      </c>
      <c r="Q87" s="1009" t="s">
        <v>11811</v>
      </c>
      <c r="R87" s="1546"/>
      <c r="S87" s="1009">
        <v>50.0</v>
      </c>
      <c r="T87" s="1075"/>
      <c r="U87" s="1009" t="s">
        <v>11812</v>
      </c>
      <c r="V87" s="1547" t="s">
        <v>11294</v>
      </c>
      <c r="W87" s="1547" t="s">
        <v>10408</v>
      </c>
      <c r="X87" s="1009" t="s">
        <v>11813</v>
      </c>
      <c r="Y87" s="1548">
        <v>0.2</v>
      </c>
      <c r="Z87" s="1009" t="s">
        <v>8993</v>
      </c>
      <c r="AA87" s="1009" t="s">
        <v>8976</v>
      </c>
      <c r="AB87" s="1010" t="s">
        <v>11814</v>
      </c>
      <c r="AC87" s="1011" t="s">
        <v>8993</v>
      </c>
      <c r="AD87" s="1549"/>
      <c r="AE87" s="1011" t="s">
        <v>11815</v>
      </c>
      <c r="AF87" s="1011" t="s">
        <v>11478</v>
      </c>
      <c r="AG87" s="1011" t="s">
        <v>11816</v>
      </c>
      <c r="AH87" s="1015"/>
      <c r="AI87" s="1015" t="s">
        <v>11817</v>
      </c>
      <c r="AJ87" s="1018"/>
      <c r="AK87" s="1015" t="s">
        <v>11818</v>
      </c>
      <c r="AL87" s="1053" t="s">
        <v>10166</v>
      </c>
      <c r="AM87" s="1015">
        <v>60.0</v>
      </c>
      <c r="AN87" s="1015">
        <v>110.0</v>
      </c>
      <c r="AO87" s="1015">
        <v>50.0</v>
      </c>
      <c r="AP87" s="1015">
        <v>120.0</v>
      </c>
      <c r="AQ87" s="1016" t="s">
        <v>6666</v>
      </c>
      <c r="AR87" s="1017" t="s">
        <v>6693</v>
      </c>
      <c r="AS87" s="1017">
        <v>78.0</v>
      </c>
      <c r="AT87" s="1015">
        <v>110.0</v>
      </c>
      <c r="AU87" s="1015">
        <v>50.0</v>
      </c>
      <c r="AV87" s="1015">
        <v>120.0</v>
      </c>
      <c r="AW87" s="1015" t="s">
        <v>11480</v>
      </c>
      <c r="AX87" s="1015" t="s">
        <v>2253</v>
      </c>
      <c r="AY87" s="1018"/>
      <c r="AZ87" s="1015" t="s">
        <v>11480</v>
      </c>
      <c r="BA87" s="1018"/>
      <c r="BB87" s="1019"/>
      <c r="BC87" s="1020"/>
      <c r="BD87" s="1019"/>
      <c r="BE87" s="1011">
        <v>0.1275</v>
      </c>
      <c r="BF87" s="1019"/>
      <c r="BG87" s="1019"/>
      <c r="BH87" s="1019"/>
      <c r="BI87" s="1019"/>
      <c r="BJ87" s="1018"/>
      <c r="BK87" s="1019"/>
      <c r="BL87" s="1019"/>
      <c r="BM87" s="1019"/>
      <c r="BN87" s="1019"/>
      <c r="BO87" s="1019"/>
      <c r="BP87" s="1019"/>
      <c r="BQ87" s="1019"/>
      <c r="BR87" s="1019"/>
      <c r="BS87" s="1019"/>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3"/>
      <c r="B88" s="1038" t="s">
        <v>11819</v>
      </c>
      <c r="C88" s="1489" t="s">
        <v>11261</v>
      </c>
      <c r="D88" s="1490">
        <v>0.0</v>
      </c>
      <c r="E88" s="1534" t="s">
        <v>11820</v>
      </c>
      <c r="F88" s="1020"/>
      <c r="G88" s="1015">
        <v>2.00052474246E12</v>
      </c>
      <c r="H88" s="1009">
        <v>752.0</v>
      </c>
      <c r="I88" s="863">
        <v>0.5</v>
      </c>
      <c r="J88" s="874">
        <v>376.0</v>
      </c>
      <c r="K88" s="866"/>
      <c r="L88" s="866"/>
      <c r="M88" s="866"/>
      <c r="N88" s="1018"/>
      <c r="O88" s="1018"/>
      <c r="P88" s="1051">
        <v>1.5829048E7</v>
      </c>
      <c r="Q88" s="1009">
        <v>2.000524742439E12</v>
      </c>
      <c r="R88" s="1546"/>
      <c r="S88" s="1009">
        <v>50.0</v>
      </c>
      <c r="T88" s="1075"/>
      <c r="U88" s="1009" t="s">
        <v>11821</v>
      </c>
      <c r="V88" s="1547" t="s">
        <v>10821</v>
      </c>
      <c r="W88" s="1547" t="s">
        <v>10388</v>
      </c>
      <c r="X88" s="1009" t="s">
        <v>11822</v>
      </c>
      <c r="Y88" s="1548">
        <v>0.18</v>
      </c>
      <c r="Z88" s="1009" t="s">
        <v>8993</v>
      </c>
      <c r="AA88" s="1009" t="s">
        <v>8976</v>
      </c>
      <c r="AB88" s="1010" t="s">
        <v>11814</v>
      </c>
      <c r="AC88" s="1011" t="s">
        <v>8993</v>
      </c>
      <c r="AD88" s="1549"/>
      <c r="AE88" s="1011" t="s">
        <v>11823</v>
      </c>
      <c r="AF88" s="1011" t="s">
        <v>11478</v>
      </c>
      <c r="AG88" s="1011" t="s">
        <v>11824</v>
      </c>
      <c r="AH88" s="1015"/>
      <c r="AI88" s="1015" t="s">
        <v>11825</v>
      </c>
      <c r="AJ88" s="1018"/>
      <c r="AK88" s="1015" t="s">
        <v>11826</v>
      </c>
      <c r="AL88" s="1053" t="s">
        <v>10166</v>
      </c>
      <c r="AM88" s="1015">
        <v>74.0</v>
      </c>
      <c r="AN88" s="1015">
        <v>110.0</v>
      </c>
      <c r="AO88" s="1015">
        <v>50.0</v>
      </c>
      <c r="AP88" s="1015">
        <v>120.0</v>
      </c>
      <c r="AQ88" s="1016" t="s">
        <v>6666</v>
      </c>
      <c r="AR88" s="1017" t="s">
        <v>6693</v>
      </c>
      <c r="AS88" s="1017">
        <v>86.0</v>
      </c>
      <c r="AT88" s="1015">
        <v>110.0</v>
      </c>
      <c r="AU88" s="1015">
        <v>50.0</v>
      </c>
      <c r="AV88" s="1015">
        <v>120.0</v>
      </c>
      <c r="AW88" s="1015" t="s">
        <v>11488</v>
      </c>
      <c r="AX88" s="1015" t="s">
        <v>2253</v>
      </c>
      <c r="AY88" s="1018"/>
      <c r="AZ88" s="1015" t="s">
        <v>11488</v>
      </c>
      <c r="BA88" s="1018"/>
      <c r="BB88" s="1019"/>
      <c r="BC88" s="1020"/>
      <c r="BD88" s="1019"/>
      <c r="BE88" s="1011">
        <v>0.1275</v>
      </c>
      <c r="BF88" s="1019"/>
      <c r="BG88" s="1019"/>
      <c r="BH88" s="1019"/>
      <c r="BI88" s="1019"/>
      <c r="BJ88" s="1018"/>
      <c r="BK88" s="1019"/>
      <c r="BL88" s="1019"/>
      <c r="BM88" s="1019"/>
      <c r="BN88" s="1019"/>
      <c r="BO88" s="1019"/>
      <c r="BP88" s="1019"/>
      <c r="BQ88" s="1019"/>
      <c r="BR88" s="1019"/>
      <c r="BS88" s="1019"/>
      <c r="BT88" s="1024">
        <v>13.0</v>
      </c>
      <c r="BU88" s="1024"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3"/>
      <c r="B89" s="1038" t="s">
        <v>11827</v>
      </c>
      <c r="C89" s="1489" t="s">
        <v>11261</v>
      </c>
      <c r="D89" s="1490">
        <v>0.0</v>
      </c>
      <c r="E89" s="1534" t="s">
        <v>11828</v>
      </c>
      <c r="F89" s="1020"/>
      <c r="G89" s="1015">
        <v>2.000524742415E12</v>
      </c>
      <c r="H89" s="1009">
        <v>741.0</v>
      </c>
      <c r="I89" s="863">
        <v>0.5</v>
      </c>
      <c r="J89" s="874">
        <v>371.0</v>
      </c>
      <c r="K89" s="866"/>
      <c r="L89" s="866"/>
      <c r="M89" s="866"/>
      <c r="N89" s="1018"/>
      <c r="O89" s="1018"/>
      <c r="P89" s="1051">
        <v>1.5829052E7</v>
      </c>
      <c r="Q89" s="1009">
        <v>2.000524742392E12</v>
      </c>
      <c r="R89" s="1546"/>
      <c r="S89" s="1009">
        <v>50.0</v>
      </c>
      <c r="T89" s="1075"/>
      <c r="U89" s="1009" t="s">
        <v>11812</v>
      </c>
      <c r="V89" s="1547" t="s">
        <v>11294</v>
      </c>
      <c r="W89" s="1547" t="s">
        <v>10418</v>
      </c>
      <c r="X89" s="1009" t="s">
        <v>11813</v>
      </c>
      <c r="Y89" s="1548">
        <v>0.2</v>
      </c>
      <c r="Z89" s="1009" t="s">
        <v>8993</v>
      </c>
      <c r="AA89" s="1009" t="s">
        <v>8976</v>
      </c>
      <c r="AB89" s="1010" t="s">
        <v>11814</v>
      </c>
      <c r="AC89" s="1011" t="s">
        <v>8993</v>
      </c>
      <c r="AD89" s="1549"/>
      <c r="AE89" s="1011" t="s">
        <v>11815</v>
      </c>
      <c r="AF89" s="1011" t="s">
        <v>11478</v>
      </c>
      <c r="AG89" s="1011" t="s">
        <v>11816</v>
      </c>
      <c r="AH89" s="1015"/>
      <c r="AI89" s="1015" t="s">
        <v>11817</v>
      </c>
      <c r="AJ89" s="1018"/>
      <c r="AK89" s="1015" t="s">
        <v>11818</v>
      </c>
      <c r="AL89" s="1053" t="s">
        <v>10166</v>
      </c>
      <c r="AM89" s="1015">
        <v>60.0</v>
      </c>
      <c r="AN89" s="1015">
        <v>110.0</v>
      </c>
      <c r="AO89" s="1015">
        <v>50.0</v>
      </c>
      <c r="AP89" s="1015">
        <v>120.0</v>
      </c>
      <c r="AQ89" s="1016" t="s">
        <v>6678</v>
      </c>
      <c r="AR89" s="1017" t="s">
        <v>6693</v>
      </c>
      <c r="AS89" s="1017">
        <v>78.0</v>
      </c>
      <c r="AT89" s="1015">
        <v>110.0</v>
      </c>
      <c r="AU89" s="1015">
        <v>50.0</v>
      </c>
      <c r="AV89" s="1015">
        <v>120.0</v>
      </c>
      <c r="AW89" s="1015" t="s">
        <v>11495</v>
      </c>
      <c r="AX89" s="1015" t="s">
        <v>2282</v>
      </c>
      <c r="AY89" s="1018"/>
      <c r="AZ89" s="1015" t="s">
        <v>11495</v>
      </c>
      <c r="BA89" s="1018"/>
      <c r="BB89" s="1019"/>
      <c r="BC89" s="1020"/>
      <c r="BD89" s="1019"/>
      <c r="BE89" s="1011">
        <v>0.1275</v>
      </c>
      <c r="BF89" s="1019"/>
      <c r="BG89" s="1019"/>
      <c r="BH89" s="1019"/>
      <c r="BI89" s="1019"/>
      <c r="BJ89" s="1018"/>
      <c r="BK89" s="1019"/>
      <c r="BL89" s="1019"/>
      <c r="BM89" s="1019"/>
      <c r="BN89" s="1019"/>
      <c r="BO89" s="1019"/>
      <c r="BP89" s="1019"/>
      <c r="BQ89" s="1019"/>
      <c r="BR89" s="1019"/>
      <c r="BS89" s="1019"/>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3"/>
      <c r="B90" s="1038" t="s">
        <v>11829</v>
      </c>
      <c r="C90" s="1489" t="s">
        <v>11261</v>
      </c>
      <c r="D90" s="1490">
        <v>0.0</v>
      </c>
      <c r="E90" s="1534" t="s">
        <v>11830</v>
      </c>
      <c r="F90" s="1020"/>
      <c r="G90" s="1015">
        <v>2.000524742477E12</v>
      </c>
      <c r="H90" s="1009">
        <v>752.0</v>
      </c>
      <c r="I90" s="863">
        <v>0.5</v>
      </c>
      <c r="J90" s="874">
        <v>376.0</v>
      </c>
      <c r="K90" s="866"/>
      <c r="L90" s="866"/>
      <c r="M90" s="866"/>
      <c r="N90" s="1018"/>
      <c r="O90" s="1018"/>
      <c r="P90" s="1051">
        <v>1.5829053E7</v>
      </c>
      <c r="Q90" s="1009" t="s">
        <v>11831</v>
      </c>
      <c r="R90" s="1546"/>
      <c r="S90" s="1009">
        <v>50.0</v>
      </c>
      <c r="T90" s="1075"/>
      <c r="U90" s="1009" t="s">
        <v>11821</v>
      </c>
      <c r="V90" s="1547" t="s">
        <v>10821</v>
      </c>
      <c r="W90" s="1547" t="s">
        <v>10398</v>
      </c>
      <c r="X90" s="1009" t="s">
        <v>11822</v>
      </c>
      <c r="Y90" s="1548">
        <v>0.18</v>
      </c>
      <c r="Z90" s="1009" t="s">
        <v>8993</v>
      </c>
      <c r="AA90" s="1009" t="s">
        <v>8976</v>
      </c>
      <c r="AB90" s="1010" t="s">
        <v>11814</v>
      </c>
      <c r="AC90" s="1011" t="s">
        <v>8993</v>
      </c>
      <c r="AD90" s="1549"/>
      <c r="AE90" s="1011" t="s">
        <v>11823</v>
      </c>
      <c r="AF90" s="1011" t="s">
        <v>11478</v>
      </c>
      <c r="AG90" s="1011" t="s">
        <v>11824</v>
      </c>
      <c r="AH90" s="1015"/>
      <c r="AI90" s="1015" t="s">
        <v>11825</v>
      </c>
      <c r="AJ90" s="1018"/>
      <c r="AK90" s="1015" t="s">
        <v>11826</v>
      </c>
      <c r="AL90" s="1053" t="s">
        <v>10166</v>
      </c>
      <c r="AM90" s="1015">
        <v>74.0</v>
      </c>
      <c r="AN90" s="1015">
        <v>110.0</v>
      </c>
      <c r="AO90" s="1015">
        <v>50.0</v>
      </c>
      <c r="AP90" s="1015">
        <v>120.0</v>
      </c>
      <c r="AQ90" s="1016" t="s">
        <v>6678</v>
      </c>
      <c r="AR90" s="1017" t="s">
        <v>6693</v>
      </c>
      <c r="AS90" s="1017">
        <v>86.0</v>
      </c>
      <c r="AT90" s="1015">
        <v>110.0</v>
      </c>
      <c r="AU90" s="1015">
        <v>50.0</v>
      </c>
      <c r="AV90" s="1015">
        <v>120.0</v>
      </c>
      <c r="AW90" s="1015" t="s">
        <v>11501</v>
      </c>
      <c r="AX90" s="1015" t="s">
        <v>2282</v>
      </c>
      <c r="AY90" s="1018"/>
      <c r="AZ90" s="1015" t="s">
        <v>11501</v>
      </c>
      <c r="BA90" s="1018"/>
      <c r="BB90" s="1019"/>
      <c r="BC90" s="1020"/>
      <c r="BD90" s="1019"/>
      <c r="BE90" s="1011">
        <v>0.1275</v>
      </c>
      <c r="BF90" s="1019"/>
      <c r="BG90" s="1019"/>
      <c r="BH90" s="1019"/>
      <c r="BI90" s="1019"/>
      <c r="BJ90" s="1018"/>
      <c r="BK90" s="1019"/>
      <c r="BL90" s="1019"/>
      <c r="BM90" s="1019"/>
      <c r="BN90" s="1019"/>
      <c r="BO90" s="1019"/>
      <c r="BP90" s="1019"/>
      <c r="BQ90" s="1019"/>
      <c r="BR90" s="1019"/>
      <c r="BS90" s="1019"/>
      <c r="BT90" s="1024">
        <v>13.0</v>
      </c>
      <c r="BU90" s="1024"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3"/>
      <c r="B91" s="1038" t="s">
        <v>11832</v>
      </c>
      <c r="C91" s="1489" t="s">
        <v>11261</v>
      </c>
      <c r="D91" s="1490">
        <v>0.0</v>
      </c>
      <c r="E91" s="1534" t="s">
        <v>11833</v>
      </c>
      <c r="F91" s="1020"/>
      <c r="G91" s="1015">
        <v>2.000524742422E12</v>
      </c>
      <c r="H91" s="1009">
        <v>741.0</v>
      </c>
      <c r="I91" s="863">
        <v>0.5</v>
      </c>
      <c r="J91" s="874">
        <v>371.0</v>
      </c>
      <c r="K91" s="866"/>
      <c r="L91" s="866"/>
      <c r="M91" s="866"/>
      <c r="N91" s="1018"/>
      <c r="O91" s="1018"/>
      <c r="P91" s="1051">
        <v>1.5829057E7</v>
      </c>
      <c r="Q91" s="1009" t="s">
        <v>11834</v>
      </c>
      <c r="R91" s="1546"/>
      <c r="S91" s="1009">
        <v>50.0</v>
      </c>
      <c r="T91" s="1075"/>
      <c r="U91" s="1009" t="s">
        <v>11812</v>
      </c>
      <c r="V91" s="1547" t="s">
        <v>11294</v>
      </c>
      <c r="W91" s="1547" t="s">
        <v>10388</v>
      </c>
      <c r="X91" s="1009" t="s">
        <v>11813</v>
      </c>
      <c r="Y91" s="1548">
        <v>0.2</v>
      </c>
      <c r="Z91" s="1009" t="s">
        <v>8993</v>
      </c>
      <c r="AA91" s="1009" t="s">
        <v>8976</v>
      </c>
      <c r="AB91" s="1010" t="s">
        <v>11814</v>
      </c>
      <c r="AC91" s="1011" t="s">
        <v>8993</v>
      </c>
      <c r="AD91" s="1549"/>
      <c r="AE91" s="1011" t="s">
        <v>11815</v>
      </c>
      <c r="AF91" s="1011" t="s">
        <v>11478</v>
      </c>
      <c r="AG91" s="1011" t="s">
        <v>11816</v>
      </c>
      <c r="AH91" s="1015"/>
      <c r="AI91" s="1015" t="s">
        <v>11817</v>
      </c>
      <c r="AJ91" s="1018"/>
      <c r="AK91" s="1015" t="s">
        <v>11818</v>
      </c>
      <c r="AL91" s="1053" t="s">
        <v>10166</v>
      </c>
      <c r="AM91" s="1015">
        <v>60.0</v>
      </c>
      <c r="AN91" s="1015">
        <v>110.0</v>
      </c>
      <c r="AO91" s="1015">
        <v>50.0</v>
      </c>
      <c r="AP91" s="1015">
        <v>120.0</v>
      </c>
      <c r="AQ91" s="1016" t="s">
        <v>6686</v>
      </c>
      <c r="AR91" s="1017" t="s">
        <v>6693</v>
      </c>
      <c r="AS91" s="1017">
        <v>78.0</v>
      </c>
      <c r="AT91" s="1015">
        <v>110.0</v>
      </c>
      <c r="AU91" s="1015">
        <v>50.0</v>
      </c>
      <c r="AV91" s="1015">
        <v>120.0</v>
      </c>
      <c r="AW91" s="1015" t="s">
        <v>11506</v>
      </c>
      <c r="AX91" s="1015" t="s">
        <v>305</v>
      </c>
      <c r="AY91" s="1018"/>
      <c r="AZ91" s="1015" t="s">
        <v>11506</v>
      </c>
      <c r="BA91" s="1018"/>
      <c r="BB91" s="1019"/>
      <c r="BC91" s="1020"/>
      <c r="BD91" s="1019"/>
      <c r="BE91" s="1011">
        <v>0.1275</v>
      </c>
      <c r="BF91" s="1019"/>
      <c r="BG91" s="1019"/>
      <c r="BH91" s="1019"/>
      <c r="BI91" s="1019"/>
      <c r="BJ91" s="1018"/>
      <c r="BK91" s="1019"/>
      <c r="BL91" s="1019"/>
      <c r="BM91" s="1019"/>
      <c r="BN91" s="1019"/>
      <c r="BO91" s="1019"/>
      <c r="BP91" s="1019"/>
      <c r="BQ91" s="1019"/>
      <c r="BR91" s="1019"/>
      <c r="BS91" s="1019"/>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3"/>
      <c r="B92" s="1038" t="s">
        <v>11835</v>
      </c>
      <c r="C92" s="1489" t="s">
        <v>11261</v>
      </c>
      <c r="D92" s="1490">
        <v>0.0</v>
      </c>
      <c r="E92" s="1534" t="s">
        <v>11836</v>
      </c>
      <c r="F92" s="1020"/>
      <c r="G92" s="1015">
        <v>2.000524742484E12</v>
      </c>
      <c r="H92" s="1009">
        <v>752.0</v>
      </c>
      <c r="I92" s="863">
        <v>0.5</v>
      </c>
      <c r="J92" s="874">
        <v>376.0</v>
      </c>
      <c r="K92" s="866"/>
      <c r="L92" s="866"/>
      <c r="M92" s="866"/>
      <c r="N92" s="1018"/>
      <c r="O92" s="1018"/>
      <c r="P92" s="1051">
        <v>1.5829058E7</v>
      </c>
      <c r="Q92" s="1009">
        <v>2.000524742446E12</v>
      </c>
      <c r="R92" s="1546"/>
      <c r="S92" s="1009">
        <v>50.0</v>
      </c>
      <c r="T92" s="1075"/>
      <c r="U92" s="1009" t="s">
        <v>11821</v>
      </c>
      <c r="V92" s="1547" t="s">
        <v>10821</v>
      </c>
      <c r="W92" s="1547" t="s">
        <v>10408</v>
      </c>
      <c r="X92" s="1009" t="s">
        <v>11822</v>
      </c>
      <c r="Y92" s="1548">
        <v>0.18</v>
      </c>
      <c r="Z92" s="1009" t="s">
        <v>8993</v>
      </c>
      <c r="AA92" s="1009" t="s">
        <v>8976</v>
      </c>
      <c r="AB92" s="1010" t="s">
        <v>11814</v>
      </c>
      <c r="AC92" s="1011" t="s">
        <v>8993</v>
      </c>
      <c r="AD92" s="1549"/>
      <c r="AE92" s="1011" t="s">
        <v>11823</v>
      </c>
      <c r="AF92" s="1011" t="s">
        <v>11478</v>
      </c>
      <c r="AG92" s="1011" t="s">
        <v>11824</v>
      </c>
      <c r="AH92" s="1015"/>
      <c r="AI92" s="1015" t="s">
        <v>11825</v>
      </c>
      <c r="AJ92" s="1018"/>
      <c r="AK92" s="1015" t="s">
        <v>11826</v>
      </c>
      <c r="AL92" s="1053" t="s">
        <v>10166</v>
      </c>
      <c r="AM92" s="1015">
        <v>74.0</v>
      </c>
      <c r="AN92" s="1015">
        <v>110.0</v>
      </c>
      <c r="AO92" s="1015">
        <v>50.0</v>
      </c>
      <c r="AP92" s="1015">
        <v>120.0</v>
      </c>
      <c r="AQ92" s="1016" t="s">
        <v>6686</v>
      </c>
      <c r="AR92" s="1017" t="s">
        <v>6693</v>
      </c>
      <c r="AS92" s="1017">
        <v>86.0</v>
      </c>
      <c r="AT92" s="1015">
        <v>110.0</v>
      </c>
      <c r="AU92" s="1015">
        <v>50.0</v>
      </c>
      <c r="AV92" s="1015">
        <v>120.0</v>
      </c>
      <c r="AW92" s="1015" t="s">
        <v>11512</v>
      </c>
      <c r="AX92" s="1015" t="s">
        <v>305</v>
      </c>
      <c r="AY92" s="1018"/>
      <c r="AZ92" s="1015" t="s">
        <v>11512</v>
      </c>
      <c r="BA92" s="1018"/>
      <c r="BB92" s="1019"/>
      <c r="BC92" s="1020"/>
      <c r="BD92" s="1019"/>
      <c r="BE92" s="1011">
        <v>0.1275</v>
      </c>
      <c r="BF92" s="1019"/>
      <c r="BG92" s="1019"/>
      <c r="BH92" s="1019"/>
      <c r="BI92" s="1019"/>
      <c r="BJ92" s="1018"/>
      <c r="BK92" s="1019"/>
      <c r="BL92" s="1019"/>
      <c r="BM92" s="1019"/>
      <c r="BN92" s="1019"/>
      <c r="BO92" s="1019"/>
      <c r="BP92" s="1019"/>
      <c r="BQ92" s="1019"/>
      <c r="BR92" s="1019"/>
      <c r="BS92" s="1019"/>
      <c r="BT92" s="1024">
        <v>13.0</v>
      </c>
      <c r="BU92" s="1024"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3"/>
      <c r="B93" s="1498" t="s">
        <v>11837</v>
      </c>
      <c r="C93" s="1489" t="s">
        <v>11261</v>
      </c>
      <c r="D93" s="1490">
        <v>0.0</v>
      </c>
      <c r="E93" s="1491" t="s">
        <v>11838</v>
      </c>
      <c r="F93" s="684"/>
      <c r="G93" s="1492">
        <v>2.02757334098E12</v>
      </c>
      <c r="H93" s="1493">
        <v>700.0</v>
      </c>
      <c r="I93" s="863">
        <v>0.5</v>
      </c>
      <c r="J93" s="874">
        <v>350.0</v>
      </c>
      <c r="K93" s="695" t="s">
        <v>11839</v>
      </c>
      <c r="L93" s="1499"/>
      <c r="M93" s="1152" t="s">
        <v>11293</v>
      </c>
      <c r="N93" s="1494"/>
      <c r="O93" s="1494"/>
      <c r="P93" s="1493">
        <v>150.0</v>
      </c>
      <c r="Q93" s="1493">
        <v>194.0</v>
      </c>
      <c r="R93" s="1495">
        <v>0.16</v>
      </c>
      <c r="S93" s="1490" t="s">
        <v>8993</v>
      </c>
      <c r="T93" s="1494"/>
      <c r="U93" s="1493">
        <v>10.0</v>
      </c>
      <c r="V93" s="1493">
        <v>400.0</v>
      </c>
      <c r="W93" s="684"/>
      <c r="X93" s="1489" t="s">
        <v>11840</v>
      </c>
      <c r="Y93" s="1489" t="s">
        <v>11841</v>
      </c>
      <c r="Z93" s="684"/>
      <c r="AA93" s="684"/>
      <c r="AB93" s="1489" t="s">
        <v>11842</v>
      </c>
      <c r="AC93" s="1489" t="s">
        <v>399</v>
      </c>
      <c r="AD93" s="1489" t="s">
        <v>11267</v>
      </c>
      <c r="AE93" s="1494"/>
      <c r="AF93" s="1494"/>
      <c r="AG93" s="1494"/>
      <c r="AH93" s="1496"/>
      <c r="AI93" s="1496" t="s">
        <v>11268</v>
      </c>
      <c r="AJ93" s="684"/>
      <c r="AK93" s="684"/>
      <c r="AL93" s="1497" t="s">
        <v>11269</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3"/>
      <c r="B94" s="1498" t="s">
        <v>11843</v>
      </c>
      <c r="C94" s="1489" t="s">
        <v>11261</v>
      </c>
      <c r="D94" s="1490">
        <v>0.0</v>
      </c>
      <c r="E94" s="1491" t="s">
        <v>11844</v>
      </c>
      <c r="F94" s="684"/>
      <c r="G94" s="1492">
        <v>2.028865238206E12</v>
      </c>
      <c r="H94" s="1493">
        <v>700.0</v>
      </c>
      <c r="I94" s="863">
        <v>0.5</v>
      </c>
      <c r="J94" s="874">
        <v>350.0</v>
      </c>
      <c r="K94" s="656" t="s">
        <v>11845</v>
      </c>
      <c r="L94" s="1274"/>
      <c r="M94" s="500" t="s">
        <v>11356</v>
      </c>
      <c r="N94" s="684"/>
      <c r="O94" s="684"/>
      <c r="P94" s="684"/>
      <c r="Q94" s="684"/>
      <c r="R94" s="684"/>
      <c r="S94" s="684"/>
      <c r="T94" s="684"/>
      <c r="U94" s="1494"/>
      <c r="V94" s="1501" t="s">
        <v>11294</v>
      </c>
      <c r="W94" s="1502">
        <v>650.0</v>
      </c>
      <c r="X94" s="1503"/>
      <c r="Y94" s="1493">
        <v>150.0</v>
      </c>
      <c r="Z94" s="1504">
        <v>194.0</v>
      </c>
      <c r="AA94" s="1495">
        <v>0.16</v>
      </c>
      <c r="AB94" s="1489" t="s">
        <v>11846</v>
      </c>
      <c r="AC94" s="1495">
        <v>0.32</v>
      </c>
      <c r="AD94" s="684"/>
      <c r="AE94" s="1493">
        <v>79.0</v>
      </c>
      <c r="AF94" s="1493">
        <v>300.0</v>
      </c>
      <c r="AG94" s="1493">
        <v>10.0</v>
      </c>
      <c r="AH94" s="1489"/>
      <c r="AI94" s="1489" t="s">
        <v>11847</v>
      </c>
      <c r="AJ94" s="684"/>
      <c r="AK94" s="684"/>
      <c r="AL94" s="1489" t="s">
        <v>11298</v>
      </c>
      <c r="AM94" s="1489" t="s">
        <v>807</v>
      </c>
      <c r="AN94" s="1489" t="s">
        <v>11267</v>
      </c>
      <c r="AO94" s="1494"/>
      <c r="AP94" s="1494"/>
      <c r="AQ94" s="1494"/>
      <c r="AR94" s="1489" t="s">
        <v>11299</v>
      </c>
      <c r="AS94" s="1489" t="s">
        <v>97</v>
      </c>
      <c r="AT94" s="1494"/>
      <c r="AU94" s="1494"/>
      <c r="AV94" s="1493">
        <v>2281.0</v>
      </c>
      <c r="AW94" s="1489" t="s">
        <v>11300</v>
      </c>
      <c r="AX94" s="1497" t="s">
        <v>11301</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3"/>
      <c r="B95" s="1498" t="s">
        <v>11848</v>
      </c>
      <c r="C95" s="1489" t="s">
        <v>11261</v>
      </c>
      <c r="D95" s="1490">
        <v>0.0</v>
      </c>
      <c r="E95" s="1513" t="s">
        <v>11849</v>
      </c>
      <c r="F95" s="684"/>
      <c r="G95" s="1514">
        <v>2.037469190353E12</v>
      </c>
      <c r="H95" s="1493">
        <v>1150.0</v>
      </c>
      <c r="I95" s="863">
        <v>0.5</v>
      </c>
      <c r="J95" s="874">
        <v>575.0</v>
      </c>
      <c r="K95" s="656" t="s">
        <v>11850</v>
      </c>
      <c r="L95" s="1274"/>
      <c r="M95" s="500" t="s">
        <v>11356</v>
      </c>
      <c r="N95" s="684"/>
      <c r="O95" s="684"/>
      <c r="P95" s="684"/>
      <c r="Q95" s="684"/>
      <c r="R95" s="684"/>
      <c r="S95" s="684"/>
      <c r="T95" s="684"/>
      <c r="U95" s="684"/>
      <c r="V95" s="684"/>
      <c r="W95" s="684"/>
      <c r="X95" s="684"/>
      <c r="Y95" s="684"/>
      <c r="Z95" s="1493">
        <v>520.0</v>
      </c>
      <c r="AA95" s="684"/>
      <c r="AB95" s="684"/>
      <c r="AC95" s="1565"/>
      <c r="AD95" s="684"/>
      <c r="AE95" s="1493">
        <v>228.0</v>
      </c>
      <c r="AF95" s="1493">
        <v>140.0</v>
      </c>
      <c r="AG95" s="1493">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3"/>
      <c r="B96" s="1498" t="s">
        <v>11851</v>
      </c>
      <c r="C96" s="1489" t="s">
        <v>11261</v>
      </c>
      <c r="D96" s="1490">
        <v>0.0</v>
      </c>
      <c r="E96" s="1513" t="s">
        <v>11852</v>
      </c>
      <c r="F96" s="684"/>
      <c r="G96" s="1514">
        <v>2.037469190599E12</v>
      </c>
      <c r="H96" s="1493">
        <v>1650.0</v>
      </c>
      <c r="I96" s="863">
        <v>0.5</v>
      </c>
      <c r="J96" s="874">
        <v>825.0</v>
      </c>
      <c r="K96" s="656" t="s">
        <v>11853</v>
      </c>
      <c r="L96" s="1274"/>
      <c r="M96" s="500" t="s">
        <v>11356</v>
      </c>
      <c r="N96" s="684"/>
      <c r="O96" s="684"/>
      <c r="P96" s="684"/>
      <c r="Q96" s="684"/>
      <c r="R96" s="684"/>
      <c r="S96" s="684"/>
      <c r="T96" s="684"/>
      <c r="U96" s="684"/>
      <c r="V96" s="684"/>
      <c r="W96" s="684"/>
      <c r="X96" s="684"/>
      <c r="Y96" s="684"/>
      <c r="Z96" s="1493">
        <v>750.0</v>
      </c>
      <c r="AA96" s="684"/>
      <c r="AB96" s="684"/>
      <c r="AC96" s="1565"/>
      <c r="AD96" s="684"/>
      <c r="AE96" s="1493">
        <v>312.0</v>
      </c>
      <c r="AF96" s="1493">
        <v>150.0</v>
      </c>
      <c r="AG96" s="1493">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3"/>
      <c r="B97" s="1498" t="s">
        <v>11854</v>
      </c>
      <c r="C97" s="1489" t="s">
        <v>11261</v>
      </c>
      <c r="D97" s="1490">
        <v>0.0</v>
      </c>
      <c r="E97" s="1513" t="s">
        <v>11855</v>
      </c>
      <c r="F97" s="684"/>
      <c r="G97" s="1514">
        <v>2.037469190872E12</v>
      </c>
      <c r="H97" s="1493">
        <v>2950.0</v>
      </c>
      <c r="I97" s="863">
        <v>0.5</v>
      </c>
      <c r="J97" s="874">
        <v>1475.0</v>
      </c>
      <c r="K97" s="656" t="s">
        <v>11856</v>
      </c>
      <c r="L97" s="1274"/>
      <c r="M97" s="500" t="s">
        <v>11356</v>
      </c>
      <c r="N97" s="684"/>
      <c r="O97" s="684"/>
      <c r="P97" s="684"/>
      <c r="Q97" s="684"/>
      <c r="R97" s="684"/>
      <c r="S97" s="684"/>
      <c r="T97" s="684"/>
      <c r="U97" s="684"/>
      <c r="V97" s="684"/>
      <c r="W97" s="684"/>
      <c r="X97" s="684"/>
      <c r="Y97" s="684"/>
      <c r="Z97" s="1493">
        <v>1505.0</v>
      </c>
      <c r="AA97" s="684"/>
      <c r="AB97" s="684"/>
      <c r="AC97" s="1565"/>
      <c r="AD97" s="684"/>
      <c r="AE97" s="1493">
        <v>625.0</v>
      </c>
      <c r="AF97" s="1493">
        <v>140.0</v>
      </c>
      <c r="AG97" s="1493">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3"/>
      <c r="B98" s="1498" t="s">
        <v>11857</v>
      </c>
      <c r="C98" s="1489" t="s">
        <v>11261</v>
      </c>
      <c r="D98" s="1490">
        <v>0.0</v>
      </c>
      <c r="E98" s="1513" t="s">
        <v>11858</v>
      </c>
      <c r="F98" s="684"/>
      <c r="G98" s="1514">
        <v>2.037469191114E12</v>
      </c>
      <c r="H98" s="1493">
        <v>4350.0</v>
      </c>
      <c r="I98" s="863">
        <v>0.5</v>
      </c>
      <c r="J98" s="874">
        <v>2175.0</v>
      </c>
      <c r="K98" s="656" t="s">
        <v>11859</v>
      </c>
      <c r="L98" s="1274"/>
      <c r="M98" s="500" t="s">
        <v>11356</v>
      </c>
      <c r="N98" s="684"/>
      <c r="O98" s="684"/>
      <c r="P98" s="684"/>
      <c r="Q98" s="684"/>
      <c r="R98" s="684"/>
      <c r="S98" s="684"/>
      <c r="T98" s="684"/>
      <c r="U98" s="684"/>
      <c r="V98" s="684"/>
      <c r="W98" s="684"/>
      <c r="X98" s="684"/>
      <c r="Y98" s="684"/>
      <c r="Z98" s="1493">
        <v>2210.0</v>
      </c>
      <c r="AA98" s="684"/>
      <c r="AB98" s="684"/>
      <c r="AC98" s="1565"/>
      <c r="AD98" s="684"/>
      <c r="AE98" s="1493">
        <v>725.0</v>
      </c>
      <c r="AF98" s="1493">
        <v>150.0</v>
      </c>
      <c r="AG98" s="1493">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3"/>
      <c r="B99" s="1498" t="s">
        <v>11860</v>
      </c>
      <c r="C99" s="1489" t="s">
        <v>11261</v>
      </c>
      <c r="D99" s="1490">
        <v>0.0</v>
      </c>
      <c r="E99" s="1513" t="s">
        <v>11861</v>
      </c>
      <c r="F99" s="684"/>
      <c r="G99" s="1514">
        <v>2.037469191817E12</v>
      </c>
      <c r="H99" s="1493">
        <v>1150.0</v>
      </c>
      <c r="I99" s="863">
        <v>0.5</v>
      </c>
      <c r="J99" s="874">
        <v>575.0</v>
      </c>
      <c r="K99" s="656" t="s">
        <v>11862</v>
      </c>
      <c r="L99" s="1274"/>
      <c r="M99" s="500" t="s">
        <v>11356</v>
      </c>
      <c r="N99" s="684"/>
      <c r="O99" s="684"/>
      <c r="P99" s="684"/>
      <c r="Q99" s="684"/>
      <c r="R99" s="684"/>
      <c r="S99" s="684"/>
      <c r="T99" s="684"/>
      <c r="U99" s="684"/>
      <c r="V99" s="684"/>
      <c r="W99" s="684"/>
      <c r="X99" s="684"/>
      <c r="Y99" s="684"/>
      <c r="Z99" s="1493">
        <v>520.0</v>
      </c>
      <c r="AA99" s="684"/>
      <c r="AB99" s="684"/>
      <c r="AC99" s="1565"/>
      <c r="AD99" s="684"/>
      <c r="AE99" s="1493">
        <v>228.0</v>
      </c>
      <c r="AF99" s="1493">
        <v>140.0</v>
      </c>
      <c r="AG99" s="1493">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3"/>
      <c r="B100" s="1498" t="s">
        <v>11863</v>
      </c>
      <c r="C100" s="1489" t="s">
        <v>11261</v>
      </c>
      <c r="D100" s="1490">
        <v>0.0</v>
      </c>
      <c r="E100" s="1513" t="s">
        <v>11864</v>
      </c>
      <c r="F100" s="684"/>
      <c r="G100" s="1514">
        <v>2.037469191961E12</v>
      </c>
      <c r="H100" s="1493">
        <v>1650.0</v>
      </c>
      <c r="I100" s="863">
        <v>0.5</v>
      </c>
      <c r="J100" s="874">
        <v>825.0</v>
      </c>
      <c r="K100" s="656" t="s">
        <v>11862</v>
      </c>
      <c r="L100" s="1274"/>
      <c r="M100" s="500" t="s">
        <v>11356</v>
      </c>
      <c r="N100" s="684"/>
      <c r="O100" s="684"/>
      <c r="P100" s="684"/>
      <c r="Q100" s="684"/>
      <c r="R100" s="684"/>
      <c r="S100" s="684"/>
      <c r="T100" s="684"/>
      <c r="U100" s="684"/>
      <c r="V100" s="684"/>
      <c r="W100" s="684"/>
      <c r="X100" s="684"/>
      <c r="Y100" s="684"/>
      <c r="Z100" s="1493">
        <v>750.0</v>
      </c>
      <c r="AA100" s="684"/>
      <c r="AB100" s="684"/>
      <c r="AC100" s="1565"/>
      <c r="AD100" s="684"/>
      <c r="AE100" s="1493">
        <v>312.0</v>
      </c>
      <c r="AF100" s="1493">
        <v>150.0</v>
      </c>
      <c r="AG100" s="1493">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3"/>
      <c r="B101" s="1498" t="s">
        <v>11865</v>
      </c>
      <c r="C101" s="1489" t="s">
        <v>11261</v>
      </c>
      <c r="D101" s="1490">
        <v>0.0</v>
      </c>
      <c r="E101" s="1513" t="s">
        <v>11866</v>
      </c>
      <c r="F101" s="684"/>
      <c r="G101" s="1514">
        <v>2.037469417757E12</v>
      </c>
      <c r="H101" s="1493">
        <v>2950.0</v>
      </c>
      <c r="I101" s="863">
        <v>0.5</v>
      </c>
      <c r="J101" s="874">
        <v>1475.0</v>
      </c>
      <c r="K101" s="656" t="s">
        <v>11867</v>
      </c>
      <c r="L101" s="1274"/>
      <c r="M101" s="500" t="s">
        <v>11356</v>
      </c>
      <c r="N101" s="684"/>
      <c r="O101" s="684"/>
      <c r="P101" s="684"/>
      <c r="Q101" s="684"/>
      <c r="R101" s="684"/>
      <c r="S101" s="684"/>
      <c r="T101" s="684"/>
      <c r="U101" s="684"/>
      <c r="V101" s="684"/>
      <c r="W101" s="684"/>
      <c r="X101" s="684"/>
      <c r="Y101" s="684"/>
      <c r="Z101" s="1493">
        <v>1505.0</v>
      </c>
      <c r="AA101" s="684"/>
      <c r="AB101" s="684"/>
      <c r="AC101" s="1565"/>
      <c r="AD101" s="684"/>
      <c r="AE101" s="1493">
        <v>625.0</v>
      </c>
      <c r="AF101" s="1493">
        <v>140.0</v>
      </c>
      <c r="AG101" s="1493">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3"/>
      <c r="B102" s="1498" t="s">
        <v>11868</v>
      </c>
      <c r="C102" s="1489" t="s">
        <v>11261</v>
      </c>
      <c r="D102" s="1490">
        <v>0.0</v>
      </c>
      <c r="E102" s="1513" t="s">
        <v>11869</v>
      </c>
      <c r="F102" s="684"/>
      <c r="G102" s="1514">
        <v>2.037469418754E12</v>
      </c>
      <c r="H102" s="1493">
        <v>4350.0</v>
      </c>
      <c r="I102" s="863">
        <v>0.5</v>
      </c>
      <c r="J102" s="874">
        <v>2175.0</v>
      </c>
      <c r="K102" s="656" t="s">
        <v>11870</v>
      </c>
      <c r="L102" s="1274"/>
      <c r="M102" s="500" t="s">
        <v>11364</v>
      </c>
      <c r="N102" s="684"/>
      <c r="O102" s="684"/>
      <c r="P102" s="684"/>
      <c r="Q102" s="684"/>
      <c r="R102" s="684"/>
      <c r="S102" s="684"/>
      <c r="T102" s="684"/>
      <c r="U102" s="684"/>
      <c r="V102" s="684"/>
      <c r="W102" s="684"/>
      <c r="X102" s="684"/>
      <c r="Y102" s="684"/>
      <c r="Z102" s="1493">
        <v>2210.0</v>
      </c>
      <c r="AA102" s="684"/>
      <c r="AB102" s="684"/>
      <c r="AC102" s="1565"/>
      <c r="AD102" s="684"/>
      <c r="AE102" s="1493">
        <v>725.0</v>
      </c>
      <c r="AF102" s="1493">
        <v>150.0</v>
      </c>
      <c r="AG102" s="1493">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3"/>
      <c r="B103" s="1498" t="s">
        <v>11871</v>
      </c>
      <c r="C103" s="1489" t="s">
        <v>11261</v>
      </c>
      <c r="D103" s="1490">
        <v>0.0</v>
      </c>
      <c r="E103" s="1513" t="s">
        <v>11872</v>
      </c>
      <c r="F103" s="684"/>
      <c r="G103" s="1514">
        <v>2.037469421242E12</v>
      </c>
      <c r="H103" s="1493">
        <v>1150.0</v>
      </c>
      <c r="I103" s="863">
        <v>0.5</v>
      </c>
      <c r="J103" s="874">
        <v>575.0</v>
      </c>
      <c r="K103" s="656" t="s">
        <v>11873</v>
      </c>
      <c r="L103" s="1274"/>
      <c r="M103" s="500" t="s">
        <v>11364</v>
      </c>
      <c r="N103" s="684"/>
      <c r="O103" s="684"/>
      <c r="P103" s="684"/>
      <c r="Q103" s="684"/>
      <c r="R103" s="684"/>
      <c r="S103" s="684"/>
      <c r="T103" s="684"/>
      <c r="U103" s="684"/>
      <c r="V103" s="684"/>
      <c r="W103" s="684"/>
      <c r="X103" s="684"/>
      <c r="Y103" s="684"/>
      <c r="Z103" s="1493">
        <v>520.0</v>
      </c>
      <c r="AA103" s="684"/>
      <c r="AB103" s="684"/>
      <c r="AC103" s="1565"/>
      <c r="AD103" s="684"/>
      <c r="AE103" s="1493">
        <v>228.0</v>
      </c>
      <c r="AF103" s="1493">
        <v>140.0</v>
      </c>
      <c r="AG103" s="1493">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3"/>
      <c r="B104" s="1498" t="s">
        <v>11874</v>
      </c>
      <c r="C104" s="1489" t="s">
        <v>11261</v>
      </c>
      <c r="D104" s="1490">
        <v>0.0</v>
      </c>
      <c r="E104" s="1513" t="s">
        <v>11875</v>
      </c>
      <c r="F104" s="684"/>
      <c r="G104" s="1514">
        <v>2.037469423185E12</v>
      </c>
      <c r="H104" s="1493">
        <v>1650.0</v>
      </c>
      <c r="I104" s="863">
        <v>0.5</v>
      </c>
      <c r="J104" s="874">
        <v>825.0</v>
      </c>
      <c r="K104" s="656" t="s">
        <v>11876</v>
      </c>
      <c r="L104" s="1274"/>
      <c r="M104" s="500" t="s">
        <v>11364</v>
      </c>
      <c r="N104" s="684"/>
      <c r="O104" s="684"/>
      <c r="P104" s="684"/>
      <c r="Q104" s="684"/>
      <c r="R104" s="684"/>
      <c r="S104" s="684"/>
      <c r="T104" s="684"/>
      <c r="U104" s="684"/>
      <c r="V104" s="684"/>
      <c r="W104" s="684"/>
      <c r="X104" s="684"/>
      <c r="Y104" s="684"/>
      <c r="Z104" s="1493">
        <v>750.0</v>
      </c>
      <c r="AA104" s="684"/>
      <c r="AB104" s="684"/>
      <c r="AC104" s="1565"/>
      <c r="AD104" s="684"/>
      <c r="AE104" s="1493">
        <v>312.0</v>
      </c>
      <c r="AF104" s="1493">
        <v>150.0</v>
      </c>
      <c r="AG104" s="1493">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3"/>
      <c r="B105" s="1498" t="s">
        <v>11877</v>
      </c>
      <c r="C105" s="1489" t="s">
        <v>11261</v>
      </c>
      <c r="D105" s="1490">
        <v>0.0</v>
      </c>
      <c r="E105" s="1513" t="s">
        <v>11878</v>
      </c>
      <c r="F105" s="684"/>
      <c r="G105" s="1514">
        <v>2.037469423604E12</v>
      </c>
      <c r="H105" s="1493">
        <v>2950.0</v>
      </c>
      <c r="I105" s="863">
        <v>0.5</v>
      </c>
      <c r="J105" s="874">
        <v>1475.0</v>
      </c>
      <c r="K105" s="656" t="s">
        <v>11879</v>
      </c>
      <c r="L105" s="1274"/>
      <c r="M105" s="500" t="s">
        <v>11364</v>
      </c>
      <c r="N105" s="684"/>
      <c r="O105" s="684"/>
      <c r="P105" s="684"/>
      <c r="Q105" s="684"/>
      <c r="R105" s="684"/>
      <c r="S105" s="684"/>
      <c r="T105" s="684"/>
      <c r="U105" s="684"/>
      <c r="V105" s="684"/>
      <c r="W105" s="684"/>
      <c r="X105" s="684"/>
      <c r="Y105" s="684"/>
      <c r="Z105" s="1493">
        <v>1505.0</v>
      </c>
      <c r="AA105" s="684"/>
      <c r="AB105" s="684"/>
      <c r="AC105" s="684"/>
      <c r="AD105" s="684"/>
      <c r="AE105" s="1493">
        <v>625.0</v>
      </c>
      <c r="AF105" s="1493">
        <v>140.0</v>
      </c>
      <c r="AG105" s="1493">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3"/>
      <c r="B106" s="1498" t="s">
        <v>11880</v>
      </c>
      <c r="C106" s="1489" t="s">
        <v>11261</v>
      </c>
      <c r="D106" s="1490">
        <v>0.0</v>
      </c>
      <c r="E106" s="1513" t="s">
        <v>11881</v>
      </c>
      <c r="F106" s="684"/>
      <c r="G106" s="1514">
        <v>2.03746942368E12</v>
      </c>
      <c r="H106" s="1493">
        <v>4350.0</v>
      </c>
      <c r="I106" s="863">
        <v>0.5</v>
      </c>
      <c r="J106" s="874">
        <v>2175.0</v>
      </c>
      <c r="K106" s="656" t="s">
        <v>11882</v>
      </c>
      <c r="L106" s="500" t="s">
        <v>11883</v>
      </c>
      <c r="M106" s="500" t="s">
        <v>11884</v>
      </c>
      <c r="N106" s="684"/>
      <c r="O106" s="684"/>
      <c r="P106" s="684"/>
      <c r="Q106" s="684"/>
      <c r="R106" s="684"/>
      <c r="S106" s="684"/>
      <c r="T106" s="684"/>
      <c r="U106" s="684"/>
      <c r="V106" s="684"/>
      <c r="W106" s="684"/>
      <c r="X106" s="684"/>
      <c r="Y106" s="684"/>
      <c r="Z106" s="1493">
        <v>2210.0</v>
      </c>
      <c r="AA106" s="684"/>
      <c r="AB106" s="684"/>
      <c r="AC106" s="684"/>
      <c r="AD106" s="684"/>
      <c r="AE106" s="1493">
        <v>725.0</v>
      </c>
      <c r="AF106" s="1493">
        <v>150.0</v>
      </c>
      <c r="AG106" s="1493">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3"/>
      <c r="B107" s="1569" t="s">
        <v>11885</v>
      </c>
      <c r="C107" s="1489" t="s">
        <v>11261</v>
      </c>
      <c r="D107" s="1490">
        <v>0.0</v>
      </c>
      <c r="E107" s="1570" t="s">
        <v>11886</v>
      </c>
      <c r="F107" s="1520"/>
      <c r="G107" s="1571">
        <v>2.010045851008E12</v>
      </c>
      <c r="H107" s="658">
        <v>414.0</v>
      </c>
      <c r="I107" s="863">
        <v>0.37</v>
      </c>
      <c r="J107" s="874">
        <v>261.0</v>
      </c>
      <c r="K107" s="656" t="s">
        <v>11887</v>
      </c>
      <c r="L107" s="500" t="s">
        <v>11888</v>
      </c>
      <c r="M107" s="500" t="s">
        <v>11889</v>
      </c>
      <c r="N107" s="685"/>
      <c r="O107" s="685"/>
      <c r="P107" s="414">
        <v>4.3749143E7</v>
      </c>
      <c r="Q107" s="1520"/>
      <c r="R107" s="688" t="s">
        <v>11890</v>
      </c>
      <c r="S107" s="414">
        <v>6.0</v>
      </c>
      <c r="T107" s="943"/>
      <c r="U107" s="1572" t="s">
        <v>11891</v>
      </c>
      <c r="V107" s="414" t="s">
        <v>11474</v>
      </c>
      <c r="W107" s="414" t="s">
        <v>11892</v>
      </c>
      <c r="X107" s="414" t="s">
        <v>11593</v>
      </c>
      <c r="Y107" s="414" t="s">
        <v>9285</v>
      </c>
      <c r="Z107" s="414">
        <v>10.0</v>
      </c>
      <c r="AA107" s="1543" t="s">
        <v>11893</v>
      </c>
      <c r="AB107" s="422" t="s">
        <v>10069</v>
      </c>
      <c r="AC107" s="441"/>
      <c r="AD107" s="422">
        <v>190.2</v>
      </c>
      <c r="AE107" s="441"/>
      <c r="AF107" s="422" t="s">
        <v>11294</v>
      </c>
      <c r="AG107" s="1573">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11894</v>
      </c>
      <c r="AU107" s="419" t="s">
        <v>2311</v>
      </c>
      <c r="AV107" s="420" t="s">
        <v>6575</v>
      </c>
      <c r="AW107" s="419" t="s">
        <v>7049</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11895</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3"/>
      <c r="B108" s="1569" t="s">
        <v>11896</v>
      </c>
      <c r="C108" s="1489" t="s">
        <v>11261</v>
      </c>
      <c r="D108" s="1490">
        <v>0.0</v>
      </c>
      <c r="E108" s="1570" t="s">
        <v>11897</v>
      </c>
      <c r="F108" s="1574"/>
      <c r="G108" s="1571">
        <v>2.001713659026E12</v>
      </c>
      <c r="H108" s="658">
        <v>448.0</v>
      </c>
      <c r="I108" s="863">
        <v>0.35</v>
      </c>
      <c r="J108" s="874">
        <v>292.0</v>
      </c>
      <c r="K108" s="656" t="s">
        <v>11898</v>
      </c>
      <c r="L108" s="500" t="s">
        <v>11899</v>
      </c>
      <c r="M108" s="500" t="s">
        <v>11900</v>
      </c>
      <c r="N108" s="1575"/>
      <c r="O108" s="1575"/>
      <c r="P108" s="685"/>
      <c r="Q108" s="1576"/>
      <c r="R108" s="1520"/>
      <c r="S108" s="1577"/>
      <c r="T108" s="544"/>
      <c r="U108" s="684"/>
      <c r="V108" s="1572" t="s">
        <v>11901</v>
      </c>
      <c r="W108" s="414" t="s">
        <v>11474</v>
      </c>
      <c r="X108" s="414" t="s">
        <v>11902</v>
      </c>
      <c r="Y108" s="414" t="s">
        <v>11593</v>
      </c>
      <c r="Z108" s="414" t="s">
        <v>9285</v>
      </c>
      <c r="AA108" s="414">
        <v>10.0</v>
      </c>
      <c r="AB108" s="1543" t="s">
        <v>11903</v>
      </c>
      <c r="AC108" s="422" t="s">
        <v>11904</v>
      </c>
      <c r="AD108" s="441"/>
      <c r="AE108" s="422">
        <v>190.92</v>
      </c>
      <c r="AF108" s="441"/>
      <c r="AG108" s="422" t="s">
        <v>8993</v>
      </c>
      <c r="AH108" s="650"/>
      <c r="AI108" s="650" t="s">
        <v>11905</v>
      </c>
      <c r="AJ108" s="867" t="s">
        <v>6693</v>
      </c>
      <c r="AK108" s="419">
        <v>55.0</v>
      </c>
      <c r="AL108" s="419">
        <v>80.0</v>
      </c>
      <c r="AM108" s="419">
        <v>20.0</v>
      </c>
      <c r="AN108" s="419">
        <v>170.0</v>
      </c>
      <c r="AO108" s="421" t="s">
        <v>7362</v>
      </c>
      <c r="AP108" s="491" t="s">
        <v>6693</v>
      </c>
      <c r="AQ108" s="419">
        <v>55.0</v>
      </c>
      <c r="AR108" s="419">
        <v>80.0</v>
      </c>
      <c r="AS108" s="419">
        <v>20.0</v>
      </c>
      <c r="AT108" s="419">
        <v>170.0</v>
      </c>
      <c r="AU108" s="419" t="s">
        <v>11906</v>
      </c>
      <c r="AV108" s="419" t="s">
        <v>2311</v>
      </c>
      <c r="AW108" s="420" t="s">
        <v>6575</v>
      </c>
      <c r="AX108" s="419" t="s">
        <v>7049</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11907</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3"/>
      <c r="B109" s="1569" t="s">
        <v>11908</v>
      </c>
      <c r="C109" s="1489" t="s">
        <v>11261</v>
      </c>
      <c r="D109" s="1490">
        <v>0.0</v>
      </c>
      <c r="E109" s="1578" t="s">
        <v>11909</v>
      </c>
      <c r="F109" s="1574"/>
      <c r="G109" s="1571">
        <v>2.001713659019E12</v>
      </c>
      <c r="H109" s="658">
        <v>470.0</v>
      </c>
      <c r="I109" s="863">
        <v>0.35</v>
      </c>
      <c r="J109" s="874">
        <v>306.0</v>
      </c>
      <c r="K109" s="656" t="s">
        <v>11910</v>
      </c>
      <c r="L109" s="500" t="s">
        <v>11911</v>
      </c>
      <c r="M109" s="500" t="s">
        <v>7870</v>
      </c>
      <c r="N109" s="1575"/>
      <c r="O109" s="1575"/>
      <c r="P109" s="685"/>
      <c r="Q109" s="1579">
        <v>2.453762E7</v>
      </c>
      <c r="R109" s="1520"/>
      <c r="S109" s="1580" t="s">
        <v>11912</v>
      </c>
      <c r="T109" s="414">
        <v>6.0</v>
      </c>
      <c r="U109" s="684"/>
      <c r="V109" s="1572" t="s">
        <v>11913</v>
      </c>
      <c r="W109" s="414" t="s">
        <v>11474</v>
      </c>
      <c r="X109" s="414" t="s">
        <v>11914</v>
      </c>
      <c r="Y109" s="414" t="s">
        <v>11593</v>
      </c>
      <c r="Z109" s="414" t="s">
        <v>9285</v>
      </c>
      <c r="AA109" s="414">
        <v>10.0</v>
      </c>
      <c r="AB109" s="1543" t="s">
        <v>11915</v>
      </c>
      <c r="AC109" s="422" t="s">
        <v>11916</v>
      </c>
      <c r="AD109" s="441"/>
      <c r="AE109" s="422">
        <v>202.5</v>
      </c>
      <c r="AF109" s="441"/>
      <c r="AG109" s="422" t="s">
        <v>8993</v>
      </c>
      <c r="AH109" s="650"/>
      <c r="AI109" s="650" t="s">
        <v>11917</v>
      </c>
      <c r="AJ109" s="867" t="s">
        <v>6693</v>
      </c>
      <c r="AK109" s="419">
        <v>60.0</v>
      </c>
      <c r="AL109" s="419">
        <v>80.0</v>
      </c>
      <c r="AM109" s="419">
        <v>20.0</v>
      </c>
      <c r="AN109" s="419">
        <v>170.0</v>
      </c>
      <c r="AO109" s="421" t="s">
        <v>7362</v>
      </c>
      <c r="AP109" s="491" t="s">
        <v>6693</v>
      </c>
      <c r="AQ109" s="419">
        <v>60.0</v>
      </c>
      <c r="AR109" s="419">
        <v>80.0</v>
      </c>
      <c r="AS109" s="419">
        <v>20.0</v>
      </c>
      <c r="AT109" s="419">
        <v>170.0</v>
      </c>
      <c r="AU109" s="419" t="s">
        <v>11918</v>
      </c>
      <c r="AV109" s="419" t="s">
        <v>2311</v>
      </c>
      <c r="AW109" s="420" t="s">
        <v>6575</v>
      </c>
      <c r="AX109" s="419" t="s">
        <v>7049</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11919</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3"/>
      <c r="B110" s="1569" t="s">
        <v>7862</v>
      </c>
      <c r="C110" s="1489" t="s">
        <v>11261</v>
      </c>
      <c r="D110" s="1490">
        <v>0.0</v>
      </c>
      <c r="E110" s="1578" t="s">
        <v>11920</v>
      </c>
      <c r="F110" s="1576"/>
      <c r="G110" s="1581">
        <v>2.034050218137E12</v>
      </c>
      <c r="H110" s="658">
        <v>418.0</v>
      </c>
      <c r="I110" s="863">
        <v>0.35</v>
      </c>
      <c r="J110" s="874">
        <v>272.0</v>
      </c>
      <c r="K110" s="656" t="s">
        <v>11921</v>
      </c>
      <c r="L110" s="500" t="s">
        <v>11922</v>
      </c>
      <c r="M110" s="500" t="s">
        <v>11923</v>
      </c>
      <c r="N110" s="1520"/>
      <c r="O110" s="1520"/>
      <c r="P110" s="453"/>
      <c r="Q110" s="1306"/>
      <c r="R110" s="453"/>
      <c r="S110" s="684"/>
      <c r="T110" s="544"/>
      <c r="U110" s="684"/>
      <c r="V110" s="1582"/>
      <c r="W110" s="414" t="s">
        <v>11474</v>
      </c>
      <c r="X110" s="414" t="s">
        <v>11924</v>
      </c>
      <c r="Y110" s="414" t="s">
        <v>11925</v>
      </c>
      <c r="Z110" s="414" t="s">
        <v>9285</v>
      </c>
      <c r="AA110" s="414">
        <v>10.0</v>
      </c>
      <c r="AB110" s="1543" t="s">
        <v>11926</v>
      </c>
      <c r="AC110" s="422" t="s">
        <v>11588</v>
      </c>
      <c r="AD110" s="441"/>
      <c r="AE110" s="422">
        <v>224.34</v>
      </c>
      <c r="AF110" s="441"/>
      <c r="AG110" s="422" t="s">
        <v>8993</v>
      </c>
      <c r="AH110" s="1583"/>
      <c r="AI110" s="1583" t="s">
        <v>11927</v>
      </c>
      <c r="AJ110" s="1584" t="s">
        <v>6577</v>
      </c>
      <c r="AK110" s="640">
        <v>30.0</v>
      </c>
      <c r="AL110" s="419">
        <v>70.0</v>
      </c>
      <c r="AM110" s="419">
        <v>20.0</v>
      </c>
      <c r="AN110" s="419">
        <v>90.0</v>
      </c>
      <c r="AO110" s="453"/>
      <c r="AP110" s="440" t="s">
        <v>6577</v>
      </c>
      <c r="AQ110" s="640">
        <v>30.0</v>
      </c>
      <c r="AR110" s="522">
        <v>70.0</v>
      </c>
      <c r="AS110" s="522">
        <v>20.0</v>
      </c>
      <c r="AT110" s="522">
        <v>90.0</v>
      </c>
      <c r="AU110" s="419" t="s">
        <v>11928</v>
      </c>
      <c r="AV110" s="453"/>
      <c r="AW110" s="1555"/>
      <c r="AX110" s="419" t="s">
        <v>7872</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5"/>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3"/>
      <c r="B111" s="1569" t="s">
        <v>11929</v>
      </c>
      <c r="C111" s="1489" t="s">
        <v>11261</v>
      </c>
      <c r="D111" s="1490">
        <v>0.0</v>
      </c>
      <c r="E111" s="1578" t="s">
        <v>11930</v>
      </c>
      <c r="F111" s="1576"/>
      <c r="G111" s="1581">
        <v>2.03405021809E12</v>
      </c>
      <c r="H111" s="658">
        <v>418.0</v>
      </c>
      <c r="I111" s="863">
        <v>0.35</v>
      </c>
      <c r="J111" s="874">
        <v>272.0</v>
      </c>
      <c r="K111" s="656" t="s">
        <v>11931</v>
      </c>
      <c r="L111" s="500" t="s">
        <v>11932</v>
      </c>
      <c r="M111" s="500" t="s">
        <v>11933</v>
      </c>
      <c r="N111" s="1520"/>
      <c r="O111" s="1520"/>
      <c r="P111" s="453"/>
      <c r="Q111" s="1306"/>
      <c r="R111" s="453"/>
      <c r="S111" s="684"/>
      <c r="T111" s="544"/>
      <c r="U111" s="684"/>
      <c r="V111" s="1582"/>
      <c r="W111" s="414" t="s">
        <v>11474</v>
      </c>
      <c r="X111" s="414" t="s">
        <v>11924</v>
      </c>
      <c r="Y111" s="414" t="s">
        <v>11925</v>
      </c>
      <c r="Z111" s="414" t="s">
        <v>9285</v>
      </c>
      <c r="AA111" s="414">
        <v>10.0</v>
      </c>
      <c r="AB111" s="1543" t="s">
        <v>11934</v>
      </c>
      <c r="AC111" s="422" t="s">
        <v>11599</v>
      </c>
      <c r="AD111" s="441"/>
      <c r="AE111" s="422">
        <v>237.04</v>
      </c>
      <c r="AF111" s="441"/>
      <c r="AG111" s="422" t="s">
        <v>8993</v>
      </c>
      <c r="AH111" s="1583"/>
      <c r="AI111" s="1583" t="s">
        <v>11935</v>
      </c>
      <c r="AJ111" s="1584" t="s">
        <v>6577</v>
      </c>
      <c r="AK111" s="640">
        <v>30.0</v>
      </c>
      <c r="AL111" s="419">
        <v>70.0</v>
      </c>
      <c r="AM111" s="419">
        <v>20.0</v>
      </c>
      <c r="AN111" s="419">
        <v>90.0</v>
      </c>
      <c r="AO111" s="453"/>
      <c r="AP111" s="440" t="s">
        <v>6577</v>
      </c>
      <c r="AQ111" s="640">
        <v>30.0</v>
      </c>
      <c r="AR111" s="522">
        <v>70.0</v>
      </c>
      <c r="AS111" s="522">
        <v>20.0</v>
      </c>
      <c r="AT111" s="522">
        <v>90.0</v>
      </c>
      <c r="AU111" s="419" t="s">
        <v>11936</v>
      </c>
      <c r="AV111" s="453"/>
      <c r="AW111" s="1555"/>
      <c r="AX111" s="419" t="s">
        <v>7872</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5"/>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3"/>
      <c r="B112" s="1569" t="s">
        <v>11937</v>
      </c>
      <c r="C112" s="1489" t="s">
        <v>11261</v>
      </c>
      <c r="D112" s="1490">
        <v>0.0</v>
      </c>
      <c r="E112" s="1578" t="s">
        <v>11938</v>
      </c>
      <c r="F112" s="512">
        <v>3.84319933E8</v>
      </c>
      <c r="G112" s="1586">
        <v>2.013486351144E12</v>
      </c>
      <c r="H112" s="658">
        <v>312.0</v>
      </c>
      <c r="I112" s="863">
        <v>0.35</v>
      </c>
      <c r="J112" s="874">
        <v>203.0</v>
      </c>
      <c r="K112" s="656" t="s">
        <v>11939</v>
      </c>
      <c r="L112" s="500" t="s">
        <v>11940</v>
      </c>
      <c r="M112" s="500" t="s">
        <v>11933</v>
      </c>
      <c r="N112" s="1587"/>
      <c r="O112" s="1587"/>
      <c r="P112" s="414">
        <v>60229.0</v>
      </c>
      <c r="Q112" s="512">
        <v>4.8425414E7</v>
      </c>
      <c r="R112" s="688" t="s">
        <v>11941</v>
      </c>
      <c r="S112" s="414">
        <v>4.0</v>
      </c>
      <c r="T112" s="544"/>
      <c r="U112" s="1572" t="s">
        <v>11942</v>
      </c>
      <c r="V112" s="414" t="s">
        <v>11474</v>
      </c>
      <c r="W112" s="414" t="s">
        <v>11943</v>
      </c>
      <c r="X112" s="414" t="s">
        <v>11944</v>
      </c>
      <c r="Y112" s="414" t="s">
        <v>11945</v>
      </c>
      <c r="Z112" s="414">
        <v>10.0</v>
      </c>
      <c r="AA112" s="1543" t="s">
        <v>11946</v>
      </c>
      <c r="AB112" s="422" t="s">
        <v>11947</v>
      </c>
      <c r="AC112" s="441"/>
      <c r="AD112" s="422">
        <v>243.42</v>
      </c>
      <c r="AE112" s="441"/>
      <c r="AF112" s="422" t="s">
        <v>11294</v>
      </c>
      <c r="AG112" s="1573">
        <v>0.26</v>
      </c>
      <c r="AH112" s="867"/>
      <c r="AI112" s="867" t="s">
        <v>11519</v>
      </c>
      <c r="AJ112" s="419">
        <v>73.0</v>
      </c>
      <c r="AK112" s="419">
        <v>80.0</v>
      </c>
      <c r="AL112" s="419">
        <v>20.0</v>
      </c>
      <c r="AM112" s="419">
        <v>170.0</v>
      </c>
      <c r="AN112" s="481"/>
      <c r="AO112" s="491" t="s">
        <v>6693</v>
      </c>
      <c r="AP112" s="419">
        <v>73.0</v>
      </c>
      <c r="AQ112" s="419">
        <v>80.0</v>
      </c>
      <c r="AR112" s="419">
        <v>20.0</v>
      </c>
      <c r="AS112" s="419">
        <v>170.0</v>
      </c>
      <c r="AT112" s="419" t="s">
        <v>11948</v>
      </c>
      <c r="AU112" s="419" t="s">
        <v>2253</v>
      </c>
      <c r="AV112" s="1555"/>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11949</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3"/>
      <c r="B113" s="1569" t="s">
        <v>11950</v>
      </c>
      <c r="C113" s="1489" t="s">
        <v>11261</v>
      </c>
      <c r="D113" s="1490">
        <v>0.0</v>
      </c>
      <c r="E113" s="1578" t="s">
        <v>11951</v>
      </c>
      <c r="F113" s="512">
        <v>3.84325429E8</v>
      </c>
      <c r="G113" s="1586">
        <v>2.013486351137E12</v>
      </c>
      <c r="H113" s="658">
        <v>312.0</v>
      </c>
      <c r="I113" s="863">
        <v>0.35</v>
      </c>
      <c r="J113" s="874">
        <v>203.0</v>
      </c>
      <c r="K113" s="656" t="s">
        <v>11952</v>
      </c>
      <c r="L113" s="500" t="s">
        <v>11953</v>
      </c>
      <c r="M113" s="500" t="s">
        <v>11933</v>
      </c>
      <c r="N113" s="1587"/>
      <c r="O113" s="1587"/>
      <c r="P113" s="414">
        <v>60229.0</v>
      </c>
      <c r="Q113" s="512">
        <v>4.8425412E7</v>
      </c>
      <c r="R113" s="688" t="s">
        <v>11954</v>
      </c>
      <c r="S113" s="414">
        <v>4.0</v>
      </c>
      <c r="T113" s="544"/>
      <c r="U113" s="1572" t="s">
        <v>11942</v>
      </c>
      <c r="V113" s="414" t="s">
        <v>11474</v>
      </c>
      <c r="W113" s="414" t="s">
        <v>11943</v>
      </c>
      <c r="X113" s="414" t="s">
        <v>11944</v>
      </c>
      <c r="Y113" s="414" t="s">
        <v>11945</v>
      </c>
      <c r="Z113" s="414">
        <v>10.0</v>
      </c>
      <c r="AA113" s="1543" t="s">
        <v>11955</v>
      </c>
      <c r="AB113" s="422" t="s">
        <v>11904</v>
      </c>
      <c r="AC113" s="441"/>
      <c r="AD113" s="422">
        <v>190.92</v>
      </c>
      <c r="AE113" s="441"/>
      <c r="AF113" s="422" t="s">
        <v>11294</v>
      </c>
      <c r="AG113" s="1573">
        <v>0.23</v>
      </c>
      <c r="AH113" s="867"/>
      <c r="AI113" s="867" t="s">
        <v>11519</v>
      </c>
      <c r="AJ113" s="419">
        <v>73.0</v>
      </c>
      <c r="AK113" s="419">
        <v>80.0</v>
      </c>
      <c r="AL113" s="419">
        <v>20.0</v>
      </c>
      <c r="AM113" s="419">
        <v>170.0</v>
      </c>
      <c r="AN113" s="481"/>
      <c r="AO113" s="491" t="s">
        <v>6693</v>
      </c>
      <c r="AP113" s="419">
        <v>73.0</v>
      </c>
      <c r="AQ113" s="419">
        <v>80.0</v>
      </c>
      <c r="AR113" s="419">
        <v>20.0</v>
      </c>
      <c r="AS113" s="419">
        <v>170.0</v>
      </c>
      <c r="AT113" s="419" t="s">
        <v>11956</v>
      </c>
      <c r="AU113" s="419" t="s">
        <v>2282</v>
      </c>
      <c r="AV113" s="1555"/>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11949</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3"/>
      <c r="B114" s="1569" t="s">
        <v>11957</v>
      </c>
      <c r="C114" s="1489" t="s">
        <v>11261</v>
      </c>
      <c r="D114" s="1490">
        <v>0.0</v>
      </c>
      <c r="E114" s="1578" t="s">
        <v>11958</v>
      </c>
      <c r="F114" s="512">
        <v>3.84325437E8</v>
      </c>
      <c r="G114" s="1586">
        <v>2.01348635112E12</v>
      </c>
      <c r="H114" s="658">
        <v>312.0</v>
      </c>
      <c r="I114" s="863">
        <v>0.35</v>
      </c>
      <c r="J114" s="874">
        <v>203.0</v>
      </c>
      <c r="K114" s="656" t="s">
        <v>11931</v>
      </c>
      <c r="L114" s="500" t="s">
        <v>11959</v>
      </c>
      <c r="M114" s="500" t="s">
        <v>11960</v>
      </c>
      <c r="N114" s="1587"/>
      <c r="O114" s="1587"/>
      <c r="P114" s="414">
        <v>60229.0</v>
      </c>
      <c r="Q114" s="512">
        <v>4.8425413E7</v>
      </c>
      <c r="R114" s="688" t="s">
        <v>11961</v>
      </c>
      <c r="S114" s="414">
        <v>4.0</v>
      </c>
      <c r="T114" s="544"/>
      <c r="U114" s="1572" t="s">
        <v>11942</v>
      </c>
      <c r="V114" s="414" t="s">
        <v>11474</v>
      </c>
      <c r="W114" s="414" t="s">
        <v>11943</v>
      </c>
      <c r="X114" s="414" t="s">
        <v>11944</v>
      </c>
      <c r="Y114" s="414" t="s">
        <v>11945</v>
      </c>
      <c r="Z114" s="414">
        <v>10.0</v>
      </c>
      <c r="AA114" s="1543" t="s">
        <v>11955</v>
      </c>
      <c r="AB114" s="422" t="s">
        <v>11962</v>
      </c>
      <c r="AC114" s="441"/>
      <c r="AD114" s="422">
        <v>192.52</v>
      </c>
      <c r="AE114" s="441"/>
      <c r="AF114" s="422" t="s">
        <v>11294</v>
      </c>
      <c r="AG114" s="1573">
        <v>0.25</v>
      </c>
      <c r="AH114" s="867"/>
      <c r="AI114" s="867" t="s">
        <v>11519</v>
      </c>
      <c r="AJ114" s="419">
        <v>73.0</v>
      </c>
      <c r="AK114" s="419">
        <v>80.0</v>
      </c>
      <c r="AL114" s="419">
        <v>20.0</v>
      </c>
      <c r="AM114" s="419">
        <v>170.0</v>
      </c>
      <c r="AN114" s="481"/>
      <c r="AO114" s="491" t="s">
        <v>6693</v>
      </c>
      <c r="AP114" s="419">
        <v>73.0</v>
      </c>
      <c r="AQ114" s="419">
        <v>80.0</v>
      </c>
      <c r="AR114" s="419">
        <v>20.0</v>
      </c>
      <c r="AS114" s="419">
        <v>170.0</v>
      </c>
      <c r="AT114" s="419" t="s">
        <v>11963</v>
      </c>
      <c r="AU114" s="419" t="s">
        <v>305</v>
      </c>
      <c r="AV114" s="1555"/>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11949</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3"/>
      <c r="B115" s="680" t="s">
        <v>11964</v>
      </c>
      <c r="C115" s="1489" t="s">
        <v>11261</v>
      </c>
      <c r="D115" s="1490">
        <v>0.0</v>
      </c>
      <c r="E115" s="1578" t="s">
        <v>11965</v>
      </c>
      <c r="F115" s="512">
        <v>3.84322511E8</v>
      </c>
      <c r="G115" s="1586">
        <v>2.013486351113E12</v>
      </c>
      <c r="H115" s="658">
        <v>312.0</v>
      </c>
      <c r="I115" s="863">
        <v>0.35</v>
      </c>
      <c r="J115" s="874">
        <v>203.0</v>
      </c>
      <c r="K115" s="656" t="s">
        <v>11931</v>
      </c>
      <c r="L115" s="500" t="s">
        <v>11966</v>
      </c>
      <c r="M115" s="500" t="s">
        <v>11960</v>
      </c>
      <c r="N115" s="1587"/>
      <c r="O115" s="1587"/>
      <c r="P115" s="414">
        <v>60232.0</v>
      </c>
      <c r="Q115" s="512">
        <v>4.8425436E7</v>
      </c>
      <c r="R115" s="688" t="s">
        <v>11967</v>
      </c>
      <c r="S115" s="414">
        <v>4.0</v>
      </c>
      <c r="T115" s="544"/>
      <c r="U115" s="1572" t="s">
        <v>11942</v>
      </c>
      <c r="V115" s="414" t="s">
        <v>11474</v>
      </c>
      <c r="W115" s="414" t="s">
        <v>11943</v>
      </c>
      <c r="X115" s="414" t="s">
        <v>11944</v>
      </c>
      <c r="Y115" s="414" t="s">
        <v>11945</v>
      </c>
      <c r="Z115" s="414">
        <v>10.0</v>
      </c>
      <c r="AA115" s="1543" t="s">
        <v>11968</v>
      </c>
      <c r="AB115" s="422" t="s">
        <v>11916</v>
      </c>
      <c r="AC115" s="441"/>
      <c r="AD115" s="422">
        <v>192.5</v>
      </c>
      <c r="AE115" s="441"/>
      <c r="AF115" s="422" t="s">
        <v>11294</v>
      </c>
      <c r="AG115" s="1573">
        <v>0.31</v>
      </c>
      <c r="AH115" s="867"/>
      <c r="AI115" s="867" t="s">
        <v>11519</v>
      </c>
      <c r="AJ115" s="419">
        <v>73.0</v>
      </c>
      <c r="AK115" s="419">
        <v>80.0</v>
      </c>
      <c r="AL115" s="419">
        <v>20.0</v>
      </c>
      <c r="AM115" s="419">
        <v>170.0</v>
      </c>
      <c r="AN115" s="481"/>
      <c r="AO115" s="491" t="s">
        <v>6693</v>
      </c>
      <c r="AP115" s="419">
        <v>73.0</v>
      </c>
      <c r="AQ115" s="419">
        <v>80.0</v>
      </c>
      <c r="AR115" s="419">
        <v>20.0</v>
      </c>
      <c r="AS115" s="419">
        <v>170.0</v>
      </c>
      <c r="AT115" s="419" t="s">
        <v>11969</v>
      </c>
      <c r="AU115" s="419" t="s">
        <v>2253</v>
      </c>
      <c r="AV115" s="1555"/>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11970</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3"/>
      <c r="B116" s="680" t="s">
        <v>11971</v>
      </c>
      <c r="C116" s="1489" t="s">
        <v>11261</v>
      </c>
      <c r="D116" s="1490">
        <v>0.0</v>
      </c>
      <c r="E116" s="1578" t="s">
        <v>11972</v>
      </c>
      <c r="F116" s="512">
        <v>3.84322758E8</v>
      </c>
      <c r="G116" s="1586">
        <v>2.013486351106E12</v>
      </c>
      <c r="H116" s="658">
        <v>312.0</v>
      </c>
      <c r="I116" s="863">
        <v>0.35</v>
      </c>
      <c r="J116" s="874">
        <v>203.0</v>
      </c>
      <c r="K116" s="656" t="s">
        <v>11931</v>
      </c>
      <c r="L116" s="500" t="s">
        <v>11973</v>
      </c>
      <c r="M116" s="500" t="s">
        <v>11960</v>
      </c>
      <c r="N116" s="1587"/>
      <c r="O116" s="1587"/>
      <c r="P116" s="414">
        <v>60232.0</v>
      </c>
      <c r="Q116" s="512">
        <v>4.8425434E7</v>
      </c>
      <c r="R116" s="688" t="s">
        <v>11974</v>
      </c>
      <c r="S116" s="414">
        <v>4.0</v>
      </c>
      <c r="T116" s="544"/>
      <c r="U116" s="1572" t="s">
        <v>11942</v>
      </c>
      <c r="V116" s="414" t="s">
        <v>11474</v>
      </c>
      <c r="W116" s="414" t="s">
        <v>11943</v>
      </c>
      <c r="X116" s="414" t="s">
        <v>11944</v>
      </c>
      <c r="Y116" s="414" t="s">
        <v>11945</v>
      </c>
      <c r="Z116" s="414">
        <v>10.0</v>
      </c>
      <c r="AA116" s="1543" t="s">
        <v>11926</v>
      </c>
      <c r="AB116" s="422" t="s">
        <v>11975</v>
      </c>
      <c r="AC116" s="441"/>
      <c r="AD116" s="422">
        <v>221.78</v>
      </c>
      <c r="AE116" s="441"/>
      <c r="AF116" s="422" t="s">
        <v>11294</v>
      </c>
      <c r="AG116" s="1573">
        <v>0.23</v>
      </c>
      <c r="AH116" s="867"/>
      <c r="AI116" s="867" t="s">
        <v>11519</v>
      </c>
      <c r="AJ116" s="419">
        <v>73.0</v>
      </c>
      <c r="AK116" s="419">
        <v>80.0</v>
      </c>
      <c r="AL116" s="419">
        <v>20.0</v>
      </c>
      <c r="AM116" s="419">
        <v>170.0</v>
      </c>
      <c r="AN116" s="481"/>
      <c r="AO116" s="491" t="s">
        <v>6693</v>
      </c>
      <c r="AP116" s="419">
        <v>73.0</v>
      </c>
      <c r="AQ116" s="419">
        <v>80.0</v>
      </c>
      <c r="AR116" s="419">
        <v>20.0</v>
      </c>
      <c r="AS116" s="419">
        <v>170.0</v>
      </c>
      <c r="AT116" s="419" t="s">
        <v>11976</v>
      </c>
      <c r="AU116" s="419" t="s">
        <v>2282</v>
      </c>
      <c r="AV116" s="1555"/>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11970</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3"/>
      <c r="B117" s="680" t="s">
        <v>11977</v>
      </c>
      <c r="C117" s="1489" t="s">
        <v>11261</v>
      </c>
      <c r="D117" s="1490">
        <v>0.0</v>
      </c>
      <c r="E117" s="1578" t="s">
        <v>11978</v>
      </c>
      <c r="F117" s="512">
        <v>3.84322503E8</v>
      </c>
      <c r="G117" s="1586">
        <v>2.01348635109E12</v>
      </c>
      <c r="H117" s="658">
        <v>312.0</v>
      </c>
      <c r="I117" s="863">
        <v>0.35</v>
      </c>
      <c r="J117" s="874">
        <v>203.0</v>
      </c>
      <c r="K117" s="656" t="s">
        <v>11979</v>
      </c>
      <c r="L117" s="500" t="s">
        <v>11980</v>
      </c>
      <c r="M117" s="500" t="s">
        <v>6926</v>
      </c>
      <c r="N117" s="1587"/>
      <c r="O117" s="1587"/>
      <c r="P117" s="414">
        <v>60232.0</v>
      </c>
      <c r="Q117" s="512">
        <v>4.8425435E7</v>
      </c>
      <c r="R117" s="688" t="s">
        <v>11981</v>
      </c>
      <c r="S117" s="414">
        <v>4.0</v>
      </c>
      <c r="T117" s="544"/>
      <c r="U117" s="1572" t="s">
        <v>11942</v>
      </c>
      <c r="V117" s="414" t="s">
        <v>11474</v>
      </c>
      <c r="W117" s="414" t="s">
        <v>11943</v>
      </c>
      <c r="X117" s="414" t="s">
        <v>11944</v>
      </c>
      <c r="Y117" s="414" t="s">
        <v>11945</v>
      </c>
      <c r="Z117" s="414">
        <v>10.0</v>
      </c>
      <c r="AA117" s="1543" t="s">
        <v>11926</v>
      </c>
      <c r="AB117" s="422" t="s">
        <v>11588</v>
      </c>
      <c r="AC117" s="441"/>
      <c r="AD117" s="422">
        <v>224.34</v>
      </c>
      <c r="AE117" s="441"/>
      <c r="AF117" s="422" t="s">
        <v>11294</v>
      </c>
      <c r="AG117" s="1573">
        <v>0.26</v>
      </c>
      <c r="AH117" s="867"/>
      <c r="AI117" s="867" t="s">
        <v>11519</v>
      </c>
      <c r="AJ117" s="419">
        <v>73.0</v>
      </c>
      <c r="AK117" s="419">
        <v>80.0</v>
      </c>
      <c r="AL117" s="419">
        <v>20.0</v>
      </c>
      <c r="AM117" s="419">
        <v>170.0</v>
      </c>
      <c r="AN117" s="481"/>
      <c r="AO117" s="491" t="s">
        <v>6693</v>
      </c>
      <c r="AP117" s="419">
        <v>73.0</v>
      </c>
      <c r="AQ117" s="419">
        <v>80.0</v>
      </c>
      <c r="AR117" s="419">
        <v>20.0</v>
      </c>
      <c r="AS117" s="419">
        <v>170.0</v>
      </c>
      <c r="AT117" s="419" t="s">
        <v>11982</v>
      </c>
      <c r="AU117" s="419" t="s">
        <v>305</v>
      </c>
      <c r="AV117" s="1555"/>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11970</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3"/>
      <c r="B118" s="680" t="s">
        <v>11983</v>
      </c>
      <c r="C118" s="1489" t="s">
        <v>11984</v>
      </c>
      <c r="D118" s="1490">
        <v>50.0</v>
      </c>
      <c r="E118" s="1578" t="s">
        <v>11985</v>
      </c>
      <c r="F118" s="512">
        <v>3.84325444E8</v>
      </c>
      <c r="G118" s="1586">
        <v>2.013486351052E12</v>
      </c>
      <c r="H118" s="658">
        <v>367.0</v>
      </c>
      <c r="I118" s="863">
        <v>0.35</v>
      </c>
      <c r="J118" s="874">
        <v>239.0</v>
      </c>
      <c r="K118" s="656" t="s">
        <v>11986</v>
      </c>
      <c r="L118" s="500" t="s">
        <v>11987</v>
      </c>
      <c r="M118" s="500" t="s">
        <v>6940</v>
      </c>
      <c r="N118" s="1587"/>
      <c r="O118" s="1587"/>
      <c r="P118" s="414">
        <v>60238.0</v>
      </c>
      <c r="Q118" s="512">
        <v>4.8429407E7</v>
      </c>
      <c r="R118" s="688" t="s">
        <v>11988</v>
      </c>
      <c r="S118" s="414">
        <v>4.0</v>
      </c>
      <c r="T118" s="544"/>
      <c r="U118" s="1572" t="s">
        <v>11989</v>
      </c>
      <c r="V118" s="414" t="s">
        <v>11474</v>
      </c>
      <c r="W118" s="414" t="s">
        <v>11990</v>
      </c>
      <c r="X118" s="414" t="s">
        <v>11944</v>
      </c>
      <c r="Y118" s="414" t="s">
        <v>11945</v>
      </c>
      <c r="Z118" s="414">
        <v>10.0</v>
      </c>
      <c r="AA118" s="1543" t="s">
        <v>11955</v>
      </c>
      <c r="AB118" s="422" t="s">
        <v>11962</v>
      </c>
      <c r="AC118" s="441"/>
      <c r="AD118" s="422">
        <v>192.52</v>
      </c>
      <c r="AE118" s="441"/>
      <c r="AF118" s="422" t="s">
        <v>11294</v>
      </c>
      <c r="AG118" s="1573">
        <v>0.25</v>
      </c>
      <c r="AH118" s="867"/>
      <c r="AI118" s="867" t="s">
        <v>11519</v>
      </c>
      <c r="AJ118" s="419">
        <v>73.0</v>
      </c>
      <c r="AK118" s="419">
        <v>80.0</v>
      </c>
      <c r="AL118" s="419">
        <v>20.0</v>
      </c>
      <c r="AM118" s="419">
        <v>170.0</v>
      </c>
      <c r="AN118" s="481"/>
      <c r="AO118" s="491" t="s">
        <v>6693</v>
      </c>
      <c r="AP118" s="419">
        <v>73.0</v>
      </c>
      <c r="AQ118" s="419">
        <v>80.0</v>
      </c>
      <c r="AR118" s="419">
        <v>20.0</v>
      </c>
      <c r="AS118" s="419">
        <v>170.0</v>
      </c>
      <c r="AT118" s="419" t="s">
        <v>11991</v>
      </c>
      <c r="AU118" s="453"/>
      <c r="AV118" s="1555"/>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11992</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3"/>
      <c r="B119" s="680" t="s">
        <v>11993</v>
      </c>
      <c r="C119" s="1489" t="s">
        <v>11984</v>
      </c>
      <c r="D119" s="1490">
        <v>50.0</v>
      </c>
      <c r="E119" s="1578" t="s">
        <v>11994</v>
      </c>
      <c r="F119" s="512">
        <v>3.84325453E8</v>
      </c>
      <c r="G119" s="1586">
        <v>2.013486351045E12</v>
      </c>
      <c r="H119" s="658">
        <v>367.0</v>
      </c>
      <c r="I119" s="863">
        <v>0.35</v>
      </c>
      <c r="J119" s="874">
        <v>239.0</v>
      </c>
      <c r="K119" s="656" t="s">
        <v>11986</v>
      </c>
      <c r="L119" s="500" t="s">
        <v>11995</v>
      </c>
      <c r="M119" s="500" t="s">
        <v>6940</v>
      </c>
      <c r="N119" s="1587"/>
      <c r="O119" s="1587"/>
      <c r="P119" s="414">
        <v>60238.0</v>
      </c>
      <c r="Q119" s="512">
        <v>4.8429405E7</v>
      </c>
      <c r="R119" s="688" t="s">
        <v>11996</v>
      </c>
      <c r="S119" s="414">
        <v>4.0</v>
      </c>
      <c r="T119" s="544"/>
      <c r="U119" s="1572" t="s">
        <v>11989</v>
      </c>
      <c r="V119" s="414" t="s">
        <v>11474</v>
      </c>
      <c r="W119" s="414" t="s">
        <v>11990</v>
      </c>
      <c r="X119" s="414" t="s">
        <v>11944</v>
      </c>
      <c r="Y119" s="414" t="s">
        <v>11945</v>
      </c>
      <c r="Z119" s="414">
        <v>10.0</v>
      </c>
      <c r="AA119" s="1543" t="s">
        <v>11968</v>
      </c>
      <c r="AB119" s="422" t="s">
        <v>11916</v>
      </c>
      <c r="AC119" s="441"/>
      <c r="AD119" s="422">
        <v>202.5</v>
      </c>
      <c r="AE119" s="441"/>
      <c r="AF119" s="422" t="s">
        <v>11294</v>
      </c>
      <c r="AG119" s="1573">
        <v>0.28</v>
      </c>
      <c r="AH119" s="867"/>
      <c r="AI119" s="867" t="s">
        <v>11519</v>
      </c>
      <c r="AJ119" s="419">
        <v>73.0</v>
      </c>
      <c r="AK119" s="419">
        <v>80.0</v>
      </c>
      <c r="AL119" s="419">
        <v>20.0</v>
      </c>
      <c r="AM119" s="419">
        <v>170.0</v>
      </c>
      <c r="AN119" s="481"/>
      <c r="AO119" s="491" t="s">
        <v>6693</v>
      </c>
      <c r="AP119" s="419">
        <v>73.0</v>
      </c>
      <c r="AQ119" s="419">
        <v>80.0</v>
      </c>
      <c r="AR119" s="419">
        <v>20.0</v>
      </c>
      <c r="AS119" s="419">
        <v>170.0</v>
      </c>
      <c r="AT119" s="419" t="s">
        <v>11997</v>
      </c>
      <c r="AU119" s="453"/>
      <c r="AV119" s="1555"/>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11992</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3"/>
      <c r="B120" s="680" t="s">
        <v>11998</v>
      </c>
      <c r="C120" s="1489" t="s">
        <v>11984</v>
      </c>
      <c r="D120" s="1490">
        <v>50.0</v>
      </c>
      <c r="E120" s="1578" t="s">
        <v>11999</v>
      </c>
      <c r="F120" s="512">
        <v>3.84328454E8</v>
      </c>
      <c r="G120" s="1586">
        <v>2.013486351038E12</v>
      </c>
      <c r="H120" s="658">
        <v>367.0</v>
      </c>
      <c r="I120" s="863">
        <v>0.35</v>
      </c>
      <c r="J120" s="874">
        <v>239.0</v>
      </c>
      <c r="K120" s="656" t="s">
        <v>12000</v>
      </c>
      <c r="L120" s="500" t="s">
        <v>12001</v>
      </c>
      <c r="M120" s="500" t="s">
        <v>12002</v>
      </c>
      <c r="N120" s="1587"/>
      <c r="O120" s="1587"/>
      <c r="P120" s="414">
        <v>60238.0</v>
      </c>
      <c r="Q120" s="512">
        <v>4.8429406E7</v>
      </c>
      <c r="R120" s="688" t="s">
        <v>12003</v>
      </c>
      <c r="S120" s="414">
        <v>4.0</v>
      </c>
      <c r="T120" s="544"/>
      <c r="U120" s="1572" t="s">
        <v>11989</v>
      </c>
      <c r="V120" s="414" t="s">
        <v>11474</v>
      </c>
      <c r="W120" s="414" t="s">
        <v>11990</v>
      </c>
      <c r="X120" s="414" t="s">
        <v>11944</v>
      </c>
      <c r="Y120" s="414" t="s">
        <v>11945</v>
      </c>
      <c r="Z120" s="414">
        <v>10.0</v>
      </c>
      <c r="AA120" s="1543" t="s">
        <v>11926</v>
      </c>
      <c r="AB120" s="422" t="s">
        <v>11975</v>
      </c>
      <c r="AC120" s="441"/>
      <c r="AD120" s="422">
        <v>221.78</v>
      </c>
      <c r="AE120" s="441"/>
      <c r="AF120" s="422" t="s">
        <v>11294</v>
      </c>
      <c r="AG120" s="1573">
        <v>0.23</v>
      </c>
      <c r="AH120" s="867"/>
      <c r="AI120" s="867" t="s">
        <v>11519</v>
      </c>
      <c r="AJ120" s="419">
        <v>73.0</v>
      </c>
      <c r="AK120" s="419">
        <v>80.0</v>
      </c>
      <c r="AL120" s="419">
        <v>20.0</v>
      </c>
      <c r="AM120" s="419">
        <v>170.0</v>
      </c>
      <c r="AN120" s="481"/>
      <c r="AO120" s="491" t="s">
        <v>6693</v>
      </c>
      <c r="AP120" s="419">
        <v>73.0</v>
      </c>
      <c r="AQ120" s="419">
        <v>80.0</v>
      </c>
      <c r="AR120" s="419">
        <v>20.0</v>
      </c>
      <c r="AS120" s="419">
        <v>170.0</v>
      </c>
      <c r="AT120" s="419" t="s">
        <v>12004</v>
      </c>
      <c r="AU120" s="453"/>
      <c r="AV120" s="1555"/>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11992</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3"/>
      <c r="B121" s="680" t="s">
        <v>12005</v>
      </c>
      <c r="C121" s="1489" t="s">
        <v>11984</v>
      </c>
      <c r="D121" s="1490">
        <v>50.0</v>
      </c>
      <c r="E121" s="1578" t="s">
        <v>12006</v>
      </c>
      <c r="F121" s="512">
        <v>3.84322764E8</v>
      </c>
      <c r="G121" s="1586">
        <v>2.013486351021E12</v>
      </c>
      <c r="H121" s="658">
        <v>389.0</v>
      </c>
      <c r="I121" s="863">
        <v>0.35</v>
      </c>
      <c r="J121" s="874">
        <v>253.0</v>
      </c>
      <c r="K121" s="656" t="s">
        <v>12000</v>
      </c>
      <c r="L121" s="500" t="s">
        <v>12007</v>
      </c>
      <c r="M121" s="500" t="s">
        <v>12002</v>
      </c>
      <c r="N121" s="1588"/>
      <c r="O121" s="1588"/>
      <c r="P121" s="414">
        <v>60241.0</v>
      </c>
      <c r="Q121" s="512">
        <v>4.8430218E7</v>
      </c>
      <c r="R121" s="688" t="s">
        <v>12008</v>
      </c>
      <c r="S121" s="414">
        <v>4.0</v>
      </c>
      <c r="T121" s="544"/>
      <c r="U121" s="1572" t="s">
        <v>11486</v>
      </c>
      <c r="V121" s="414" t="s">
        <v>11474</v>
      </c>
      <c r="W121" s="414" t="s">
        <v>12009</v>
      </c>
      <c r="X121" s="414" t="s">
        <v>11944</v>
      </c>
      <c r="Y121" s="414" t="s">
        <v>11945</v>
      </c>
      <c r="Z121" s="414">
        <v>10.0</v>
      </c>
      <c r="AA121" s="1543" t="s">
        <v>11926</v>
      </c>
      <c r="AB121" s="422" t="s">
        <v>11588</v>
      </c>
      <c r="AC121" s="441"/>
      <c r="AD121" s="422">
        <v>224.34</v>
      </c>
      <c r="AE121" s="441"/>
      <c r="AF121" s="422" t="s">
        <v>11294</v>
      </c>
      <c r="AG121" s="1573">
        <v>0.26</v>
      </c>
      <c r="AH121" s="867"/>
      <c r="AI121" s="867" t="s">
        <v>11519</v>
      </c>
      <c r="AJ121" s="419">
        <v>83.0</v>
      </c>
      <c r="AK121" s="419">
        <v>80.0</v>
      </c>
      <c r="AL121" s="419">
        <v>20.0</v>
      </c>
      <c r="AM121" s="419">
        <v>170.0</v>
      </c>
      <c r="AN121" s="481"/>
      <c r="AO121" s="491" t="s">
        <v>6693</v>
      </c>
      <c r="AP121" s="419">
        <v>83.0</v>
      </c>
      <c r="AQ121" s="419">
        <v>80.0</v>
      </c>
      <c r="AR121" s="419">
        <v>20.0</v>
      </c>
      <c r="AS121" s="419">
        <v>170.0</v>
      </c>
      <c r="AT121" s="419" t="s">
        <v>12010</v>
      </c>
      <c r="AU121" s="453"/>
      <c r="AV121" s="1555"/>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12011</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3"/>
      <c r="B122" s="680" t="s">
        <v>12012</v>
      </c>
      <c r="C122" s="1489" t="s">
        <v>11984</v>
      </c>
      <c r="D122" s="1490">
        <v>50.0</v>
      </c>
      <c r="E122" s="1578" t="s">
        <v>12013</v>
      </c>
      <c r="F122" s="512">
        <v>3.84325824E8</v>
      </c>
      <c r="G122" s="1586">
        <v>2.013486351014E12</v>
      </c>
      <c r="H122" s="658">
        <v>389.0</v>
      </c>
      <c r="I122" s="863">
        <v>0.35</v>
      </c>
      <c r="J122" s="874">
        <v>253.0</v>
      </c>
      <c r="K122" s="656" t="s">
        <v>12000</v>
      </c>
      <c r="L122" s="500" t="s">
        <v>12014</v>
      </c>
      <c r="M122" s="500" t="s">
        <v>12002</v>
      </c>
      <c r="N122" s="1588"/>
      <c r="O122" s="1588"/>
      <c r="P122" s="414">
        <v>60241.0</v>
      </c>
      <c r="Q122" s="512">
        <v>4.8430216E7</v>
      </c>
      <c r="R122" s="688" t="s">
        <v>12015</v>
      </c>
      <c r="S122" s="414">
        <v>4.0</v>
      </c>
      <c r="T122" s="544"/>
      <c r="U122" s="1572" t="s">
        <v>11486</v>
      </c>
      <c r="V122" s="414" t="s">
        <v>11474</v>
      </c>
      <c r="W122" s="414" t="s">
        <v>12009</v>
      </c>
      <c r="X122" s="414" t="s">
        <v>11944</v>
      </c>
      <c r="Y122" s="414" t="s">
        <v>11945</v>
      </c>
      <c r="Z122" s="414">
        <v>10.0</v>
      </c>
      <c r="AA122" s="1543" t="s">
        <v>11934</v>
      </c>
      <c r="AB122" s="422" t="s">
        <v>11599</v>
      </c>
      <c r="AC122" s="441"/>
      <c r="AD122" s="422">
        <v>237.04</v>
      </c>
      <c r="AE122" s="441"/>
      <c r="AF122" s="422" t="s">
        <v>11294</v>
      </c>
      <c r="AG122" s="1573">
        <v>0.26</v>
      </c>
      <c r="AH122" s="867"/>
      <c r="AI122" s="867" t="s">
        <v>11519</v>
      </c>
      <c r="AJ122" s="419">
        <v>83.0</v>
      </c>
      <c r="AK122" s="419">
        <v>80.0</v>
      </c>
      <c r="AL122" s="419">
        <v>20.0</v>
      </c>
      <c r="AM122" s="419">
        <v>170.0</v>
      </c>
      <c r="AN122" s="481"/>
      <c r="AO122" s="491" t="s">
        <v>6693</v>
      </c>
      <c r="AP122" s="419">
        <v>83.0</v>
      </c>
      <c r="AQ122" s="419">
        <v>80.0</v>
      </c>
      <c r="AR122" s="419">
        <v>20.0</v>
      </c>
      <c r="AS122" s="419">
        <v>170.0</v>
      </c>
      <c r="AT122" s="419" t="s">
        <v>12016</v>
      </c>
      <c r="AU122" s="453"/>
      <c r="AV122" s="1555"/>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12011</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3"/>
      <c r="B123" s="680" t="s">
        <v>12017</v>
      </c>
      <c r="C123" s="1489" t="s">
        <v>11984</v>
      </c>
      <c r="D123" s="1490">
        <v>50.0</v>
      </c>
      <c r="E123" s="1578" t="s">
        <v>12018</v>
      </c>
      <c r="F123" s="512">
        <v>3.84325459E8</v>
      </c>
      <c r="G123" s="1586">
        <v>2.013486351007E12</v>
      </c>
      <c r="H123" s="658">
        <v>389.0</v>
      </c>
      <c r="I123" s="863">
        <v>0.35</v>
      </c>
      <c r="J123" s="874">
        <v>253.0</v>
      </c>
      <c r="K123" s="656" t="s">
        <v>12019</v>
      </c>
      <c r="L123" s="500" t="s">
        <v>12020</v>
      </c>
      <c r="M123" s="500" t="s">
        <v>12021</v>
      </c>
      <c r="N123" s="1588"/>
      <c r="O123" s="1588"/>
      <c r="P123" s="414">
        <v>60241.0</v>
      </c>
      <c r="Q123" s="512">
        <v>4.8430217E7</v>
      </c>
      <c r="R123" s="688" t="s">
        <v>12022</v>
      </c>
      <c r="S123" s="414">
        <v>4.0</v>
      </c>
      <c r="T123" s="544"/>
      <c r="U123" s="1572" t="s">
        <v>11486</v>
      </c>
      <c r="V123" s="414" t="s">
        <v>11474</v>
      </c>
      <c r="W123" s="414" t="s">
        <v>12009</v>
      </c>
      <c r="X123" s="414" t="s">
        <v>11944</v>
      </c>
      <c r="Y123" s="414" t="s">
        <v>11945</v>
      </c>
      <c r="Z123" s="414">
        <v>10.0</v>
      </c>
      <c r="AA123" s="1543" t="s">
        <v>11946</v>
      </c>
      <c r="AB123" s="422" t="s">
        <v>11947</v>
      </c>
      <c r="AC123" s="441"/>
      <c r="AD123" s="422">
        <v>243.42</v>
      </c>
      <c r="AE123" s="441"/>
      <c r="AF123" s="422" t="s">
        <v>11294</v>
      </c>
      <c r="AG123" s="1573">
        <v>0.26</v>
      </c>
      <c r="AH123" s="867"/>
      <c r="AI123" s="867" t="s">
        <v>11519</v>
      </c>
      <c r="AJ123" s="419">
        <v>83.0</v>
      </c>
      <c r="AK123" s="419">
        <v>80.0</v>
      </c>
      <c r="AL123" s="419">
        <v>20.0</v>
      </c>
      <c r="AM123" s="419">
        <v>170.0</v>
      </c>
      <c r="AN123" s="481"/>
      <c r="AO123" s="491" t="s">
        <v>6693</v>
      </c>
      <c r="AP123" s="419">
        <v>83.0</v>
      </c>
      <c r="AQ123" s="419">
        <v>80.0</v>
      </c>
      <c r="AR123" s="419">
        <v>20.0</v>
      </c>
      <c r="AS123" s="419">
        <v>170.0</v>
      </c>
      <c r="AT123" s="419" t="s">
        <v>12023</v>
      </c>
      <c r="AU123" s="453"/>
      <c r="AV123" s="1555"/>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12011</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3"/>
      <c r="B124" s="1589" t="s">
        <v>12024</v>
      </c>
      <c r="C124" s="1489" t="s">
        <v>11984</v>
      </c>
      <c r="D124" s="1490">
        <v>50.0</v>
      </c>
      <c r="E124" s="1590" t="s">
        <v>12025</v>
      </c>
      <c r="F124" s="684"/>
      <c r="G124" s="1591">
        <v>2.028865238107E12</v>
      </c>
      <c r="H124" s="1592">
        <v>800.0</v>
      </c>
      <c r="I124" s="863">
        <v>0.5</v>
      </c>
      <c r="J124" s="874">
        <v>400.0</v>
      </c>
      <c r="K124" s="656" t="s">
        <v>12026</v>
      </c>
      <c r="L124" s="500" t="s">
        <v>12027</v>
      </c>
      <c r="M124" s="500" t="s">
        <v>12028</v>
      </c>
      <c r="N124" s="684"/>
      <c r="O124" s="684"/>
      <c r="P124" s="684"/>
      <c r="Q124" s="684"/>
      <c r="R124" s="684"/>
      <c r="S124" s="684"/>
      <c r="T124" s="684"/>
      <c r="U124" s="1593"/>
      <c r="V124" s="1594" t="s">
        <v>11294</v>
      </c>
      <c r="W124" s="1502" t="s">
        <v>12029</v>
      </c>
      <c r="X124" s="1503"/>
      <c r="Y124" s="1493">
        <v>100.0</v>
      </c>
      <c r="Z124" s="1595">
        <v>229.0</v>
      </c>
      <c r="AA124" s="1495">
        <v>0.16</v>
      </c>
      <c r="AB124" s="1489" t="s">
        <v>12030</v>
      </c>
      <c r="AC124" s="1495">
        <v>0.43</v>
      </c>
      <c r="AD124" s="684"/>
      <c r="AE124" s="1493">
        <v>100.0</v>
      </c>
      <c r="AF124" s="1493">
        <v>100.0</v>
      </c>
      <c r="AG124" s="1493">
        <v>55.0</v>
      </c>
      <c r="AH124" s="1489"/>
      <c r="AI124" s="1489" t="s">
        <v>12031</v>
      </c>
      <c r="AJ124" s="684"/>
      <c r="AK124" s="684"/>
      <c r="AL124" s="1489" t="s">
        <v>12032</v>
      </c>
      <c r="AM124" s="1489" t="s">
        <v>1580</v>
      </c>
      <c r="AN124" s="1489" t="s">
        <v>11267</v>
      </c>
      <c r="AO124" s="1494"/>
      <c r="AP124" s="1494"/>
      <c r="AQ124" s="1494"/>
      <c r="AR124" s="1489" t="s">
        <v>11299</v>
      </c>
      <c r="AS124" s="1489" t="s">
        <v>97</v>
      </c>
      <c r="AT124" s="1494"/>
      <c r="AU124" s="1496" t="s">
        <v>12033</v>
      </c>
      <c r="AV124" s="684"/>
      <c r="AW124" s="684"/>
      <c r="AX124" s="1489" t="s">
        <v>12034</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3"/>
      <c r="B125" s="1589" t="s">
        <v>12035</v>
      </c>
      <c r="C125" s="1489" t="s">
        <v>11984</v>
      </c>
      <c r="D125" s="1490">
        <v>50.0</v>
      </c>
      <c r="E125" s="1590" t="s">
        <v>12036</v>
      </c>
      <c r="F125" s="684"/>
      <c r="G125" s="1591">
        <v>2.028865238114E12</v>
      </c>
      <c r="H125" s="1592">
        <v>1400.0</v>
      </c>
      <c r="I125" s="863">
        <v>0.5</v>
      </c>
      <c r="J125" s="874">
        <v>700.0</v>
      </c>
      <c r="K125" s="656" t="s">
        <v>12037</v>
      </c>
      <c r="L125" s="500" t="s">
        <v>12038</v>
      </c>
      <c r="M125" s="500" t="s">
        <v>12039</v>
      </c>
      <c r="N125" s="684"/>
      <c r="O125" s="684"/>
      <c r="P125" s="684"/>
      <c r="Q125" s="684"/>
      <c r="R125" s="684"/>
      <c r="S125" s="684"/>
      <c r="T125" s="684"/>
      <c r="U125" s="1593"/>
      <c r="V125" s="1594" t="s">
        <v>11294</v>
      </c>
      <c r="W125" s="1502" t="s">
        <v>12040</v>
      </c>
      <c r="X125" s="1503"/>
      <c r="Y125" s="1493">
        <v>150.0</v>
      </c>
      <c r="Z125" s="1595">
        <v>397.0</v>
      </c>
      <c r="AA125" s="1495">
        <v>0.16</v>
      </c>
      <c r="AB125" s="1489" t="s">
        <v>12041</v>
      </c>
      <c r="AC125" s="1495">
        <v>0.38</v>
      </c>
      <c r="AD125" s="684"/>
      <c r="AE125" s="1493">
        <v>165.0</v>
      </c>
      <c r="AF125" s="1493">
        <v>140.0</v>
      </c>
      <c r="AG125" s="1493">
        <v>90.0</v>
      </c>
      <c r="AH125" s="1489"/>
      <c r="AI125" s="1489" t="s">
        <v>12042</v>
      </c>
      <c r="AJ125" s="684"/>
      <c r="AK125" s="684"/>
      <c r="AL125" s="1489" t="s">
        <v>12032</v>
      </c>
      <c r="AM125" s="1489" t="s">
        <v>1580</v>
      </c>
      <c r="AN125" s="1489" t="s">
        <v>11267</v>
      </c>
      <c r="AO125" s="1494"/>
      <c r="AP125" s="1494"/>
      <c r="AQ125" s="1494"/>
      <c r="AR125" s="1489" t="s">
        <v>11299</v>
      </c>
      <c r="AS125" s="1489" t="s">
        <v>97</v>
      </c>
      <c r="AT125" s="1494"/>
      <c r="AU125" s="1496" t="s">
        <v>12033</v>
      </c>
      <c r="AV125" s="684"/>
      <c r="AW125" s="684"/>
      <c r="AX125" s="1489" t="s">
        <v>12034</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3"/>
      <c r="B126" s="1589" t="s">
        <v>12043</v>
      </c>
      <c r="C126" s="1489" t="s">
        <v>11984</v>
      </c>
      <c r="D126" s="1490">
        <v>50.0</v>
      </c>
      <c r="E126" s="1590" t="s">
        <v>12044</v>
      </c>
      <c r="F126" s="684"/>
      <c r="G126" s="1591">
        <v>2.028865238121E12</v>
      </c>
      <c r="H126" s="1592">
        <v>1900.0</v>
      </c>
      <c r="I126" s="863">
        <v>0.5</v>
      </c>
      <c r="J126" s="874">
        <v>950.0</v>
      </c>
      <c r="K126" s="656" t="s">
        <v>12045</v>
      </c>
      <c r="L126" s="500" t="s">
        <v>12046</v>
      </c>
      <c r="M126" s="500" t="s">
        <v>12047</v>
      </c>
      <c r="N126" s="684"/>
      <c r="O126" s="684"/>
      <c r="P126" s="684"/>
      <c r="Q126" s="684"/>
      <c r="R126" s="684"/>
      <c r="S126" s="684"/>
      <c r="T126" s="684"/>
      <c r="U126" s="1593"/>
      <c r="V126" s="1594" t="s">
        <v>11294</v>
      </c>
      <c r="W126" s="1502" t="s">
        <v>12048</v>
      </c>
      <c r="X126" s="1503"/>
      <c r="Y126" s="1493">
        <v>160.0</v>
      </c>
      <c r="Z126" s="1595">
        <v>565.0</v>
      </c>
      <c r="AA126" s="1495">
        <v>0.16</v>
      </c>
      <c r="AB126" s="1489" t="s">
        <v>12049</v>
      </c>
      <c r="AC126" s="1495">
        <v>0.39</v>
      </c>
      <c r="AD126" s="1596" t="s">
        <v>12050</v>
      </c>
      <c r="AE126" s="1493">
        <v>230.0</v>
      </c>
      <c r="AF126" s="1493">
        <v>230.0</v>
      </c>
      <c r="AG126" s="1493">
        <v>110.0</v>
      </c>
      <c r="AH126" s="1489"/>
      <c r="AI126" s="1489" t="s">
        <v>12051</v>
      </c>
      <c r="AJ126" s="684"/>
      <c r="AK126" s="684"/>
      <c r="AL126" s="1489" t="s">
        <v>12032</v>
      </c>
      <c r="AM126" s="1489" t="s">
        <v>1580</v>
      </c>
      <c r="AN126" s="1489" t="s">
        <v>11267</v>
      </c>
      <c r="AO126" s="1494"/>
      <c r="AP126" s="1494"/>
      <c r="AQ126" s="1494"/>
      <c r="AR126" s="1489" t="s">
        <v>11299</v>
      </c>
      <c r="AS126" s="1489" t="s">
        <v>97</v>
      </c>
      <c r="AT126" s="1494"/>
      <c r="AU126" s="1496" t="s">
        <v>12033</v>
      </c>
      <c r="AV126" s="684"/>
      <c r="AW126" s="684"/>
      <c r="AX126" s="1489" t="s">
        <v>12034</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3"/>
      <c r="B127" s="1589" t="s">
        <v>12052</v>
      </c>
      <c r="C127" s="1489" t="s">
        <v>11984</v>
      </c>
      <c r="D127" s="1490">
        <v>50.0</v>
      </c>
      <c r="E127" s="1590" t="s">
        <v>12053</v>
      </c>
      <c r="F127" s="684"/>
      <c r="G127" s="1591">
        <v>2.028865238138E12</v>
      </c>
      <c r="H127" s="1592">
        <v>3500.0</v>
      </c>
      <c r="I127" s="863">
        <v>0.5</v>
      </c>
      <c r="J127" s="874">
        <v>1750.0</v>
      </c>
      <c r="K127" s="656" t="s">
        <v>12054</v>
      </c>
      <c r="L127" s="500" t="s">
        <v>12055</v>
      </c>
      <c r="M127" s="500" t="s">
        <v>12056</v>
      </c>
      <c r="N127" s="684"/>
      <c r="O127" s="684"/>
      <c r="P127" s="684"/>
      <c r="Q127" s="684"/>
      <c r="R127" s="684"/>
      <c r="S127" s="684"/>
      <c r="T127" s="684"/>
      <c r="U127" s="1593"/>
      <c r="V127" s="1594" t="s">
        <v>11294</v>
      </c>
      <c r="W127" s="1502" t="s">
        <v>12057</v>
      </c>
      <c r="X127" s="1503"/>
      <c r="Y127" s="1493">
        <v>165.0</v>
      </c>
      <c r="Z127" s="1595">
        <v>1134.0</v>
      </c>
      <c r="AA127" s="1495">
        <v>0.16</v>
      </c>
      <c r="AB127" s="1489" t="s">
        <v>12058</v>
      </c>
      <c r="AC127" s="1495">
        <v>0.4</v>
      </c>
      <c r="AD127" s="1596" t="s">
        <v>2202</v>
      </c>
      <c r="AE127" s="1493">
        <v>450.0</v>
      </c>
      <c r="AF127" s="1493">
        <v>160.0</v>
      </c>
      <c r="AG127" s="1493">
        <v>150.0</v>
      </c>
      <c r="AH127" s="1489"/>
      <c r="AI127" s="1489" t="s">
        <v>12059</v>
      </c>
      <c r="AJ127" s="684"/>
      <c r="AK127" s="684"/>
      <c r="AL127" s="1489" t="s">
        <v>12032</v>
      </c>
      <c r="AM127" s="1489" t="s">
        <v>1580</v>
      </c>
      <c r="AN127" s="1489" t="s">
        <v>11267</v>
      </c>
      <c r="AO127" s="1494"/>
      <c r="AP127" s="1494"/>
      <c r="AQ127" s="1494"/>
      <c r="AR127" s="1489" t="s">
        <v>11299</v>
      </c>
      <c r="AS127" s="1489" t="s">
        <v>97</v>
      </c>
      <c r="AT127" s="1494"/>
      <c r="AU127" s="1496" t="s">
        <v>12033</v>
      </c>
      <c r="AV127" s="684"/>
      <c r="AW127" s="684"/>
      <c r="AX127" s="1489" t="s">
        <v>12034</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3"/>
      <c r="B128" s="1589" t="s">
        <v>12060</v>
      </c>
      <c r="C128" s="1489" t="s">
        <v>11984</v>
      </c>
      <c r="D128" s="1490">
        <v>50.0</v>
      </c>
      <c r="E128" s="1590" t="s">
        <v>12061</v>
      </c>
      <c r="F128" s="684"/>
      <c r="G128" s="1591">
        <v>2.028865238145E12</v>
      </c>
      <c r="H128" s="1592">
        <v>5200.0</v>
      </c>
      <c r="I128" s="863">
        <v>0.5</v>
      </c>
      <c r="J128" s="874">
        <v>2600.0</v>
      </c>
      <c r="K128" s="656" t="s">
        <v>12062</v>
      </c>
      <c r="L128" s="500" t="s">
        <v>12063</v>
      </c>
      <c r="M128" s="500" t="s">
        <v>12064</v>
      </c>
      <c r="N128" s="684"/>
      <c r="O128" s="684"/>
      <c r="P128" s="684"/>
      <c r="Q128" s="684"/>
      <c r="R128" s="684"/>
      <c r="S128" s="684"/>
      <c r="T128" s="684"/>
      <c r="U128" s="1593"/>
      <c r="V128" s="1594" t="s">
        <v>11294</v>
      </c>
      <c r="W128" s="1502" t="s">
        <v>12065</v>
      </c>
      <c r="X128" s="1503"/>
      <c r="Y128" s="1493">
        <v>230.0</v>
      </c>
      <c r="Z128" s="1595">
        <v>1653.0</v>
      </c>
      <c r="AA128" s="1495">
        <v>0.16</v>
      </c>
      <c r="AB128" s="1489" t="s">
        <v>12066</v>
      </c>
      <c r="AC128" s="1495">
        <v>0.39</v>
      </c>
      <c r="AD128" s="684"/>
      <c r="AE128" s="1493">
        <v>640.0</v>
      </c>
      <c r="AF128" s="1493">
        <v>210.0</v>
      </c>
      <c r="AG128" s="1493">
        <v>170.0</v>
      </c>
      <c r="AH128" s="1489"/>
      <c r="AI128" s="1489" t="s">
        <v>12067</v>
      </c>
      <c r="AJ128" s="684"/>
      <c r="AK128" s="684"/>
      <c r="AL128" s="1489" t="s">
        <v>12032</v>
      </c>
      <c r="AM128" s="1489" t="s">
        <v>1580</v>
      </c>
      <c r="AN128" s="1489" t="s">
        <v>11267</v>
      </c>
      <c r="AO128" s="1494"/>
      <c r="AP128" s="1494"/>
      <c r="AQ128" s="1494"/>
      <c r="AR128" s="1489" t="s">
        <v>11299</v>
      </c>
      <c r="AS128" s="1489" t="s">
        <v>97</v>
      </c>
      <c r="AT128" s="1494"/>
      <c r="AU128" s="1496" t="s">
        <v>12033</v>
      </c>
      <c r="AV128" s="684"/>
      <c r="AW128" s="684"/>
      <c r="AX128" s="1489" t="s">
        <v>12034</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3"/>
      <c r="B129" s="680" t="s">
        <v>12068</v>
      </c>
      <c r="C129" s="1489" t="s">
        <v>11261</v>
      </c>
      <c r="D129" s="1490">
        <v>0.0</v>
      </c>
      <c r="E129" s="1578" t="s">
        <v>12069</v>
      </c>
      <c r="F129" s="1520"/>
      <c r="G129" s="1556">
        <v>2.022666549035E12</v>
      </c>
      <c r="H129" s="658">
        <v>409.0</v>
      </c>
      <c r="I129" s="863">
        <v>0.5</v>
      </c>
      <c r="J129" s="874">
        <v>205.0</v>
      </c>
      <c r="K129" s="656" t="s">
        <v>12070</v>
      </c>
      <c r="L129" s="500" t="s">
        <v>12071</v>
      </c>
      <c r="M129" s="500" t="s">
        <v>8379</v>
      </c>
      <c r="N129" s="453"/>
      <c r="O129" s="453"/>
      <c r="P129" s="453"/>
      <c r="Q129" s="453"/>
      <c r="R129" s="688" t="s">
        <v>12072</v>
      </c>
      <c r="S129" s="414">
        <v>10.0</v>
      </c>
      <c r="T129" s="544"/>
      <c r="U129" s="1572" t="s">
        <v>12073</v>
      </c>
      <c r="V129" s="414" t="s">
        <v>11474</v>
      </c>
      <c r="W129" s="414" t="s">
        <v>12074</v>
      </c>
      <c r="X129" s="414" t="s">
        <v>11585</v>
      </c>
      <c r="Y129" s="414" t="s">
        <v>9285</v>
      </c>
      <c r="Z129" s="414">
        <v>10.0</v>
      </c>
      <c r="AA129" s="1543" t="s">
        <v>12075</v>
      </c>
      <c r="AB129" s="422" t="s">
        <v>11947</v>
      </c>
      <c r="AC129" s="441"/>
      <c r="AD129" s="422">
        <v>243.42</v>
      </c>
      <c r="AE129" s="441"/>
      <c r="AF129" s="422" t="s">
        <v>11294</v>
      </c>
      <c r="AG129" s="1573">
        <v>0.26</v>
      </c>
      <c r="AH129" s="1584"/>
      <c r="AI129" s="1584" t="s">
        <v>6577</v>
      </c>
      <c r="AJ129" s="640">
        <v>25.0</v>
      </c>
      <c r="AK129" s="522">
        <v>70.0</v>
      </c>
      <c r="AL129" s="522">
        <v>20.0</v>
      </c>
      <c r="AM129" s="522">
        <v>90.0</v>
      </c>
      <c r="AN129" s="453"/>
      <c r="AO129" s="440" t="s">
        <v>6577</v>
      </c>
      <c r="AP129" s="640">
        <v>25.0</v>
      </c>
      <c r="AQ129" s="522">
        <v>70.0</v>
      </c>
      <c r="AR129" s="522">
        <v>20.0</v>
      </c>
      <c r="AS129" s="522">
        <v>90.0</v>
      </c>
      <c r="AT129" s="419" t="s">
        <v>12076</v>
      </c>
      <c r="AU129" s="419" t="s">
        <v>3537</v>
      </c>
      <c r="AV129" s="420" t="s">
        <v>6575</v>
      </c>
      <c r="AW129" s="419" t="s">
        <v>8264</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8266</v>
      </c>
      <c r="BS129" s="1597" t="s">
        <v>12077</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3"/>
      <c r="B130" s="680" t="s">
        <v>12078</v>
      </c>
      <c r="C130" s="1489" t="s">
        <v>11261</v>
      </c>
      <c r="D130" s="1490">
        <v>0.0</v>
      </c>
      <c r="E130" s="1578" t="s">
        <v>12079</v>
      </c>
      <c r="F130" s="1520"/>
      <c r="G130" s="1598">
        <v>2.022666549028E12</v>
      </c>
      <c r="H130" s="658">
        <v>405.0</v>
      </c>
      <c r="I130" s="863">
        <v>0.5</v>
      </c>
      <c r="J130" s="874">
        <v>203.0</v>
      </c>
      <c r="K130" s="656" t="s">
        <v>12080</v>
      </c>
      <c r="L130" s="500" t="s">
        <v>12081</v>
      </c>
      <c r="M130" s="500" t="s">
        <v>12082</v>
      </c>
      <c r="N130" s="1311"/>
      <c r="O130" s="1311"/>
      <c r="P130" s="1311"/>
      <c r="Q130" s="1311"/>
      <c r="R130" s="1330"/>
      <c r="S130" s="464">
        <v>10.0</v>
      </c>
      <c r="T130" s="1306"/>
      <c r="U130" s="1572" t="s">
        <v>12083</v>
      </c>
      <c r="V130" s="414" t="s">
        <v>11474</v>
      </c>
      <c r="W130" s="414" t="s">
        <v>12074</v>
      </c>
      <c r="X130" s="414" t="s">
        <v>11585</v>
      </c>
      <c r="Y130" s="414" t="s">
        <v>9285</v>
      </c>
      <c r="Z130" s="414">
        <v>10.0</v>
      </c>
      <c r="AA130" s="1543" t="s">
        <v>12084</v>
      </c>
      <c r="AB130" s="422" t="s">
        <v>11904</v>
      </c>
      <c r="AC130" s="441"/>
      <c r="AD130" s="422">
        <v>190.92</v>
      </c>
      <c r="AE130" s="441"/>
      <c r="AF130" s="422" t="s">
        <v>11294</v>
      </c>
      <c r="AG130" s="1573">
        <v>0.23</v>
      </c>
      <c r="AH130" s="1584"/>
      <c r="AI130" s="1584" t="s">
        <v>6577</v>
      </c>
      <c r="AJ130" s="640">
        <v>32.0</v>
      </c>
      <c r="AK130" s="522">
        <v>70.0</v>
      </c>
      <c r="AL130" s="522">
        <v>20.0</v>
      </c>
      <c r="AM130" s="522">
        <v>90.0</v>
      </c>
      <c r="AN130" s="453"/>
      <c r="AO130" s="440" t="s">
        <v>6577</v>
      </c>
      <c r="AP130" s="640">
        <v>32.0</v>
      </c>
      <c r="AQ130" s="522">
        <v>70.0</v>
      </c>
      <c r="AR130" s="522">
        <v>20.0</v>
      </c>
      <c r="AS130" s="522">
        <v>90.0</v>
      </c>
      <c r="AT130" s="419" t="s">
        <v>8380</v>
      </c>
      <c r="AU130" s="419" t="s">
        <v>3537</v>
      </c>
      <c r="AV130" s="420" t="s">
        <v>6575</v>
      </c>
      <c r="AW130" s="419" t="s">
        <v>8264</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8266</v>
      </c>
      <c r="BS130" s="688" t="s">
        <v>12085</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3"/>
      <c r="B131" s="1569" t="s">
        <v>12086</v>
      </c>
      <c r="C131" s="1489" t="s">
        <v>11261</v>
      </c>
      <c r="D131" s="1490">
        <v>0.0</v>
      </c>
      <c r="E131" s="1578" t="s">
        <v>12087</v>
      </c>
      <c r="F131" s="1576"/>
      <c r="G131" s="1581">
        <v>2.02757334085E12</v>
      </c>
      <c r="H131" s="658">
        <v>418.0</v>
      </c>
      <c r="I131" s="863">
        <v>0.35</v>
      </c>
      <c r="J131" s="874">
        <v>272.0</v>
      </c>
      <c r="K131" s="656" t="s">
        <v>12088</v>
      </c>
      <c r="L131" s="500" t="s">
        <v>12089</v>
      </c>
      <c r="M131" s="500" t="s">
        <v>12090</v>
      </c>
      <c r="N131" s="1520"/>
      <c r="O131" s="1520"/>
      <c r="P131" s="453"/>
      <c r="Q131" s="1306"/>
      <c r="R131" s="684"/>
      <c r="S131" s="544"/>
      <c r="T131" s="943"/>
      <c r="U131" s="1582"/>
      <c r="V131" s="414" t="s">
        <v>11474</v>
      </c>
      <c r="W131" s="414" t="s">
        <v>11924</v>
      </c>
      <c r="X131" s="414" t="s">
        <v>11925</v>
      </c>
      <c r="Y131" s="414" t="s">
        <v>9285</v>
      </c>
      <c r="Z131" s="414">
        <v>10.0</v>
      </c>
      <c r="AA131" s="1543" t="s">
        <v>12091</v>
      </c>
      <c r="AB131" s="422" t="s">
        <v>12092</v>
      </c>
      <c r="AC131" s="441"/>
      <c r="AD131" s="422">
        <v>178.72</v>
      </c>
      <c r="AE131" s="441"/>
      <c r="AF131" s="422" t="s">
        <v>12093</v>
      </c>
      <c r="AG131" s="1573">
        <v>0.34</v>
      </c>
      <c r="AH131" s="1584"/>
      <c r="AI131" s="1584" t="s">
        <v>6577</v>
      </c>
      <c r="AJ131" s="640">
        <v>30.0</v>
      </c>
      <c r="AK131" s="419">
        <v>70.0</v>
      </c>
      <c r="AL131" s="419">
        <v>20.0</v>
      </c>
      <c r="AM131" s="419">
        <v>90.0</v>
      </c>
      <c r="AN131" s="453"/>
      <c r="AO131" s="440" t="s">
        <v>6577</v>
      </c>
      <c r="AP131" s="640">
        <v>30.0</v>
      </c>
      <c r="AQ131" s="522">
        <v>70.0</v>
      </c>
      <c r="AR131" s="522">
        <v>20.0</v>
      </c>
      <c r="AS131" s="522">
        <v>90.0</v>
      </c>
      <c r="AT131" s="419" t="s">
        <v>12094</v>
      </c>
      <c r="AU131" s="453"/>
      <c r="AV131" s="1555"/>
      <c r="AW131" s="419" t="s">
        <v>7872</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12095</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3"/>
      <c r="B132" s="1569" t="s">
        <v>12096</v>
      </c>
      <c r="C132" s="1489" t="s">
        <v>11261</v>
      </c>
      <c r="D132" s="1490">
        <v>0.0</v>
      </c>
      <c r="E132" s="1578" t="s">
        <v>12097</v>
      </c>
      <c r="F132" s="1576"/>
      <c r="G132" s="1581">
        <v>2.027573340867E12</v>
      </c>
      <c r="H132" s="658">
        <v>451.0</v>
      </c>
      <c r="I132" s="863">
        <v>0.35</v>
      </c>
      <c r="J132" s="874">
        <v>294.0</v>
      </c>
      <c r="K132" s="656" t="s">
        <v>12098</v>
      </c>
      <c r="L132" s="500" t="s">
        <v>12099</v>
      </c>
      <c r="M132" s="500" t="s">
        <v>12100</v>
      </c>
      <c r="N132" s="1520"/>
      <c r="O132" s="1520"/>
      <c r="P132" s="453"/>
      <c r="Q132" s="1306"/>
      <c r="R132" s="684"/>
      <c r="S132" s="544"/>
      <c r="T132" s="544"/>
      <c r="U132" s="1582"/>
      <c r="V132" s="414" t="s">
        <v>11474</v>
      </c>
      <c r="W132" s="414" t="s">
        <v>12101</v>
      </c>
      <c r="X132" s="414" t="s">
        <v>12102</v>
      </c>
      <c r="Y132" s="414" t="s">
        <v>9285</v>
      </c>
      <c r="Z132" s="414">
        <v>10.0</v>
      </c>
      <c r="AA132" s="1543" t="s">
        <v>11934</v>
      </c>
      <c r="AB132" s="422" t="s">
        <v>9973</v>
      </c>
      <c r="AC132" s="441"/>
      <c r="AD132" s="422">
        <v>184.68</v>
      </c>
      <c r="AE132" s="441"/>
      <c r="AF132" s="422" t="s">
        <v>12103</v>
      </c>
      <c r="AG132" s="1573">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12104</v>
      </c>
      <c r="AU132" s="453"/>
      <c r="AV132" s="1555"/>
      <c r="AW132" s="419" t="s">
        <v>7872</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12105</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3"/>
      <c r="B133" s="1569" t="s">
        <v>12106</v>
      </c>
      <c r="C133" s="1489" t="s">
        <v>11261</v>
      </c>
      <c r="D133" s="1490">
        <v>0.0</v>
      </c>
      <c r="E133" s="1578" t="s">
        <v>12107</v>
      </c>
      <c r="F133" s="1576"/>
      <c r="G133" s="1581">
        <v>2.027573340874E12</v>
      </c>
      <c r="H133" s="658">
        <v>484.0</v>
      </c>
      <c r="I133" s="863">
        <v>0.35</v>
      </c>
      <c r="J133" s="874">
        <v>315.0</v>
      </c>
      <c r="K133" s="656" t="s">
        <v>12108</v>
      </c>
      <c r="L133" s="500" t="s">
        <v>12109</v>
      </c>
      <c r="M133" s="500" t="s">
        <v>12110</v>
      </c>
      <c r="N133" s="1520"/>
      <c r="O133" s="1520"/>
      <c r="P133" s="453"/>
      <c r="Q133" s="1306"/>
      <c r="R133" s="684"/>
      <c r="S133" s="544"/>
      <c r="T133" s="544"/>
      <c r="U133" s="1582"/>
      <c r="V133" s="414" t="s">
        <v>11474</v>
      </c>
      <c r="W133" s="414" t="s">
        <v>12111</v>
      </c>
      <c r="X133" s="414" t="s">
        <v>12112</v>
      </c>
      <c r="Y133" s="414" t="s">
        <v>9010</v>
      </c>
      <c r="Z133" s="414">
        <v>10.0</v>
      </c>
      <c r="AA133" s="1543" t="s">
        <v>12113</v>
      </c>
      <c r="AB133" s="422" t="s">
        <v>12114</v>
      </c>
      <c r="AC133" s="441"/>
      <c r="AD133" s="422">
        <v>197.28</v>
      </c>
      <c r="AE133" s="441"/>
      <c r="AF133" s="422" t="s">
        <v>12115</v>
      </c>
      <c r="AG133" s="1573">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12116</v>
      </c>
      <c r="AU133" s="453"/>
      <c r="AV133" s="1555"/>
      <c r="AW133" s="419" t="s">
        <v>7872</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12117</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3"/>
      <c r="B134" s="1569" t="s">
        <v>12118</v>
      </c>
      <c r="C134" s="1489" t="s">
        <v>11261</v>
      </c>
      <c r="D134" s="1490">
        <v>0.0</v>
      </c>
      <c r="E134" s="1578" t="s">
        <v>12119</v>
      </c>
      <c r="F134" s="1576"/>
      <c r="G134" s="1581">
        <v>2.027573340881E12</v>
      </c>
      <c r="H134" s="658">
        <v>550.0</v>
      </c>
      <c r="I134" s="863">
        <v>0.35</v>
      </c>
      <c r="J134" s="874">
        <v>358.0</v>
      </c>
      <c r="K134" s="656" t="s">
        <v>12120</v>
      </c>
      <c r="L134" s="500" t="s">
        <v>12121</v>
      </c>
      <c r="M134" s="500" t="s">
        <v>12122</v>
      </c>
      <c r="N134" s="1520"/>
      <c r="O134" s="1520"/>
      <c r="P134" s="453"/>
      <c r="Q134" s="1306"/>
      <c r="R134" s="684"/>
      <c r="S134" s="544"/>
      <c r="T134" s="544"/>
      <c r="U134" s="1582"/>
      <c r="V134" s="414" t="s">
        <v>11474</v>
      </c>
      <c r="W134" s="414" t="s">
        <v>12123</v>
      </c>
      <c r="X134" s="414" t="s">
        <v>12124</v>
      </c>
      <c r="Y134" s="414" t="s">
        <v>9010</v>
      </c>
      <c r="Z134" s="414">
        <v>10.0</v>
      </c>
      <c r="AA134" s="1543" t="s">
        <v>12125</v>
      </c>
      <c r="AB134" s="422" t="s">
        <v>12126</v>
      </c>
      <c r="AC134" s="441"/>
      <c r="AD134" s="422">
        <v>209.16</v>
      </c>
      <c r="AE134" s="441"/>
      <c r="AF134" s="422" t="s">
        <v>12127</v>
      </c>
      <c r="AG134" s="1573">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12128</v>
      </c>
      <c r="AU134" s="453"/>
      <c r="AV134" s="1555"/>
      <c r="AW134" s="419" t="s">
        <v>7872</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12129</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3"/>
      <c r="B135" s="1599" t="s">
        <v>12130</v>
      </c>
      <c r="C135" s="1489" t="s">
        <v>11261</v>
      </c>
      <c r="D135" s="1490">
        <v>0.0</v>
      </c>
      <c r="E135" s="1590" t="s">
        <v>12131</v>
      </c>
      <c r="F135" s="684"/>
      <c r="G135" s="1600">
        <v>2.027573340935E12</v>
      </c>
      <c r="H135" s="1592">
        <v>800.0</v>
      </c>
      <c r="I135" s="863">
        <v>0.5</v>
      </c>
      <c r="J135" s="874">
        <v>400.0</v>
      </c>
      <c r="K135" s="656" t="s">
        <v>12132</v>
      </c>
      <c r="L135" s="500" t="s">
        <v>12133</v>
      </c>
      <c r="M135" s="500" t="s">
        <v>12122</v>
      </c>
      <c r="N135" s="684"/>
      <c r="O135" s="684"/>
      <c r="P135" s="684"/>
      <c r="Q135" s="684"/>
      <c r="R135" s="684"/>
      <c r="S135" s="684"/>
      <c r="T135" s="684"/>
      <c r="U135" s="1593"/>
      <c r="V135" s="1594" t="s">
        <v>11294</v>
      </c>
      <c r="W135" s="1502" t="s">
        <v>12134</v>
      </c>
      <c r="X135" s="1503"/>
      <c r="Y135" s="1493">
        <v>150.0</v>
      </c>
      <c r="Z135" s="1595">
        <v>106.0</v>
      </c>
      <c r="AA135" s="1495">
        <v>0.09</v>
      </c>
      <c r="AB135" s="1489" t="s">
        <v>12135</v>
      </c>
      <c r="AC135" s="1495">
        <v>0.3</v>
      </c>
      <c r="AD135" s="1596" t="s">
        <v>12136</v>
      </c>
      <c r="AE135" s="1493">
        <v>100.0</v>
      </c>
      <c r="AF135" s="1493">
        <v>100.0</v>
      </c>
      <c r="AG135" s="1493">
        <v>55.0</v>
      </c>
      <c r="AH135" s="1489"/>
      <c r="AI135" s="1489" t="s">
        <v>12137</v>
      </c>
      <c r="AJ135" s="1601"/>
      <c r="AK135" s="684"/>
      <c r="AL135" s="1489" t="s">
        <v>12138</v>
      </c>
      <c r="AM135" s="1489" t="s">
        <v>927</v>
      </c>
      <c r="AN135" s="1489" t="s">
        <v>11267</v>
      </c>
      <c r="AO135" s="1493">
        <v>280.0</v>
      </c>
      <c r="AP135" s="1493">
        <v>50.0</v>
      </c>
      <c r="AQ135" s="1493">
        <v>0.5</v>
      </c>
      <c r="AR135" s="1489" t="s">
        <v>11299</v>
      </c>
      <c r="AS135" s="1489" t="s">
        <v>97</v>
      </c>
      <c r="AT135" s="1494"/>
      <c r="AU135" s="1496" t="s">
        <v>12139</v>
      </c>
      <c r="AV135" s="684"/>
      <c r="AW135" s="684"/>
      <c r="AX135" s="1497" t="s">
        <v>12140</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3"/>
      <c r="B136" s="1602" t="s">
        <v>12141</v>
      </c>
      <c r="C136" s="1489" t="s">
        <v>11261</v>
      </c>
      <c r="D136" s="1490">
        <v>0.0</v>
      </c>
      <c r="E136" s="1590" t="s">
        <v>12142</v>
      </c>
      <c r="F136" s="684"/>
      <c r="G136" s="1600">
        <v>2.027573340942E12</v>
      </c>
      <c r="H136" s="1592">
        <v>1200.0</v>
      </c>
      <c r="I136" s="863">
        <v>0.5</v>
      </c>
      <c r="J136" s="874">
        <v>600.0</v>
      </c>
      <c r="K136" s="656" t="s">
        <v>12143</v>
      </c>
      <c r="L136" s="500" t="s">
        <v>12144</v>
      </c>
      <c r="M136" s="500" t="s">
        <v>12122</v>
      </c>
      <c r="N136" s="684"/>
      <c r="O136" s="684"/>
      <c r="P136" s="684"/>
      <c r="Q136" s="684"/>
      <c r="R136" s="684"/>
      <c r="S136" s="684"/>
      <c r="T136" s="684"/>
      <c r="U136" s="1593"/>
      <c r="V136" s="1594" t="s">
        <v>11294</v>
      </c>
      <c r="W136" s="1502" t="s">
        <v>12145</v>
      </c>
      <c r="X136" s="1503"/>
      <c r="Y136" s="1493">
        <v>150.0</v>
      </c>
      <c r="Z136" s="1595">
        <v>151.0</v>
      </c>
      <c r="AA136" s="1495">
        <v>0.16</v>
      </c>
      <c r="AB136" s="1489" t="s">
        <v>12146</v>
      </c>
      <c r="AC136" s="1495">
        <v>0.3</v>
      </c>
      <c r="AD136" s="1596" t="s">
        <v>12147</v>
      </c>
      <c r="AE136" s="1493">
        <v>165.0</v>
      </c>
      <c r="AF136" s="1493">
        <v>140.0</v>
      </c>
      <c r="AG136" s="1493">
        <v>90.0</v>
      </c>
      <c r="AH136" s="1489"/>
      <c r="AI136" s="1489" t="s">
        <v>12148</v>
      </c>
      <c r="AJ136" s="684"/>
      <c r="AK136" s="684"/>
      <c r="AL136" s="1489" t="s">
        <v>12149</v>
      </c>
      <c r="AM136" s="1489" t="s">
        <v>927</v>
      </c>
      <c r="AN136" s="1489" t="s">
        <v>11267</v>
      </c>
      <c r="AO136" s="1493">
        <v>280.0</v>
      </c>
      <c r="AP136" s="1493">
        <v>100.0</v>
      </c>
      <c r="AQ136" s="1493">
        <v>0.5</v>
      </c>
      <c r="AR136" s="1489" t="s">
        <v>11299</v>
      </c>
      <c r="AS136" s="1489" t="s">
        <v>97</v>
      </c>
      <c r="AT136" s="1494"/>
      <c r="AU136" s="1496" t="s">
        <v>12139</v>
      </c>
      <c r="AV136" s="684"/>
      <c r="AW136" s="684"/>
      <c r="AX136" s="1497" t="s">
        <v>12140</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3"/>
      <c r="B137" s="1602" t="s">
        <v>12150</v>
      </c>
      <c r="C137" s="1489" t="s">
        <v>11261</v>
      </c>
      <c r="D137" s="1490">
        <v>0.0</v>
      </c>
      <c r="E137" s="1590" t="s">
        <v>12151</v>
      </c>
      <c r="F137" s="684"/>
      <c r="G137" s="1600">
        <v>2.027573340959E12</v>
      </c>
      <c r="H137" s="1592">
        <v>1700.0</v>
      </c>
      <c r="I137" s="863">
        <v>0.5</v>
      </c>
      <c r="J137" s="874">
        <v>850.0</v>
      </c>
      <c r="K137" s="656" t="s">
        <v>12152</v>
      </c>
      <c r="L137" s="500" t="s">
        <v>12153</v>
      </c>
      <c r="M137" s="500" t="s">
        <v>12122</v>
      </c>
      <c r="N137" s="684"/>
      <c r="O137" s="684"/>
      <c r="P137" s="684"/>
      <c r="Q137" s="684"/>
      <c r="R137" s="684"/>
      <c r="S137" s="684"/>
      <c r="T137" s="684"/>
      <c r="U137" s="1593"/>
      <c r="V137" s="1594" t="s">
        <v>11294</v>
      </c>
      <c r="W137" s="1502" t="s">
        <v>12154</v>
      </c>
      <c r="X137" s="1503"/>
      <c r="Y137" s="1493">
        <v>150.0</v>
      </c>
      <c r="Z137" s="1595">
        <v>196.0</v>
      </c>
      <c r="AA137" s="1495">
        <v>0.16</v>
      </c>
      <c r="AB137" s="1489" t="s">
        <v>12155</v>
      </c>
      <c r="AC137" s="1495">
        <v>0.34</v>
      </c>
      <c r="AD137" s="1596" t="s">
        <v>12156</v>
      </c>
      <c r="AE137" s="1493">
        <v>230.0</v>
      </c>
      <c r="AF137" s="1493">
        <v>230.0</v>
      </c>
      <c r="AG137" s="1493">
        <v>110.0</v>
      </c>
      <c r="AH137" s="1489"/>
      <c r="AI137" s="1489" t="s">
        <v>12157</v>
      </c>
      <c r="AJ137" s="684"/>
      <c r="AK137" s="684"/>
      <c r="AL137" s="1489" t="s">
        <v>12158</v>
      </c>
      <c r="AM137" s="1489" t="s">
        <v>927</v>
      </c>
      <c r="AN137" s="1489" t="s">
        <v>11267</v>
      </c>
      <c r="AO137" s="1493">
        <v>280.0</v>
      </c>
      <c r="AP137" s="1493">
        <v>150.0</v>
      </c>
      <c r="AQ137" s="1493">
        <v>0.5</v>
      </c>
      <c r="AR137" s="1489" t="s">
        <v>11299</v>
      </c>
      <c r="AS137" s="1489" t="s">
        <v>97</v>
      </c>
      <c r="AT137" s="1494"/>
      <c r="AU137" s="1496" t="s">
        <v>12139</v>
      </c>
      <c r="AV137" s="684"/>
      <c r="AW137" s="684"/>
      <c r="AX137" s="1497" t="s">
        <v>12140</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3"/>
      <c r="B138" s="1602" t="s">
        <v>12159</v>
      </c>
      <c r="C138" s="1489" t="s">
        <v>11261</v>
      </c>
      <c r="D138" s="1490">
        <v>0.0</v>
      </c>
      <c r="E138" s="1590" t="s">
        <v>12160</v>
      </c>
      <c r="F138" s="684"/>
      <c r="G138" s="1600">
        <v>2.027573340966E12</v>
      </c>
      <c r="H138" s="1592">
        <v>3100.0</v>
      </c>
      <c r="I138" s="863">
        <v>0.5</v>
      </c>
      <c r="J138" s="874">
        <v>1550.0</v>
      </c>
      <c r="K138" s="656" t="s">
        <v>12161</v>
      </c>
      <c r="L138" s="1274"/>
      <c r="M138" s="500" t="s">
        <v>12122</v>
      </c>
      <c r="N138" s="684"/>
      <c r="O138" s="684"/>
      <c r="P138" s="684"/>
      <c r="Q138" s="684"/>
      <c r="R138" s="684"/>
      <c r="S138" s="684"/>
      <c r="T138" s="684"/>
      <c r="U138" s="1593"/>
      <c r="V138" s="1594" t="s">
        <v>11294</v>
      </c>
      <c r="W138" s="1502" t="s">
        <v>12162</v>
      </c>
      <c r="X138" s="1503"/>
      <c r="Y138" s="1493">
        <v>165.0</v>
      </c>
      <c r="Z138" s="1595">
        <v>397.0</v>
      </c>
      <c r="AA138" s="1495">
        <v>0.16</v>
      </c>
      <c r="AB138" s="1489" t="s">
        <v>12163</v>
      </c>
      <c r="AC138" s="1495">
        <v>0.34</v>
      </c>
      <c r="AD138" s="1596" t="s">
        <v>12164</v>
      </c>
      <c r="AE138" s="1493">
        <v>450.0</v>
      </c>
      <c r="AF138" s="1493">
        <v>160.0</v>
      </c>
      <c r="AG138" s="1493">
        <v>150.0</v>
      </c>
      <c r="AH138" s="1489"/>
      <c r="AI138" s="1489" t="s">
        <v>12165</v>
      </c>
      <c r="AJ138" s="684"/>
      <c r="AK138" s="684"/>
      <c r="AL138" s="1489" t="s">
        <v>12166</v>
      </c>
      <c r="AM138" s="1489" t="s">
        <v>927</v>
      </c>
      <c r="AN138" s="1489" t="s">
        <v>11267</v>
      </c>
      <c r="AO138" s="1493">
        <v>280.0</v>
      </c>
      <c r="AP138" s="1493">
        <v>150.0</v>
      </c>
      <c r="AQ138" s="1493">
        <v>1.0</v>
      </c>
      <c r="AR138" s="1489" t="s">
        <v>11299</v>
      </c>
      <c r="AS138" s="1489" t="s">
        <v>97</v>
      </c>
      <c r="AT138" s="1494"/>
      <c r="AU138" s="1496" t="s">
        <v>12139</v>
      </c>
      <c r="AV138" s="684"/>
      <c r="AW138" s="684"/>
      <c r="AX138" s="1497" t="s">
        <v>12140</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3"/>
      <c r="B139" s="1603" t="s">
        <v>12167</v>
      </c>
      <c r="C139" s="1489" t="s">
        <v>11261</v>
      </c>
      <c r="D139" s="1490">
        <v>0.0</v>
      </c>
      <c r="E139" s="1590" t="s">
        <v>12168</v>
      </c>
      <c r="F139" s="684"/>
      <c r="G139" s="1600">
        <v>2.027573340973E12</v>
      </c>
      <c r="H139" s="1592">
        <v>4500.0</v>
      </c>
      <c r="I139" s="863">
        <v>0.5</v>
      </c>
      <c r="J139" s="874">
        <v>2250.0</v>
      </c>
      <c r="K139" s="656" t="s">
        <v>12169</v>
      </c>
      <c r="L139" s="500" t="s">
        <v>12170</v>
      </c>
      <c r="M139" s="500" t="s">
        <v>12171</v>
      </c>
      <c r="N139" s="684"/>
      <c r="O139" s="684"/>
      <c r="P139" s="684"/>
      <c r="Q139" s="684"/>
      <c r="R139" s="684"/>
      <c r="S139" s="684"/>
      <c r="T139" s="684"/>
      <c r="U139" s="1593"/>
      <c r="V139" s="1594" t="s">
        <v>11294</v>
      </c>
      <c r="W139" s="1502" t="s">
        <v>12172</v>
      </c>
      <c r="X139" s="1503"/>
      <c r="Y139" s="1493">
        <v>230.0</v>
      </c>
      <c r="Z139" s="1595">
        <v>548.0</v>
      </c>
      <c r="AA139" s="1495">
        <v>0.16</v>
      </c>
      <c r="AB139" s="1489" t="s">
        <v>12173</v>
      </c>
      <c r="AC139" s="1495">
        <v>0.3</v>
      </c>
      <c r="AD139" s="684"/>
      <c r="AE139" s="1493">
        <v>640.0</v>
      </c>
      <c r="AF139" s="1493">
        <v>210.0</v>
      </c>
      <c r="AG139" s="1493">
        <v>170.0</v>
      </c>
      <c r="AH139" s="1489"/>
      <c r="AI139" s="1489" t="s">
        <v>12174</v>
      </c>
      <c r="AJ139" s="684"/>
      <c r="AK139" s="684"/>
      <c r="AL139" s="1489" t="s">
        <v>12175</v>
      </c>
      <c r="AM139" s="1489" t="s">
        <v>927</v>
      </c>
      <c r="AN139" s="1489" t="s">
        <v>11267</v>
      </c>
      <c r="AO139" s="1493">
        <v>280.0</v>
      </c>
      <c r="AP139" s="1493">
        <v>150.0</v>
      </c>
      <c r="AQ139" s="1493">
        <v>1.5</v>
      </c>
      <c r="AR139" s="1489" t="s">
        <v>11299</v>
      </c>
      <c r="AS139" s="1489" t="s">
        <v>97</v>
      </c>
      <c r="AT139" s="1494"/>
      <c r="AU139" s="1496" t="s">
        <v>12139</v>
      </c>
      <c r="AV139" s="684"/>
      <c r="AW139" s="684"/>
      <c r="AX139" s="1497" t="s">
        <v>12140</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4"/>
      <c r="B140" s="1602" t="s">
        <v>12176</v>
      </c>
      <c r="C140" s="1489" t="s">
        <v>11261</v>
      </c>
      <c r="D140" s="1490">
        <v>0.0</v>
      </c>
      <c r="E140" s="1590" t="s">
        <v>12177</v>
      </c>
      <c r="F140" s="1494"/>
      <c r="G140" s="1600">
        <v>2.028865238008E12</v>
      </c>
      <c r="H140" s="1592">
        <v>600.0</v>
      </c>
      <c r="I140" s="863">
        <v>0.5</v>
      </c>
      <c r="J140" s="874">
        <v>300.0</v>
      </c>
      <c r="K140" s="656" t="s">
        <v>12178</v>
      </c>
      <c r="L140" s="500" t="s">
        <v>12179</v>
      </c>
      <c r="M140" s="500" t="s">
        <v>12171</v>
      </c>
      <c r="N140" s="1494"/>
      <c r="O140" s="1494"/>
      <c r="P140" s="1494"/>
      <c r="Q140" s="1494"/>
      <c r="R140" s="1494"/>
      <c r="S140" s="1494"/>
      <c r="T140" s="1494"/>
      <c r="U140" s="1593"/>
      <c r="V140" s="1502" t="s">
        <v>12180</v>
      </c>
      <c r="W140" s="1502" t="s">
        <v>12181</v>
      </c>
      <c r="X140" s="1503"/>
      <c r="Y140" s="1493">
        <v>100.0</v>
      </c>
      <c r="Z140" s="1605">
        <v>135.0</v>
      </c>
      <c r="AA140" s="1495">
        <v>0.16</v>
      </c>
      <c r="AB140" s="1489" t="s">
        <v>9285</v>
      </c>
      <c r="AC140" s="1606">
        <v>0.06</v>
      </c>
      <c r="AD140" s="1596" t="s">
        <v>1482</v>
      </c>
      <c r="AE140" s="1493">
        <v>100.0</v>
      </c>
      <c r="AF140" s="1493">
        <v>100.0</v>
      </c>
      <c r="AG140" s="1493">
        <v>55.0</v>
      </c>
      <c r="AH140" s="1489"/>
      <c r="AI140" s="1489" t="s">
        <v>12182</v>
      </c>
      <c r="AJ140" s="1494"/>
      <c r="AK140" s="1494"/>
      <c r="AL140" s="1489" t="s">
        <v>12183</v>
      </c>
      <c r="AM140" s="1489" t="s">
        <v>1580</v>
      </c>
      <c r="AN140" s="1489" t="s">
        <v>11267</v>
      </c>
      <c r="AO140" s="1494"/>
      <c r="AP140" s="1494"/>
      <c r="AQ140" s="1494"/>
      <c r="AR140" s="1489" t="s">
        <v>11299</v>
      </c>
      <c r="AS140" s="1489" t="s">
        <v>97</v>
      </c>
      <c r="AT140" s="1494"/>
      <c r="AU140" s="1494"/>
      <c r="AV140" s="1494"/>
      <c r="AW140" s="1494"/>
      <c r="AX140" s="1489" t="s">
        <v>12184</v>
      </c>
      <c r="AY140" s="1494"/>
      <c r="AZ140" s="1494"/>
      <c r="BA140" s="1494"/>
      <c r="BB140" s="1494"/>
      <c r="BC140" s="1494"/>
      <c r="BD140" s="1494"/>
      <c r="BE140" s="1494"/>
      <c r="BF140" s="1494"/>
      <c r="BG140" s="1494"/>
      <c r="BH140" s="1494"/>
      <c r="BI140" s="1494"/>
      <c r="BJ140" s="1494"/>
      <c r="BK140" s="1494"/>
      <c r="BL140" s="1494"/>
      <c r="BM140" s="1494"/>
      <c r="BN140" s="1494"/>
      <c r="BO140" s="1494"/>
      <c r="BP140" s="1494"/>
      <c r="BQ140" s="1494"/>
      <c r="BR140" s="1494"/>
      <c r="BS140" s="1494"/>
      <c r="BT140" s="1494"/>
      <c r="BU140" s="1494"/>
      <c r="BV140" s="1494"/>
      <c r="BW140" s="1494"/>
      <c r="BX140" s="1494"/>
      <c r="BY140" s="1494"/>
      <c r="BZ140" s="1494"/>
      <c r="CA140" s="1494"/>
      <c r="CB140" s="1494"/>
      <c r="CC140" s="1494"/>
      <c r="CD140" s="1494"/>
      <c r="CE140" s="1494"/>
      <c r="CF140" s="1607"/>
      <c r="CG140" s="1607"/>
      <c r="CH140" s="1607"/>
      <c r="CI140" s="1607"/>
      <c r="CJ140" s="1607"/>
      <c r="CK140" s="1607"/>
      <c r="CL140" s="1607"/>
      <c r="CM140" s="1607"/>
      <c r="CN140" s="1607"/>
      <c r="CO140" s="1607"/>
      <c r="CP140" s="1607"/>
      <c r="CQ140" s="1607"/>
      <c r="CR140" s="1607"/>
      <c r="CS140" s="1607"/>
      <c r="CT140" s="1607"/>
      <c r="CU140" s="1607"/>
      <c r="CV140" s="1607"/>
      <c r="CW140" s="1607"/>
      <c r="CX140" s="1607"/>
      <c r="CY140" s="1607"/>
      <c r="CZ140" s="1607"/>
      <c r="DA140" s="1607"/>
      <c r="DB140" s="1607"/>
      <c r="DC140" s="1607"/>
      <c r="DD140" s="1607"/>
      <c r="DE140" s="1607"/>
      <c r="DF140" s="1607"/>
      <c r="DG140" s="1607"/>
      <c r="DH140" s="1607"/>
      <c r="DI140" s="1607"/>
      <c r="DJ140" s="1607"/>
      <c r="DK140" s="1607"/>
      <c r="DL140" s="1607"/>
      <c r="DM140" s="1607"/>
      <c r="DN140" s="1607"/>
      <c r="DO140" s="1607"/>
      <c r="DP140" s="1607"/>
      <c r="DQ140" s="1607"/>
      <c r="DR140" s="1607"/>
      <c r="DS140" s="1607"/>
      <c r="DT140" s="1607"/>
      <c r="DU140" s="1607"/>
      <c r="DV140" s="1607"/>
      <c r="DW140" s="1607"/>
      <c r="DX140" s="1607"/>
      <c r="DY140" s="1607"/>
      <c r="DZ140" s="1607"/>
      <c r="EA140" s="1607"/>
      <c r="EB140" s="1607"/>
      <c r="EC140" s="1607"/>
      <c r="ED140" s="1607"/>
      <c r="EE140" s="1607"/>
      <c r="EF140" s="1607"/>
      <c r="EG140" s="1607"/>
      <c r="EH140" s="1607"/>
      <c r="EI140" s="1607"/>
      <c r="EJ140" s="1607"/>
      <c r="EK140" s="1607"/>
      <c r="EL140" s="1607"/>
      <c r="EM140" s="1607"/>
      <c r="EN140" s="1607"/>
      <c r="EO140" s="1607"/>
      <c r="EP140" s="1607"/>
      <c r="EQ140" s="1607"/>
      <c r="ER140" s="1607"/>
      <c r="ES140" s="1607"/>
      <c r="ET140" s="1607"/>
      <c r="EU140" s="1607"/>
      <c r="EV140" s="1607"/>
      <c r="EW140" s="1607"/>
      <c r="EX140" s="1607"/>
      <c r="EY140" s="1607"/>
      <c r="EZ140" s="1607"/>
      <c r="FA140" s="1607"/>
      <c r="FB140" s="1607"/>
      <c r="FC140" s="1607"/>
      <c r="FD140" s="1607"/>
      <c r="FE140" s="1607"/>
      <c r="FF140" s="1607"/>
      <c r="FG140" s="1607"/>
      <c r="FH140" s="1607"/>
      <c r="FI140" s="1607"/>
      <c r="FJ140" s="1607"/>
      <c r="FK140" s="1607"/>
      <c r="FL140" s="1607"/>
      <c r="FM140" s="1607"/>
      <c r="FN140" s="1607"/>
      <c r="FO140" s="1607"/>
      <c r="FP140" s="1607"/>
      <c r="FQ140" s="1607"/>
      <c r="FR140" s="1607"/>
      <c r="FS140" s="1607"/>
      <c r="FT140" s="1607"/>
      <c r="FU140" s="1607"/>
      <c r="FV140" s="1607"/>
      <c r="FW140" s="1607"/>
      <c r="FX140" s="1607"/>
      <c r="FY140" s="1607"/>
      <c r="FZ140" s="1607"/>
      <c r="GA140" s="1607"/>
      <c r="GB140" s="1607"/>
      <c r="GC140" s="1607"/>
      <c r="GD140" s="1607"/>
      <c r="GE140" s="1607"/>
      <c r="GF140" s="1607"/>
      <c r="GG140" s="1607"/>
      <c r="GH140" s="1607"/>
      <c r="GI140" s="1607"/>
      <c r="GJ140" s="1607"/>
      <c r="GK140" s="1607"/>
      <c r="GL140" s="1607"/>
      <c r="GM140" s="1607"/>
      <c r="GN140" s="1607"/>
      <c r="GO140" s="1607"/>
      <c r="GP140" s="1607"/>
      <c r="GQ140" s="1607"/>
      <c r="GR140" s="1607"/>
      <c r="GS140" s="1607"/>
      <c r="GT140" s="1607"/>
      <c r="GU140" s="1607"/>
      <c r="GV140" s="1607"/>
      <c r="GW140" s="1607"/>
      <c r="GX140" s="1607"/>
      <c r="GY140" s="1607"/>
      <c r="GZ140" s="1607"/>
      <c r="HA140" s="1607"/>
      <c r="HB140" s="1607"/>
      <c r="HC140" s="1607"/>
      <c r="HD140" s="1607"/>
      <c r="HE140" s="1607"/>
      <c r="HF140" s="1607"/>
      <c r="HG140" s="1607"/>
    </row>
    <row r="141" ht="20.25" customHeight="1">
      <c r="A141" s="1604"/>
      <c r="B141" s="1602" t="s">
        <v>12185</v>
      </c>
      <c r="C141" s="1489" t="s">
        <v>11261</v>
      </c>
      <c r="D141" s="1490">
        <v>0.0</v>
      </c>
      <c r="E141" s="1590" t="s">
        <v>12186</v>
      </c>
      <c r="F141" s="1494"/>
      <c r="G141" s="1600">
        <v>2.028865238015E12</v>
      </c>
      <c r="H141" s="1592">
        <v>900.0</v>
      </c>
      <c r="I141" s="863">
        <v>0.5</v>
      </c>
      <c r="J141" s="874">
        <v>450.0</v>
      </c>
      <c r="K141" s="656" t="s">
        <v>12187</v>
      </c>
      <c r="L141" s="500" t="s">
        <v>12188</v>
      </c>
      <c r="M141" s="500" t="s">
        <v>12171</v>
      </c>
      <c r="N141" s="1494"/>
      <c r="O141" s="1494"/>
      <c r="P141" s="1494"/>
      <c r="Q141" s="1494"/>
      <c r="R141" s="1494"/>
      <c r="S141" s="1494"/>
      <c r="T141" s="1494"/>
      <c r="U141" s="1593"/>
      <c r="V141" s="1502" t="s">
        <v>12189</v>
      </c>
      <c r="W141" s="1502">
        <v>540.0</v>
      </c>
      <c r="X141" s="1503"/>
      <c r="Y141" s="1493">
        <v>150.0</v>
      </c>
      <c r="Z141" s="1605">
        <v>210.0</v>
      </c>
      <c r="AA141" s="1495">
        <v>0.16</v>
      </c>
      <c r="AB141" s="1489" t="s">
        <v>9387</v>
      </c>
      <c r="AC141" s="1606">
        <v>0.04</v>
      </c>
      <c r="AD141" s="1608"/>
      <c r="AE141" s="1493">
        <v>165.0</v>
      </c>
      <c r="AF141" s="1493">
        <v>140.0</v>
      </c>
      <c r="AG141" s="1493">
        <v>90.0</v>
      </c>
      <c r="AH141" s="1489"/>
      <c r="AI141" s="1489" t="s">
        <v>12190</v>
      </c>
      <c r="AJ141" s="1494"/>
      <c r="AK141" s="1494"/>
      <c r="AL141" s="1489" t="s">
        <v>12183</v>
      </c>
      <c r="AM141" s="1489" t="s">
        <v>1580</v>
      </c>
      <c r="AN141" s="1489" t="s">
        <v>11267</v>
      </c>
      <c r="AO141" s="1494"/>
      <c r="AP141" s="1494"/>
      <c r="AQ141" s="1494"/>
      <c r="AR141" s="1489" t="s">
        <v>11299</v>
      </c>
      <c r="AS141" s="1489" t="s">
        <v>97</v>
      </c>
      <c r="AT141" s="1494"/>
      <c r="AU141" s="1494"/>
      <c r="AV141" s="1494"/>
      <c r="AW141" s="1494"/>
      <c r="AX141" s="1489" t="s">
        <v>12184</v>
      </c>
      <c r="AY141" s="1494"/>
      <c r="AZ141" s="1494"/>
      <c r="BA141" s="1494"/>
      <c r="BB141" s="1494"/>
      <c r="BC141" s="1494"/>
      <c r="BD141" s="1494"/>
      <c r="BE141" s="1494"/>
      <c r="BF141" s="1494"/>
      <c r="BG141" s="1494"/>
      <c r="BH141" s="1494"/>
      <c r="BI141" s="1494"/>
      <c r="BJ141" s="1494"/>
      <c r="BK141" s="1494"/>
      <c r="BL141" s="1494"/>
      <c r="BM141" s="1494"/>
      <c r="BN141" s="1494"/>
      <c r="BO141" s="1494"/>
      <c r="BP141" s="1494"/>
      <c r="BQ141" s="1494"/>
      <c r="BR141" s="1494"/>
      <c r="BS141" s="1494"/>
      <c r="BT141" s="1494"/>
      <c r="BU141" s="1494"/>
      <c r="BV141" s="1494"/>
      <c r="BW141" s="1494"/>
      <c r="BX141" s="1494"/>
      <c r="BY141" s="1494"/>
      <c r="BZ141" s="1494"/>
      <c r="CA141" s="1494"/>
      <c r="CB141" s="1494"/>
      <c r="CC141" s="1494"/>
      <c r="CD141" s="1494"/>
      <c r="CE141" s="1494"/>
      <c r="CF141" s="1607"/>
      <c r="CG141" s="1607"/>
      <c r="CH141" s="1607"/>
      <c r="CI141" s="1607"/>
      <c r="CJ141" s="1607"/>
      <c r="CK141" s="1607"/>
      <c r="CL141" s="1607"/>
      <c r="CM141" s="1607"/>
      <c r="CN141" s="1607"/>
      <c r="CO141" s="1607"/>
      <c r="CP141" s="1607"/>
      <c r="CQ141" s="1607"/>
      <c r="CR141" s="1607"/>
      <c r="CS141" s="1607"/>
      <c r="CT141" s="1607"/>
      <c r="CU141" s="1607"/>
      <c r="CV141" s="1607"/>
      <c r="CW141" s="1607"/>
      <c r="CX141" s="1607"/>
      <c r="CY141" s="1607"/>
      <c r="CZ141" s="1607"/>
      <c r="DA141" s="1607"/>
      <c r="DB141" s="1607"/>
      <c r="DC141" s="1607"/>
      <c r="DD141" s="1607"/>
      <c r="DE141" s="1607"/>
      <c r="DF141" s="1607"/>
      <c r="DG141" s="1607"/>
      <c r="DH141" s="1607"/>
      <c r="DI141" s="1607"/>
      <c r="DJ141" s="1607"/>
      <c r="DK141" s="1607"/>
      <c r="DL141" s="1607"/>
      <c r="DM141" s="1607"/>
      <c r="DN141" s="1607"/>
      <c r="DO141" s="1607"/>
      <c r="DP141" s="1607"/>
      <c r="DQ141" s="1607"/>
      <c r="DR141" s="1607"/>
      <c r="DS141" s="1607"/>
      <c r="DT141" s="1607"/>
      <c r="DU141" s="1607"/>
      <c r="DV141" s="1607"/>
      <c r="DW141" s="1607"/>
      <c r="DX141" s="1607"/>
      <c r="DY141" s="1607"/>
      <c r="DZ141" s="1607"/>
      <c r="EA141" s="1607"/>
      <c r="EB141" s="1607"/>
      <c r="EC141" s="1607"/>
      <c r="ED141" s="1607"/>
      <c r="EE141" s="1607"/>
      <c r="EF141" s="1607"/>
      <c r="EG141" s="1607"/>
      <c r="EH141" s="1607"/>
      <c r="EI141" s="1607"/>
      <c r="EJ141" s="1607"/>
      <c r="EK141" s="1607"/>
      <c r="EL141" s="1607"/>
      <c r="EM141" s="1607"/>
      <c r="EN141" s="1607"/>
      <c r="EO141" s="1607"/>
      <c r="EP141" s="1607"/>
      <c r="EQ141" s="1607"/>
      <c r="ER141" s="1607"/>
      <c r="ES141" s="1607"/>
      <c r="ET141" s="1607"/>
      <c r="EU141" s="1607"/>
      <c r="EV141" s="1607"/>
      <c r="EW141" s="1607"/>
      <c r="EX141" s="1607"/>
      <c r="EY141" s="1607"/>
      <c r="EZ141" s="1607"/>
      <c r="FA141" s="1607"/>
      <c r="FB141" s="1607"/>
      <c r="FC141" s="1607"/>
      <c r="FD141" s="1607"/>
      <c r="FE141" s="1607"/>
      <c r="FF141" s="1607"/>
      <c r="FG141" s="1607"/>
      <c r="FH141" s="1607"/>
      <c r="FI141" s="1607"/>
      <c r="FJ141" s="1607"/>
      <c r="FK141" s="1607"/>
      <c r="FL141" s="1607"/>
      <c r="FM141" s="1607"/>
      <c r="FN141" s="1607"/>
      <c r="FO141" s="1607"/>
      <c r="FP141" s="1607"/>
      <c r="FQ141" s="1607"/>
      <c r="FR141" s="1607"/>
      <c r="FS141" s="1607"/>
      <c r="FT141" s="1607"/>
      <c r="FU141" s="1607"/>
      <c r="FV141" s="1607"/>
      <c r="FW141" s="1607"/>
      <c r="FX141" s="1607"/>
      <c r="FY141" s="1607"/>
      <c r="FZ141" s="1607"/>
      <c r="GA141" s="1607"/>
      <c r="GB141" s="1607"/>
      <c r="GC141" s="1607"/>
      <c r="GD141" s="1607"/>
      <c r="GE141" s="1607"/>
      <c r="GF141" s="1607"/>
      <c r="GG141" s="1607"/>
      <c r="GH141" s="1607"/>
      <c r="GI141" s="1607"/>
      <c r="GJ141" s="1607"/>
      <c r="GK141" s="1607"/>
      <c r="GL141" s="1607"/>
      <c r="GM141" s="1607"/>
      <c r="GN141" s="1607"/>
      <c r="GO141" s="1607"/>
      <c r="GP141" s="1607"/>
      <c r="GQ141" s="1607"/>
      <c r="GR141" s="1607"/>
      <c r="GS141" s="1607"/>
      <c r="GT141" s="1607"/>
      <c r="GU141" s="1607"/>
      <c r="GV141" s="1607"/>
      <c r="GW141" s="1607"/>
      <c r="GX141" s="1607"/>
      <c r="GY141" s="1607"/>
      <c r="GZ141" s="1607"/>
      <c r="HA141" s="1607"/>
      <c r="HB141" s="1607"/>
      <c r="HC141" s="1607"/>
      <c r="HD141" s="1607"/>
      <c r="HE141" s="1607"/>
      <c r="HF141" s="1607"/>
      <c r="HG141" s="1607"/>
    </row>
    <row r="142" ht="20.25" customHeight="1">
      <c r="A142" s="1604"/>
      <c r="B142" s="1602" t="s">
        <v>12191</v>
      </c>
      <c r="C142" s="1489" t="s">
        <v>11261</v>
      </c>
      <c r="D142" s="1490">
        <v>0.0</v>
      </c>
      <c r="E142" s="1590" t="s">
        <v>12192</v>
      </c>
      <c r="F142" s="1494"/>
      <c r="G142" s="1600">
        <v>2.028865238022E12</v>
      </c>
      <c r="H142" s="1592">
        <v>1300.0</v>
      </c>
      <c r="I142" s="863">
        <v>0.5</v>
      </c>
      <c r="J142" s="874">
        <v>650.0</v>
      </c>
      <c r="K142" s="656" t="s">
        <v>12193</v>
      </c>
      <c r="L142" s="500" t="s">
        <v>12194</v>
      </c>
      <c r="M142" s="500" t="s">
        <v>12171</v>
      </c>
      <c r="N142" s="1494"/>
      <c r="O142" s="1494"/>
      <c r="P142" s="1494"/>
      <c r="Q142" s="1494"/>
      <c r="R142" s="1494"/>
      <c r="S142" s="1494"/>
      <c r="T142" s="1494"/>
      <c r="U142" s="1593"/>
      <c r="V142" s="1502" t="s">
        <v>12195</v>
      </c>
      <c r="W142" s="1502">
        <v>740.0</v>
      </c>
      <c r="X142" s="1503"/>
      <c r="Y142" s="1493">
        <v>160.0</v>
      </c>
      <c r="Z142" s="1605">
        <v>285.0</v>
      </c>
      <c r="AA142" s="1495">
        <v>0.16</v>
      </c>
      <c r="AB142" s="1489" t="s">
        <v>12196</v>
      </c>
      <c r="AC142" s="1606">
        <v>0.16</v>
      </c>
      <c r="AD142" s="1608"/>
      <c r="AE142" s="1493">
        <v>230.0</v>
      </c>
      <c r="AF142" s="1493">
        <v>230.0</v>
      </c>
      <c r="AG142" s="1493">
        <v>110.0</v>
      </c>
      <c r="AH142" s="1489"/>
      <c r="AI142" s="1489" t="s">
        <v>12197</v>
      </c>
      <c r="AJ142" s="1494"/>
      <c r="AK142" s="1494"/>
      <c r="AL142" s="1489" t="s">
        <v>12183</v>
      </c>
      <c r="AM142" s="1489" t="s">
        <v>1580</v>
      </c>
      <c r="AN142" s="1489" t="s">
        <v>11267</v>
      </c>
      <c r="AO142" s="1494"/>
      <c r="AP142" s="1494"/>
      <c r="AQ142" s="1494"/>
      <c r="AR142" s="1489" t="s">
        <v>11299</v>
      </c>
      <c r="AS142" s="1489" t="s">
        <v>97</v>
      </c>
      <c r="AT142" s="1494"/>
      <c r="AU142" s="1494"/>
      <c r="AV142" s="1494"/>
      <c r="AW142" s="1494"/>
      <c r="AX142" s="1489" t="s">
        <v>12184</v>
      </c>
      <c r="AY142" s="1494"/>
      <c r="AZ142" s="1494"/>
      <c r="BA142" s="1494"/>
      <c r="BB142" s="1494"/>
      <c r="BC142" s="1494"/>
      <c r="BD142" s="1494"/>
      <c r="BE142" s="1494"/>
      <c r="BF142" s="1494"/>
      <c r="BG142" s="1494"/>
      <c r="BH142" s="1494"/>
      <c r="BI142" s="1494"/>
      <c r="BJ142" s="1494"/>
      <c r="BK142" s="1494"/>
      <c r="BL142" s="1494"/>
      <c r="BM142" s="1494"/>
      <c r="BN142" s="1494"/>
      <c r="BO142" s="1494"/>
      <c r="BP142" s="1494"/>
      <c r="BQ142" s="1494"/>
      <c r="BR142" s="1494"/>
      <c r="BS142" s="1494"/>
      <c r="BT142" s="1494"/>
      <c r="BU142" s="1494"/>
      <c r="BV142" s="1494"/>
      <c r="BW142" s="1494"/>
      <c r="BX142" s="1494"/>
      <c r="BY142" s="1494"/>
      <c r="BZ142" s="1494"/>
      <c r="CA142" s="1494"/>
      <c r="CB142" s="1494"/>
      <c r="CC142" s="1494"/>
      <c r="CD142" s="1494"/>
      <c r="CE142" s="1494"/>
      <c r="CF142" s="1607"/>
      <c r="CG142" s="1607"/>
      <c r="CH142" s="1607"/>
      <c r="CI142" s="1607"/>
      <c r="CJ142" s="1607"/>
      <c r="CK142" s="1607"/>
      <c r="CL142" s="1607"/>
      <c r="CM142" s="1607"/>
      <c r="CN142" s="1607"/>
      <c r="CO142" s="1607"/>
      <c r="CP142" s="1607"/>
      <c r="CQ142" s="1607"/>
      <c r="CR142" s="1607"/>
      <c r="CS142" s="1607"/>
      <c r="CT142" s="1607"/>
      <c r="CU142" s="1607"/>
      <c r="CV142" s="1607"/>
      <c r="CW142" s="1607"/>
      <c r="CX142" s="1607"/>
      <c r="CY142" s="1607"/>
      <c r="CZ142" s="1607"/>
      <c r="DA142" s="1607"/>
      <c r="DB142" s="1607"/>
      <c r="DC142" s="1607"/>
      <c r="DD142" s="1607"/>
      <c r="DE142" s="1607"/>
      <c r="DF142" s="1607"/>
      <c r="DG142" s="1607"/>
      <c r="DH142" s="1607"/>
      <c r="DI142" s="1607"/>
      <c r="DJ142" s="1607"/>
      <c r="DK142" s="1607"/>
      <c r="DL142" s="1607"/>
      <c r="DM142" s="1607"/>
      <c r="DN142" s="1607"/>
      <c r="DO142" s="1607"/>
      <c r="DP142" s="1607"/>
      <c r="DQ142" s="1607"/>
      <c r="DR142" s="1607"/>
      <c r="DS142" s="1607"/>
      <c r="DT142" s="1607"/>
      <c r="DU142" s="1607"/>
      <c r="DV142" s="1607"/>
      <c r="DW142" s="1607"/>
      <c r="DX142" s="1607"/>
      <c r="DY142" s="1607"/>
      <c r="DZ142" s="1607"/>
      <c r="EA142" s="1607"/>
      <c r="EB142" s="1607"/>
      <c r="EC142" s="1607"/>
      <c r="ED142" s="1607"/>
      <c r="EE142" s="1607"/>
      <c r="EF142" s="1607"/>
      <c r="EG142" s="1607"/>
      <c r="EH142" s="1607"/>
      <c r="EI142" s="1607"/>
      <c r="EJ142" s="1607"/>
      <c r="EK142" s="1607"/>
      <c r="EL142" s="1607"/>
      <c r="EM142" s="1607"/>
      <c r="EN142" s="1607"/>
      <c r="EO142" s="1607"/>
      <c r="EP142" s="1607"/>
      <c r="EQ142" s="1607"/>
      <c r="ER142" s="1607"/>
      <c r="ES142" s="1607"/>
      <c r="ET142" s="1607"/>
      <c r="EU142" s="1607"/>
      <c r="EV142" s="1607"/>
      <c r="EW142" s="1607"/>
      <c r="EX142" s="1607"/>
      <c r="EY142" s="1607"/>
      <c r="EZ142" s="1607"/>
      <c r="FA142" s="1607"/>
      <c r="FB142" s="1607"/>
      <c r="FC142" s="1607"/>
      <c r="FD142" s="1607"/>
      <c r="FE142" s="1607"/>
      <c r="FF142" s="1607"/>
      <c r="FG142" s="1607"/>
      <c r="FH142" s="1607"/>
      <c r="FI142" s="1607"/>
      <c r="FJ142" s="1607"/>
      <c r="FK142" s="1607"/>
      <c r="FL142" s="1607"/>
      <c r="FM142" s="1607"/>
      <c r="FN142" s="1607"/>
      <c r="FO142" s="1607"/>
      <c r="FP142" s="1607"/>
      <c r="FQ142" s="1607"/>
      <c r="FR142" s="1607"/>
      <c r="FS142" s="1607"/>
      <c r="FT142" s="1607"/>
      <c r="FU142" s="1607"/>
      <c r="FV142" s="1607"/>
      <c r="FW142" s="1607"/>
      <c r="FX142" s="1607"/>
      <c r="FY142" s="1607"/>
      <c r="FZ142" s="1607"/>
      <c r="GA142" s="1607"/>
      <c r="GB142" s="1607"/>
      <c r="GC142" s="1607"/>
      <c r="GD142" s="1607"/>
      <c r="GE142" s="1607"/>
      <c r="GF142" s="1607"/>
      <c r="GG142" s="1607"/>
      <c r="GH142" s="1607"/>
      <c r="GI142" s="1607"/>
      <c r="GJ142" s="1607"/>
      <c r="GK142" s="1607"/>
      <c r="GL142" s="1607"/>
      <c r="GM142" s="1607"/>
      <c r="GN142" s="1607"/>
      <c r="GO142" s="1607"/>
      <c r="GP142" s="1607"/>
      <c r="GQ142" s="1607"/>
      <c r="GR142" s="1607"/>
      <c r="GS142" s="1607"/>
      <c r="GT142" s="1607"/>
      <c r="GU142" s="1607"/>
      <c r="GV142" s="1607"/>
      <c r="GW142" s="1607"/>
      <c r="GX142" s="1607"/>
      <c r="GY142" s="1607"/>
      <c r="GZ142" s="1607"/>
      <c r="HA142" s="1607"/>
      <c r="HB142" s="1607"/>
      <c r="HC142" s="1607"/>
      <c r="HD142" s="1607"/>
      <c r="HE142" s="1607"/>
      <c r="HF142" s="1607"/>
      <c r="HG142" s="1607"/>
    </row>
    <row r="143" ht="20.25" customHeight="1">
      <c r="A143" s="1604"/>
      <c r="B143" s="1602" t="s">
        <v>12198</v>
      </c>
      <c r="C143" s="1489" t="s">
        <v>11261</v>
      </c>
      <c r="D143" s="1490">
        <v>0.0</v>
      </c>
      <c r="E143" s="1590" t="s">
        <v>12199</v>
      </c>
      <c r="F143" s="1494"/>
      <c r="G143" s="1600">
        <v>2.028865238039E12</v>
      </c>
      <c r="H143" s="1592">
        <v>2300.0</v>
      </c>
      <c r="I143" s="863">
        <v>0.5</v>
      </c>
      <c r="J143" s="874">
        <v>1150.0</v>
      </c>
      <c r="K143" s="656" t="s">
        <v>12200</v>
      </c>
      <c r="L143" s="500" t="s">
        <v>12201</v>
      </c>
      <c r="M143" s="500" t="s">
        <v>12171</v>
      </c>
      <c r="N143" s="1494"/>
      <c r="O143" s="1494"/>
      <c r="P143" s="1494"/>
      <c r="Q143" s="1494"/>
      <c r="R143" s="1494"/>
      <c r="S143" s="1494"/>
      <c r="T143" s="1494"/>
      <c r="U143" s="1593"/>
      <c r="V143" s="1594" t="s">
        <v>11294</v>
      </c>
      <c r="W143" s="1502" t="s">
        <v>12202</v>
      </c>
      <c r="X143" s="1503"/>
      <c r="Y143" s="1493">
        <v>165.0</v>
      </c>
      <c r="Z143" s="1605">
        <v>575.0</v>
      </c>
      <c r="AA143" s="1495">
        <v>0.16</v>
      </c>
      <c r="AB143" s="1489" t="s">
        <v>12203</v>
      </c>
      <c r="AC143" s="1606">
        <v>0.2</v>
      </c>
      <c r="AD143" s="1608"/>
      <c r="AE143" s="1493">
        <v>450.0</v>
      </c>
      <c r="AF143" s="1493">
        <v>160.0</v>
      </c>
      <c r="AG143" s="1493">
        <v>150.0</v>
      </c>
      <c r="AH143" s="1489"/>
      <c r="AI143" s="1489" t="s">
        <v>12204</v>
      </c>
      <c r="AJ143" s="1494"/>
      <c r="AK143" s="1494"/>
      <c r="AL143" s="1489" t="s">
        <v>12183</v>
      </c>
      <c r="AM143" s="1489" t="s">
        <v>1580</v>
      </c>
      <c r="AN143" s="1489" t="s">
        <v>11267</v>
      </c>
      <c r="AO143" s="1494"/>
      <c r="AP143" s="1494"/>
      <c r="AQ143" s="1494"/>
      <c r="AR143" s="1489" t="s">
        <v>11299</v>
      </c>
      <c r="AS143" s="1489" t="s">
        <v>97</v>
      </c>
      <c r="AT143" s="1494"/>
      <c r="AU143" s="1494"/>
      <c r="AV143" s="1494"/>
      <c r="AW143" s="1494"/>
      <c r="AX143" s="1489" t="s">
        <v>12184</v>
      </c>
      <c r="AY143" s="1494"/>
      <c r="AZ143" s="1494"/>
      <c r="BA143" s="1494"/>
      <c r="BB143" s="1494"/>
      <c r="BC143" s="1494"/>
      <c r="BD143" s="1494"/>
      <c r="BE143" s="1494"/>
      <c r="BF143" s="1494"/>
      <c r="BG143" s="1494"/>
      <c r="BH143" s="1494"/>
      <c r="BI143" s="1494"/>
      <c r="BJ143" s="1494"/>
      <c r="BK143" s="1494"/>
      <c r="BL143" s="1494"/>
      <c r="BM143" s="1494"/>
      <c r="BN143" s="1494"/>
      <c r="BO143" s="1494"/>
      <c r="BP143" s="1494"/>
      <c r="BQ143" s="1494"/>
      <c r="BR143" s="1494"/>
      <c r="BS143" s="1494"/>
      <c r="BT143" s="1494"/>
      <c r="BU143" s="1494"/>
      <c r="BV143" s="1494"/>
      <c r="BW143" s="1494"/>
      <c r="BX143" s="1494"/>
      <c r="BY143" s="1494"/>
      <c r="BZ143" s="1494"/>
      <c r="CA143" s="1494"/>
      <c r="CB143" s="1494"/>
      <c r="CC143" s="1494"/>
      <c r="CD143" s="1494"/>
      <c r="CE143" s="1494"/>
      <c r="CF143" s="1607"/>
      <c r="CG143" s="1607"/>
      <c r="CH143" s="1607"/>
      <c r="CI143" s="1607"/>
      <c r="CJ143" s="1607"/>
      <c r="CK143" s="1607"/>
      <c r="CL143" s="1607"/>
      <c r="CM143" s="1607"/>
      <c r="CN143" s="1607"/>
      <c r="CO143" s="1607"/>
      <c r="CP143" s="1607"/>
      <c r="CQ143" s="1607"/>
      <c r="CR143" s="1607"/>
      <c r="CS143" s="1607"/>
      <c r="CT143" s="1607"/>
      <c r="CU143" s="1607"/>
      <c r="CV143" s="1607"/>
      <c r="CW143" s="1607"/>
      <c r="CX143" s="1607"/>
      <c r="CY143" s="1607"/>
      <c r="CZ143" s="1607"/>
      <c r="DA143" s="1607"/>
      <c r="DB143" s="1607"/>
      <c r="DC143" s="1607"/>
      <c r="DD143" s="1607"/>
      <c r="DE143" s="1607"/>
      <c r="DF143" s="1607"/>
      <c r="DG143" s="1607"/>
      <c r="DH143" s="1607"/>
      <c r="DI143" s="1607"/>
      <c r="DJ143" s="1607"/>
      <c r="DK143" s="1607"/>
      <c r="DL143" s="1607"/>
      <c r="DM143" s="1607"/>
      <c r="DN143" s="1607"/>
      <c r="DO143" s="1607"/>
      <c r="DP143" s="1607"/>
      <c r="DQ143" s="1607"/>
      <c r="DR143" s="1607"/>
      <c r="DS143" s="1607"/>
      <c r="DT143" s="1607"/>
      <c r="DU143" s="1607"/>
      <c r="DV143" s="1607"/>
      <c r="DW143" s="1607"/>
      <c r="DX143" s="1607"/>
      <c r="DY143" s="1607"/>
      <c r="DZ143" s="1607"/>
      <c r="EA143" s="1607"/>
      <c r="EB143" s="1607"/>
      <c r="EC143" s="1607"/>
      <c r="ED143" s="1607"/>
      <c r="EE143" s="1607"/>
      <c r="EF143" s="1607"/>
      <c r="EG143" s="1607"/>
      <c r="EH143" s="1607"/>
      <c r="EI143" s="1607"/>
      <c r="EJ143" s="1607"/>
      <c r="EK143" s="1607"/>
      <c r="EL143" s="1607"/>
      <c r="EM143" s="1607"/>
      <c r="EN143" s="1607"/>
      <c r="EO143" s="1607"/>
      <c r="EP143" s="1607"/>
      <c r="EQ143" s="1607"/>
      <c r="ER143" s="1607"/>
      <c r="ES143" s="1607"/>
      <c r="ET143" s="1607"/>
      <c r="EU143" s="1607"/>
      <c r="EV143" s="1607"/>
      <c r="EW143" s="1607"/>
      <c r="EX143" s="1607"/>
      <c r="EY143" s="1607"/>
      <c r="EZ143" s="1607"/>
      <c r="FA143" s="1607"/>
      <c r="FB143" s="1607"/>
      <c r="FC143" s="1607"/>
      <c r="FD143" s="1607"/>
      <c r="FE143" s="1607"/>
      <c r="FF143" s="1607"/>
      <c r="FG143" s="1607"/>
      <c r="FH143" s="1607"/>
      <c r="FI143" s="1607"/>
      <c r="FJ143" s="1607"/>
      <c r="FK143" s="1607"/>
      <c r="FL143" s="1607"/>
      <c r="FM143" s="1607"/>
      <c r="FN143" s="1607"/>
      <c r="FO143" s="1607"/>
      <c r="FP143" s="1607"/>
      <c r="FQ143" s="1607"/>
      <c r="FR143" s="1607"/>
      <c r="FS143" s="1607"/>
      <c r="FT143" s="1607"/>
      <c r="FU143" s="1607"/>
      <c r="FV143" s="1607"/>
      <c r="FW143" s="1607"/>
      <c r="FX143" s="1607"/>
      <c r="FY143" s="1607"/>
      <c r="FZ143" s="1607"/>
      <c r="GA143" s="1607"/>
      <c r="GB143" s="1607"/>
      <c r="GC143" s="1607"/>
      <c r="GD143" s="1607"/>
      <c r="GE143" s="1607"/>
      <c r="GF143" s="1607"/>
      <c r="GG143" s="1607"/>
      <c r="GH143" s="1607"/>
      <c r="GI143" s="1607"/>
      <c r="GJ143" s="1607"/>
      <c r="GK143" s="1607"/>
      <c r="GL143" s="1607"/>
      <c r="GM143" s="1607"/>
      <c r="GN143" s="1607"/>
      <c r="GO143" s="1607"/>
      <c r="GP143" s="1607"/>
      <c r="GQ143" s="1607"/>
      <c r="GR143" s="1607"/>
      <c r="GS143" s="1607"/>
      <c r="GT143" s="1607"/>
      <c r="GU143" s="1607"/>
      <c r="GV143" s="1607"/>
      <c r="GW143" s="1607"/>
      <c r="GX143" s="1607"/>
      <c r="GY143" s="1607"/>
      <c r="GZ143" s="1607"/>
      <c r="HA143" s="1607"/>
      <c r="HB143" s="1607"/>
      <c r="HC143" s="1607"/>
      <c r="HD143" s="1607"/>
      <c r="HE143" s="1607"/>
      <c r="HF143" s="1607"/>
      <c r="HG143" s="1607"/>
    </row>
    <row r="144" ht="20.25" customHeight="1">
      <c r="A144" s="1604"/>
      <c r="B144" s="1602" t="s">
        <v>12205</v>
      </c>
      <c r="C144" s="1489" t="s">
        <v>11261</v>
      </c>
      <c r="D144" s="1490">
        <v>0.0</v>
      </c>
      <c r="E144" s="1590" t="s">
        <v>12206</v>
      </c>
      <c r="F144" s="1494"/>
      <c r="G144" s="1600">
        <v>2.028865238046E12</v>
      </c>
      <c r="H144" s="1592">
        <v>3400.0</v>
      </c>
      <c r="I144" s="863">
        <v>0.5</v>
      </c>
      <c r="J144" s="874">
        <v>1700.0</v>
      </c>
      <c r="K144" s="656" t="s">
        <v>12207</v>
      </c>
      <c r="L144" s="1274"/>
      <c r="M144" s="500" t="s">
        <v>12208</v>
      </c>
      <c r="N144" s="1494"/>
      <c r="O144" s="1494"/>
      <c r="P144" s="1494"/>
      <c r="Q144" s="1494"/>
      <c r="R144" s="1494"/>
      <c r="S144" s="1494"/>
      <c r="T144" s="1494"/>
      <c r="U144" s="1593"/>
      <c r="V144" s="1594" t="s">
        <v>11294</v>
      </c>
      <c r="W144" s="1502" t="s">
        <v>12209</v>
      </c>
      <c r="X144" s="1503"/>
      <c r="Y144" s="1493">
        <v>230.0</v>
      </c>
      <c r="Z144" s="1605">
        <v>815.0</v>
      </c>
      <c r="AA144" s="1495">
        <v>0.16</v>
      </c>
      <c r="AB144" s="1489" t="s">
        <v>12210</v>
      </c>
      <c r="AC144" s="1495">
        <v>0.23</v>
      </c>
      <c r="AD144" s="1608"/>
      <c r="AE144" s="1493">
        <v>640.0</v>
      </c>
      <c r="AF144" s="1493">
        <v>210.0</v>
      </c>
      <c r="AG144" s="1493">
        <v>170.0</v>
      </c>
      <c r="AH144" s="1489"/>
      <c r="AI144" s="1489" t="s">
        <v>12211</v>
      </c>
      <c r="AJ144" s="1494"/>
      <c r="AK144" s="1494"/>
      <c r="AL144" s="1489" t="s">
        <v>12183</v>
      </c>
      <c r="AM144" s="1489" t="s">
        <v>1580</v>
      </c>
      <c r="AN144" s="1489" t="s">
        <v>11267</v>
      </c>
      <c r="AO144" s="1494"/>
      <c r="AP144" s="1494"/>
      <c r="AQ144" s="1494"/>
      <c r="AR144" s="1489" t="s">
        <v>11299</v>
      </c>
      <c r="AS144" s="1489" t="s">
        <v>97</v>
      </c>
      <c r="AT144" s="1494"/>
      <c r="AU144" s="1494"/>
      <c r="AV144" s="1494"/>
      <c r="AW144" s="1494"/>
      <c r="AX144" s="1489" t="s">
        <v>12184</v>
      </c>
      <c r="AY144" s="1494"/>
      <c r="AZ144" s="1494"/>
      <c r="BA144" s="1494"/>
      <c r="BB144" s="1494"/>
      <c r="BC144" s="1494"/>
      <c r="BD144" s="1494"/>
      <c r="BE144" s="1494"/>
      <c r="BF144" s="1494"/>
      <c r="BG144" s="1494"/>
      <c r="BH144" s="1494"/>
      <c r="BI144" s="1494"/>
      <c r="BJ144" s="1494"/>
      <c r="BK144" s="1494"/>
      <c r="BL144" s="1494"/>
      <c r="BM144" s="1494"/>
      <c r="BN144" s="1494"/>
      <c r="BO144" s="1494"/>
      <c r="BP144" s="1494"/>
      <c r="BQ144" s="1494"/>
      <c r="BR144" s="1494"/>
      <c r="BS144" s="1494"/>
      <c r="BT144" s="1494"/>
      <c r="BU144" s="1494"/>
      <c r="BV144" s="1494"/>
      <c r="BW144" s="1494"/>
      <c r="BX144" s="1494"/>
      <c r="BY144" s="1494"/>
      <c r="BZ144" s="1494"/>
      <c r="CA144" s="1494"/>
      <c r="CB144" s="1494"/>
      <c r="CC144" s="1494"/>
      <c r="CD144" s="1494"/>
      <c r="CE144" s="1494"/>
      <c r="CF144" s="1607"/>
      <c r="CG144" s="1607"/>
      <c r="CH144" s="1607"/>
      <c r="CI144" s="1607"/>
      <c r="CJ144" s="1607"/>
      <c r="CK144" s="1607"/>
      <c r="CL144" s="1607"/>
      <c r="CM144" s="1607"/>
      <c r="CN144" s="1607"/>
      <c r="CO144" s="1607"/>
      <c r="CP144" s="1607"/>
      <c r="CQ144" s="1607"/>
      <c r="CR144" s="1607"/>
      <c r="CS144" s="1607"/>
      <c r="CT144" s="1607"/>
      <c r="CU144" s="1607"/>
      <c r="CV144" s="1607"/>
      <c r="CW144" s="1607"/>
      <c r="CX144" s="1607"/>
      <c r="CY144" s="1607"/>
      <c r="CZ144" s="1607"/>
      <c r="DA144" s="1607"/>
      <c r="DB144" s="1607"/>
      <c r="DC144" s="1607"/>
      <c r="DD144" s="1607"/>
      <c r="DE144" s="1607"/>
      <c r="DF144" s="1607"/>
      <c r="DG144" s="1607"/>
      <c r="DH144" s="1607"/>
      <c r="DI144" s="1607"/>
      <c r="DJ144" s="1607"/>
      <c r="DK144" s="1607"/>
      <c r="DL144" s="1607"/>
      <c r="DM144" s="1607"/>
      <c r="DN144" s="1607"/>
      <c r="DO144" s="1607"/>
      <c r="DP144" s="1607"/>
      <c r="DQ144" s="1607"/>
      <c r="DR144" s="1607"/>
      <c r="DS144" s="1607"/>
      <c r="DT144" s="1607"/>
      <c r="DU144" s="1607"/>
      <c r="DV144" s="1607"/>
      <c r="DW144" s="1607"/>
      <c r="DX144" s="1607"/>
      <c r="DY144" s="1607"/>
      <c r="DZ144" s="1607"/>
      <c r="EA144" s="1607"/>
      <c r="EB144" s="1607"/>
      <c r="EC144" s="1607"/>
      <c r="ED144" s="1607"/>
      <c r="EE144" s="1607"/>
      <c r="EF144" s="1607"/>
      <c r="EG144" s="1607"/>
      <c r="EH144" s="1607"/>
      <c r="EI144" s="1607"/>
      <c r="EJ144" s="1607"/>
      <c r="EK144" s="1607"/>
      <c r="EL144" s="1607"/>
      <c r="EM144" s="1607"/>
      <c r="EN144" s="1607"/>
      <c r="EO144" s="1607"/>
      <c r="EP144" s="1607"/>
      <c r="EQ144" s="1607"/>
      <c r="ER144" s="1607"/>
      <c r="ES144" s="1607"/>
      <c r="ET144" s="1607"/>
      <c r="EU144" s="1607"/>
      <c r="EV144" s="1607"/>
      <c r="EW144" s="1607"/>
      <c r="EX144" s="1607"/>
      <c r="EY144" s="1607"/>
      <c r="EZ144" s="1607"/>
      <c r="FA144" s="1607"/>
      <c r="FB144" s="1607"/>
      <c r="FC144" s="1607"/>
      <c r="FD144" s="1607"/>
      <c r="FE144" s="1607"/>
      <c r="FF144" s="1607"/>
      <c r="FG144" s="1607"/>
      <c r="FH144" s="1607"/>
      <c r="FI144" s="1607"/>
      <c r="FJ144" s="1607"/>
      <c r="FK144" s="1607"/>
      <c r="FL144" s="1607"/>
      <c r="FM144" s="1607"/>
      <c r="FN144" s="1607"/>
      <c r="FO144" s="1607"/>
      <c r="FP144" s="1607"/>
      <c r="FQ144" s="1607"/>
      <c r="FR144" s="1607"/>
      <c r="FS144" s="1607"/>
      <c r="FT144" s="1607"/>
      <c r="FU144" s="1607"/>
      <c r="FV144" s="1607"/>
      <c r="FW144" s="1607"/>
      <c r="FX144" s="1607"/>
      <c r="FY144" s="1607"/>
      <c r="FZ144" s="1607"/>
      <c r="GA144" s="1607"/>
      <c r="GB144" s="1607"/>
      <c r="GC144" s="1607"/>
      <c r="GD144" s="1607"/>
      <c r="GE144" s="1607"/>
      <c r="GF144" s="1607"/>
      <c r="GG144" s="1607"/>
      <c r="GH144" s="1607"/>
      <c r="GI144" s="1607"/>
      <c r="GJ144" s="1607"/>
      <c r="GK144" s="1607"/>
      <c r="GL144" s="1607"/>
      <c r="GM144" s="1607"/>
      <c r="GN144" s="1607"/>
      <c r="GO144" s="1607"/>
      <c r="GP144" s="1607"/>
      <c r="GQ144" s="1607"/>
      <c r="GR144" s="1607"/>
      <c r="GS144" s="1607"/>
      <c r="GT144" s="1607"/>
      <c r="GU144" s="1607"/>
      <c r="GV144" s="1607"/>
      <c r="GW144" s="1607"/>
      <c r="GX144" s="1607"/>
      <c r="GY144" s="1607"/>
      <c r="GZ144" s="1607"/>
      <c r="HA144" s="1607"/>
      <c r="HB144" s="1607"/>
      <c r="HC144" s="1607"/>
      <c r="HD144" s="1607"/>
      <c r="HE144" s="1607"/>
      <c r="HF144" s="1607"/>
      <c r="HG144" s="1607"/>
    </row>
    <row r="145" ht="20.25" customHeight="1">
      <c r="A145" s="1073"/>
      <c r="B145" s="1498" t="s">
        <v>12212</v>
      </c>
      <c r="C145" s="1489" t="s">
        <v>11261</v>
      </c>
      <c r="D145" s="1490">
        <v>0.0</v>
      </c>
      <c r="E145" s="1609" t="s">
        <v>12213</v>
      </c>
      <c r="F145" s="684"/>
      <c r="G145" s="1610">
        <v>2.037568348976E12</v>
      </c>
      <c r="H145" s="1592">
        <v>700.0</v>
      </c>
      <c r="I145" s="863">
        <v>0.5</v>
      </c>
      <c r="J145" s="874">
        <v>350.0</v>
      </c>
      <c r="K145" s="656" t="s">
        <v>12214</v>
      </c>
      <c r="L145" s="500" t="s">
        <v>12215</v>
      </c>
      <c r="M145" s="500" t="s">
        <v>12208</v>
      </c>
      <c r="N145" s="684"/>
      <c r="O145" s="684"/>
      <c r="P145" s="684"/>
      <c r="Q145" s="684"/>
      <c r="R145" s="684"/>
      <c r="S145" s="684"/>
      <c r="T145" s="684"/>
      <c r="U145" s="684"/>
      <c r="V145" s="684"/>
      <c r="W145" s="684"/>
      <c r="X145" s="684"/>
      <c r="Y145" s="1493">
        <v>150.0</v>
      </c>
      <c r="Z145" s="1493">
        <v>131.0</v>
      </c>
      <c r="AA145" s="1495">
        <v>0.16</v>
      </c>
      <c r="AB145" s="1489" t="s">
        <v>12216</v>
      </c>
      <c r="AC145" s="1495">
        <v>0.37</v>
      </c>
      <c r="AD145" s="684"/>
      <c r="AE145" s="1493">
        <v>192.0</v>
      </c>
      <c r="AF145" s="1493">
        <v>150.0</v>
      </c>
      <c r="AG145" s="1493">
        <v>80.0</v>
      </c>
      <c r="AH145" s="1611"/>
      <c r="AI145" s="1611" t="s">
        <v>12217</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3"/>
      <c r="B146" s="1602" t="s">
        <v>12218</v>
      </c>
      <c r="C146" s="1489" t="s">
        <v>11261</v>
      </c>
      <c r="D146" s="1490">
        <v>0.0</v>
      </c>
      <c r="E146" s="1609" t="s">
        <v>12219</v>
      </c>
      <c r="F146" s="684"/>
      <c r="G146" s="1610">
        <v>2.037568350023E12</v>
      </c>
      <c r="H146" s="1592">
        <v>1100.0</v>
      </c>
      <c r="I146" s="863">
        <v>0.5</v>
      </c>
      <c r="J146" s="874">
        <v>550.0</v>
      </c>
      <c r="K146" s="656" t="s">
        <v>12220</v>
      </c>
      <c r="L146" s="1274"/>
      <c r="M146" s="500" t="s">
        <v>12208</v>
      </c>
      <c r="N146" s="684"/>
      <c r="O146" s="684"/>
      <c r="P146" s="684"/>
      <c r="Q146" s="684"/>
      <c r="R146" s="684"/>
      <c r="S146" s="684"/>
      <c r="T146" s="684"/>
      <c r="U146" s="684"/>
      <c r="V146" s="684"/>
      <c r="W146" s="684"/>
      <c r="X146" s="684"/>
      <c r="Y146" s="1493">
        <v>150.0</v>
      </c>
      <c r="Z146" s="1493">
        <v>202.0</v>
      </c>
      <c r="AA146" s="1495">
        <v>0.16</v>
      </c>
      <c r="AB146" s="1489" t="s">
        <v>12221</v>
      </c>
      <c r="AC146" s="1495">
        <v>0.34</v>
      </c>
      <c r="AD146" s="684"/>
      <c r="AE146" s="1493">
        <v>360.0</v>
      </c>
      <c r="AF146" s="1493">
        <v>160.0</v>
      </c>
      <c r="AG146" s="1493">
        <v>140.0</v>
      </c>
      <c r="AH146" s="1489"/>
      <c r="AI146" s="1489" t="s">
        <v>12222</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3"/>
      <c r="B147" s="1602" t="s">
        <v>12223</v>
      </c>
      <c r="C147" s="1489" t="s">
        <v>11261</v>
      </c>
      <c r="D147" s="1490">
        <v>0.0</v>
      </c>
      <c r="E147" s="1609" t="s">
        <v>12224</v>
      </c>
      <c r="F147" s="684"/>
      <c r="G147" s="1610">
        <v>2.037568350177E12</v>
      </c>
      <c r="H147" s="1592">
        <v>1600.0</v>
      </c>
      <c r="I147" s="863">
        <v>0.5</v>
      </c>
      <c r="J147" s="874">
        <v>800.0</v>
      </c>
      <c r="K147" s="656" t="s">
        <v>12225</v>
      </c>
      <c r="L147" s="1274"/>
      <c r="M147" s="500" t="s">
        <v>12208</v>
      </c>
      <c r="N147" s="684"/>
      <c r="O147" s="684"/>
      <c r="P147" s="684"/>
      <c r="Q147" s="684"/>
      <c r="R147" s="684"/>
      <c r="S147" s="684"/>
      <c r="T147" s="684"/>
      <c r="U147" s="684"/>
      <c r="V147" s="684"/>
      <c r="W147" s="684"/>
      <c r="X147" s="684"/>
      <c r="Y147" s="1493">
        <v>150.0</v>
      </c>
      <c r="Z147" s="1493">
        <v>272.0</v>
      </c>
      <c r="AA147" s="1495">
        <v>0.16</v>
      </c>
      <c r="AB147" s="1489" t="s">
        <v>12226</v>
      </c>
      <c r="AC147" s="1495">
        <v>0.42</v>
      </c>
      <c r="AD147" s="684"/>
      <c r="AE147" s="1493">
        <v>550.0</v>
      </c>
      <c r="AF147" s="1493">
        <v>220.0</v>
      </c>
      <c r="AG147" s="1493">
        <v>140.0</v>
      </c>
      <c r="AH147" s="1489"/>
      <c r="AI147" s="1489" t="s">
        <v>12227</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3"/>
      <c r="B148" s="1498" t="s">
        <v>12228</v>
      </c>
      <c r="C148" s="1489" t="s">
        <v>11261</v>
      </c>
      <c r="D148" s="1490">
        <v>0.0</v>
      </c>
      <c r="E148" s="1609" t="s">
        <v>12229</v>
      </c>
      <c r="F148" s="684"/>
      <c r="G148" s="1610">
        <v>2.037568350979E12</v>
      </c>
      <c r="H148" s="1592">
        <v>2900.0</v>
      </c>
      <c r="I148" s="863">
        <v>0.5</v>
      </c>
      <c r="J148" s="874">
        <v>1450.0</v>
      </c>
      <c r="K148" s="656" t="s">
        <v>12230</v>
      </c>
      <c r="L148" s="1274"/>
      <c r="M148" s="500" t="s">
        <v>12208</v>
      </c>
      <c r="N148" s="684"/>
      <c r="O148" s="684"/>
      <c r="P148" s="684"/>
      <c r="Q148" s="684"/>
      <c r="R148" s="684"/>
      <c r="S148" s="684"/>
      <c r="T148" s="684"/>
      <c r="U148" s="684"/>
      <c r="V148" s="684"/>
      <c r="W148" s="684"/>
      <c r="X148" s="684"/>
      <c r="Y148" s="1493">
        <v>150.0</v>
      </c>
      <c r="Z148" s="1493">
        <v>549.0</v>
      </c>
      <c r="AA148" s="1495">
        <v>0.16</v>
      </c>
      <c r="AB148" s="1489" t="s">
        <v>12231</v>
      </c>
      <c r="AC148" s="1495">
        <v>0.43</v>
      </c>
      <c r="AD148" s="684"/>
      <c r="AE148" s="1493">
        <v>1000.0</v>
      </c>
      <c r="AF148" s="1493">
        <v>230.0</v>
      </c>
      <c r="AG148" s="1493">
        <v>210.0</v>
      </c>
      <c r="AH148" s="1489"/>
      <c r="AI148" s="1489" t="s">
        <v>12232</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3"/>
      <c r="B149" s="1602" t="s">
        <v>12233</v>
      </c>
      <c r="C149" s="1489" t="s">
        <v>11261</v>
      </c>
      <c r="D149" s="1490">
        <v>0.0</v>
      </c>
      <c r="E149" s="1609" t="s">
        <v>12234</v>
      </c>
      <c r="F149" s="684"/>
      <c r="G149" s="1610">
        <v>2.037568351693E12</v>
      </c>
      <c r="H149" s="1592">
        <v>4300.0</v>
      </c>
      <c r="I149" s="863">
        <v>0.5</v>
      </c>
      <c r="J149" s="874">
        <v>2150.0</v>
      </c>
      <c r="K149" s="656" t="s">
        <v>12235</v>
      </c>
      <c r="L149" s="500" t="s">
        <v>12236</v>
      </c>
      <c r="M149" s="500" t="s">
        <v>12208</v>
      </c>
      <c r="N149" s="684"/>
      <c r="O149" s="684"/>
      <c r="P149" s="684"/>
      <c r="Q149" s="684"/>
      <c r="R149" s="684"/>
      <c r="S149" s="684"/>
      <c r="T149" s="684"/>
      <c r="U149" s="684"/>
      <c r="V149" s="684"/>
      <c r="W149" s="684"/>
      <c r="X149" s="684"/>
      <c r="Y149" s="1493">
        <v>150.0</v>
      </c>
      <c r="Z149" s="1493">
        <v>775.0</v>
      </c>
      <c r="AA149" s="1495">
        <v>0.16</v>
      </c>
      <c r="AB149" s="1489" t="s">
        <v>12237</v>
      </c>
      <c r="AC149" s="1495">
        <v>0.38</v>
      </c>
      <c r="AD149" s="684"/>
      <c r="AE149" s="1493">
        <v>1500.0</v>
      </c>
      <c r="AF149" s="1493">
        <v>230.0</v>
      </c>
      <c r="AG149" s="1493">
        <v>210.0</v>
      </c>
      <c r="AH149" s="1489"/>
      <c r="AI149" s="1489" t="s">
        <v>12238</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3"/>
      <c r="B150" s="1602" t="s">
        <v>12239</v>
      </c>
      <c r="C150" s="1489" t="s">
        <v>11261</v>
      </c>
      <c r="D150" s="1490">
        <v>0.0</v>
      </c>
      <c r="E150" s="1609" t="s">
        <v>12240</v>
      </c>
      <c r="F150" s="684"/>
      <c r="G150" s="1610">
        <v>2.037572748489E12</v>
      </c>
      <c r="H150" s="1592">
        <v>700.0</v>
      </c>
      <c r="I150" s="863">
        <v>0.5</v>
      </c>
      <c r="J150" s="874">
        <v>350.0</v>
      </c>
      <c r="K150" s="656" t="s">
        <v>12241</v>
      </c>
      <c r="L150" s="500" t="s">
        <v>12242</v>
      </c>
      <c r="M150" s="500" t="s">
        <v>12208</v>
      </c>
      <c r="N150" s="684"/>
      <c r="O150" s="684"/>
      <c r="P150" s="684"/>
      <c r="Q150" s="684"/>
      <c r="R150" s="684"/>
      <c r="S150" s="684"/>
      <c r="T150" s="684"/>
      <c r="U150" s="684"/>
      <c r="V150" s="684"/>
      <c r="W150" s="684"/>
      <c r="X150" s="684"/>
      <c r="Y150" s="1493">
        <v>150.0</v>
      </c>
      <c r="Z150" s="1493">
        <v>131.0</v>
      </c>
      <c r="AA150" s="1495">
        <v>0.16</v>
      </c>
      <c r="AB150" s="1489" t="s">
        <v>12243</v>
      </c>
      <c r="AC150" s="1495">
        <v>0.39</v>
      </c>
      <c r="AD150" s="684"/>
      <c r="AE150" s="1493">
        <v>192.0</v>
      </c>
      <c r="AF150" s="1493">
        <v>150.0</v>
      </c>
      <c r="AG150" s="1493">
        <v>80.0</v>
      </c>
      <c r="AH150" s="1489"/>
      <c r="AI150" s="1489" t="s">
        <v>12244</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3"/>
      <c r="B151" s="1602" t="s">
        <v>12245</v>
      </c>
      <c r="C151" s="1489" t="s">
        <v>11261</v>
      </c>
      <c r="D151" s="1490">
        <v>0.0</v>
      </c>
      <c r="E151" s="1609" t="s">
        <v>12246</v>
      </c>
      <c r="F151" s="684"/>
      <c r="G151" s="1610">
        <v>2.037572749585E12</v>
      </c>
      <c r="H151" s="1592">
        <v>1100.0</v>
      </c>
      <c r="I151" s="863">
        <v>0.5</v>
      </c>
      <c r="J151" s="874">
        <v>550.0</v>
      </c>
      <c r="K151" s="656" t="s">
        <v>12247</v>
      </c>
      <c r="L151" s="500" t="s">
        <v>12248</v>
      </c>
      <c r="M151" s="500" t="s">
        <v>12208</v>
      </c>
      <c r="N151" s="684"/>
      <c r="O151" s="684"/>
      <c r="P151" s="684"/>
      <c r="Q151" s="684"/>
      <c r="R151" s="684"/>
      <c r="S151" s="684"/>
      <c r="T151" s="684"/>
      <c r="U151" s="684"/>
      <c r="V151" s="684"/>
      <c r="W151" s="684"/>
      <c r="X151" s="684"/>
      <c r="Y151" s="1493">
        <v>150.0</v>
      </c>
      <c r="Z151" s="1493">
        <v>202.0</v>
      </c>
      <c r="AA151" s="1495">
        <v>0.16</v>
      </c>
      <c r="AB151" s="1489" t="s">
        <v>12249</v>
      </c>
      <c r="AC151" s="1495">
        <v>0.39</v>
      </c>
      <c r="AD151" s="684"/>
      <c r="AE151" s="1493">
        <v>360.0</v>
      </c>
      <c r="AF151" s="1493">
        <v>160.0</v>
      </c>
      <c r="AG151" s="1493">
        <v>140.0</v>
      </c>
      <c r="AH151" s="1489"/>
      <c r="AI151" s="1489" t="s">
        <v>12250</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3"/>
      <c r="B152" s="1498" t="s">
        <v>12251</v>
      </c>
      <c r="C152" s="1489" t="s">
        <v>11261</v>
      </c>
      <c r="D152" s="1490">
        <v>0.0</v>
      </c>
      <c r="E152" s="1609" t="s">
        <v>12252</v>
      </c>
      <c r="F152" s="684"/>
      <c r="G152" s="1610">
        <v>2.037572750024E12</v>
      </c>
      <c r="H152" s="1592">
        <v>1600.0</v>
      </c>
      <c r="I152" s="863">
        <v>0.5</v>
      </c>
      <c r="J152" s="874">
        <v>800.0</v>
      </c>
      <c r="K152" s="656" t="s">
        <v>12253</v>
      </c>
      <c r="L152" s="1274"/>
      <c r="M152" s="500" t="s">
        <v>12208</v>
      </c>
      <c r="N152" s="684"/>
      <c r="O152" s="684"/>
      <c r="P152" s="684"/>
      <c r="Q152" s="684"/>
      <c r="R152" s="684"/>
      <c r="S152" s="684"/>
      <c r="T152" s="684"/>
      <c r="U152" s="684"/>
      <c r="V152" s="684"/>
      <c r="W152" s="684"/>
      <c r="X152" s="684"/>
      <c r="Y152" s="1493">
        <v>150.0</v>
      </c>
      <c r="Z152" s="1493">
        <v>272.0</v>
      </c>
      <c r="AA152" s="1495">
        <v>0.16</v>
      </c>
      <c r="AB152" s="1489" t="s">
        <v>12254</v>
      </c>
      <c r="AC152" s="1495">
        <v>0.21</v>
      </c>
      <c r="AD152" s="684"/>
      <c r="AE152" s="1493">
        <v>550.0</v>
      </c>
      <c r="AF152" s="1493">
        <v>220.0</v>
      </c>
      <c r="AG152" s="1493">
        <v>140.0</v>
      </c>
      <c r="AH152" s="1489"/>
      <c r="AI152" s="1489" t="s">
        <v>12255</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3"/>
      <c r="B153" s="1498" t="s">
        <v>12256</v>
      </c>
      <c r="C153" s="1489" t="s">
        <v>11261</v>
      </c>
      <c r="D153" s="1490">
        <v>0.0</v>
      </c>
      <c r="E153" s="1609" t="s">
        <v>12257</v>
      </c>
      <c r="F153" s="684"/>
      <c r="G153" s="1610">
        <v>2.037572751885E12</v>
      </c>
      <c r="H153" s="1592">
        <v>2900.0</v>
      </c>
      <c r="I153" s="863">
        <v>0.5</v>
      </c>
      <c r="J153" s="874">
        <v>1450.0</v>
      </c>
      <c r="K153" s="656" t="s">
        <v>12258</v>
      </c>
      <c r="L153" s="1274"/>
      <c r="M153" s="500" t="s">
        <v>12208</v>
      </c>
      <c r="N153" s="684"/>
      <c r="O153" s="684"/>
      <c r="P153" s="684"/>
      <c r="Q153" s="684"/>
      <c r="R153" s="684"/>
      <c r="S153" s="684"/>
      <c r="T153" s="684"/>
      <c r="U153" s="684"/>
      <c r="V153" s="684"/>
      <c r="W153" s="684"/>
      <c r="X153" s="684"/>
      <c r="Y153" s="1493">
        <v>150.0</v>
      </c>
      <c r="Z153" s="1493">
        <v>549.0</v>
      </c>
      <c r="AA153" s="1495">
        <v>0.16</v>
      </c>
      <c r="AB153" s="1489" t="s">
        <v>12259</v>
      </c>
      <c r="AC153" s="1495">
        <v>0.41</v>
      </c>
      <c r="AD153" s="684"/>
      <c r="AE153" s="1493">
        <v>1000.0</v>
      </c>
      <c r="AF153" s="1493">
        <v>230.0</v>
      </c>
      <c r="AG153" s="1493">
        <v>210.0</v>
      </c>
      <c r="AH153" s="1489"/>
      <c r="AI153" s="1489" t="s">
        <v>12260</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3"/>
      <c r="B154" s="1498" t="s">
        <v>12261</v>
      </c>
      <c r="C154" s="1489" t="s">
        <v>11261</v>
      </c>
      <c r="D154" s="1490">
        <v>0.0</v>
      </c>
      <c r="E154" s="1609" t="s">
        <v>12262</v>
      </c>
      <c r="F154" s="684"/>
      <c r="G154" s="1610">
        <v>2.037572752356E12</v>
      </c>
      <c r="H154" s="1592">
        <v>4300.0</v>
      </c>
      <c r="I154" s="863">
        <v>0.5</v>
      </c>
      <c r="J154" s="874">
        <v>2150.0</v>
      </c>
      <c r="K154" s="656" t="s">
        <v>12263</v>
      </c>
      <c r="L154" s="500" t="s">
        <v>12264</v>
      </c>
      <c r="M154" s="500" t="s">
        <v>12265</v>
      </c>
      <c r="N154" s="684"/>
      <c r="O154" s="684"/>
      <c r="P154" s="684"/>
      <c r="Q154" s="684"/>
      <c r="R154" s="684"/>
      <c r="S154" s="684"/>
      <c r="T154" s="684"/>
      <c r="U154" s="684"/>
      <c r="V154" s="684"/>
      <c r="W154" s="684"/>
      <c r="X154" s="684"/>
      <c r="Y154" s="1493">
        <v>150.0</v>
      </c>
      <c r="Z154" s="1493">
        <v>775.0</v>
      </c>
      <c r="AA154" s="1495">
        <v>0.16</v>
      </c>
      <c r="AB154" s="1489" t="s">
        <v>12266</v>
      </c>
      <c r="AC154" s="1495">
        <v>0.4</v>
      </c>
      <c r="AD154" s="684"/>
      <c r="AE154" s="1493">
        <v>1500.0</v>
      </c>
      <c r="AF154" s="1493">
        <v>230.0</v>
      </c>
      <c r="AG154" s="1493">
        <v>210.0</v>
      </c>
      <c r="AH154" s="1489"/>
      <c r="AI154" s="1489" t="s">
        <v>12267</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3"/>
      <c r="B155" s="1498" t="s">
        <v>3233</v>
      </c>
      <c r="C155" s="1489" t="s">
        <v>11261</v>
      </c>
      <c r="D155" s="1490">
        <v>0.0</v>
      </c>
      <c r="E155" s="1609" t="s">
        <v>12268</v>
      </c>
      <c r="F155" s="684"/>
      <c r="G155" s="1610">
        <v>2.037583114105E12</v>
      </c>
      <c r="H155" s="1592">
        <v>1300.0</v>
      </c>
      <c r="I155" s="863">
        <v>0.5</v>
      </c>
      <c r="J155" s="874">
        <v>650.0</v>
      </c>
      <c r="K155" s="656" t="s">
        <v>12269</v>
      </c>
      <c r="L155" s="500" t="s">
        <v>12270</v>
      </c>
      <c r="M155" s="500" t="s">
        <v>12271</v>
      </c>
      <c r="N155" s="684"/>
      <c r="O155" s="684"/>
      <c r="P155" s="684"/>
      <c r="Q155" s="684"/>
      <c r="R155" s="684"/>
      <c r="S155" s="684"/>
      <c r="T155" s="684"/>
      <c r="U155" s="684"/>
      <c r="V155" s="684"/>
      <c r="W155" s="684"/>
      <c r="X155" s="684"/>
      <c r="Y155" s="1493">
        <v>150.0</v>
      </c>
      <c r="Z155" s="1493">
        <v>210.0</v>
      </c>
      <c r="AA155" s="1495">
        <v>0.16</v>
      </c>
      <c r="AB155" s="1489" t="s">
        <v>12272</v>
      </c>
      <c r="AC155" s="1495">
        <v>0.37</v>
      </c>
      <c r="AD155" s="684"/>
      <c r="AE155" s="1493">
        <v>230.0</v>
      </c>
      <c r="AF155" s="1493">
        <v>230.0</v>
      </c>
      <c r="AG155" s="1493">
        <v>110.0</v>
      </c>
      <c r="AH155" s="1489"/>
      <c r="AI155" s="1489" t="s">
        <v>12273</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3"/>
      <c r="B156" s="1498" t="s">
        <v>3241</v>
      </c>
      <c r="C156" s="1489" t="s">
        <v>11261</v>
      </c>
      <c r="D156" s="1490">
        <v>0.0</v>
      </c>
      <c r="E156" s="1609" t="s">
        <v>12274</v>
      </c>
      <c r="F156" s="684"/>
      <c r="G156" s="1612">
        <v>2.037583114181E12</v>
      </c>
      <c r="H156" s="1592">
        <v>2300.0</v>
      </c>
      <c r="I156" s="863">
        <v>0.5</v>
      </c>
      <c r="J156" s="874">
        <v>1150.0</v>
      </c>
      <c r="K156" s="656" t="s">
        <v>12275</v>
      </c>
      <c r="L156" s="1274"/>
      <c r="M156" s="500" t="s">
        <v>12276</v>
      </c>
      <c r="N156" s="684"/>
      <c r="O156" s="684"/>
      <c r="P156" s="684"/>
      <c r="Q156" s="684"/>
      <c r="R156" s="684"/>
      <c r="S156" s="684"/>
      <c r="T156" s="684"/>
      <c r="U156" s="684"/>
      <c r="V156" s="684"/>
      <c r="W156" s="684"/>
      <c r="X156" s="684"/>
      <c r="Y156" s="1493">
        <v>150.0</v>
      </c>
      <c r="Z156" s="1493">
        <v>425.0</v>
      </c>
      <c r="AA156" s="1495">
        <v>0.16</v>
      </c>
      <c r="AB156" s="1489" t="s">
        <v>12277</v>
      </c>
      <c r="AC156" s="1495">
        <v>0.38</v>
      </c>
      <c r="AD156" s="684"/>
      <c r="AE156" s="1493">
        <v>450.0</v>
      </c>
      <c r="AF156" s="1493">
        <v>160.0</v>
      </c>
      <c r="AG156" s="1493">
        <v>150.0</v>
      </c>
      <c r="AH156" s="1489"/>
      <c r="AI156" s="1489" t="s">
        <v>12278</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3"/>
      <c r="B157" s="1498" t="s">
        <v>3249</v>
      </c>
      <c r="C157" s="1489" t="s">
        <v>11261</v>
      </c>
      <c r="D157" s="1490">
        <v>0.0</v>
      </c>
      <c r="E157" s="1609" t="s">
        <v>12279</v>
      </c>
      <c r="F157" s="684"/>
      <c r="G157" s="1610">
        <v>2.037583114242E12</v>
      </c>
      <c r="H157" s="1592">
        <v>3400.0</v>
      </c>
      <c r="I157" s="863">
        <v>0.5</v>
      </c>
      <c r="J157" s="874">
        <v>1700.0</v>
      </c>
      <c r="K157" s="656" t="s">
        <v>12280</v>
      </c>
      <c r="L157" s="500" t="s">
        <v>12281</v>
      </c>
      <c r="M157" s="500" t="s">
        <v>12282</v>
      </c>
      <c r="N157" s="684"/>
      <c r="O157" s="684"/>
      <c r="P157" s="684"/>
      <c r="Q157" s="684"/>
      <c r="R157" s="684"/>
      <c r="S157" s="684"/>
      <c r="T157" s="684"/>
      <c r="U157" s="684"/>
      <c r="V157" s="684"/>
      <c r="W157" s="684"/>
      <c r="X157" s="684"/>
      <c r="Y157" s="1493">
        <v>150.0</v>
      </c>
      <c r="Z157" s="1493">
        <v>590.0</v>
      </c>
      <c r="AA157" s="1495">
        <v>0.16</v>
      </c>
      <c r="AB157" s="1489" t="s">
        <v>12283</v>
      </c>
      <c r="AC157" s="1495">
        <v>0.35</v>
      </c>
      <c r="AD157" s="684"/>
      <c r="AE157" s="1493">
        <v>640.0</v>
      </c>
      <c r="AF157" s="1493">
        <v>210.0</v>
      </c>
      <c r="AG157" s="1493">
        <v>170.0</v>
      </c>
      <c r="AH157" s="1489"/>
      <c r="AI157" s="1489" t="s">
        <v>12284</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3"/>
      <c r="B158" s="1498" t="s">
        <v>12285</v>
      </c>
      <c r="C158" s="1489" t="s">
        <v>11261</v>
      </c>
      <c r="D158" s="1490">
        <v>0.0</v>
      </c>
      <c r="E158" s="1609" t="s">
        <v>12286</v>
      </c>
      <c r="F158" s="684"/>
      <c r="G158" s="1610">
        <v>2.037584583009E12</v>
      </c>
      <c r="H158" s="1592">
        <v>600.0</v>
      </c>
      <c r="I158" s="863">
        <v>0.5</v>
      </c>
      <c r="J158" s="874">
        <v>300.0</v>
      </c>
      <c r="K158" s="656" t="s">
        <v>12287</v>
      </c>
      <c r="L158" s="1274"/>
      <c r="M158" s="500" t="s">
        <v>12288</v>
      </c>
      <c r="N158" s="684"/>
      <c r="O158" s="684"/>
      <c r="P158" s="684"/>
      <c r="Q158" s="684"/>
      <c r="R158" s="684"/>
      <c r="S158" s="684"/>
      <c r="T158" s="684"/>
      <c r="U158" s="684"/>
      <c r="V158" s="684"/>
      <c r="W158" s="684"/>
      <c r="X158" s="684"/>
      <c r="Y158" s="1493">
        <v>100.0</v>
      </c>
      <c r="Z158" s="1493">
        <v>110.0</v>
      </c>
      <c r="AA158" s="1495">
        <v>0.16</v>
      </c>
      <c r="AB158" s="1489" t="s">
        <v>12289</v>
      </c>
      <c r="AC158" s="1495">
        <v>0.47</v>
      </c>
      <c r="AD158" s="684"/>
      <c r="AE158" s="1493">
        <v>100.0</v>
      </c>
      <c r="AF158" s="1493">
        <v>100.0</v>
      </c>
      <c r="AG158" s="1493">
        <v>55.0</v>
      </c>
      <c r="AH158" s="1489"/>
      <c r="AI158" s="1489" t="s">
        <v>12290</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3"/>
      <c r="B159" s="1498" t="s">
        <v>12291</v>
      </c>
      <c r="C159" s="1489" t="s">
        <v>11261</v>
      </c>
      <c r="D159" s="1490">
        <v>0.0</v>
      </c>
      <c r="E159" s="1609" t="s">
        <v>12292</v>
      </c>
      <c r="F159" s="684"/>
      <c r="G159" s="1610">
        <v>2.037584583276E12</v>
      </c>
      <c r="H159" s="1592">
        <v>900.0</v>
      </c>
      <c r="I159" s="863">
        <v>0.5</v>
      </c>
      <c r="J159" s="874">
        <v>450.0</v>
      </c>
      <c r="K159" s="656" t="s">
        <v>12293</v>
      </c>
      <c r="L159" s="1274"/>
      <c r="M159" s="500" t="s">
        <v>12294</v>
      </c>
      <c r="N159" s="684"/>
      <c r="O159" s="684"/>
      <c r="P159" s="684"/>
      <c r="Q159" s="684"/>
      <c r="R159" s="684"/>
      <c r="S159" s="684"/>
      <c r="T159" s="684"/>
      <c r="U159" s="684"/>
      <c r="V159" s="684"/>
      <c r="W159" s="684"/>
      <c r="X159" s="684"/>
      <c r="Y159" s="1493">
        <v>150.0</v>
      </c>
      <c r="Z159" s="1493">
        <v>160.0</v>
      </c>
      <c r="AA159" s="1495">
        <v>0.16</v>
      </c>
      <c r="AB159" s="1489">
        <v>850.0</v>
      </c>
      <c r="AC159" s="1495">
        <v>0.48</v>
      </c>
      <c r="AD159" s="684"/>
      <c r="AE159" s="1493">
        <v>165.0</v>
      </c>
      <c r="AF159" s="1493">
        <v>140.0</v>
      </c>
      <c r="AG159" s="1493">
        <v>90.0</v>
      </c>
      <c r="AH159" s="1489"/>
      <c r="AI159" s="1489" t="s">
        <v>12295</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3"/>
      <c r="B160" s="1498" t="s">
        <v>12296</v>
      </c>
      <c r="C160" s="1489" t="s">
        <v>11261</v>
      </c>
      <c r="D160" s="1490">
        <v>0.0</v>
      </c>
      <c r="E160" s="1609" t="s">
        <v>12297</v>
      </c>
      <c r="F160" s="684"/>
      <c r="G160" s="1610">
        <v>2.037584583542E12</v>
      </c>
      <c r="H160" s="1592">
        <v>1300.0</v>
      </c>
      <c r="I160" s="863">
        <v>0.5</v>
      </c>
      <c r="J160" s="874">
        <v>650.0</v>
      </c>
      <c r="K160" s="656" t="s">
        <v>12298</v>
      </c>
      <c r="L160" s="1274"/>
      <c r="M160" s="500" t="s">
        <v>12299</v>
      </c>
      <c r="N160" s="684"/>
      <c r="O160" s="684"/>
      <c r="P160" s="684"/>
      <c r="Q160" s="684"/>
      <c r="R160" s="684"/>
      <c r="S160" s="684"/>
      <c r="T160" s="684"/>
      <c r="U160" s="684"/>
      <c r="V160" s="684"/>
      <c r="W160" s="684"/>
      <c r="X160" s="684"/>
      <c r="Y160" s="1493">
        <v>150.0</v>
      </c>
      <c r="Z160" s="1493">
        <v>210.0</v>
      </c>
      <c r="AA160" s="1495">
        <v>0.16</v>
      </c>
      <c r="AB160" s="1489" t="s">
        <v>12272</v>
      </c>
      <c r="AC160" s="1495">
        <v>0.37</v>
      </c>
      <c r="AD160" s="684"/>
      <c r="AE160" s="1493">
        <v>230.0</v>
      </c>
      <c r="AF160" s="1493">
        <v>230.0</v>
      </c>
      <c r="AG160" s="1493">
        <v>110.0</v>
      </c>
      <c r="AH160" s="1489"/>
      <c r="AI160" s="1489" t="s">
        <v>12300</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3"/>
      <c r="B161" s="1498" t="s">
        <v>12301</v>
      </c>
      <c r="C161" s="1489" t="s">
        <v>11261</v>
      </c>
      <c r="D161" s="1490">
        <v>0.0</v>
      </c>
      <c r="E161" s="1609" t="s">
        <v>12302</v>
      </c>
      <c r="F161" s="684"/>
      <c r="G161" s="1610">
        <v>2.037584583696E12</v>
      </c>
      <c r="H161" s="1592">
        <v>2300.0</v>
      </c>
      <c r="I161" s="863">
        <v>0.5</v>
      </c>
      <c r="J161" s="874">
        <v>1150.0</v>
      </c>
      <c r="K161" s="656" t="s">
        <v>12303</v>
      </c>
      <c r="L161" s="1274"/>
      <c r="M161" s="500" t="s">
        <v>12304</v>
      </c>
      <c r="N161" s="684"/>
      <c r="O161" s="684"/>
      <c r="P161" s="684"/>
      <c r="Q161" s="684"/>
      <c r="R161" s="684"/>
      <c r="S161" s="684"/>
      <c r="T161" s="684"/>
      <c r="U161" s="684"/>
      <c r="V161" s="684"/>
      <c r="W161" s="684"/>
      <c r="X161" s="684"/>
      <c r="Y161" s="1493">
        <v>150.0</v>
      </c>
      <c r="Z161" s="1493">
        <v>425.0</v>
      </c>
      <c r="AA161" s="1495">
        <v>0.16</v>
      </c>
      <c r="AB161" s="1489" t="s">
        <v>12277</v>
      </c>
      <c r="AC161" s="1495">
        <v>0.38</v>
      </c>
      <c r="AD161" s="684"/>
      <c r="AE161" s="1493">
        <v>450.0</v>
      </c>
      <c r="AF161" s="1493">
        <v>160.0</v>
      </c>
      <c r="AG161" s="1493">
        <v>150.0</v>
      </c>
      <c r="AH161" s="1489"/>
      <c r="AI161" s="1489" t="s">
        <v>12305</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3"/>
      <c r="B162" s="1498" t="s">
        <v>12306</v>
      </c>
      <c r="C162" s="1489" t="s">
        <v>11261</v>
      </c>
      <c r="D162" s="1490">
        <v>0.0</v>
      </c>
      <c r="E162" s="1609" t="s">
        <v>12307</v>
      </c>
      <c r="F162" s="684"/>
      <c r="G162" s="1610">
        <v>2.037584583771E12</v>
      </c>
      <c r="H162" s="1592">
        <v>3400.0</v>
      </c>
      <c r="I162" s="863">
        <v>0.5</v>
      </c>
      <c r="J162" s="874">
        <v>1700.0</v>
      </c>
      <c r="K162" s="656" t="s">
        <v>12308</v>
      </c>
      <c r="L162" s="500" t="s">
        <v>12309</v>
      </c>
      <c r="M162" s="500" t="s">
        <v>12208</v>
      </c>
      <c r="N162" s="684"/>
      <c r="O162" s="684"/>
      <c r="P162" s="684"/>
      <c r="Q162" s="684"/>
      <c r="R162" s="684"/>
      <c r="S162" s="684"/>
      <c r="T162" s="684"/>
      <c r="U162" s="684"/>
      <c r="V162" s="684"/>
      <c r="W162" s="684"/>
      <c r="X162" s="684"/>
      <c r="Y162" s="1493">
        <v>150.0</v>
      </c>
      <c r="Z162" s="1493">
        <v>590.0</v>
      </c>
      <c r="AA162" s="1495">
        <v>0.16</v>
      </c>
      <c r="AB162" s="1489" t="s">
        <v>12283</v>
      </c>
      <c r="AC162" s="1495">
        <v>0.35</v>
      </c>
      <c r="AD162" s="684"/>
      <c r="AE162" s="1493">
        <v>640.0</v>
      </c>
      <c r="AF162" s="1493">
        <v>210.0</v>
      </c>
      <c r="AG162" s="1493">
        <v>170.0</v>
      </c>
      <c r="AH162" s="1489"/>
      <c r="AI162" s="1489" t="s">
        <v>12310</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3"/>
      <c r="B163" s="1498" t="s">
        <v>12311</v>
      </c>
      <c r="C163" s="1489" t="s">
        <v>11261</v>
      </c>
      <c r="D163" s="1490">
        <v>0.0</v>
      </c>
      <c r="E163" s="1609" t="s">
        <v>12312</v>
      </c>
      <c r="F163" s="684"/>
      <c r="G163" s="1610">
        <v>2.037593769593E12</v>
      </c>
      <c r="H163" s="1592">
        <v>700.0</v>
      </c>
      <c r="I163" s="863">
        <v>0.5</v>
      </c>
      <c r="J163" s="874">
        <v>350.0</v>
      </c>
      <c r="K163" s="656" t="s">
        <v>12313</v>
      </c>
      <c r="L163" s="500" t="s">
        <v>12314</v>
      </c>
      <c r="M163" s="500" t="s">
        <v>12208</v>
      </c>
      <c r="N163" s="684"/>
      <c r="O163" s="684"/>
      <c r="P163" s="684"/>
      <c r="Q163" s="684"/>
      <c r="R163" s="684"/>
      <c r="S163" s="684"/>
      <c r="T163" s="684"/>
      <c r="U163" s="684"/>
      <c r="V163" s="684"/>
      <c r="W163" s="684"/>
      <c r="X163" s="684"/>
      <c r="Y163" s="1493">
        <v>150.0</v>
      </c>
      <c r="Z163" s="1493">
        <v>130.0</v>
      </c>
      <c r="AA163" s="1495">
        <v>0.16</v>
      </c>
      <c r="AB163" s="1489" t="s">
        <v>12289</v>
      </c>
      <c r="AC163" s="1495">
        <v>0.47</v>
      </c>
      <c r="AD163" s="684"/>
      <c r="AE163" s="1493">
        <v>192.0</v>
      </c>
      <c r="AF163" s="1493">
        <v>150.0</v>
      </c>
      <c r="AG163" s="1493">
        <v>80.0</v>
      </c>
      <c r="AH163" s="1489"/>
      <c r="AI163" s="1489" t="s">
        <v>12315</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3"/>
      <c r="B164" s="1498" t="s">
        <v>12316</v>
      </c>
      <c r="C164" s="1489" t="s">
        <v>11261</v>
      </c>
      <c r="D164" s="1490">
        <v>0.0</v>
      </c>
      <c r="E164" s="1609" t="s">
        <v>12317</v>
      </c>
      <c r="F164" s="684"/>
      <c r="G164" s="1610">
        <v>2.037593771855E12</v>
      </c>
      <c r="H164" s="1592">
        <v>1100.0</v>
      </c>
      <c r="I164" s="863">
        <v>0.5</v>
      </c>
      <c r="J164" s="874">
        <v>550.0</v>
      </c>
      <c r="K164" s="656" t="s">
        <v>12318</v>
      </c>
      <c r="L164" s="500" t="s">
        <v>12319</v>
      </c>
      <c r="M164" s="500" t="s">
        <v>12208</v>
      </c>
      <c r="N164" s="684"/>
      <c r="O164" s="684"/>
      <c r="P164" s="684"/>
      <c r="Q164" s="684"/>
      <c r="R164" s="684"/>
      <c r="S164" s="684"/>
      <c r="T164" s="684"/>
      <c r="U164" s="684"/>
      <c r="V164" s="684"/>
      <c r="W164" s="684"/>
      <c r="X164" s="684"/>
      <c r="Y164" s="1493">
        <v>150.0</v>
      </c>
      <c r="Z164" s="1493">
        <v>199.0</v>
      </c>
      <c r="AA164" s="1495">
        <v>0.16</v>
      </c>
      <c r="AB164" s="1489">
        <v>850.0</v>
      </c>
      <c r="AC164" s="1495">
        <v>0.48</v>
      </c>
      <c r="AD164" s="684"/>
      <c r="AE164" s="1493">
        <v>360.0</v>
      </c>
      <c r="AF164" s="1493">
        <v>160.0</v>
      </c>
      <c r="AG164" s="1493">
        <v>140.0</v>
      </c>
      <c r="AH164" s="1489"/>
      <c r="AI164" s="1489" t="s">
        <v>12320</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3"/>
      <c r="B165" s="1498" t="s">
        <v>12321</v>
      </c>
      <c r="C165" s="1489" t="s">
        <v>11261</v>
      </c>
      <c r="D165" s="1490">
        <v>0.0</v>
      </c>
      <c r="E165" s="1609" t="s">
        <v>12322</v>
      </c>
      <c r="F165" s="684"/>
      <c r="G165" s="1610">
        <v>2.037593772074E12</v>
      </c>
      <c r="H165" s="1592">
        <v>1600.0</v>
      </c>
      <c r="I165" s="863">
        <v>0.5</v>
      </c>
      <c r="J165" s="874">
        <v>800.0</v>
      </c>
      <c r="K165" s="656" t="s">
        <v>12323</v>
      </c>
      <c r="L165" s="500" t="s">
        <v>12324</v>
      </c>
      <c r="M165" s="500" t="s">
        <v>12208</v>
      </c>
      <c r="N165" s="684"/>
      <c r="O165" s="684"/>
      <c r="P165" s="684"/>
      <c r="Q165" s="684"/>
      <c r="R165" s="684"/>
      <c r="S165" s="684"/>
      <c r="T165" s="684"/>
      <c r="U165" s="684"/>
      <c r="V165" s="684"/>
      <c r="W165" s="684"/>
      <c r="X165" s="684"/>
      <c r="Y165" s="1493">
        <v>150.0</v>
      </c>
      <c r="Z165" s="1493">
        <v>268.0</v>
      </c>
      <c r="AA165" s="1495">
        <v>0.16</v>
      </c>
      <c r="AB165" s="1489" t="s">
        <v>12272</v>
      </c>
      <c r="AC165" s="1495">
        <v>0.37</v>
      </c>
      <c r="AD165" s="684"/>
      <c r="AE165" s="1493">
        <v>550.0</v>
      </c>
      <c r="AF165" s="1493">
        <v>220.0</v>
      </c>
      <c r="AG165" s="1493">
        <v>140.0</v>
      </c>
      <c r="AH165" s="1489"/>
      <c r="AI165" s="1489" t="s">
        <v>12325</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3"/>
      <c r="B166" s="1602" t="s">
        <v>12326</v>
      </c>
      <c r="C166" s="1489" t="s">
        <v>11261</v>
      </c>
      <c r="D166" s="1490">
        <v>0.0</v>
      </c>
      <c r="E166" s="1609" t="s">
        <v>12327</v>
      </c>
      <c r="F166" s="684"/>
      <c r="G166" s="1610">
        <v>2.03759377221E12</v>
      </c>
      <c r="H166" s="1592">
        <v>2900.0</v>
      </c>
      <c r="I166" s="863">
        <v>0.5</v>
      </c>
      <c r="J166" s="874">
        <v>1450.0</v>
      </c>
      <c r="K166" s="656" t="s">
        <v>12328</v>
      </c>
      <c r="L166" s="1274"/>
      <c r="M166" s="500" t="s">
        <v>12208</v>
      </c>
      <c r="N166" s="684"/>
      <c r="O166" s="684"/>
      <c r="P166" s="684"/>
      <c r="Q166" s="684"/>
      <c r="R166" s="684"/>
      <c r="S166" s="684"/>
      <c r="T166" s="684"/>
      <c r="U166" s="684"/>
      <c r="V166" s="684"/>
      <c r="W166" s="684"/>
      <c r="X166" s="684"/>
      <c r="Y166" s="1493">
        <v>150.0</v>
      </c>
      <c r="Z166" s="1493">
        <v>540.0</v>
      </c>
      <c r="AA166" s="1495">
        <v>0.16</v>
      </c>
      <c r="AB166" s="1489" t="s">
        <v>12277</v>
      </c>
      <c r="AC166" s="1495">
        <v>0.38</v>
      </c>
      <c r="AD166" s="684"/>
      <c r="AE166" s="1493">
        <v>1000.0</v>
      </c>
      <c r="AF166" s="1493">
        <v>230.0</v>
      </c>
      <c r="AG166" s="1493">
        <v>210.0</v>
      </c>
      <c r="AH166" s="1489"/>
      <c r="AI166" s="1489" t="s">
        <v>12329</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3"/>
      <c r="B167" s="1602" t="s">
        <v>12330</v>
      </c>
      <c r="C167" s="1489" t="s">
        <v>11261</v>
      </c>
      <c r="D167" s="1490">
        <v>0.0</v>
      </c>
      <c r="E167" s="1609" t="s">
        <v>12331</v>
      </c>
      <c r="F167" s="684"/>
      <c r="G167" s="1610">
        <v>2.037593772432E12</v>
      </c>
      <c r="H167" s="1592">
        <v>4300.0</v>
      </c>
      <c r="I167" s="863">
        <v>0.5</v>
      </c>
      <c r="J167" s="874">
        <v>2150.0</v>
      </c>
      <c r="K167" s="656" t="s">
        <v>12332</v>
      </c>
      <c r="L167" s="500" t="s">
        <v>12333</v>
      </c>
      <c r="M167" s="500" t="s">
        <v>12334</v>
      </c>
      <c r="N167" s="684"/>
      <c r="O167" s="684"/>
      <c r="P167" s="684"/>
      <c r="Q167" s="684"/>
      <c r="R167" s="684"/>
      <c r="S167" s="684"/>
      <c r="T167" s="684"/>
      <c r="U167" s="684"/>
      <c r="V167" s="684"/>
      <c r="W167" s="684"/>
      <c r="X167" s="684"/>
      <c r="Y167" s="1493">
        <v>150.0</v>
      </c>
      <c r="Z167" s="1493">
        <v>762.0</v>
      </c>
      <c r="AA167" s="1495">
        <v>0.16</v>
      </c>
      <c r="AB167" s="1489" t="s">
        <v>12283</v>
      </c>
      <c r="AC167" s="1495">
        <v>0.35</v>
      </c>
      <c r="AD167" s="684"/>
      <c r="AE167" s="1493">
        <v>1500.0</v>
      </c>
      <c r="AF167" s="1493">
        <v>230.0</v>
      </c>
      <c r="AG167" s="1493">
        <v>210.0</v>
      </c>
      <c r="AH167" s="1489"/>
      <c r="AI167" s="1489" t="s">
        <v>12335</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3"/>
      <c r="B168" s="1498" t="s">
        <v>3213</v>
      </c>
      <c r="C168" s="1489" t="s">
        <v>11261</v>
      </c>
      <c r="D168" s="1490">
        <v>0.0</v>
      </c>
      <c r="E168" s="1609" t="s">
        <v>12336</v>
      </c>
      <c r="F168" s="684"/>
      <c r="G168" s="1610">
        <v>2.037583113948E12</v>
      </c>
      <c r="H168" s="1592">
        <v>600.0</v>
      </c>
      <c r="I168" s="863">
        <v>0.5</v>
      </c>
      <c r="J168" s="874">
        <v>300.0</v>
      </c>
      <c r="K168" s="656" t="s">
        <v>12337</v>
      </c>
      <c r="L168" s="500" t="s">
        <v>12338</v>
      </c>
      <c r="M168" s="500" t="s">
        <v>12339</v>
      </c>
      <c r="N168" s="684"/>
      <c r="O168" s="684"/>
      <c r="P168" s="684"/>
      <c r="Q168" s="684"/>
      <c r="R168" s="684"/>
      <c r="S168" s="684"/>
      <c r="T168" s="684"/>
      <c r="U168" s="684"/>
      <c r="V168" s="684"/>
      <c r="W168" s="684"/>
      <c r="X168" s="684"/>
      <c r="Y168" s="1493">
        <v>100.0</v>
      </c>
      <c r="Z168" s="1493">
        <v>110.0</v>
      </c>
      <c r="AA168" s="1495">
        <v>0.16</v>
      </c>
      <c r="AB168" s="1489" t="s">
        <v>12289</v>
      </c>
      <c r="AC168" s="1495">
        <v>0.47</v>
      </c>
      <c r="AD168" s="684"/>
      <c r="AE168" s="1493">
        <v>100.0</v>
      </c>
      <c r="AF168" s="1493">
        <v>100.0</v>
      </c>
      <c r="AG168" s="1493">
        <v>55.0</v>
      </c>
      <c r="AH168" s="1489"/>
      <c r="AI168" s="1489" t="s">
        <v>12340</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3"/>
      <c r="B169" s="1498" t="s">
        <v>3225</v>
      </c>
      <c r="C169" s="1489" t="s">
        <v>11261</v>
      </c>
      <c r="D169" s="1490">
        <v>0.0</v>
      </c>
      <c r="E169" s="1609" t="s">
        <v>12341</v>
      </c>
      <c r="F169" s="684"/>
      <c r="G169" s="1610">
        <v>2.037583114051E12</v>
      </c>
      <c r="H169" s="1592">
        <v>900.0</v>
      </c>
      <c r="I169" s="863">
        <v>0.5</v>
      </c>
      <c r="J169" s="874">
        <v>450.0</v>
      </c>
      <c r="K169" s="656" t="s">
        <v>12342</v>
      </c>
      <c r="L169" s="1274"/>
      <c r="M169" s="500" t="s">
        <v>12343</v>
      </c>
      <c r="N169" s="684"/>
      <c r="O169" s="684"/>
      <c r="P169" s="684"/>
      <c r="Q169" s="684"/>
      <c r="R169" s="684"/>
      <c r="S169" s="684"/>
      <c r="T169" s="684"/>
      <c r="U169" s="684"/>
      <c r="V169" s="684"/>
      <c r="W169" s="684"/>
      <c r="X169" s="684"/>
      <c r="Y169" s="1493">
        <v>150.0</v>
      </c>
      <c r="Z169" s="1493">
        <v>160.0</v>
      </c>
      <c r="AA169" s="1495">
        <v>0.16</v>
      </c>
      <c r="AB169" s="1489">
        <v>850.0</v>
      </c>
      <c r="AC169" s="1495">
        <v>0.48</v>
      </c>
      <c r="AD169" s="684"/>
      <c r="AE169" s="1493">
        <v>165.0</v>
      </c>
      <c r="AF169" s="1493">
        <v>140.0</v>
      </c>
      <c r="AG169" s="1493">
        <v>90.0</v>
      </c>
      <c r="AH169" s="1489"/>
      <c r="AI169" s="1489" t="s">
        <v>12344</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3"/>
      <c r="B170" s="1602" t="s">
        <v>12345</v>
      </c>
      <c r="C170" s="1489" t="s">
        <v>11261</v>
      </c>
      <c r="D170" s="1490">
        <v>0.0</v>
      </c>
      <c r="E170" s="1609" t="s">
        <v>12346</v>
      </c>
      <c r="F170" s="684"/>
      <c r="G170" s="1613">
        <v>2.037172656849E12</v>
      </c>
      <c r="H170" s="1592">
        <v>1100.0</v>
      </c>
      <c r="I170" s="863">
        <v>0.5</v>
      </c>
      <c r="J170" s="874">
        <v>550.0</v>
      </c>
      <c r="K170" s="656" t="s">
        <v>12347</v>
      </c>
      <c r="L170" s="1274"/>
      <c r="M170" s="500" t="s">
        <v>12348</v>
      </c>
      <c r="N170" s="684"/>
      <c r="O170" s="684"/>
      <c r="P170" s="684"/>
      <c r="Q170" s="684"/>
      <c r="R170" s="684"/>
      <c r="S170" s="684"/>
      <c r="T170" s="684"/>
      <c r="U170" s="1593"/>
      <c r="V170" s="1594" t="s">
        <v>11294</v>
      </c>
      <c r="W170" s="1502" t="s">
        <v>12349</v>
      </c>
      <c r="X170" s="1503"/>
      <c r="Y170" s="1493">
        <v>150.0</v>
      </c>
      <c r="Z170" s="1605">
        <v>260.0</v>
      </c>
      <c r="AA170" s="1495">
        <v>0.16</v>
      </c>
      <c r="AB170" s="1489">
        <v>940.0</v>
      </c>
      <c r="AC170" s="1495">
        <v>0.4</v>
      </c>
      <c r="AD170" s="684"/>
      <c r="AE170" s="1493">
        <v>110.0</v>
      </c>
      <c r="AF170" s="1493">
        <v>85.0</v>
      </c>
      <c r="AG170" s="1493">
        <v>50.0</v>
      </c>
      <c r="AH170" s="1489"/>
      <c r="AI170" s="1489" t="s">
        <v>12350</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3"/>
      <c r="B171" s="1498" t="s">
        <v>12351</v>
      </c>
      <c r="C171" s="1489" t="s">
        <v>11261</v>
      </c>
      <c r="D171" s="1490">
        <v>0.0</v>
      </c>
      <c r="E171" s="1614" t="s">
        <v>12352</v>
      </c>
      <c r="F171" s="1615" t="s">
        <v>12353</v>
      </c>
      <c r="G171" s="1616">
        <v>2.02886523765E12</v>
      </c>
      <c r="H171" s="1493">
        <v>800.0</v>
      </c>
      <c r="I171" s="1617">
        <v>0.5</v>
      </c>
      <c r="J171" s="874">
        <v>400.0</v>
      </c>
      <c r="K171" s="1618"/>
      <c r="L171" s="1618"/>
      <c r="M171" s="1618"/>
      <c r="N171" s="444"/>
      <c r="O171" s="684"/>
      <c r="P171" s="684"/>
      <c r="Q171" s="684"/>
      <c r="R171" s="684"/>
      <c r="S171" s="684"/>
      <c r="T171" s="684"/>
      <c r="U171" s="1493">
        <v>100.0</v>
      </c>
      <c r="V171" s="1493">
        <v>229.0</v>
      </c>
      <c r="W171" s="1489">
        <v>10.0</v>
      </c>
      <c r="X171" s="1489">
        <v>10.0</v>
      </c>
      <c r="Y171" s="1495">
        <v>0.16</v>
      </c>
      <c r="Z171" s="684"/>
      <c r="AA171" s="1489" t="s">
        <v>12354</v>
      </c>
      <c r="AB171" s="1495">
        <v>0.35</v>
      </c>
      <c r="AC171" s="684"/>
      <c r="AD171" s="1489" t="s">
        <v>116</v>
      </c>
      <c r="AE171" s="1619" t="s">
        <v>1977</v>
      </c>
      <c r="AF171" s="1493">
        <v>100.0</v>
      </c>
      <c r="AG171" s="1493">
        <v>100.0</v>
      </c>
      <c r="AH171" s="1489"/>
      <c r="AI171" s="1489" t="s">
        <v>12355</v>
      </c>
      <c r="AJ171" s="1489" t="s">
        <v>12356</v>
      </c>
      <c r="AK171" s="684"/>
      <c r="AL171" s="684"/>
      <c r="AM171" s="1489" t="s">
        <v>12357</v>
      </c>
      <c r="AN171" s="1489" t="s">
        <v>807</v>
      </c>
      <c r="AO171" s="1489" t="s">
        <v>11267</v>
      </c>
      <c r="AP171" s="1494"/>
      <c r="AQ171" s="1494"/>
      <c r="AR171" s="1494"/>
      <c r="AS171" s="1489" t="s">
        <v>11299</v>
      </c>
      <c r="AT171" s="1489" t="s">
        <v>97</v>
      </c>
      <c r="AU171" s="1494"/>
      <c r="AV171" s="1494"/>
      <c r="AW171" s="684"/>
      <c r="AX171" s="684"/>
      <c r="AY171" s="1497" t="s">
        <v>12358</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3"/>
      <c r="B172" s="1498" t="s">
        <v>12359</v>
      </c>
      <c r="C172" s="1489" t="s">
        <v>11261</v>
      </c>
      <c r="D172" s="1490">
        <v>0.0</v>
      </c>
      <c r="E172" s="1614" t="s">
        <v>12360</v>
      </c>
      <c r="F172" s="1615" t="s">
        <v>12361</v>
      </c>
      <c r="G172" s="1616">
        <v>2.028865237667E12</v>
      </c>
      <c r="H172" s="1493">
        <v>1400.0</v>
      </c>
      <c r="I172" s="1617">
        <v>0.5</v>
      </c>
      <c r="J172" s="874">
        <v>700.0</v>
      </c>
      <c r="K172" s="1618"/>
      <c r="L172" s="1618"/>
      <c r="M172" s="1618"/>
      <c r="N172" s="444"/>
      <c r="O172" s="684"/>
      <c r="P172" s="684"/>
      <c r="Q172" s="684"/>
      <c r="R172" s="684"/>
      <c r="S172" s="684"/>
      <c r="T172" s="684"/>
      <c r="U172" s="1493">
        <v>150.0</v>
      </c>
      <c r="V172" s="1493">
        <v>204.0</v>
      </c>
      <c r="W172" s="1489">
        <v>10.0</v>
      </c>
      <c r="X172" s="1489">
        <v>10.0</v>
      </c>
      <c r="Y172" s="1495">
        <v>0.16</v>
      </c>
      <c r="Z172" s="684"/>
      <c r="AA172" s="1489">
        <v>515.0</v>
      </c>
      <c r="AB172" s="1495">
        <v>0.47</v>
      </c>
      <c r="AC172" s="1494"/>
      <c r="AD172" s="1489" t="s">
        <v>126</v>
      </c>
      <c r="AE172" s="684"/>
      <c r="AF172" s="1493">
        <v>165.0</v>
      </c>
      <c r="AG172" s="1493">
        <v>140.0</v>
      </c>
      <c r="AH172" s="1489"/>
      <c r="AI172" s="1489" t="s">
        <v>12362</v>
      </c>
      <c r="AJ172" s="1489" t="s">
        <v>12363</v>
      </c>
      <c r="AK172" s="684"/>
      <c r="AL172" s="684"/>
      <c r="AM172" s="1489" t="s">
        <v>12357</v>
      </c>
      <c r="AN172" s="1489" t="s">
        <v>807</v>
      </c>
      <c r="AO172" s="1489" t="s">
        <v>11267</v>
      </c>
      <c r="AP172" s="1494"/>
      <c r="AQ172" s="1494"/>
      <c r="AR172" s="1494"/>
      <c r="AS172" s="1489" t="s">
        <v>11299</v>
      </c>
      <c r="AT172" s="1489" t="s">
        <v>97</v>
      </c>
      <c r="AU172" s="1494"/>
      <c r="AV172" s="1494"/>
      <c r="AW172" s="684"/>
      <c r="AX172" s="684"/>
      <c r="AY172" s="1497" t="s">
        <v>12358</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3"/>
      <c r="B173" s="1498" t="s">
        <v>12364</v>
      </c>
      <c r="C173" s="1489" t="s">
        <v>11261</v>
      </c>
      <c r="D173" s="1490">
        <v>0.0</v>
      </c>
      <c r="E173" s="1614" t="s">
        <v>12365</v>
      </c>
      <c r="F173" s="1615" t="s">
        <v>12366</v>
      </c>
      <c r="G173" s="1616">
        <v>2.028865237674E12</v>
      </c>
      <c r="H173" s="1493">
        <v>1900.0</v>
      </c>
      <c r="I173" s="1617">
        <v>0.5</v>
      </c>
      <c r="J173" s="874">
        <v>950.0</v>
      </c>
      <c r="K173" s="1618"/>
      <c r="L173" s="1618"/>
      <c r="M173" s="1618"/>
      <c r="N173" s="444"/>
      <c r="O173" s="684"/>
      <c r="P173" s="684"/>
      <c r="Q173" s="684"/>
      <c r="R173" s="684"/>
      <c r="S173" s="684"/>
      <c r="T173" s="684"/>
      <c r="U173" s="1493">
        <v>160.0</v>
      </c>
      <c r="V173" s="1493">
        <v>306.0</v>
      </c>
      <c r="W173" s="1489">
        <v>15.0</v>
      </c>
      <c r="X173" s="1489">
        <v>15.0</v>
      </c>
      <c r="Y173" s="1495">
        <v>0.16</v>
      </c>
      <c r="Z173" s="684"/>
      <c r="AA173" s="1489" t="s">
        <v>12367</v>
      </c>
      <c r="AB173" s="1495">
        <v>0.48</v>
      </c>
      <c r="AC173" s="684"/>
      <c r="AD173" s="1489" t="s">
        <v>135</v>
      </c>
      <c r="AE173" s="1619" t="s">
        <v>12368</v>
      </c>
      <c r="AF173" s="1493">
        <v>230.0</v>
      </c>
      <c r="AG173" s="1493">
        <v>230.0</v>
      </c>
      <c r="AH173" s="1489"/>
      <c r="AI173" s="1489" t="s">
        <v>12369</v>
      </c>
      <c r="AJ173" s="1489" t="s">
        <v>12370</v>
      </c>
      <c r="AK173" s="684"/>
      <c r="AL173" s="684"/>
      <c r="AM173" s="1489" t="s">
        <v>12357</v>
      </c>
      <c r="AN173" s="1489" t="s">
        <v>807</v>
      </c>
      <c r="AO173" s="1489" t="s">
        <v>11267</v>
      </c>
      <c r="AP173" s="1494"/>
      <c r="AQ173" s="1494"/>
      <c r="AR173" s="1494"/>
      <c r="AS173" s="1489" t="s">
        <v>11299</v>
      </c>
      <c r="AT173" s="1489" t="s">
        <v>97</v>
      </c>
      <c r="AU173" s="1494"/>
      <c r="AV173" s="1494"/>
      <c r="AW173" s="684"/>
      <c r="AX173" s="684"/>
      <c r="AY173" s="1497" t="s">
        <v>12358</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3"/>
      <c r="B174" s="1498" t="s">
        <v>12371</v>
      </c>
      <c r="C174" s="1489" t="s">
        <v>11261</v>
      </c>
      <c r="D174" s="1490">
        <v>0.0</v>
      </c>
      <c r="E174" s="1614" t="s">
        <v>12372</v>
      </c>
      <c r="F174" s="1615" t="s">
        <v>12373</v>
      </c>
      <c r="G174" s="1616">
        <v>2.028865237681E12</v>
      </c>
      <c r="H174" s="1493">
        <v>3500.0</v>
      </c>
      <c r="I174" s="1617">
        <v>0.5</v>
      </c>
      <c r="J174" s="874">
        <v>1750.0</v>
      </c>
      <c r="K174" s="1618"/>
      <c r="L174" s="1618"/>
      <c r="M174" s="1618"/>
      <c r="N174" s="444"/>
      <c r="O174" s="684"/>
      <c r="P174" s="684"/>
      <c r="Q174" s="684"/>
      <c r="R174" s="684"/>
      <c r="S174" s="684"/>
      <c r="T174" s="684"/>
      <c r="U174" s="1493">
        <v>165.0</v>
      </c>
      <c r="V174" s="1493">
        <v>612.0</v>
      </c>
      <c r="W174" s="1489">
        <v>20.0</v>
      </c>
      <c r="X174" s="1489">
        <v>20.0</v>
      </c>
      <c r="Y174" s="1495">
        <v>0.16</v>
      </c>
      <c r="Z174" s="684"/>
      <c r="AA174" s="1489" t="s">
        <v>12374</v>
      </c>
      <c r="AB174" s="1495">
        <v>0.4</v>
      </c>
      <c r="AC174" s="1494"/>
      <c r="AD174" s="1489" t="s">
        <v>143</v>
      </c>
      <c r="AE174" s="684"/>
      <c r="AF174" s="1493">
        <v>450.0</v>
      </c>
      <c r="AG174" s="1493">
        <v>160.0</v>
      </c>
      <c r="AH174" s="1489"/>
      <c r="AI174" s="1489" t="s">
        <v>12375</v>
      </c>
      <c r="AJ174" s="1489" t="s">
        <v>12376</v>
      </c>
      <c r="AK174" s="684"/>
      <c r="AL174" s="684"/>
      <c r="AM174" s="1489" t="s">
        <v>12357</v>
      </c>
      <c r="AN174" s="1489" t="s">
        <v>807</v>
      </c>
      <c r="AO174" s="1489" t="s">
        <v>11267</v>
      </c>
      <c r="AP174" s="1494"/>
      <c r="AQ174" s="1494"/>
      <c r="AR174" s="1494"/>
      <c r="AS174" s="1489" t="s">
        <v>11299</v>
      </c>
      <c r="AT174" s="1489" t="s">
        <v>97</v>
      </c>
      <c r="AU174" s="1494"/>
      <c r="AV174" s="1494"/>
      <c r="AW174" s="684"/>
      <c r="AX174" s="684"/>
      <c r="AY174" s="1497" t="s">
        <v>12358</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3"/>
      <c r="B175" s="1498" t="s">
        <v>12377</v>
      </c>
      <c r="C175" s="1489" t="s">
        <v>11261</v>
      </c>
      <c r="D175" s="1490">
        <v>0.0</v>
      </c>
      <c r="E175" s="1614" t="s">
        <v>12378</v>
      </c>
      <c r="F175" s="1615" t="s">
        <v>12379</v>
      </c>
      <c r="G175" s="1616">
        <v>2.028865237698E12</v>
      </c>
      <c r="H175" s="1493">
        <v>5200.0</v>
      </c>
      <c r="I175" s="1617">
        <v>0.5</v>
      </c>
      <c r="J175" s="874">
        <v>2600.0</v>
      </c>
      <c r="K175" s="1618"/>
      <c r="L175" s="1618"/>
      <c r="M175" s="1618"/>
      <c r="N175" s="444"/>
      <c r="O175" s="684"/>
      <c r="P175" s="684"/>
      <c r="Q175" s="684"/>
      <c r="R175" s="684"/>
      <c r="S175" s="684"/>
      <c r="T175" s="684"/>
      <c r="U175" s="1493">
        <v>230.0</v>
      </c>
      <c r="V175" s="1493">
        <v>612.0</v>
      </c>
      <c r="W175" s="1489">
        <v>30.0</v>
      </c>
      <c r="X175" s="1489">
        <v>30.0</v>
      </c>
      <c r="Y175" s="1495">
        <v>0.16</v>
      </c>
      <c r="Z175" s="684"/>
      <c r="AA175" s="1490" t="s">
        <v>8993</v>
      </c>
      <c r="AB175" s="1495">
        <v>0.42</v>
      </c>
      <c r="AC175" s="1494"/>
      <c r="AD175" s="1489" t="s">
        <v>151</v>
      </c>
      <c r="AE175" s="684"/>
      <c r="AF175" s="1493">
        <v>640.0</v>
      </c>
      <c r="AG175" s="1493">
        <v>210.0</v>
      </c>
      <c r="AH175" s="1489"/>
      <c r="AI175" s="1489" t="s">
        <v>12380</v>
      </c>
      <c r="AJ175" s="1489" t="s">
        <v>12381</v>
      </c>
      <c r="AK175" s="684"/>
      <c r="AL175" s="684"/>
      <c r="AM175" s="1489" t="s">
        <v>12357</v>
      </c>
      <c r="AN175" s="1489" t="s">
        <v>807</v>
      </c>
      <c r="AO175" s="1489" t="s">
        <v>11267</v>
      </c>
      <c r="AP175" s="1494"/>
      <c r="AQ175" s="1494"/>
      <c r="AR175" s="1494"/>
      <c r="AS175" s="1489" t="s">
        <v>11299</v>
      </c>
      <c r="AT175" s="1489" t="s">
        <v>97</v>
      </c>
      <c r="AU175" s="1494"/>
      <c r="AV175" s="1494"/>
      <c r="AW175" s="684"/>
      <c r="AX175" s="684"/>
      <c r="AY175" s="1497" t="s">
        <v>12358</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3"/>
      <c r="B176" s="1498" t="s">
        <v>12382</v>
      </c>
      <c r="C176" s="1489" t="s">
        <v>11261</v>
      </c>
      <c r="D176" s="1490">
        <v>0.0</v>
      </c>
      <c r="E176" s="1614" t="s">
        <v>12383</v>
      </c>
      <c r="F176" s="1615" t="s">
        <v>12384</v>
      </c>
      <c r="G176" s="1616">
        <v>2.027573341154E12</v>
      </c>
      <c r="H176" s="1493">
        <v>600.0</v>
      </c>
      <c r="I176" s="1617">
        <v>0.4</v>
      </c>
      <c r="J176" s="874">
        <v>360.0</v>
      </c>
      <c r="K176" s="695" t="s">
        <v>12385</v>
      </c>
      <c r="L176" s="1499"/>
      <c r="M176" s="1152" t="s">
        <v>12386</v>
      </c>
      <c r="N176" s="684"/>
      <c r="O176" s="684"/>
      <c r="P176" s="684"/>
      <c r="Q176" s="684"/>
      <c r="R176" s="684"/>
      <c r="S176" s="684"/>
      <c r="T176" s="684"/>
      <c r="U176" s="1493">
        <v>100.0</v>
      </c>
      <c r="V176" s="1493">
        <v>135.0</v>
      </c>
      <c r="W176" s="1489">
        <v>10.0</v>
      </c>
      <c r="X176" s="1489">
        <v>10.0</v>
      </c>
      <c r="Y176" s="1495">
        <v>0.16</v>
      </c>
      <c r="Z176" s="688" t="s">
        <v>12387</v>
      </c>
      <c r="AA176" s="1489" t="s">
        <v>11743</v>
      </c>
      <c r="AB176" s="1495">
        <v>0.38</v>
      </c>
      <c r="AC176" s="1494"/>
      <c r="AD176" s="1489" t="s">
        <v>116</v>
      </c>
      <c r="AE176" s="1619" t="s">
        <v>12388</v>
      </c>
      <c r="AF176" s="1493">
        <v>100.0</v>
      </c>
      <c r="AG176" s="1493">
        <v>100.0</v>
      </c>
      <c r="AH176" s="1489"/>
      <c r="AI176" s="1489" t="s">
        <v>12389</v>
      </c>
      <c r="AJ176" s="1489" t="s">
        <v>12390</v>
      </c>
      <c r="AK176" s="684"/>
      <c r="AL176" s="684"/>
      <c r="AM176" s="1489" t="s">
        <v>12391</v>
      </c>
      <c r="AN176" s="1489" t="s">
        <v>399</v>
      </c>
      <c r="AO176" s="1489" t="s">
        <v>11267</v>
      </c>
      <c r="AP176" s="684"/>
      <c r="AQ176" s="684"/>
      <c r="AR176" s="684"/>
      <c r="AS176" s="1489" t="s">
        <v>11299</v>
      </c>
      <c r="AT176" s="1489" t="s">
        <v>97</v>
      </c>
      <c r="AU176" s="684"/>
      <c r="AV176" s="1496" t="s">
        <v>12392</v>
      </c>
      <c r="AW176" s="684"/>
      <c r="AX176" s="684"/>
      <c r="AY176" s="1497" t="s">
        <v>12393</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3"/>
      <c r="B177" s="1498" t="s">
        <v>12394</v>
      </c>
      <c r="C177" s="1489" t="s">
        <v>11261</v>
      </c>
      <c r="D177" s="1490">
        <v>0.0</v>
      </c>
      <c r="E177" s="1614" t="s">
        <v>12395</v>
      </c>
      <c r="F177" s="1615" t="s">
        <v>12396</v>
      </c>
      <c r="G177" s="1616">
        <v>2.027573341161E12</v>
      </c>
      <c r="H177" s="1493">
        <v>900.0</v>
      </c>
      <c r="I177" s="1617">
        <v>0.3</v>
      </c>
      <c r="J177" s="874">
        <v>630.0</v>
      </c>
      <c r="K177" s="656" t="s">
        <v>12397</v>
      </c>
      <c r="L177" s="1274"/>
      <c r="M177" s="500" t="s">
        <v>12386</v>
      </c>
      <c r="N177" s="684"/>
      <c r="O177" s="684"/>
      <c r="P177" s="684"/>
      <c r="Q177" s="684"/>
      <c r="R177" s="684"/>
      <c r="S177" s="684"/>
      <c r="T177" s="684"/>
      <c r="U177" s="1493">
        <v>150.0</v>
      </c>
      <c r="V177" s="1493">
        <v>136.0</v>
      </c>
      <c r="W177" s="1489">
        <v>10.0</v>
      </c>
      <c r="X177" s="1489">
        <v>10.0</v>
      </c>
      <c r="Y177" s="1495">
        <v>0.16</v>
      </c>
      <c r="Z177" s="688" t="s">
        <v>11474</v>
      </c>
      <c r="AA177" s="1489" t="s">
        <v>12354</v>
      </c>
      <c r="AB177" s="1495">
        <v>0.35</v>
      </c>
      <c r="AC177" s="1494"/>
      <c r="AD177" s="1489" t="s">
        <v>126</v>
      </c>
      <c r="AE177" s="684"/>
      <c r="AF177" s="1493">
        <v>165.0</v>
      </c>
      <c r="AG177" s="1493">
        <v>140.0</v>
      </c>
      <c r="AH177" s="1489"/>
      <c r="AI177" s="1489" t="s">
        <v>12398</v>
      </c>
      <c r="AJ177" s="1489" t="s">
        <v>12399</v>
      </c>
      <c r="AK177" s="684"/>
      <c r="AL177" s="684"/>
      <c r="AM177" s="1489" t="s">
        <v>12400</v>
      </c>
      <c r="AN177" s="1489" t="s">
        <v>399</v>
      </c>
      <c r="AO177" s="1489" t="s">
        <v>11267</v>
      </c>
      <c r="AP177" s="684"/>
      <c r="AQ177" s="684"/>
      <c r="AR177" s="684"/>
      <c r="AS177" s="1489" t="s">
        <v>11299</v>
      </c>
      <c r="AT177" s="1489" t="s">
        <v>97</v>
      </c>
      <c r="AU177" s="684"/>
      <c r="AV177" s="1496" t="s">
        <v>12392</v>
      </c>
      <c r="AW177" s="684"/>
      <c r="AX177" s="684"/>
      <c r="AY177" s="1497" t="s">
        <v>12393</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3"/>
      <c r="B178" s="1498" t="s">
        <v>12401</v>
      </c>
      <c r="C178" s="1489" t="s">
        <v>11261</v>
      </c>
      <c r="D178" s="1490">
        <v>0.0</v>
      </c>
      <c r="E178" s="1614" t="s">
        <v>12402</v>
      </c>
      <c r="F178" s="1615" t="s">
        <v>12403</v>
      </c>
      <c r="G178" s="1616">
        <v>2.027573341178E12</v>
      </c>
      <c r="H178" s="1493">
        <v>1300.0</v>
      </c>
      <c r="I178" s="1617">
        <v>0.5</v>
      </c>
      <c r="J178" s="874">
        <v>650.0</v>
      </c>
      <c r="K178" s="656" t="s">
        <v>12404</v>
      </c>
      <c r="L178" s="1274"/>
      <c r="M178" s="500" t="s">
        <v>12386</v>
      </c>
      <c r="N178" s="684"/>
      <c r="O178" s="684"/>
      <c r="P178" s="684"/>
      <c r="Q178" s="684"/>
      <c r="R178" s="684"/>
      <c r="S178" s="684"/>
      <c r="T178" s="684"/>
      <c r="U178" s="1493">
        <v>160.0</v>
      </c>
      <c r="V178" s="1493">
        <v>153.0</v>
      </c>
      <c r="W178" s="1489">
        <v>15.0</v>
      </c>
      <c r="X178" s="1489">
        <v>15.0</v>
      </c>
      <c r="Y178" s="1495">
        <v>0.16</v>
      </c>
      <c r="Z178" s="688" t="s">
        <v>12405</v>
      </c>
      <c r="AA178" s="1489">
        <v>515.0</v>
      </c>
      <c r="AB178" s="1495">
        <v>0.47</v>
      </c>
      <c r="AC178" s="1494"/>
      <c r="AD178" s="1489" t="s">
        <v>135</v>
      </c>
      <c r="AE178" s="1620" t="s">
        <v>12406</v>
      </c>
      <c r="AF178" s="1493">
        <v>230.0</v>
      </c>
      <c r="AG178" s="1493">
        <v>230.0</v>
      </c>
      <c r="AH178" s="1489"/>
      <c r="AI178" s="1489" t="s">
        <v>12407</v>
      </c>
      <c r="AJ178" s="1489" t="s">
        <v>12408</v>
      </c>
      <c r="AK178" s="684"/>
      <c r="AL178" s="684"/>
      <c r="AM178" s="1489" t="s">
        <v>12409</v>
      </c>
      <c r="AN178" s="1489" t="s">
        <v>399</v>
      </c>
      <c r="AO178" s="1489" t="s">
        <v>11267</v>
      </c>
      <c r="AP178" s="684"/>
      <c r="AQ178" s="684"/>
      <c r="AR178" s="684"/>
      <c r="AS178" s="1489" t="s">
        <v>11299</v>
      </c>
      <c r="AT178" s="1489" t="s">
        <v>97</v>
      </c>
      <c r="AU178" s="684"/>
      <c r="AV178" s="1496" t="s">
        <v>12392</v>
      </c>
      <c r="AW178" s="684"/>
      <c r="AX178" s="684"/>
      <c r="AY178" s="1497" t="s">
        <v>12393</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3"/>
      <c r="B179" s="1498" t="s">
        <v>12410</v>
      </c>
      <c r="C179" s="1489" t="s">
        <v>11261</v>
      </c>
      <c r="D179" s="1490">
        <v>0.0</v>
      </c>
      <c r="E179" s="1614" t="s">
        <v>12411</v>
      </c>
      <c r="F179" s="1615" t="s">
        <v>12412</v>
      </c>
      <c r="G179" s="1621">
        <v>2.027573341185E12</v>
      </c>
      <c r="H179" s="1493">
        <v>2300.0</v>
      </c>
      <c r="I179" s="1617">
        <v>0.5</v>
      </c>
      <c r="J179" s="874">
        <v>1150.0</v>
      </c>
      <c r="K179" s="1618"/>
      <c r="L179" s="1618"/>
      <c r="M179" s="1618"/>
      <c r="N179" s="444"/>
      <c r="O179" s="684"/>
      <c r="P179" s="684"/>
      <c r="Q179" s="684"/>
      <c r="R179" s="684"/>
      <c r="S179" s="684"/>
      <c r="T179" s="684"/>
      <c r="U179" s="1493">
        <v>170.0</v>
      </c>
      <c r="V179" s="1493">
        <v>408.0</v>
      </c>
      <c r="W179" s="1489">
        <v>20.0</v>
      </c>
      <c r="X179" s="1489">
        <v>20.0</v>
      </c>
      <c r="Y179" s="1495">
        <v>0.16</v>
      </c>
      <c r="Z179" s="688" t="s">
        <v>12413</v>
      </c>
      <c r="AA179" s="1489" t="s">
        <v>12367</v>
      </c>
      <c r="AB179" s="1495">
        <v>0.48</v>
      </c>
      <c r="AC179" s="1494"/>
      <c r="AD179" s="1489" t="s">
        <v>143</v>
      </c>
      <c r="AE179" s="1619" t="s">
        <v>12414</v>
      </c>
      <c r="AF179" s="1493">
        <v>450.0</v>
      </c>
      <c r="AG179" s="1493">
        <v>160.0</v>
      </c>
      <c r="AH179" s="1489"/>
      <c r="AI179" s="1489" t="s">
        <v>12415</v>
      </c>
      <c r="AJ179" s="1489" t="s">
        <v>12416</v>
      </c>
      <c r="AK179" s="684"/>
      <c r="AL179" s="684"/>
      <c r="AM179" s="1489" t="s">
        <v>12417</v>
      </c>
      <c r="AN179" s="1489" t="s">
        <v>399</v>
      </c>
      <c r="AO179" s="1489" t="s">
        <v>11267</v>
      </c>
      <c r="AP179" s="684"/>
      <c r="AQ179" s="684"/>
      <c r="AR179" s="684"/>
      <c r="AS179" s="1489" t="s">
        <v>11299</v>
      </c>
      <c r="AT179" s="1489" t="s">
        <v>97</v>
      </c>
      <c r="AU179" s="684"/>
      <c r="AV179" s="1496" t="s">
        <v>12392</v>
      </c>
      <c r="AW179" s="684"/>
      <c r="AX179" s="684"/>
      <c r="AY179" s="1497" t="s">
        <v>12393</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3"/>
      <c r="B180" s="1498" t="s">
        <v>12418</v>
      </c>
      <c r="C180" s="1489" t="s">
        <v>11261</v>
      </c>
      <c r="D180" s="1490">
        <v>0.0</v>
      </c>
      <c r="E180" s="1614" t="s">
        <v>12419</v>
      </c>
      <c r="F180" s="1615" t="s">
        <v>12420</v>
      </c>
      <c r="G180" s="1616">
        <v>2.027573341192E12</v>
      </c>
      <c r="H180" s="1493">
        <v>3500.0</v>
      </c>
      <c r="I180" s="1617">
        <v>0.5</v>
      </c>
      <c r="J180" s="874">
        <v>1750.0</v>
      </c>
      <c r="K180" s="1618"/>
      <c r="L180" s="1618"/>
      <c r="M180" s="1618"/>
      <c r="N180" s="444"/>
      <c r="O180" s="684"/>
      <c r="P180" s="684"/>
      <c r="Q180" s="684"/>
      <c r="R180" s="684"/>
      <c r="S180" s="684"/>
      <c r="T180" s="684"/>
      <c r="U180" s="1493">
        <v>280.0</v>
      </c>
      <c r="V180" s="1493">
        <v>459.0</v>
      </c>
      <c r="W180" s="1489">
        <v>30.0</v>
      </c>
      <c r="X180" s="1489">
        <v>30.0</v>
      </c>
      <c r="Y180" s="1495">
        <v>0.16</v>
      </c>
      <c r="Z180" s="688" t="s">
        <v>12421</v>
      </c>
      <c r="AA180" s="1489" t="s">
        <v>12422</v>
      </c>
      <c r="AB180" s="1495">
        <v>0.22</v>
      </c>
      <c r="AC180" s="1494"/>
      <c r="AD180" s="1489" t="s">
        <v>151</v>
      </c>
      <c r="AE180" s="1619" t="s">
        <v>1977</v>
      </c>
      <c r="AF180" s="1493">
        <v>640.0</v>
      </c>
      <c r="AG180" s="1493">
        <v>210.0</v>
      </c>
      <c r="AH180" s="1489"/>
      <c r="AI180" s="1489" t="s">
        <v>12423</v>
      </c>
      <c r="AJ180" s="1489" t="s">
        <v>12424</v>
      </c>
      <c r="AK180" s="684"/>
      <c r="AL180" s="684"/>
      <c r="AM180" s="1489" t="s">
        <v>12425</v>
      </c>
      <c r="AN180" s="1489" t="s">
        <v>399</v>
      </c>
      <c r="AO180" s="1489" t="s">
        <v>11267</v>
      </c>
      <c r="AP180" s="684"/>
      <c r="AQ180" s="684"/>
      <c r="AR180" s="684"/>
      <c r="AS180" s="1489" t="s">
        <v>11299</v>
      </c>
      <c r="AT180" s="1489" t="s">
        <v>97</v>
      </c>
      <c r="AU180" s="684"/>
      <c r="AV180" s="1496" t="s">
        <v>12392</v>
      </c>
      <c r="AW180" s="684"/>
      <c r="AX180" s="684"/>
      <c r="AY180" s="1497" t="s">
        <v>12393</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3"/>
      <c r="B181" s="1498" t="s">
        <v>12426</v>
      </c>
      <c r="C181" s="1489" t="s">
        <v>11261</v>
      </c>
      <c r="D181" s="1490">
        <v>0.0</v>
      </c>
      <c r="E181" s="1622" t="s">
        <v>12427</v>
      </c>
      <c r="F181" s="1615" t="s">
        <v>12428</v>
      </c>
      <c r="G181" s="1616">
        <v>2.027573341062E12</v>
      </c>
      <c r="H181" s="1507">
        <v>600.0</v>
      </c>
      <c r="I181" s="1623">
        <v>0.3</v>
      </c>
      <c r="J181" s="874">
        <v>420.0</v>
      </c>
      <c r="K181" s="695" t="s">
        <v>12429</v>
      </c>
      <c r="L181" s="1499"/>
      <c r="M181" s="1152" t="s">
        <v>12430</v>
      </c>
      <c r="N181" s="684"/>
      <c r="O181" s="684"/>
      <c r="P181" s="684"/>
      <c r="Q181" s="684"/>
      <c r="R181" s="684"/>
      <c r="S181" s="684"/>
      <c r="T181" s="684"/>
      <c r="U181" s="1493">
        <v>150.0</v>
      </c>
      <c r="V181" s="1493">
        <v>54.0</v>
      </c>
      <c r="W181" s="1489">
        <v>10.0</v>
      </c>
      <c r="X181" s="1489">
        <v>10.0</v>
      </c>
      <c r="Y181" s="1495">
        <v>0.16</v>
      </c>
      <c r="Z181" s="684"/>
      <c r="AA181" s="1489" t="s">
        <v>12431</v>
      </c>
      <c r="AB181" s="1495">
        <v>0.2</v>
      </c>
      <c r="AC181" s="1494"/>
      <c r="AD181" s="1489" t="s">
        <v>116</v>
      </c>
      <c r="AE181" s="684"/>
      <c r="AF181" s="1507">
        <v>79.0</v>
      </c>
      <c r="AG181" s="1507">
        <v>300.0</v>
      </c>
      <c r="AH181" s="1509"/>
      <c r="AI181" s="1509" t="s">
        <v>12432</v>
      </c>
      <c r="AJ181" s="1509" t="s">
        <v>12433</v>
      </c>
      <c r="AK181" s="684"/>
      <c r="AL181" s="684"/>
      <c r="AM181" s="1509" t="s">
        <v>12434</v>
      </c>
      <c r="AN181" s="1509" t="s">
        <v>1857</v>
      </c>
      <c r="AO181" s="1509" t="s">
        <v>11267</v>
      </c>
      <c r="AP181" s="684"/>
      <c r="AQ181" s="684"/>
      <c r="AR181" s="684"/>
      <c r="AS181" s="1509" t="s">
        <v>11299</v>
      </c>
      <c r="AT181" s="1509" t="s">
        <v>97</v>
      </c>
      <c r="AU181" s="684"/>
      <c r="AV181" s="1624" t="s">
        <v>12435</v>
      </c>
      <c r="AW181" s="684"/>
      <c r="AX181" s="684"/>
      <c r="AY181" s="1625"/>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3"/>
      <c r="B182" s="1498" t="s">
        <v>12436</v>
      </c>
      <c r="C182" s="1489" t="s">
        <v>11261</v>
      </c>
      <c r="D182" s="1490">
        <v>0.0</v>
      </c>
      <c r="E182" s="1622" t="s">
        <v>12437</v>
      </c>
      <c r="F182" s="1615" t="s">
        <v>12438</v>
      </c>
      <c r="G182" s="1616">
        <v>2.027573341055E12</v>
      </c>
      <c r="H182" s="1507">
        <v>900.0</v>
      </c>
      <c r="I182" s="1623">
        <v>0.3</v>
      </c>
      <c r="J182" s="874">
        <v>630.0</v>
      </c>
      <c r="K182" s="656" t="s">
        <v>12439</v>
      </c>
      <c r="L182" s="1274"/>
      <c r="M182" s="500" t="s">
        <v>12430</v>
      </c>
      <c r="N182" s="684"/>
      <c r="O182" s="684"/>
      <c r="P182" s="684"/>
      <c r="Q182" s="684"/>
      <c r="R182" s="684"/>
      <c r="S182" s="684"/>
      <c r="T182" s="684"/>
      <c r="U182" s="1493">
        <v>120.0</v>
      </c>
      <c r="V182" s="1493">
        <v>336.0</v>
      </c>
      <c r="W182" s="1489">
        <v>10.0</v>
      </c>
      <c r="X182" s="1489">
        <v>10.0</v>
      </c>
      <c r="Y182" s="1495">
        <v>0.16</v>
      </c>
      <c r="Z182" s="684"/>
      <c r="AA182" s="1489" t="s">
        <v>12431</v>
      </c>
      <c r="AB182" s="1495">
        <v>0.2</v>
      </c>
      <c r="AC182" s="1494"/>
      <c r="AD182" s="1489" t="s">
        <v>126</v>
      </c>
      <c r="AE182" s="684"/>
      <c r="AF182" s="1507">
        <v>157.0</v>
      </c>
      <c r="AG182" s="1507">
        <v>300.0</v>
      </c>
      <c r="AH182" s="1509"/>
      <c r="AI182" s="1509" t="s">
        <v>12440</v>
      </c>
      <c r="AJ182" s="1509" t="s">
        <v>12441</v>
      </c>
      <c r="AK182" s="684"/>
      <c r="AL182" s="684"/>
      <c r="AM182" s="1509" t="s">
        <v>12442</v>
      </c>
      <c r="AN182" s="1509" t="s">
        <v>1857</v>
      </c>
      <c r="AO182" s="1509" t="s">
        <v>11267</v>
      </c>
      <c r="AP182" s="684"/>
      <c r="AQ182" s="684"/>
      <c r="AR182" s="684"/>
      <c r="AS182" s="1509" t="s">
        <v>11299</v>
      </c>
      <c r="AT182" s="1509" t="s">
        <v>97</v>
      </c>
      <c r="AU182" s="684"/>
      <c r="AV182" s="1624" t="s">
        <v>12435</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3"/>
      <c r="B183" s="1498" t="s">
        <v>12443</v>
      </c>
      <c r="C183" s="1489" t="s">
        <v>11261</v>
      </c>
      <c r="D183" s="1490">
        <v>0.0</v>
      </c>
      <c r="E183" s="1622" t="s">
        <v>12444</v>
      </c>
      <c r="F183" s="1615" t="s">
        <v>12445</v>
      </c>
      <c r="G183" s="1616">
        <v>2.027573341079E12</v>
      </c>
      <c r="H183" s="1507">
        <v>1200.0</v>
      </c>
      <c r="I183" s="1623">
        <v>0.3</v>
      </c>
      <c r="J183" s="874">
        <v>840.0</v>
      </c>
      <c r="K183" s="656" t="s">
        <v>12446</v>
      </c>
      <c r="L183" s="1274"/>
      <c r="M183" s="500" t="s">
        <v>12430</v>
      </c>
      <c r="N183" s="684"/>
      <c r="O183" s="684"/>
      <c r="P183" s="684"/>
      <c r="Q183" s="684"/>
      <c r="R183" s="684"/>
      <c r="S183" s="684"/>
      <c r="T183" s="684"/>
      <c r="U183" s="1493">
        <v>160.0</v>
      </c>
      <c r="V183" s="1493">
        <v>252.0</v>
      </c>
      <c r="W183" s="1489">
        <v>15.0</v>
      </c>
      <c r="X183" s="1489">
        <v>15.0</v>
      </c>
      <c r="Y183" s="1495">
        <v>0.16</v>
      </c>
      <c r="Z183" s="684"/>
      <c r="AA183" s="1489" t="s">
        <v>12422</v>
      </c>
      <c r="AB183" s="1495">
        <v>0.22</v>
      </c>
      <c r="AC183" s="1494"/>
      <c r="AD183" s="1489" t="s">
        <v>135</v>
      </c>
      <c r="AE183" s="684"/>
      <c r="AF183" s="1507">
        <v>235.0</v>
      </c>
      <c r="AG183" s="1507">
        <v>300.0</v>
      </c>
      <c r="AH183" s="1509"/>
      <c r="AI183" s="1509" t="s">
        <v>12447</v>
      </c>
      <c r="AJ183" s="1509" t="s">
        <v>12448</v>
      </c>
      <c r="AK183" s="684"/>
      <c r="AL183" s="684"/>
      <c r="AM183" s="1509" t="s">
        <v>12449</v>
      </c>
      <c r="AN183" s="1509" t="s">
        <v>1857</v>
      </c>
      <c r="AO183" s="1509" t="s">
        <v>11267</v>
      </c>
      <c r="AP183" s="684"/>
      <c r="AQ183" s="684"/>
      <c r="AR183" s="684"/>
      <c r="AS183" s="1509" t="s">
        <v>11299</v>
      </c>
      <c r="AT183" s="1509" t="s">
        <v>97</v>
      </c>
      <c r="AU183" s="684"/>
      <c r="AV183" s="1624" t="s">
        <v>12435</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3"/>
      <c r="B184" s="1498" t="s">
        <v>12450</v>
      </c>
      <c r="C184" s="1489" t="s">
        <v>11261</v>
      </c>
      <c r="D184" s="1490">
        <v>0.0</v>
      </c>
      <c r="E184" s="1622" t="s">
        <v>12451</v>
      </c>
      <c r="F184" s="1615" t="s">
        <v>12452</v>
      </c>
      <c r="G184" s="1616">
        <v>2.027573341086E12</v>
      </c>
      <c r="H184" s="1507">
        <v>2200.0</v>
      </c>
      <c r="I184" s="1623">
        <v>0.3</v>
      </c>
      <c r="J184" s="874">
        <v>1540.0</v>
      </c>
      <c r="K184" s="1618"/>
      <c r="L184" s="1618"/>
      <c r="M184" s="1618"/>
      <c r="N184" s="444"/>
      <c r="O184" s="684"/>
      <c r="P184" s="684"/>
      <c r="Q184" s="684"/>
      <c r="R184" s="684"/>
      <c r="S184" s="684"/>
      <c r="T184" s="684"/>
      <c r="U184" s="1493">
        <v>165.0</v>
      </c>
      <c r="V184" s="1493">
        <v>294.0</v>
      </c>
      <c r="W184" s="1489">
        <v>20.0</v>
      </c>
      <c r="X184" s="1489">
        <v>20.0</v>
      </c>
      <c r="Y184" s="1495">
        <v>0.16</v>
      </c>
      <c r="Z184" s="684"/>
      <c r="AA184" s="1489" t="s">
        <v>12431</v>
      </c>
      <c r="AB184" s="1495">
        <v>0.2</v>
      </c>
      <c r="AC184" s="1494"/>
      <c r="AD184" s="1489" t="s">
        <v>143</v>
      </c>
      <c r="AE184" s="684"/>
      <c r="AF184" s="1507">
        <v>470.0</v>
      </c>
      <c r="AG184" s="1507">
        <v>300.0</v>
      </c>
      <c r="AH184" s="1509"/>
      <c r="AI184" s="1509" t="s">
        <v>12453</v>
      </c>
      <c r="AJ184" s="1509" t="s">
        <v>12454</v>
      </c>
      <c r="AK184" s="684"/>
      <c r="AL184" s="684"/>
      <c r="AM184" s="1509" t="s">
        <v>12455</v>
      </c>
      <c r="AN184" s="1509" t="s">
        <v>1857</v>
      </c>
      <c r="AO184" s="1509" t="s">
        <v>11267</v>
      </c>
      <c r="AP184" s="684"/>
      <c r="AQ184" s="684"/>
      <c r="AR184" s="684"/>
      <c r="AS184" s="1509" t="s">
        <v>11299</v>
      </c>
      <c r="AT184" s="1509" t="s">
        <v>97</v>
      </c>
      <c r="AU184" s="684"/>
      <c r="AV184" s="1624" t="s">
        <v>12435</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3"/>
      <c r="B185" s="1498" t="s">
        <v>12456</v>
      </c>
      <c r="C185" s="1489" t="s">
        <v>11261</v>
      </c>
      <c r="D185" s="1490">
        <v>0.0</v>
      </c>
      <c r="E185" s="1622" t="s">
        <v>12457</v>
      </c>
      <c r="F185" s="1615" t="s">
        <v>12458</v>
      </c>
      <c r="G185" s="1616">
        <v>2.027573341093E12</v>
      </c>
      <c r="H185" s="1507">
        <v>3300.0</v>
      </c>
      <c r="I185" s="1623">
        <v>0.3</v>
      </c>
      <c r="J185" s="874">
        <v>2310.0</v>
      </c>
      <c r="K185" s="1618"/>
      <c r="L185" s="1618"/>
      <c r="M185" s="1618"/>
      <c r="N185" s="444"/>
      <c r="O185" s="684"/>
      <c r="P185" s="684"/>
      <c r="Q185" s="684"/>
      <c r="R185" s="684"/>
      <c r="S185" s="684"/>
      <c r="T185" s="684"/>
      <c r="U185" s="1493">
        <v>230.0</v>
      </c>
      <c r="V185" s="1493">
        <v>252.0</v>
      </c>
      <c r="W185" s="1489">
        <v>30.0</v>
      </c>
      <c r="X185" s="1489">
        <v>30.0</v>
      </c>
      <c r="Y185" s="1495">
        <v>0.16</v>
      </c>
      <c r="Z185" s="684"/>
      <c r="AA185" s="1489" t="s">
        <v>12431</v>
      </c>
      <c r="AB185" s="1495">
        <v>0.2</v>
      </c>
      <c r="AC185" s="1494"/>
      <c r="AD185" s="1489" t="s">
        <v>151</v>
      </c>
      <c r="AE185" s="684"/>
      <c r="AF185" s="1507">
        <v>705.0</v>
      </c>
      <c r="AG185" s="1507">
        <v>300.0</v>
      </c>
      <c r="AH185" s="1509"/>
      <c r="AI185" s="1509" t="s">
        <v>12459</v>
      </c>
      <c r="AJ185" s="1509" t="s">
        <v>12460</v>
      </c>
      <c r="AK185" s="684"/>
      <c r="AL185" s="684"/>
      <c r="AM185" s="1509" t="s">
        <v>12461</v>
      </c>
      <c r="AN185" s="1509" t="s">
        <v>1857</v>
      </c>
      <c r="AO185" s="1509" t="s">
        <v>11267</v>
      </c>
      <c r="AP185" s="684"/>
      <c r="AQ185" s="684"/>
      <c r="AR185" s="684"/>
      <c r="AS185" s="1509" t="s">
        <v>11299</v>
      </c>
      <c r="AT185" s="1509" t="s">
        <v>97</v>
      </c>
      <c r="AU185" s="684"/>
      <c r="AV185" s="1624" t="s">
        <v>12435</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4"/>
      <c r="B186" s="1626" t="s">
        <v>12462</v>
      </c>
      <c r="C186" s="1489" t="s">
        <v>11261</v>
      </c>
      <c r="D186" s="475">
        <f>IF(C186="",50,0)</f>
        <v>0</v>
      </c>
      <c r="E186" s="1627" t="s">
        <v>12463</v>
      </c>
      <c r="F186" s="1628" t="s">
        <v>12464</v>
      </c>
      <c r="G186" s="1629" t="s">
        <v>12465</v>
      </c>
      <c r="H186" s="1630">
        <v>1100.0</v>
      </c>
      <c r="I186" s="1631">
        <v>0.35</v>
      </c>
      <c r="J186" s="839">
        <f>ROUND(H186*(1-I186),0)</f>
        <v>715</v>
      </c>
      <c r="K186" s="449" t="s">
        <v>12466</v>
      </c>
      <c r="L186" s="450" t="s">
        <v>12467</v>
      </c>
      <c r="M186" s="450" t="s">
        <v>12343</v>
      </c>
      <c r="N186" s="954" t="s">
        <v>89</v>
      </c>
      <c r="O186" s="1632">
        <v>100.0</v>
      </c>
      <c r="P186" s="1493">
        <v>260.0</v>
      </c>
      <c r="Q186" s="1489">
        <v>10.0</v>
      </c>
      <c r="R186" s="1489">
        <v>10.0</v>
      </c>
      <c r="S186" s="1495">
        <v>0.16</v>
      </c>
      <c r="T186" s="1489">
        <f>J186*S186</f>
        <v>114.4</v>
      </c>
      <c r="U186" s="684"/>
      <c r="V186" s="1633">
        <f>J186-O186-P186-Q186-R186-T186-U186</f>
        <v>220.6</v>
      </c>
      <c r="W186" s="1495">
        <f>V186/J186</f>
        <v>0.3085314685</v>
      </c>
      <c r="X186" s="1489" t="s">
        <v>114</v>
      </c>
      <c r="Y186" s="1493">
        <v>110.0</v>
      </c>
      <c r="Z186" s="1493">
        <v>85.0</v>
      </c>
      <c r="AA186" s="1493">
        <v>50.0</v>
      </c>
      <c r="AB186" s="1493">
        <v>160.0</v>
      </c>
      <c r="AC186" s="1494"/>
      <c r="AD186" s="1494"/>
      <c r="AE186" s="1494"/>
      <c r="AF186" s="1494"/>
      <c r="AG186" s="1494"/>
      <c r="AH186" s="1494"/>
      <c r="AI186" s="1494"/>
      <c r="AJ186" s="1494"/>
      <c r="AK186" s="1494"/>
      <c r="AL186" s="1494"/>
      <c r="AM186" s="1494"/>
      <c r="AN186" s="1494"/>
      <c r="AO186" s="1494"/>
      <c r="AP186" s="1494"/>
      <c r="AQ186" s="1494"/>
      <c r="AR186" s="1608"/>
    </row>
    <row r="187" ht="30.0" customHeight="1">
      <c r="A187" s="909"/>
      <c r="B187" s="680" t="s">
        <v>12468</v>
      </c>
      <c r="C187" s="1489" t="s">
        <v>11261</v>
      </c>
      <c r="D187" s="475">
        <v>0.0</v>
      </c>
      <c r="E187" s="947" t="s">
        <v>12469</v>
      </c>
      <c r="F187" s="855" t="s">
        <v>12470</v>
      </c>
      <c r="G187" s="1634">
        <v>2.037006690124E12</v>
      </c>
      <c r="H187" s="897">
        <v>1100.0</v>
      </c>
      <c r="I187" s="898">
        <v>0.7</v>
      </c>
      <c r="J187" s="796">
        <v>330.0</v>
      </c>
      <c r="K187" s="449" t="s">
        <v>12471</v>
      </c>
      <c r="L187" s="450">
        <v>0.0</v>
      </c>
      <c r="M187" s="450" t="s">
        <v>12472</v>
      </c>
      <c r="N187" s="1289"/>
      <c r="O187" s="1635"/>
      <c r="P187" s="869">
        <v>1.0</v>
      </c>
      <c r="Q187" s="897" t="s">
        <v>11796</v>
      </c>
      <c r="R187" s="897" t="s">
        <v>11796</v>
      </c>
      <c r="S187" s="861" t="s">
        <v>12473</v>
      </c>
      <c r="T187" s="862" t="s">
        <v>12474</v>
      </c>
      <c r="U187" s="796" t="s">
        <v>8992</v>
      </c>
      <c r="V187" s="796" t="s">
        <v>8992</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11802</v>
      </c>
      <c r="AM187" s="869" t="s">
        <v>212</v>
      </c>
      <c r="AN187" s="869" t="s">
        <v>11801</v>
      </c>
      <c r="AO187" s="869" t="s">
        <v>11802</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12475</v>
      </c>
      <c r="C188" s="1489" t="s">
        <v>11261</v>
      </c>
      <c r="D188" s="475">
        <v>50.0</v>
      </c>
      <c r="E188" s="947" t="s">
        <v>12476</v>
      </c>
      <c r="F188" s="855" t="s">
        <v>12477</v>
      </c>
      <c r="G188" s="887">
        <v>2.034050217758E12</v>
      </c>
      <c r="H188" s="897">
        <v>1100.0</v>
      </c>
      <c r="I188" s="898">
        <v>0.3</v>
      </c>
      <c r="J188" s="796">
        <v>770.0</v>
      </c>
      <c r="K188" s="449" t="s">
        <v>12476</v>
      </c>
      <c r="L188" s="450">
        <v>0.0</v>
      </c>
      <c r="M188" s="450" t="s">
        <v>12478</v>
      </c>
      <c r="N188" s="1289"/>
      <c r="O188" s="1635"/>
      <c r="P188" s="684"/>
      <c r="Q188" s="900"/>
      <c r="R188" s="900"/>
      <c r="S188" s="861" t="s">
        <v>12479</v>
      </c>
      <c r="T188" s="862" t="s">
        <v>12480</v>
      </c>
      <c r="U188" s="796" t="s">
        <v>12481</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12482</v>
      </c>
      <c r="C189" s="1489" t="s">
        <v>11261</v>
      </c>
      <c r="D189" s="475">
        <v>0.0</v>
      </c>
      <c r="E189" s="889" t="s">
        <v>12483</v>
      </c>
      <c r="F189" s="855" t="s">
        <v>12484</v>
      </c>
      <c r="G189" s="414">
        <v>2.000524735523E12</v>
      </c>
      <c r="H189" s="796">
        <v>270.0</v>
      </c>
      <c r="I189" s="879">
        <v>0.1</v>
      </c>
      <c r="J189" s="796">
        <v>243.0</v>
      </c>
      <c r="K189" s="941"/>
      <c r="L189" s="946"/>
      <c r="M189" s="942"/>
      <c r="N189" s="414"/>
      <c r="O189" s="513" t="s">
        <v>8982</v>
      </c>
      <c r="P189" s="419">
        <v>50.0</v>
      </c>
      <c r="Q189" s="796" t="s">
        <v>8976</v>
      </c>
      <c r="R189" s="866"/>
      <c r="S189" s="861" t="s">
        <v>12485</v>
      </c>
      <c r="T189" s="862" t="s">
        <v>12486</v>
      </c>
      <c r="U189" s="796" t="s">
        <v>12487</v>
      </c>
      <c r="V189" s="863">
        <v>0.4508</v>
      </c>
      <c r="W189" s="867" t="s">
        <v>10166</v>
      </c>
      <c r="X189" s="871">
        <v>17.0</v>
      </c>
      <c r="Y189" s="419">
        <v>80.0</v>
      </c>
      <c r="Z189" s="419">
        <v>20.0</v>
      </c>
      <c r="AA189" s="419">
        <v>170.0</v>
      </c>
      <c r="AB189" s="867" t="s">
        <v>10166</v>
      </c>
      <c r="AC189" s="871">
        <v>17.0</v>
      </c>
      <c r="AD189" s="419">
        <v>110.0</v>
      </c>
      <c r="AE189" s="419">
        <v>50.0</v>
      </c>
      <c r="AF189" s="419">
        <v>120.0</v>
      </c>
      <c r="AG189" s="1636" t="s">
        <v>12488</v>
      </c>
      <c r="AH189" s="871"/>
      <c r="AI189" s="871">
        <v>7.5</v>
      </c>
      <c r="AJ189" s="871">
        <v>1.5</v>
      </c>
      <c r="AK189" s="871">
        <v>8.0</v>
      </c>
      <c r="AL189" s="871" t="s">
        <v>12489</v>
      </c>
      <c r="AM189" s="551"/>
      <c r="AN189" s="551"/>
      <c r="AO189" s="551"/>
      <c r="AP189" s="551"/>
      <c r="AQ189" s="551"/>
      <c r="AR189" s="1637"/>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12490</v>
      </c>
      <c r="C190" s="1489" t="s">
        <v>11261</v>
      </c>
      <c r="D190" s="475">
        <v>0.0</v>
      </c>
      <c r="E190" s="889" t="s">
        <v>12491</v>
      </c>
      <c r="F190" s="855" t="s">
        <v>12492</v>
      </c>
      <c r="G190" s="414">
        <v>2.00052473553E12</v>
      </c>
      <c r="H190" s="796">
        <v>295.0</v>
      </c>
      <c r="I190" s="879">
        <v>0.1</v>
      </c>
      <c r="J190" s="796">
        <v>266.0</v>
      </c>
      <c r="K190" s="941"/>
      <c r="L190" s="942"/>
      <c r="M190" s="946"/>
      <c r="N190" s="414"/>
      <c r="O190" s="513" t="s">
        <v>8982</v>
      </c>
      <c r="P190" s="419">
        <v>50.0</v>
      </c>
      <c r="Q190" s="796" t="s">
        <v>8976</v>
      </c>
      <c r="R190" s="866"/>
      <c r="S190" s="861" t="s">
        <v>12493</v>
      </c>
      <c r="T190" s="862" t="s">
        <v>12494</v>
      </c>
      <c r="U190" s="796" t="s">
        <v>12495</v>
      </c>
      <c r="V190" s="863">
        <v>0.4792</v>
      </c>
      <c r="W190" s="867" t="s">
        <v>10166</v>
      </c>
      <c r="X190" s="419">
        <v>70.0</v>
      </c>
      <c r="Y190" s="419">
        <v>80.0</v>
      </c>
      <c r="Z190" s="419">
        <v>20.0</v>
      </c>
      <c r="AA190" s="419">
        <v>170.0</v>
      </c>
      <c r="AB190" s="867" t="s">
        <v>10166</v>
      </c>
      <c r="AC190" s="419">
        <v>70.0</v>
      </c>
      <c r="AD190" s="419">
        <v>110.0</v>
      </c>
      <c r="AE190" s="419">
        <v>50.0</v>
      </c>
      <c r="AF190" s="419">
        <v>120.0</v>
      </c>
      <c r="AG190" s="421" t="s">
        <v>12496</v>
      </c>
      <c r="AH190" s="419"/>
      <c r="AI190" s="419">
        <v>11.0</v>
      </c>
      <c r="AJ190" s="419">
        <v>4.0</v>
      </c>
      <c r="AK190" s="419">
        <v>9.0</v>
      </c>
      <c r="AL190" s="419" t="s">
        <v>12497</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2315</v>
      </c>
      <c r="B191" s="205" t="s">
        <v>12498</v>
      </c>
      <c r="C191" s="1489" t="s">
        <v>11261</v>
      </c>
      <c r="D191" s="34">
        <v>20.0</v>
      </c>
      <c r="E191" s="35" t="s">
        <v>12499</v>
      </c>
      <c r="F191" s="110" t="s">
        <v>12500</v>
      </c>
      <c r="G191" s="111" t="s">
        <v>12501</v>
      </c>
      <c r="H191" s="38">
        <v>1100.0</v>
      </c>
      <c r="I191" s="59">
        <v>0.35</v>
      </c>
      <c r="J191" s="1375">
        <f>ROUND(H191*(1-I191),0)</f>
        <v>715</v>
      </c>
      <c r="K191" s="26" t="s">
        <v>12502</v>
      </c>
      <c r="L191" s="26" t="s">
        <v>2665</v>
      </c>
      <c r="M191" s="26" t="s">
        <v>2665</v>
      </c>
      <c r="N191" s="42" t="s">
        <v>89</v>
      </c>
      <c r="O191" s="43">
        <v>110.0</v>
      </c>
      <c r="P191" s="43">
        <v>85.0</v>
      </c>
      <c r="Q191" s="43">
        <v>50.0</v>
      </c>
      <c r="R191" s="43">
        <v>160.0</v>
      </c>
      <c r="S191" s="78" t="s">
        <v>12503</v>
      </c>
      <c r="T191" s="78" t="s">
        <v>12504</v>
      </c>
      <c r="U191" s="43" t="s">
        <v>12505</v>
      </c>
      <c r="V191" s="43" t="s">
        <v>12506</v>
      </c>
      <c r="W191" s="43" t="s">
        <v>2646</v>
      </c>
      <c r="X191" s="43">
        <v>315.0</v>
      </c>
      <c r="Y191" s="45" t="s">
        <v>95</v>
      </c>
      <c r="Z191" s="43" t="s">
        <v>1954</v>
      </c>
      <c r="AA191" s="43" t="s">
        <v>2670</v>
      </c>
      <c r="AB191" s="43" t="s">
        <v>97</v>
      </c>
      <c r="AC191" s="46" t="s">
        <v>12507</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12508</v>
      </c>
      <c r="BM191" s="68" t="s">
        <v>12507</v>
      </c>
      <c r="BN191" s="68"/>
      <c r="BO191" s="68"/>
    </row>
    <row r="192">
      <c r="B192" s="813"/>
    </row>
    <row r="193">
      <c r="B193" s="813"/>
    </row>
    <row r="194" ht="15.75" customHeight="1">
      <c r="A194" s="1638" t="s">
        <v>798</v>
      </c>
      <c r="B194" s="1639" t="s">
        <v>12509</v>
      </c>
      <c r="C194" s="1640" t="s">
        <v>110</v>
      </c>
      <c r="D194" s="1641">
        <f t="shared" ref="D194:D195" si="1">IF(C194="",50,0)</f>
        <v>0</v>
      </c>
      <c r="E194" s="1642" t="s">
        <v>12510</v>
      </c>
      <c r="F194" s="1643" t="s">
        <v>12511</v>
      </c>
      <c r="G194" s="1644" t="s">
        <v>12512</v>
      </c>
      <c r="H194" s="1645">
        <v>30000.0</v>
      </c>
      <c r="I194" s="1646">
        <v>0.32</v>
      </c>
      <c r="J194" s="1647">
        <f t="shared" ref="J194:J207" si="2">ROUND(H194*(1-I194),0)</f>
        <v>20400</v>
      </c>
      <c r="K194" s="1640" t="s">
        <v>12513</v>
      </c>
      <c r="L194" s="1648" t="s">
        <v>88</v>
      </c>
      <c r="M194" s="1649" t="s">
        <v>88</v>
      </c>
      <c r="N194" s="1650" t="s">
        <v>89</v>
      </c>
      <c r="O194" s="1650">
        <v>6000.0</v>
      </c>
      <c r="P194" s="1650">
        <v>350.0</v>
      </c>
      <c r="Q194" s="1650">
        <v>300.0</v>
      </c>
      <c r="R194" s="1650">
        <v>1500.0</v>
      </c>
      <c r="S194" s="1651" t="s">
        <v>12514</v>
      </c>
      <c r="T194" s="1651" t="s">
        <v>91</v>
      </c>
      <c r="U194" s="1652" t="s">
        <v>12515</v>
      </c>
      <c r="V194" s="1652" t="s">
        <v>1857</v>
      </c>
      <c r="W194" s="1652" t="s">
        <v>94</v>
      </c>
      <c r="X194" s="1652">
        <v>395.0</v>
      </c>
      <c r="Y194" s="1653">
        <v>10.0</v>
      </c>
      <c r="Z194" s="1653">
        <v>1.5</v>
      </c>
      <c r="AA194" s="1652" t="s">
        <v>96</v>
      </c>
      <c r="AB194" s="1652" t="s">
        <v>97</v>
      </c>
      <c r="AC194" s="1648" t="s">
        <v>202</v>
      </c>
      <c r="AD194" s="1652" t="s">
        <v>99</v>
      </c>
      <c r="AE194" s="1654" t="s">
        <v>100</v>
      </c>
      <c r="AF194" s="1655" t="s">
        <v>101</v>
      </c>
      <c r="AG194" s="1652" t="s">
        <v>102</v>
      </c>
      <c r="AH194" s="1652" t="s">
        <v>103</v>
      </c>
      <c r="AI194" s="1649" t="s">
        <v>104</v>
      </c>
      <c r="AJ194" s="1649">
        <v>0.0</v>
      </c>
      <c r="AK194" s="1656" t="str">
        <f t="shared" ref="AK194:AK214" si="3">"https://getfile.dokpub.com/yandex/get/"&amp;AE194&amp;"/v1.mp4"</f>
        <v>https://getfile.dokpub.com/yandex/get/https://disk.yandex.ru/d/KPLEmzsMIm7HFQ/v1.mp4</v>
      </c>
      <c r="AL194" s="1648" t="s">
        <v>798</v>
      </c>
      <c r="AM194" s="1648" t="s">
        <v>107</v>
      </c>
      <c r="AN194" s="1648" t="s">
        <v>108</v>
      </c>
      <c r="AO194" s="1648" t="s">
        <v>109</v>
      </c>
      <c r="AP194" s="1648" t="s">
        <v>110</v>
      </c>
      <c r="AQ194" s="1648">
        <f t="shared" ref="AQ194:AQ224" si="4">CEILING(H194*(1-AR194),1)</f>
        <v>21600</v>
      </c>
      <c r="AR194" s="1657">
        <f t="shared" ref="AR194:AR224" si="5">BK194</f>
        <v>0.28</v>
      </c>
      <c r="AS194" s="1648" t="s">
        <v>12516</v>
      </c>
      <c r="AT194" s="1648" t="s">
        <v>111</v>
      </c>
      <c r="AU194" s="1648" t="s">
        <v>112</v>
      </c>
      <c r="AV194" s="1648" t="s">
        <v>113</v>
      </c>
      <c r="AW194" s="1648" t="s">
        <v>798</v>
      </c>
      <c r="AX194" s="1658" t="s">
        <v>115</v>
      </c>
      <c r="AY194" s="1659">
        <v>5800.0</v>
      </c>
      <c r="AZ194" s="1659">
        <v>6000.0</v>
      </c>
      <c r="BA194" s="1649">
        <v>5340.0</v>
      </c>
      <c r="BB194" s="1649">
        <v>50.0</v>
      </c>
      <c r="BC194" s="1649">
        <v>80.0</v>
      </c>
      <c r="BD194" s="1657">
        <v>0.15</v>
      </c>
      <c r="BE194" s="1649">
        <f t="shared" ref="BE194:BE199" si="6">J194*BD194</f>
        <v>3060</v>
      </c>
      <c r="BF194" s="1660"/>
      <c r="BG194" s="154">
        <f t="shared" ref="BG194:BG199" si="7">J194-AY194-BA194-BB194-BC194-BE194-BF194</f>
        <v>6070</v>
      </c>
      <c r="BH194" s="154">
        <f t="shared" ref="BH194:BH199" si="8">$J194-$AZ194-$BA194-$BB194-$BC194-$BE194-$BF194</f>
        <v>5870</v>
      </c>
      <c r="BI194" s="1657">
        <f t="shared" ref="BI194:BI199" si="9">BG194/J194</f>
        <v>0.2975490196</v>
      </c>
      <c r="BJ194" s="1661">
        <f t="shared" ref="BJ194:BJ199" si="10">$BH194/$J194</f>
        <v>0.287745098</v>
      </c>
      <c r="BK194" s="1661">
        <f t="shared" ref="BK194:BK224" si="11">IFERROR(ROUNDUP(1-BL194/H194,2),I194)</f>
        <v>0.28</v>
      </c>
      <c r="BL194" s="1662">
        <f t="shared" ref="BL194:BL224" si="12">FLOOR((AZ194+BA194+BB194+BC194+BE194)/(1-0.33),1)</f>
        <v>21686</v>
      </c>
      <c r="BM194" s="1663">
        <f t="shared" ref="BM194:BM224" si="13">(BL194-AZ194-BA194-BB194-BC194-BD194*BL194)/BL194</f>
        <v>0.3210873375</v>
      </c>
      <c r="BN194" s="1648">
        <f t="shared" ref="BN194:BN224" si="14">P194/100*Q194/100*R194/100</f>
        <v>157.5</v>
      </c>
      <c r="BO194" s="1648">
        <v>25.0</v>
      </c>
      <c r="BP194" s="1648">
        <v>7.0</v>
      </c>
      <c r="BQ194" s="1657">
        <v>1.25</v>
      </c>
      <c r="BR194" s="1648">
        <f t="shared" ref="BR194:BR224" si="15">(BO194+CEILING((BN194-1),1)*BP194)*BQ194</f>
        <v>1405</v>
      </c>
      <c r="BS194" s="1648">
        <f t="shared" ref="BS194:BS224" si="16">AZ194-BR194</f>
        <v>4595</v>
      </c>
      <c r="BT194" s="1649" t="s">
        <v>1032</v>
      </c>
      <c r="BU194" s="1664"/>
      <c r="BV194" s="1665"/>
      <c r="BW194" s="1665"/>
      <c r="BX194" s="1666"/>
      <c r="BY194" s="1664"/>
      <c r="BZ194" s="1664"/>
      <c r="CA194" s="1665"/>
      <c r="CB194" s="1665"/>
      <c r="CC194" s="1665"/>
    </row>
    <row r="195" ht="15.75" customHeight="1">
      <c r="A195" s="1667" t="s">
        <v>798</v>
      </c>
      <c r="B195" s="1668" t="s">
        <v>12517</v>
      </c>
      <c r="C195" s="1669" t="s">
        <v>110</v>
      </c>
      <c r="D195" s="1670">
        <f t="shared" si="1"/>
        <v>0</v>
      </c>
      <c r="E195" s="1671" t="s">
        <v>12518</v>
      </c>
      <c r="F195" s="1672" t="s">
        <v>12519</v>
      </c>
      <c r="G195" s="1673" t="s">
        <v>12520</v>
      </c>
      <c r="H195" s="1674">
        <v>40000.0</v>
      </c>
      <c r="I195" s="1675">
        <v>0.21</v>
      </c>
      <c r="J195" s="1676">
        <f t="shared" si="2"/>
        <v>31600</v>
      </c>
      <c r="K195" s="1669" t="s">
        <v>12521</v>
      </c>
      <c r="L195" s="1677" t="s">
        <v>88</v>
      </c>
      <c r="M195" s="1678" t="s">
        <v>88</v>
      </c>
      <c r="N195" s="1679" t="s">
        <v>89</v>
      </c>
      <c r="O195" s="1679">
        <v>12000.0</v>
      </c>
      <c r="P195" s="1679">
        <v>350.0</v>
      </c>
      <c r="Q195" s="1679">
        <v>1550.0</v>
      </c>
      <c r="R195" s="1679">
        <v>300.0</v>
      </c>
      <c r="S195" s="1680" t="s">
        <v>12522</v>
      </c>
      <c r="T195" s="1680" t="s">
        <v>91</v>
      </c>
      <c r="U195" s="1681" t="s">
        <v>12515</v>
      </c>
      <c r="V195" s="1681" t="s">
        <v>1857</v>
      </c>
      <c r="W195" s="1681" t="s">
        <v>94</v>
      </c>
      <c r="X195" s="1681">
        <v>395.0</v>
      </c>
      <c r="Y195" s="1682">
        <v>20.0</v>
      </c>
      <c r="Z195" s="1682">
        <v>1.5</v>
      </c>
      <c r="AA195" s="1681" t="s">
        <v>96</v>
      </c>
      <c r="AB195" s="1681" t="s">
        <v>97</v>
      </c>
      <c r="AC195" s="1677" t="s">
        <v>12523</v>
      </c>
      <c r="AD195" s="1681" t="s">
        <v>99</v>
      </c>
      <c r="AE195" s="1683" t="s">
        <v>100</v>
      </c>
      <c r="AF195" s="1684" t="s">
        <v>101</v>
      </c>
      <c r="AG195" s="1681" t="s">
        <v>102</v>
      </c>
      <c r="AH195" s="1681" t="s">
        <v>103</v>
      </c>
      <c r="AI195" s="1678" t="s">
        <v>104</v>
      </c>
      <c r="AJ195" s="1678">
        <v>0.0</v>
      </c>
      <c r="AK195" s="1685" t="str">
        <f t="shared" si="3"/>
        <v>https://getfile.dokpub.com/yandex/get/https://disk.yandex.ru/d/KPLEmzsMIm7HFQ/v1.mp4</v>
      </c>
      <c r="AL195" s="1677" t="s">
        <v>798</v>
      </c>
      <c r="AM195" s="1677" t="s">
        <v>107</v>
      </c>
      <c r="AN195" s="1677" t="s">
        <v>108</v>
      </c>
      <c r="AO195" s="1677" t="s">
        <v>109</v>
      </c>
      <c r="AP195" s="1677" t="s">
        <v>110</v>
      </c>
      <c r="AQ195" s="1677">
        <f t="shared" si="4"/>
        <v>17600</v>
      </c>
      <c r="AR195" s="1686">
        <f t="shared" si="5"/>
        <v>0.56</v>
      </c>
      <c r="AS195" s="1677" t="s">
        <v>12516</v>
      </c>
      <c r="AT195" s="1677" t="s">
        <v>111</v>
      </c>
      <c r="AU195" s="1677" t="s">
        <v>112</v>
      </c>
      <c r="AV195" s="1677" t="s">
        <v>113</v>
      </c>
      <c r="AW195" s="1677" t="s">
        <v>798</v>
      </c>
      <c r="AX195" s="1687" t="s">
        <v>115</v>
      </c>
      <c r="AY195" s="1688">
        <v>6500.0</v>
      </c>
      <c r="AZ195" s="1688">
        <v>6900.0</v>
      </c>
      <c r="BA195" s="1678">
        <f>BA186*20</f>
        <v>0</v>
      </c>
      <c r="BB195" s="1678">
        <v>100.0</v>
      </c>
      <c r="BC195" s="1678">
        <v>100.0</v>
      </c>
      <c r="BD195" s="1686">
        <v>0.15</v>
      </c>
      <c r="BE195" s="1678">
        <f t="shared" si="6"/>
        <v>4740</v>
      </c>
      <c r="BF195" s="255"/>
      <c r="BG195" s="256">
        <f t="shared" si="7"/>
        <v>20160</v>
      </c>
      <c r="BH195" s="256">
        <f t="shared" si="8"/>
        <v>19760</v>
      </c>
      <c r="BI195" s="1689">
        <f t="shared" si="9"/>
        <v>0.6379746835</v>
      </c>
      <c r="BJ195" s="1689">
        <f t="shared" si="10"/>
        <v>0.6253164557</v>
      </c>
      <c r="BK195" s="1689">
        <f t="shared" si="11"/>
        <v>0.56</v>
      </c>
      <c r="BL195" s="1690">
        <f t="shared" si="12"/>
        <v>17671</v>
      </c>
      <c r="BM195" s="1691">
        <f t="shared" si="13"/>
        <v>0.4482117594</v>
      </c>
      <c r="BN195" s="1677">
        <f t="shared" si="14"/>
        <v>162.75</v>
      </c>
      <c r="BO195" s="1677">
        <v>25.0</v>
      </c>
      <c r="BP195" s="1677">
        <v>7.0</v>
      </c>
      <c r="BQ195" s="1686">
        <v>1.25</v>
      </c>
      <c r="BR195" s="1677">
        <f t="shared" si="15"/>
        <v>1448.75</v>
      </c>
      <c r="BS195" s="1677">
        <f t="shared" si="16"/>
        <v>5451.25</v>
      </c>
      <c r="BT195" s="1678" t="s">
        <v>12524</v>
      </c>
      <c r="BU195" s="1692"/>
      <c r="BV195" s="1693"/>
      <c r="BW195" s="1665"/>
      <c r="BX195" s="1694"/>
      <c r="BY195" s="1695"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4"/>
      <c r="CA195" s="1696" t="s">
        <v>12523</v>
      </c>
      <c r="CB195" s="1665"/>
      <c r="CC195" s="1665"/>
    </row>
    <row r="196" ht="15.75" customHeight="1">
      <c r="A196" s="1638" t="s">
        <v>798</v>
      </c>
      <c r="B196" s="1639" t="s">
        <v>12525</v>
      </c>
      <c r="C196" s="1697"/>
      <c r="D196" s="1641">
        <v>0.0</v>
      </c>
      <c r="E196" s="1642" t="s">
        <v>12526</v>
      </c>
      <c r="F196" s="1643" t="s">
        <v>12527</v>
      </c>
      <c r="G196" s="1644" t="s">
        <v>12528</v>
      </c>
      <c r="H196" s="1645">
        <v>30000.0</v>
      </c>
      <c r="I196" s="1646">
        <v>0.26</v>
      </c>
      <c r="J196" s="1647">
        <f t="shared" si="2"/>
        <v>22200</v>
      </c>
      <c r="K196" s="1648" t="s">
        <v>12529</v>
      </c>
      <c r="L196" s="1648" t="s">
        <v>285</v>
      </c>
      <c r="M196" s="1649" t="s">
        <v>88</v>
      </c>
      <c r="N196" s="1652" t="s">
        <v>89</v>
      </c>
      <c r="O196" s="1650">
        <v>6000.0</v>
      </c>
      <c r="P196" s="1650">
        <v>350.0</v>
      </c>
      <c r="Q196" s="1650">
        <v>300.0</v>
      </c>
      <c r="R196" s="1650">
        <v>1500.0</v>
      </c>
      <c r="S196" s="1651" t="s">
        <v>12530</v>
      </c>
      <c r="T196" s="1651" t="s">
        <v>210</v>
      </c>
      <c r="U196" s="1652" t="s">
        <v>211</v>
      </c>
      <c r="V196" s="1652" t="s">
        <v>212</v>
      </c>
      <c r="W196" s="1652" t="s">
        <v>94</v>
      </c>
      <c r="X196" s="1652">
        <v>395.0</v>
      </c>
      <c r="Y196" s="1653">
        <v>10.0</v>
      </c>
      <c r="Z196" s="1653">
        <v>1.5</v>
      </c>
      <c r="AA196" s="1652" t="s">
        <v>96</v>
      </c>
      <c r="AB196" s="1652" t="s">
        <v>97</v>
      </c>
      <c r="AC196" s="1648" t="s">
        <v>295</v>
      </c>
      <c r="AD196" s="1652" t="s">
        <v>99</v>
      </c>
      <c r="AE196" s="1698" t="s">
        <v>214</v>
      </c>
      <c r="AF196" s="1651" t="s">
        <v>215</v>
      </c>
      <c r="AG196" s="1652" t="s">
        <v>102</v>
      </c>
      <c r="AH196" s="1652" t="s">
        <v>103</v>
      </c>
      <c r="AI196" s="1649" t="s">
        <v>104</v>
      </c>
      <c r="AJ196" s="1649">
        <v>0.0</v>
      </c>
      <c r="AK196" s="1656" t="str">
        <f t="shared" si="3"/>
        <v>https://getfile.dokpub.com/yandex/get/https://disk.yandex.ru/d/bJ2qND0PcmCyGw/v1.mp4</v>
      </c>
      <c r="AL196" s="1648" t="s">
        <v>798</v>
      </c>
      <c r="AM196" s="1648" t="s">
        <v>107</v>
      </c>
      <c r="AN196" s="1648" t="s">
        <v>108</v>
      </c>
      <c r="AO196" s="1648" t="s">
        <v>109</v>
      </c>
      <c r="AP196" s="1648" t="s">
        <v>110</v>
      </c>
      <c r="AQ196" s="1648">
        <f t="shared" si="4"/>
        <v>23400</v>
      </c>
      <c r="AR196" s="1657">
        <f t="shared" si="5"/>
        <v>0.22</v>
      </c>
      <c r="AS196" s="1648" t="s">
        <v>12516</v>
      </c>
      <c r="AT196" s="1648" t="s">
        <v>111</v>
      </c>
      <c r="AU196" s="1648" t="s">
        <v>112</v>
      </c>
      <c r="AV196" s="1648" t="s">
        <v>113</v>
      </c>
      <c r="AW196" s="1648" t="s">
        <v>114</v>
      </c>
      <c r="AX196" s="1658" t="s">
        <v>115</v>
      </c>
      <c r="AY196" s="1659">
        <v>5800.0</v>
      </c>
      <c r="AZ196" s="1659">
        <v>6000.0</v>
      </c>
      <c r="BA196" s="1649">
        <v>6240.0</v>
      </c>
      <c r="BB196" s="1649">
        <v>50.0</v>
      </c>
      <c r="BC196" s="1649">
        <v>80.0</v>
      </c>
      <c r="BD196" s="1657">
        <v>0.15</v>
      </c>
      <c r="BE196" s="1649">
        <f t="shared" si="6"/>
        <v>3330</v>
      </c>
      <c r="BF196" s="1660"/>
      <c r="BG196" s="1699">
        <f t="shared" si="7"/>
        <v>6700</v>
      </c>
      <c r="BH196" s="1699">
        <f t="shared" si="8"/>
        <v>6500</v>
      </c>
      <c r="BI196" s="1661">
        <f t="shared" si="9"/>
        <v>0.3018018018</v>
      </c>
      <c r="BJ196" s="1661">
        <f t="shared" si="10"/>
        <v>0.2927927928</v>
      </c>
      <c r="BK196" s="1661">
        <f t="shared" si="11"/>
        <v>0.22</v>
      </c>
      <c r="BL196" s="1662">
        <f t="shared" si="12"/>
        <v>23432</v>
      </c>
      <c r="BM196" s="1663">
        <f t="shared" si="13"/>
        <v>0.3220894503</v>
      </c>
      <c r="BN196" s="1648">
        <f t="shared" si="14"/>
        <v>157.5</v>
      </c>
      <c r="BO196" s="1648">
        <v>25.0</v>
      </c>
      <c r="BP196" s="1648">
        <v>7.0</v>
      </c>
      <c r="BQ196" s="1657">
        <v>1.25</v>
      </c>
      <c r="BR196" s="1648">
        <f t="shared" si="15"/>
        <v>1405</v>
      </c>
      <c r="BS196" s="1648">
        <f t="shared" si="16"/>
        <v>4595</v>
      </c>
      <c r="BT196" s="1649" t="s">
        <v>1032</v>
      </c>
      <c r="BU196" s="1664"/>
      <c r="BV196" s="1665"/>
      <c r="BW196" s="1665"/>
      <c r="BX196" s="1660"/>
      <c r="BY196" s="1664"/>
      <c r="BZ196" s="1665"/>
      <c r="CA196" s="1665"/>
      <c r="CB196" s="1665"/>
      <c r="CC196" s="1665"/>
    </row>
    <row r="197" ht="15.75" customHeight="1">
      <c r="A197" s="1667" t="s">
        <v>798</v>
      </c>
      <c r="B197" s="1668" t="s">
        <v>12531</v>
      </c>
      <c r="C197" s="1700"/>
      <c r="D197" s="1670">
        <v>0.0</v>
      </c>
      <c r="E197" s="1671" t="s">
        <v>12532</v>
      </c>
      <c r="F197" s="1672" t="s">
        <v>12533</v>
      </c>
      <c r="G197" s="1673" t="s">
        <v>12534</v>
      </c>
      <c r="H197" s="1674">
        <v>50000.0</v>
      </c>
      <c r="I197" s="1675">
        <v>0.2</v>
      </c>
      <c r="J197" s="1676">
        <f t="shared" si="2"/>
        <v>40000</v>
      </c>
      <c r="K197" s="1677" t="s">
        <v>12535</v>
      </c>
      <c r="L197" s="1677" t="s">
        <v>285</v>
      </c>
      <c r="M197" s="1678" t="s">
        <v>88</v>
      </c>
      <c r="N197" s="1681" t="s">
        <v>89</v>
      </c>
      <c r="O197" s="1679">
        <v>12000.0</v>
      </c>
      <c r="P197" s="1679">
        <v>350.0</v>
      </c>
      <c r="Q197" s="1679">
        <v>300.0</v>
      </c>
      <c r="R197" s="1679">
        <v>1500.0</v>
      </c>
      <c r="S197" s="1680" t="s">
        <v>12536</v>
      </c>
      <c r="T197" s="1680" t="s">
        <v>210</v>
      </c>
      <c r="U197" s="1681" t="s">
        <v>12537</v>
      </c>
      <c r="V197" s="1681" t="s">
        <v>212</v>
      </c>
      <c r="W197" s="1681" t="s">
        <v>94</v>
      </c>
      <c r="X197" s="1681">
        <v>395.0</v>
      </c>
      <c r="Y197" s="1682">
        <v>20.0</v>
      </c>
      <c r="Z197" s="1682">
        <v>1.5</v>
      </c>
      <c r="AA197" s="1681" t="s">
        <v>96</v>
      </c>
      <c r="AB197" s="1681" t="s">
        <v>97</v>
      </c>
      <c r="AC197" s="1677" t="s">
        <v>12538</v>
      </c>
      <c r="AD197" s="1681" t="s">
        <v>99</v>
      </c>
      <c r="AE197" s="1701" t="s">
        <v>214</v>
      </c>
      <c r="AF197" s="1680" t="s">
        <v>215</v>
      </c>
      <c r="AG197" s="1681" t="s">
        <v>102</v>
      </c>
      <c r="AH197" s="1681" t="s">
        <v>103</v>
      </c>
      <c r="AI197" s="1678" t="s">
        <v>104</v>
      </c>
      <c r="AJ197" s="1678">
        <v>0.0</v>
      </c>
      <c r="AK197" s="1685" t="str">
        <f t="shared" si="3"/>
        <v>https://getfile.dokpub.com/yandex/get/https://disk.yandex.ru/d/bJ2qND0PcmCyGw/v1.mp4</v>
      </c>
      <c r="AL197" s="1677" t="s">
        <v>798</v>
      </c>
      <c r="AM197" s="1677" t="s">
        <v>107</v>
      </c>
      <c r="AN197" s="1677" t="s">
        <v>108</v>
      </c>
      <c r="AO197" s="1677" t="s">
        <v>109</v>
      </c>
      <c r="AP197" s="1677" t="s">
        <v>110</v>
      </c>
      <c r="AQ197" s="1677">
        <f t="shared" si="4"/>
        <v>19500</v>
      </c>
      <c r="AR197" s="1686">
        <f t="shared" si="5"/>
        <v>0.61</v>
      </c>
      <c r="AS197" s="1677" t="s">
        <v>12516</v>
      </c>
      <c r="AT197" s="1677" t="s">
        <v>111</v>
      </c>
      <c r="AU197" s="1677" t="s">
        <v>112</v>
      </c>
      <c r="AV197" s="1677" t="s">
        <v>113</v>
      </c>
      <c r="AW197" s="1677" t="s">
        <v>114</v>
      </c>
      <c r="AX197" s="1687" t="s">
        <v>115</v>
      </c>
      <c r="AY197" s="1688">
        <v>6500.0</v>
      </c>
      <c r="AZ197" s="1688">
        <v>6900.0</v>
      </c>
      <c r="BA197" s="1678">
        <f>BA188*20</f>
        <v>0</v>
      </c>
      <c r="BB197" s="1678">
        <v>100.0</v>
      </c>
      <c r="BC197" s="1678">
        <v>100.0</v>
      </c>
      <c r="BD197" s="1686">
        <v>0.15</v>
      </c>
      <c r="BE197" s="1678">
        <f t="shared" si="6"/>
        <v>6000</v>
      </c>
      <c r="BF197" s="255"/>
      <c r="BG197" s="256">
        <f t="shared" si="7"/>
        <v>27300</v>
      </c>
      <c r="BH197" s="256">
        <f t="shared" si="8"/>
        <v>26900</v>
      </c>
      <c r="BI197" s="1689">
        <f t="shared" si="9"/>
        <v>0.6825</v>
      </c>
      <c r="BJ197" s="1689">
        <f t="shared" si="10"/>
        <v>0.6725</v>
      </c>
      <c r="BK197" s="1689">
        <f t="shared" si="11"/>
        <v>0.61</v>
      </c>
      <c r="BL197" s="1690">
        <f t="shared" si="12"/>
        <v>19552</v>
      </c>
      <c r="BM197" s="1691">
        <f t="shared" si="13"/>
        <v>0.4868657938</v>
      </c>
      <c r="BN197" s="1677">
        <f t="shared" si="14"/>
        <v>157.5</v>
      </c>
      <c r="BO197" s="1677">
        <v>25.0</v>
      </c>
      <c r="BP197" s="1677">
        <v>7.0</v>
      </c>
      <c r="BQ197" s="1686">
        <v>1.25</v>
      </c>
      <c r="BR197" s="1677">
        <f t="shared" si="15"/>
        <v>1405</v>
      </c>
      <c r="BS197" s="1677">
        <f t="shared" si="16"/>
        <v>5495</v>
      </c>
      <c r="BT197" s="1678" t="s">
        <v>12524</v>
      </c>
      <c r="BU197" s="1692"/>
      <c r="BV197" s="1693"/>
      <c r="BW197" s="1665"/>
      <c r="BX197" s="255"/>
      <c r="BY197" s="1664"/>
      <c r="BZ197" s="1665"/>
      <c r="CA197" s="1696" t="s">
        <v>12538</v>
      </c>
      <c r="CB197" s="1665"/>
      <c r="CC197" s="1665"/>
    </row>
    <row r="198" ht="30.0" customHeight="1">
      <c r="A198" s="101" t="s">
        <v>798</v>
      </c>
      <c r="B198" s="102" t="s">
        <v>12539</v>
      </c>
      <c r="C198" s="103" t="s">
        <v>110</v>
      </c>
      <c r="D198" s="104">
        <f t="shared" ref="D198:D201" si="17">IF(C198="",50,0)</f>
        <v>0</v>
      </c>
      <c r="E198" s="105" t="s">
        <v>12540</v>
      </c>
      <c r="F198" s="36" t="s">
        <v>12541</v>
      </c>
      <c r="G198" s="1702" t="s">
        <v>12542</v>
      </c>
      <c r="H198" s="38">
        <v>30000.0</v>
      </c>
      <c r="I198" s="59">
        <v>0.34</v>
      </c>
      <c r="J198" s="1375">
        <f t="shared" si="2"/>
        <v>19800</v>
      </c>
      <c r="K198" s="26" t="s">
        <v>12543</v>
      </c>
      <c r="L198" s="41" t="s">
        <v>87</v>
      </c>
      <c r="M198" s="41" t="s">
        <v>88</v>
      </c>
      <c r="N198" s="42" t="s">
        <v>89</v>
      </c>
      <c r="O198" s="1703">
        <v>6000.0</v>
      </c>
      <c r="P198" s="1703">
        <v>350.0</v>
      </c>
      <c r="Q198" s="1703">
        <v>300.0</v>
      </c>
      <c r="R198" s="1703">
        <v>1500.0</v>
      </c>
      <c r="S198" s="78" t="s">
        <v>12544</v>
      </c>
      <c r="T198" s="78" t="s">
        <v>303</v>
      </c>
      <c r="U198" s="43" t="s">
        <v>304</v>
      </c>
      <c r="V198" s="43" t="s">
        <v>305</v>
      </c>
      <c r="W198" s="43" t="s">
        <v>94</v>
      </c>
      <c r="X198" s="43">
        <v>395.0</v>
      </c>
      <c r="Y198" s="45">
        <v>10.0</v>
      </c>
      <c r="Z198" s="45">
        <v>1.5</v>
      </c>
      <c r="AA198" s="43" t="s">
        <v>96</v>
      </c>
      <c r="AB198" s="43" t="s">
        <v>97</v>
      </c>
      <c r="AC198" s="46" t="s">
        <v>389</v>
      </c>
      <c r="AD198" s="43" t="s">
        <v>99</v>
      </c>
      <c r="AE198" s="91" t="s">
        <v>307</v>
      </c>
      <c r="AF198" s="78" t="s">
        <v>308</v>
      </c>
      <c r="AG198" s="43" t="s">
        <v>102</v>
      </c>
      <c r="AH198" s="43" t="s">
        <v>103</v>
      </c>
      <c r="AI198" s="49" t="s">
        <v>104</v>
      </c>
      <c r="AJ198" s="49">
        <v>0.0</v>
      </c>
      <c r="AK198" s="73" t="str">
        <f t="shared" si="3"/>
        <v>https://getfile.dokpub.com/yandex/get/https://disk.yandex.ru/d/A42T9amuXrTSxw/v1.mp4</v>
      </c>
      <c r="AL198" s="51" t="s">
        <v>798</v>
      </c>
      <c r="AM198" s="51" t="s">
        <v>107</v>
      </c>
      <c r="AN198" s="51" t="s">
        <v>108</v>
      </c>
      <c r="AO198" s="51" t="s">
        <v>109</v>
      </c>
      <c r="AP198" s="51" t="s">
        <v>110</v>
      </c>
      <c r="AQ198" s="51">
        <f t="shared" si="4"/>
        <v>21900</v>
      </c>
      <c r="AR198" s="52">
        <f t="shared" si="5"/>
        <v>0.27</v>
      </c>
      <c r="AS198" s="51" t="s">
        <v>12516</v>
      </c>
      <c r="AT198" s="51" t="s">
        <v>111</v>
      </c>
      <c r="AU198" s="51" t="s">
        <v>112</v>
      </c>
      <c r="AV198" s="51" t="s">
        <v>113</v>
      </c>
      <c r="AW198" s="51" t="s">
        <v>798</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1032</v>
      </c>
      <c r="BU198" s="74"/>
      <c r="BV198" s="68"/>
      <c r="BW198" s="68"/>
      <c r="BX198" s="90"/>
      <c r="BY198" s="71"/>
      <c r="BZ198" s="75"/>
      <c r="CA198" s="68"/>
      <c r="CB198" s="68"/>
      <c r="CC198" s="68"/>
    </row>
    <row r="199" ht="30.0" customHeight="1">
      <c r="A199" s="101" t="s">
        <v>798</v>
      </c>
      <c r="B199" s="102" t="s">
        <v>12545</v>
      </c>
      <c r="C199" s="103" t="s">
        <v>110</v>
      </c>
      <c r="D199" s="104">
        <f t="shared" si="17"/>
        <v>0</v>
      </c>
      <c r="E199" s="105" t="s">
        <v>12546</v>
      </c>
      <c r="F199" s="36" t="s">
        <v>12547</v>
      </c>
      <c r="G199" s="100" t="s">
        <v>12548</v>
      </c>
      <c r="H199" s="38">
        <v>40000.0</v>
      </c>
      <c r="I199" s="59">
        <v>0.2</v>
      </c>
      <c r="J199" s="1375">
        <f t="shared" si="2"/>
        <v>32000</v>
      </c>
      <c r="K199" s="26" t="s">
        <v>12549</v>
      </c>
      <c r="L199" s="41" t="s">
        <v>87</v>
      </c>
      <c r="M199" s="41" t="s">
        <v>88</v>
      </c>
      <c r="N199" s="42" t="s">
        <v>89</v>
      </c>
      <c r="O199" s="1703">
        <v>12000.0</v>
      </c>
      <c r="P199" s="1703">
        <v>350.0</v>
      </c>
      <c r="Q199" s="1703">
        <v>300.0</v>
      </c>
      <c r="R199" s="1703">
        <v>1500.0</v>
      </c>
      <c r="S199" s="78" t="s">
        <v>12550</v>
      </c>
      <c r="T199" s="78" t="s">
        <v>303</v>
      </c>
      <c r="U199" s="43" t="s">
        <v>304</v>
      </c>
      <c r="V199" s="43" t="s">
        <v>305</v>
      </c>
      <c r="W199" s="43" t="s">
        <v>94</v>
      </c>
      <c r="X199" s="43">
        <v>395.0</v>
      </c>
      <c r="Y199" s="45">
        <v>20.0</v>
      </c>
      <c r="Z199" s="45">
        <v>1.5</v>
      </c>
      <c r="AA199" s="43" t="s">
        <v>96</v>
      </c>
      <c r="AB199" s="43" t="s">
        <v>97</v>
      </c>
      <c r="AC199" s="46" t="s">
        <v>12551</v>
      </c>
      <c r="AD199" s="43" t="s">
        <v>99</v>
      </c>
      <c r="AE199" s="91" t="s">
        <v>307</v>
      </c>
      <c r="AF199" s="78" t="s">
        <v>308</v>
      </c>
      <c r="AG199" s="43" t="s">
        <v>102</v>
      </c>
      <c r="AH199" s="43" t="s">
        <v>103</v>
      </c>
      <c r="AI199" s="49" t="s">
        <v>104</v>
      </c>
      <c r="AJ199" s="49">
        <v>0.0</v>
      </c>
      <c r="AK199" s="73" t="str">
        <f t="shared" si="3"/>
        <v>https://getfile.dokpub.com/yandex/get/https://disk.yandex.ru/d/A42T9amuXrTSxw/v1.mp4</v>
      </c>
      <c r="AL199" s="51" t="s">
        <v>12552</v>
      </c>
      <c r="AM199" s="51" t="s">
        <v>107</v>
      </c>
      <c r="AN199" s="51" t="s">
        <v>108</v>
      </c>
      <c r="AO199" s="51" t="s">
        <v>109</v>
      </c>
      <c r="AP199" s="51" t="s">
        <v>110</v>
      </c>
      <c r="AQ199" s="51">
        <f t="shared" si="4"/>
        <v>35600</v>
      </c>
      <c r="AR199" s="52">
        <f t="shared" si="5"/>
        <v>0.11</v>
      </c>
      <c r="AS199" s="51" t="s">
        <v>12516</v>
      </c>
      <c r="AT199" s="51" t="s">
        <v>111</v>
      </c>
      <c r="AU199" s="51" t="s">
        <v>112</v>
      </c>
      <c r="AV199" s="51" t="s">
        <v>113</v>
      </c>
      <c r="AW199" s="51" t="s">
        <v>798</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12524</v>
      </c>
      <c r="BU199" s="74"/>
      <c r="BV199" s="68"/>
      <c r="BW199" s="68"/>
      <c r="BX199" s="90"/>
      <c r="BY199" s="71"/>
      <c r="BZ199" s="75"/>
      <c r="CA199" s="68" t="s">
        <v>12551</v>
      </c>
      <c r="CB199" s="68"/>
      <c r="CC199" s="68"/>
    </row>
    <row r="200" ht="30.0" customHeight="1">
      <c r="A200" s="101" t="s">
        <v>798</v>
      </c>
      <c r="B200" s="102" t="s">
        <v>12553</v>
      </c>
      <c r="C200" s="103" t="s">
        <v>110</v>
      </c>
      <c r="D200" s="104">
        <f t="shared" si="17"/>
        <v>0</v>
      </c>
      <c r="E200" s="105" t="s">
        <v>12554</v>
      </c>
      <c r="F200" s="36" t="s">
        <v>12555</v>
      </c>
      <c r="G200" s="1702" t="s">
        <v>12556</v>
      </c>
      <c r="H200" s="38">
        <v>30000.0</v>
      </c>
      <c r="I200" s="59">
        <v>0.3</v>
      </c>
      <c r="J200" s="1375">
        <f t="shared" si="2"/>
        <v>21000</v>
      </c>
      <c r="K200" s="18" t="s">
        <v>12557</v>
      </c>
      <c r="L200" s="41" t="s">
        <v>88</v>
      </c>
      <c r="M200" s="41" t="s">
        <v>88</v>
      </c>
      <c r="N200" s="42" t="s">
        <v>89</v>
      </c>
      <c r="O200" s="1703">
        <v>6000.0</v>
      </c>
      <c r="P200" s="1703">
        <v>350.0</v>
      </c>
      <c r="Q200" s="1703">
        <v>300.0</v>
      </c>
      <c r="R200" s="1703">
        <v>1500.0</v>
      </c>
      <c r="S200" s="48" t="s">
        <v>12558</v>
      </c>
      <c r="T200" s="78" t="s">
        <v>397</v>
      </c>
      <c r="U200" s="43" t="s">
        <v>398</v>
      </c>
      <c r="V200" s="43" t="s">
        <v>399</v>
      </c>
      <c r="W200" s="43" t="s">
        <v>94</v>
      </c>
      <c r="X200" s="43">
        <v>395.0</v>
      </c>
      <c r="Y200" s="45">
        <v>10.0</v>
      </c>
      <c r="Z200" s="45">
        <v>1.5</v>
      </c>
      <c r="AA200" s="43" t="s">
        <v>96</v>
      </c>
      <c r="AB200" s="43" t="s">
        <v>97</v>
      </c>
      <c r="AC200" s="46" t="s">
        <v>488</v>
      </c>
      <c r="AD200" s="43" t="s">
        <v>99</v>
      </c>
      <c r="AE200" s="92" t="s">
        <v>401</v>
      </c>
      <c r="AF200" s="78" t="s">
        <v>402</v>
      </c>
      <c r="AG200" s="43" t="s">
        <v>102</v>
      </c>
      <c r="AH200" s="43" t="s">
        <v>103</v>
      </c>
      <c r="AI200" s="49" t="s">
        <v>104</v>
      </c>
      <c r="AJ200" s="49">
        <v>0.0</v>
      </c>
      <c r="AK200" s="73" t="str">
        <f t="shared" si="3"/>
        <v>https://getfile.dokpub.com/yandex/get/https://disk.yandex.ru/d/8Q1GwKWcG19FVQ/v1.mp4</v>
      </c>
      <c r="AL200" s="51" t="s">
        <v>798</v>
      </c>
      <c r="AM200" s="51" t="s">
        <v>107</v>
      </c>
      <c r="AN200" s="51" t="s">
        <v>108</v>
      </c>
      <c r="AO200" s="51" t="s">
        <v>109</v>
      </c>
      <c r="AP200" s="51" t="s">
        <v>110</v>
      </c>
      <c r="AQ200" s="51">
        <f t="shared" si="4"/>
        <v>21000</v>
      </c>
      <c r="AR200" s="52">
        <f t="shared" si="5"/>
        <v>0.3</v>
      </c>
      <c r="AS200" s="51" t="s">
        <v>12516</v>
      </c>
      <c r="AT200" s="51" t="s">
        <v>111</v>
      </c>
      <c r="AU200" s="51" t="s">
        <v>112</v>
      </c>
      <c r="AV200" s="51" t="s">
        <v>113</v>
      </c>
      <c r="AW200" s="51" t="s">
        <v>798</v>
      </c>
      <c r="AX200" s="53" t="s">
        <v>115</v>
      </c>
      <c r="AY200" s="54" t="s">
        <v>1424</v>
      </c>
      <c r="AZ200" s="54" t="s">
        <v>1424</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1032</v>
      </c>
      <c r="BU200" s="74"/>
      <c r="BV200" s="68"/>
      <c r="BW200" s="68"/>
      <c r="BX200" s="90"/>
      <c r="BY200" s="71"/>
      <c r="BZ200" s="75"/>
      <c r="CA200" s="68"/>
      <c r="CB200" s="68"/>
      <c r="CC200" s="68"/>
    </row>
    <row r="201" ht="30.0" customHeight="1">
      <c r="A201" s="101" t="s">
        <v>798</v>
      </c>
      <c r="B201" s="102" t="s">
        <v>12559</v>
      </c>
      <c r="C201" s="103" t="s">
        <v>110</v>
      </c>
      <c r="D201" s="104">
        <f t="shared" si="17"/>
        <v>0</v>
      </c>
      <c r="E201" s="105" t="s">
        <v>12560</v>
      </c>
      <c r="F201" s="36" t="s">
        <v>12561</v>
      </c>
      <c r="G201" s="100" t="s">
        <v>12562</v>
      </c>
      <c r="H201" s="38">
        <v>40000.0</v>
      </c>
      <c r="I201" s="59">
        <v>0.38</v>
      </c>
      <c r="J201" s="1375">
        <f t="shared" si="2"/>
        <v>24800</v>
      </c>
      <c r="K201" s="18" t="s">
        <v>12563</v>
      </c>
      <c r="L201" s="41" t="s">
        <v>88</v>
      </c>
      <c r="M201" s="41" t="s">
        <v>88</v>
      </c>
      <c r="N201" s="42" t="s">
        <v>89</v>
      </c>
      <c r="O201" s="1703">
        <v>12000.0</v>
      </c>
      <c r="P201" s="1703">
        <v>500.0</v>
      </c>
      <c r="Q201" s="1703">
        <v>500.0</v>
      </c>
      <c r="R201" s="1703">
        <v>1500.0</v>
      </c>
      <c r="S201" s="48" t="s">
        <v>12564</v>
      </c>
      <c r="T201" s="78" t="s">
        <v>397</v>
      </c>
      <c r="U201" s="43" t="s">
        <v>398</v>
      </c>
      <c r="V201" s="43" t="s">
        <v>399</v>
      </c>
      <c r="W201" s="43" t="s">
        <v>94</v>
      </c>
      <c r="X201" s="43">
        <v>395.0</v>
      </c>
      <c r="Y201" s="45">
        <v>20.0</v>
      </c>
      <c r="Z201" s="45">
        <v>1.5</v>
      </c>
      <c r="AA201" s="43" t="s">
        <v>96</v>
      </c>
      <c r="AB201" s="43" t="s">
        <v>97</v>
      </c>
      <c r="AC201" s="46" t="s">
        <v>12565</v>
      </c>
      <c r="AD201" s="43" t="s">
        <v>99</v>
      </c>
      <c r="AE201" s="92" t="s">
        <v>401</v>
      </c>
      <c r="AF201" s="78" t="s">
        <v>402</v>
      </c>
      <c r="AG201" s="43" t="s">
        <v>102</v>
      </c>
      <c r="AH201" s="43" t="s">
        <v>103</v>
      </c>
      <c r="AI201" s="49" t="s">
        <v>104</v>
      </c>
      <c r="AJ201" s="49">
        <v>0.0</v>
      </c>
      <c r="AK201" s="73" t="str">
        <f t="shared" si="3"/>
        <v>https://getfile.dokpub.com/yandex/get/https://disk.yandex.ru/d/8Q1GwKWcG19FVQ/v1.mp4</v>
      </c>
      <c r="AL201" s="51" t="s">
        <v>798</v>
      </c>
      <c r="AM201" s="51" t="s">
        <v>107</v>
      </c>
      <c r="AN201" s="51" t="s">
        <v>108</v>
      </c>
      <c r="AO201" s="51" t="s">
        <v>109</v>
      </c>
      <c r="AP201" s="51" t="s">
        <v>110</v>
      </c>
      <c r="AQ201" s="51">
        <f t="shared" si="4"/>
        <v>25600</v>
      </c>
      <c r="AR201" s="52">
        <f t="shared" si="5"/>
        <v>0.36</v>
      </c>
      <c r="AS201" s="51" t="s">
        <v>12516</v>
      </c>
      <c r="AT201" s="51" t="s">
        <v>111</v>
      </c>
      <c r="AU201" s="51" t="s">
        <v>112</v>
      </c>
      <c r="AV201" s="51" t="s">
        <v>113</v>
      </c>
      <c r="AW201" s="51" t="s">
        <v>798</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12524</v>
      </c>
      <c r="BU201" s="74"/>
      <c r="BV201" s="68"/>
      <c r="BW201" s="68"/>
      <c r="BX201" s="90"/>
      <c r="BY201" s="71"/>
      <c r="BZ201" s="75"/>
      <c r="CA201" s="68" t="s">
        <v>12565</v>
      </c>
      <c r="CB201" s="68"/>
      <c r="CC201" s="68"/>
    </row>
    <row r="202" ht="30.0" customHeight="1">
      <c r="A202" s="101"/>
      <c r="B202" s="102" t="s">
        <v>12566</v>
      </c>
      <c r="C202" s="103" t="s">
        <v>110</v>
      </c>
      <c r="D202" s="104"/>
      <c r="E202" s="105" t="s">
        <v>12567</v>
      </c>
      <c r="F202" s="36" t="s">
        <v>12568</v>
      </c>
      <c r="G202" s="100" t="s">
        <v>12569</v>
      </c>
      <c r="H202" s="38">
        <v>30000.0</v>
      </c>
      <c r="I202" s="59">
        <v>0.3</v>
      </c>
      <c r="J202" s="1375">
        <f t="shared" si="2"/>
        <v>21000</v>
      </c>
      <c r="K202" s="18" t="s">
        <v>12570</v>
      </c>
      <c r="L202" s="41" t="s">
        <v>87</v>
      </c>
      <c r="M202" s="41" t="s">
        <v>88</v>
      </c>
      <c r="N202" s="42" t="s">
        <v>89</v>
      </c>
      <c r="O202" s="1703">
        <v>6000.0</v>
      </c>
      <c r="P202" s="1703">
        <v>350.0</v>
      </c>
      <c r="Q202" s="1703">
        <v>300.0</v>
      </c>
      <c r="R202" s="1703">
        <v>1500.0</v>
      </c>
      <c r="S202" s="44" t="s">
        <v>12571</v>
      </c>
      <c r="T202" s="78" t="s">
        <v>496</v>
      </c>
      <c r="U202" s="43" t="s">
        <v>497</v>
      </c>
      <c r="V202" s="43" t="s">
        <v>212</v>
      </c>
      <c r="W202" s="43" t="s">
        <v>498</v>
      </c>
      <c r="X202" s="43">
        <v>405.0</v>
      </c>
      <c r="Y202" s="45">
        <v>10.0</v>
      </c>
      <c r="Z202" s="45">
        <v>1.5</v>
      </c>
      <c r="AA202" s="43" t="s">
        <v>96</v>
      </c>
      <c r="AB202" s="43" t="s">
        <v>97</v>
      </c>
      <c r="AC202" s="46" t="s">
        <v>585</v>
      </c>
      <c r="AD202" s="43" t="s">
        <v>99</v>
      </c>
      <c r="AE202" s="92" t="s">
        <v>500</v>
      </c>
      <c r="AF202" s="78" t="s">
        <v>501</v>
      </c>
      <c r="AG202" s="43" t="s">
        <v>102</v>
      </c>
      <c r="AH202" s="43" t="s">
        <v>103</v>
      </c>
      <c r="AI202" s="49" t="s">
        <v>104</v>
      </c>
      <c r="AJ202" s="49">
        <v>0.0</v>
      </c>
      <c r="AK202" s="73" t="str">
        <f t="shared" si="3"/>
        <v>https://getfile.dokpub.com/yandex/get/https://disk.yandex.ru/d/_JeypcgIhLpmjw/v1.mp4</v>
      </c>
      <c r="AL202" s="51" t="s">
        <v>798</v>
      </c>
      <c r="AM202" s="51" t="s">
        <v>107</v>
      </c>
      <c r="AN202" s="51" t="s">
        <v>108</v>
      </c>
      <c r="AO202" s="51" t="s">
        <v>109</v>
      </c>
      <c r="AP202" s="51" t="s">
        <v>110</v>
      </c>
      <c r="AQ202" s="51">
        <f t="shared" si="4"/>
        <v>21000</v>
      </c>
      <c r="AR202" s="52">
        <f t="shared" si="5"/>
        <v>0.3</v>
      </c>
      <c r="AS202" s="51" t="s">
        <v>12516</v>
      </c>
      <c r="AT202" s="51" t="s">
        <v>111</v>
      </c>
      <c r="AU202" s="51" t="s">
        <v>112</v>
      </c>
      <c r="AV202" s="51" t="s">
        <v>113</v>
      </c>
      <c r="AW202" s="51" t="s">
        <v>798</v>
      </c>
      <c r="AX202" s="53" t="s">
        <v>115</v>
      </c>
      <c r="AY202" s="54" t="s">
        <v>1424</v>
      </c>
      <c r="AZ202" s="54" t="s">
        <v>1424</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1032</v>
      </c>
      <c r="BU202" s="74"/>
      <c r="BV202" s="68"/>
      <c r="BW202" s="68"/>
      <c r="BX202" s="90"/>
      <c r="BY202" s="71"/>
      <c r="BZ202" s="75"/>
      <c r="CA202" s="68"/>
      <c r="CB202" s="68"/>
      <c r="CC202" s="68"/>
    </row>
    <row r="203" ht="30.0" customHeight="1">
      <c r="A203" s="101" t="s">
        <v>798</v>
      </c>
      <c r="B203" s="102" t="s">
        <v>12572</v>
      </c>
      <c r="C203" s="103" t="s">
        <v>110</v>
      </c>
      <c r="D203" s="104">
        <f t="shared" ref="D203:D206" si="18">IF(C203="",50,0)</f>
        <v>0</v>
      </c>
      <c r="E203" s="105" t="s">
        <v>12573</v>
      </c>
      <c r="F203" s="36" t="s">
        <v>12574</v>
      </c>
      <c r="G203" s="100" t="s">
        <v>12575</v>
      </c>
      <c r="H203" s="38">
        <v>40000.0</v>
      </c>
      <c r="I203" s="59">
        <v>0.2</v>
      </c>
      <c r="J203" s="1375">
        <f t="shared" si="2"/>
        <v>32000</v>
      </c>
      <c r="K203" s="18" t="s">
        <v>12576</v>
      </c>
      <c r="L203" s="41" t="s">
        <v>87</v>
      </c>
      <c r="M203" s="41" t="s">
        <v>88</v>
      </c>
      <c r="N203" s="42" t="s">
        <v>89</v>
      </c>
      <c r="O203" s="1703">
        <v>12000.0</v>
      </c>
      <c r="P203" s="1703">
        <v>350.0</v>
      </c>
      <c r="Q203" s="1703">
        <v>300.0</v>
      </c>
      <c r="R203" s="1703">
        <v>1500.0</v>
      </c>
      <c r="S203" s="44" t="s">
        <v>12577</v>
      </c>
      <c r="T203" s="78" t="s">
        <v>496</v>
      </c>
      <c r="U203" s="43" t="s">
        <v>497</v>
      </c>
      <c r="V203" s="43" t="s">
        <v>212</v>
      </c>
      <c r="W203" s="43" t="s">
        <v>498</v>
      </c>
      <c r="X203" s="43">
        <v>405.0</v>
      </c>
      <c r="Y203" s="45">
        <v>20.0</v>
      </c>
      <c r="Z203" s="45">
        <v>1.5</v>
      </c>
      <c r="AA203" s="43" t="s">
        <v>96</v>
      </c>
      <c r="AB203" s="43" t="s">
        <v>97</v>
      </c>
      <c r="AC203" s="46" t="s">
        <v>12578</v>
      </c>
      <c r="AD203" s="43" t="s">
        <v>99</v>
      </c>
      <c r="AE203" s="92" t="s">
        <v>500</v>
      </c>
      <c r="AF203" s="78" t="s">
        <v>501</v>
      </c>
      <c r="AG203" s="43" t="s">
        <v>102</v>
      </c>
      <c r="AH203" s="43" t="s">
        <v>103</v>
      </c>
      <c r="AI203" s="49" t="s">
        <v>104</v>
      </c>
      <c r="AJ203" s="49">
        <v>0.0</v>
      </c>
      <c r="AK203" s="73" t="str">
        <f t="shared" si="3"/>
        <v>https://getfile.dokpub.com/yandex/get/https://disk.yandex.ru/d/_JeypcgIhLpmjw/v1.mp4</v>
      </c>
      <c r="AL203" s="51" t="s">
        <v>798</v>
      </c>
      <c r="AM203" s="51" t="s">
        <v>107</v>
      </c>
      <c r="AN203" s="51" t="s">
        <v>108</v>
      </c>
      <c r="AO203" s="51" t="s">
        <v>109</v>
      </c>
      <c r="AP203" s="51" t="s">
        <v>110</v>
      </c>
      <c r="AQ203" s="51">
        <f t="shared" si="4"/>
        <v>35200</v>
      </c>
      <c r="AR203" s="52">
        <f t="shared" si="5"/>
        <v>0.12</v>
      </c>
      <c r="AS203" s="51" t="s">
        <v>12516</v>
      </c>
      <c r="AT203" s="51" t="s">
        <v>111</v>
      </c>
      <c r="AU203" s="51" t="s">
        <v>112</v>
      </c>
      <c r="AV203" s="51" t="s">
        <v>113</v>
      </c>
      <c r="AW203" s="51" t="s">
        <v>798</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12524</v>
      </c>
      <c r="BU203" s="74"/>
      <c r="BV203" s="68"/>
      <c r="BW203" s="68"/>
      <c r="BX203" s="90"/>
      <c r="BY203" s="71"/>
      <c r="BZ203" s="75"/>
      <c r="CA203" s="68" t="s">
        <v>12578</v>
      </c>
      <c r="CB203" s="68"/>
      <c r="CC203" s="68"/>
    </row>
    <row r="204" ht="30.0" customHeight="1">
      <c r="A204" s="101" t="s">
        <v>798</v>
      </c>
      <c r="B204" s="102" t="s">
        <v>12579</v>
      </c>
      <c r="C204" s="103" t="s">
        <v>110</v>
      </c>
      <c r="D204" s="104">
        <f t="shared" si="18"/>
        <v>0</v>
      </c>
      <c r="E204" s="105" t="s">
        <v>12580</v>
      </c>
      <c r="F204" s="36" t="s">
        <v>12581</v>
      </c>
      <c r="G204" s="100" t="s">
        <v>12582</v>
      </c>
      <c r="H204" s="106">
        <v>26500.0</v>
      </c>
      <c r="I204" s="1704">
        <v>0.2</v>
      </c>
      <c r="J204" s="1705">
        <f t="shared" si="2"/>
        <v>21200</v>
      </c>
      <c r="K204" s="26" t="s">
        <v>12583</v>
      </c>
      <c r="L204" s="41" t="s">
        <v>87</v>
      </c>
      <c r="M204" s="41" t="s">
        <v>88</v>
      </c>
      <c r="N204" s="42" t="s">
        <v>592</v>
      </c>
      <c r="O204" s="1703">
        <v>12000.0</v>
      </c>
      <c r="P204" s="1703">
        <v>350.0</v>
      </c>
      <c r="Q204" s="1703">
        <v>300.0</v>
      </c>
      <c r="R204" s="1703">
        <v>1500.0</v>
      </c>
      <c r="S204" s="78" t="s">
        <v>12584</v>
      </c>
      <c r="T204" s="78" t="s">
        <v>594</v>
      </c>
      <c r="U204" s="43" t="s">
        <v>595</v>
      </c>
      <c r="V204" s="43" t="s">
        <v>596</v>
      </c>
      <c r="W204" s="43" t="s">
        <v>597</v>
      </c>
      <c r="X204" s="99">
        <v>260.0</v>
      </c>
      <c r="Y204" s="45">
        <v>20.0</v>
      </c>
      <c r="Z204" s="45">
        <v>1.5</v>
      </c>
      <c r="AA204" s="99" t="s">
        <v>598</v>
      </c>
      <c r="AB204" s="43" t="s">
        <v>97</v>
      </c>
      <c r="AC204" s="46" t="s">
        <v>692</v>
      </c>
      <c r="AD204" s="43" t="s">
        <v>99</v>
      </c>
      <c r="AE204" s="92" t="s">
        <v>611</v>
      </c>
      <c r="AF204" s="78" t="s">
        <v>600</v>
      </c>
      <c r="AG204" s="43" t="s">
        <v>102</v>
      </c>
      <c r="AH204" s="43" t="s">
        <v>103</v>
      </c>
      <c r="AI204" s="49" t="s">
        <v>104</v>
      </c>
      <c r="AJ204" s="49">
        <v>0.0</v>
      </c>
      <c r="AK204" s="73" t="str">
        <f t="shared" si="3"/>
        <v>https://getfile.dokpub.com/yandex/get/https://disk.yandex.ru/d/wCXnW_brFM5sJA/v1.mp4</v>
      </c>
      <c r="AL204" s="51" t="s">
        <v>693</v>
      </c>
      <c r="AM204" s="51" t="s">
        <v>107</v>
      </c>
      <c r="AN204" s="51" t="s">
        <v>108</v>
      </c>
      <c r="AO204" s="51" t="s">
        <v>109</v>
      </c>
      <c r="AP204" s="51" t="s">
        <v>110</v>
      </c>
      <c r="AQ204" s="51">
        <f t="shared" si="4"/>
        <v>21200</v>
      </c>
      <c r="AR204" s="52">
        <f t="shared" si="5"/>
        <v>0.2</v>
      </c>
      <c r="AS204" s="51" t="s">
        <v>12516</v>
      </c>
      <c r="AT204" s="51" t="s">
        <v>111</v>
      </c>
      <c r="AU204" s="51" t="s">
        <v>112</v>
      </c>
      <c r="AV204" s="51" t="s">
        <v>113</v>
      </c>
      <c r="AW204" s="51" t="s">
        <v>114</v>
      </c>
      <c r="AX204" s="53" t="s">
        <v>115</v>
      </c>
      <c r="AY204" s="54" t="s">
        <v>1424</v>
      </c>
      <c r="AZ204" s="54" t="s">
        <v>1424</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12585</v>
      </c>
      <c r="BU204" s="74"/>
      <c r="BV204" s="68"/>
      <c r="BW204" s="68"/>
      <c r="BX204" s="90"/>
      <c r="BY204" s="71"/>
      <c r="BZ204" s="75"/>
      <c r="CA204" s="68"/>
      <c r="CB204" s="68"/>
      <c r="CC204" s="68"/>
    </row>
    <row r="205" ht="30.0" customHeight="1">
      <c r="A205" s="101" t="s">
        <v>798</v>
      </c>
      <c r="B205" s="102" t="s">
        <v>12586</v>
      </c>
      <c r="C205" s="103" t="s">
        <v>110</v>
      </c>
      <c r="D205" s="104">
        <f t="shared" si="18"/>
        <v>0</v>
      </c>
      <c r="E205" s="105" t="s">
        <v>12587</v>
      </c>
      <c r="F205" s="36" t="s">
        <v>12588</v>
      </c>
      <c r="G205" s="100" t="s">
        <v>12589</v>
      </c>
      <c r="H205" s="106">
        <v>26500.0</v>
      </c>
      <c r="I205" s="1704">
        <v>0.2</v>
      </c>
      <c r="J205" s="1705">
        <f t="shared" si="2"/>
        <v>21200</v>
      </c>
      <c r="K205" s="26" t="s">
        <v>12590</v>
      </c>
      <c r="L205" s="41" t="s">
        <v>87</v>
      </c>
      <c r="M205" s="41" t="s">
        <v>88</v>
      </c>
      <c r="N205" s="42" t="s">
        <v>89</v>
      </c>
      <c r="O205" s="1703">
        <v>12000.0</v>
      </c>
      <c r="P205" s="1703">
        <v>350.0</v>
      </c>
      <c r="Q205" s="1703">
        <v>300.0</v>
      </c>
      <c r="R205" s="1703">
        <v>1500.0</v>
      </c>
      <c r="S205" s="78" t="s">
        <v>12591</v>
      </c>
      <c r="T205" s="78" t="s">
        <v>701</v>
      </c>
      <c r="U205" s="43" t="s">
        <v>702</v>
      </c>
      <c r="V205" s="43" t="s">
        <v>703</v>
      </c>
      <c r="W205" s="43" t="s">
        <v>597</v>
      </c>
      <c r="X205" s="99">
        <v>260.0</v>
      </c>
      <c r="Y205" s="45">
        <v>20.0</v>
      </c>
      <c r="Z205" s="45">
        <v>1.5</v>
      </c>
      <c r="AA205" s="99" t="s">
        <v>598</v>
      </c>
      <c r="AB205" s="43" t="s">
        <v>97</v>
      </c>
      <c r="AC205" s="46" t="s">
        <v>797</v>
      </c>
      <c r="AD205" s="43" t="s">
        <v>99</v>
      </c>
      <c r="AE205" s="47" t="s">
        <v>705</v>
      </c>
      <c r="AF205" s="78" t="s">
        <v>706</v>
      </c>
      <c r="AG205" s="43" t="s">
        <v>102</v>
      </c>
      <c r="AH205" s="43" t="s">
        <v>103</v>
      </c>
      <c r="AI205" s="49" t="s">
        <v>104</v>
      </c>
      <c r="AJ205" s="49">
        <v>0.0</v>
      </c>
      <c r="AK205" s="73" t="str">
        <f t="shared" si="3"/>
        <v>https://getfile.dokpub.com/yandex/get/https://disk.yandex.ru/d/u27F2VcKRDSxsA/v1.mp4</v>
      </c>
      <c r="AL205" s="51" t="s">
        <v>798</v>
      </c>
      <c r="AM205" s="51" t="s">
        <v>107</v>
      </c>
      <c r="AN205" s="51" t="s">
        <v>108</v>
      </c>
      <c r="AO205" s="51" t="s">
        <v>109</v>
      </c>
      <c r="AP205" s="51" t="s">
        <v>110</v>
      </c>
      <c r="AQ205" s="51">
        <f t="shared" si="4"/>
        <v>21200</v>
      </c>
      <c r="AR205" s="52">
        <f t="shared" si="5"/>
        <v>0.2</v>
      </c>
      <c r="AS205" s="51" t="s">
        <v>12516</v>
      </c>
      <c r="AT205" s="51" t="s">
        <v>111</v>
      </c>
      <c r="AU205" s="51" t="s">
        <v>112</v>
      </c>
      <c r="AV205" s="51" t="s">
        <v>113</v>
      </c>
      <c r="AW205" s="51" t="s">
        <v>114</v>
      </c>
      <c r="AX205" s="53" t="s">
        <v>159</v>
      </c>
      <c r="AY205" s="54" t="s">
        <v>1424</v>
      </c>
      <c r="AZ205" s="54" t="s">
        <v>1424</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12585</v>
      </c>
      <c r="BU205" s="74"/>
      <c r="BV205" s="68"/>
      <c r="BW205" s="68"/>
      <c r="BX205" s="90"/>
      <c r="BY205" s="71"/>
      <c r="BZ205" s="75"/>
      <c r="CA205" s="68"/>
      <c r="CB205" s="68"/>
      <c r="CC205" s="68"/>
    </row>
    <row r="206" ht="30.0" customHeight="1">
      <c r="A206" s="101"/>
      <c r="B206" s="102" t="s">
        <v>12592</v>
      </c>
      <c r="C206" s="103" t="s">
        <v>110</v>
      </c>
      <c r="D206" s="104">
        <f t="shared" si="18"/>
        <v>0</v>
      </c>
      <c r="E206" s="105" t="s">
        <v>12593</v>
      </c>
      <c r="F206" s="114" t="s">
        <v>12594</v>
      </c>
      <c r="G206" s="118" t="s">
        <v>12595</v>
      </c>
      <c r="H206" s="106">
        <v>26500.0</v>
      </c>
      <c r="I206" s="1704">
        <v>0.2</v>
      </c>
      <c r="J206" s="1705">
        <f t="shared" si="2"/>
        <v>21200</v>
      </c>
      <c r="K206" s="26" t="s">
        <v>12596</v>
      </c>
      <c r="L206" s="41" t="s">
        <v>87</v>
      </c>
      <c r="M206" s="41" t="s">
        <v>88</v>
      </c>
      <c r="N206" s="42" t="s">
        <v>89</v>
      </c>
      <c r="O206" s="1703">
        <v>12000.0</v>
      </c>
      <c r="P206" s="1703">
        <v>350.0</v>
      </c>
      <c r="Q206" s="1703">
        <v>300.0</v>
      </c>
      <c r="R206" s="1703">
        <v>1500.0</v>
      </c>
      <c r="S206" s="78" t="s">
        <v>12597</v>
      </c>
      <c r="T206" s="78" t="s">
        <v>805</v>
      </c>
      <c r="U206" s="43" t="s">
        <v>12598</v>
      </c>
      <c r="V206" s="43" t="s">
        <v>807</v>
      </c>
      <c r="W206" s="43" t="s">
        <v>597</v>
      </c>
      <c r="X206" s="99">
        <v>260.0</v>
      </c>
      <c r="Y206" s="45">
        <v>20.0</v>
      </c>
      <c r="Z206" s="43">
        <v>150.0</v>
      </c>
      <c r="AA206" s="99" t="s">
        <v>598</v>
      </c>
      <c r="AB206" s="43" t="s">
        <v>97</v>
      </c>
      <c r="AC206" s="46" t="s">
        <v>918</v>
      </c>
      <c r="AD206" s="43" t="s">
        <v>99</v>
      </c>
      <c r="AE206" s="92" t="s">
        <v>809</v>
      </c>
      <c r="AF206" s="78" t="s">
        <v>805</v>
      </c>
      <c r="AG206" s="43" t="s">
        <v>102</v>
      </c>
      <c r="AH206" s="43" t="s">
        <v>103</v>
      </c>
      <c r="AI206" s="49" t="s">
        <v>104</v>
      </c>
      <c r="AJ206" s="49">
        <v>0.0</v>
      </c>
      <c r="AK206" s="73" t="str">
        <f t="shared" si="3"/>
        <v>https://getfile.dokpub.com/yandex/get/https://disk.yandex.ru/d/wkFLLrmA5n-uWA/v1.mp4</v>
      </c>
      <c r="AL206" s="51" t="s">
        <v>798</v>
      </c>
      <c r="AM206" s="51" t="s">
        <v>107</v>
      </c>
      <c r="AN206" s="51" t="s">
        <v>108</v>
      </c>
      <c r="AO206" s="51" t="s">
        <v>109</v>
      </c>
      <c r="AP206" s="51" t="s">
        <v>110</v>
      </c>
      <c r="AQ206" s="51">
        <f t="shared" si="4"/>
        <v>21200</v>
      </c>
      <c r="AR206" s="52">
        <f t="shared" si="5"/>
        <v>0.2</v>
      </c>
      <c r="AS206" s="51" t="s">
        <v>12516</v>
      </c>
      <c r="AT206" s="51" t="s">
        <v>111</v>
      </c>
      <c r="AU206" s="51" t="s">
        <v>112</v>
      </c>
      <c r="AV206" s="51" t="s">
        <v>113</v>
      </c>
      <c r="AW206" s="51" t="s">
        <v>798</v>
      </c>
      <c r="AX206" s="53" t="s">
        <v>159</v>
      </c>
      <c r="AY206" s="54" t="s">
        <v>1424</v>
      </c>
      <c r="AZ206" s="54" t="s">
        <v>1424</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12585</v>
      </c>
      <c r="BU206" s="74"/>
      <c r="BV206" s="68"/>
      <c r="BW206" s="68"/>
      <c r="BX206" s="90"/>
      <c r="BY206" s="71"/>
      <c r="BZ206" s="75"/>
      <c r="CA206" s="68"/>
      <c r="CB206" s="68"/>
      <c r="CC206" s="68"/>
    </row>
    <row r="207" ht="30.0" customHeight="1">
      <c r="A207" s="101" t="s">
        <v>798</v>
      </c>
      <c r="B207" s="102" t="s">
        <v>12599</v>
      </c>
      <c r="C207" s="103" t="s">
        <v>110</v>
      </c>
      <c r="D207" s="104">
        <v>0.0</v>
      </c>
      <c r="E207" s="105" t="s">
        <v>12600</v>
      </c>
      <c r="F207" s="110" t="s">
        <v>12601</v>
      </c>
      <c r="G207" s="112" t="s">
        <v>12602</v>
      </c>
      <c r="H207" s="106">
        <v>26500.0</v>
      </c>
      <c r="I207" s="1704">
        <v>0.3</v>
      </c>
      <c r="J207" s="1705">
        <f t="shared" si="2"/>
        <v>18550</v>
      </c>
      <c r="K207" s="26" t="s">
        <v>12603</v>
      </c>
      <c r="L207" s="41" t="s">
        <v>87</v>
      </c>
      <c r="M207" s="41" t="s">
        <v>88</v>
      </c>
      <c r="N207" s="42" t="s">
        <v>89</v>
      </c>
      <c r="O207" s="1703">
        <v>12000.0</v>
      </c>
      <c r="P207" s="1703">
        <v>350.0</v>
      </c>
      <c r="Q207" s="1703">
        <v>300.0</v>
      </c>
      <c r="R207" s="1703">
        <v>1500.0</v>
      </c>
      <c r="S207" s="78" t="s">
        <v>12604</v>
      </c>
      <c r="T207" s="44" t="s">
        <v>925</v>
      </c>
      <c r="U207" s="43" t="s">
        <v>12605</v>
      </c>
      <c r="V207" s="43" t="s">
        <v>927</v>
      </c>
      <c r="W207" s="43" t="s">
        <v>597</v>
      </c>
      <c r="X207" s="99">
        <v>260.0</v>
      </c>
      <c r="Y207" s="45">
        <v>20.0</v>
      </c>
      <c r="Z207" s="43">
        <v>1.5</v>
      </c>
      <c r="AA207" s="99" t="s">
        <v>598</v>
      </c>
      <c r="AB207" s="43" t="s">
        <v>97</v>
      </c>
      <c r="AC207" s="46" t="s">
        <v>12606</v>
      </c>
      <c r="AD207" s="43" t="s">
        <v>99</v>
      </c>
      <c r="AE207" s="82" t="s">
        <v>928</v>
      </c>
      <c r="AF207" s="44" t="s">
        <v>929</v>
      </c>
      <c r="AG207" s="43" t="s">
        <v>102</v>
      </c>
      <c r="AH207" s="43" t="s">
        <v>103</v>
      </c>
      <c r="AI207" s="49" t="s">
        <v>104</v>
      </c>
      <c r="AJ207" s="49">
        <v>0.0</v>
      </c>
      <c r="AK207" s="73" t="str">
        <f t="shared" si="3"/>
        <v>https://getfile.dokpub.com/yandex/get/https://disk.yandex.ru/d/zu0akE_to87ang/v1.mp4</v>
      </c>
      <c r="AL207" s="51" t="s">
        <v>798</v>
      </c>
      <c r="AM207" s="51" t="s">
        <v>107</v>
      </c>
      <c r="AN207" s="51" t="s">
        <v>108</v>
      </c>
      <c r="AO207" s="51" t="s">
        <v>109</v>
      </c>
      <c r="AP207" s="51" t="s">
        <v>110</v>
      </c>
      <c r="AQ207" s="51">
        <f t="shared" si="4"/>
        <v>19610</v>
      </c>
      <c r="AR207" s="52">
        <f t="shared" si="5"/>
        <v>0.26</v>
      </c>
      <c r="AS207" s="51" t="s">
        <v>12516</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12524</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12607</v>
      </c>
      <c r="CA207" s="68" t="s">
        <v>12606</v>
      </c>
      <c r="CB207" s="68"/>
      <c r="CC207" s="68"/>
    </row>
    <row r="208" ht="30.0" customHeight="1">
      <c r="A208" s="101" t="s">
        <v>798</v>
      </c>
      <c r="B208" s="102" t="s">
        <v>12608</v>
      </c>
      <c r="C208" s="103" t="s">
        <v>110</v>
      </c>
      <c r="D208" s="104">
        <f t="shared" ref="D208:D210" si="19">IF(C208="",50,0)</f>
        <v>0</v>
      </c>
      <c r="E208" s="105" t="s">
        <v>12609</v>
      </c>
      <c r="F208" s="110" t="s">
        <v>12610</v>
      </c>
      <c r="G208" s="118" t="s">
        <v>12611</v>
      </c>
      <c r="H208" s="38"/>
      <c r="I208" s="59"/>
      <c r="J208" s="1375"/>
      <c r="K208" s="26" t="s">
        <v>12612</v>
      </c>
      <c r="L208" s="121" t="s">
        <v>88</v>
      </c>
      <c r="M208" s="41" t="s">
        <v>88</v>
      </c>
      <c r="N208" s="42" t="s">
        <v>89</v>
      </c>
      <c r="O208" s="1703">
        <v>12000.0</v>
      </c>
      <c r="P208" s="1703">
        <v>350.0</v>
      </c>
      <c r="Q208" s="1703">
        <v>300.0</v>
      </c>
      <c r="R208" s="1703">
        <v>1500.0</v>
      </c>
      <c r="S208" s="78" t="s">
        <v>12613</v>
      </c>
      <c r="T208" s="78" t="s">
        <v>1039</v>
      </c>
      <c r="U208" s="43" t="s">
        <v>12614</v>
      </c>
      <c r="V208" s="43" t="s">
        <v>1857</v>
      </c>
      <c r="W208" s="43" t="s">
        <v>597</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1042</v>
      </c>
      <c r="AF208" s="48" t="s">
        <v>12615</v>
      </c>
      <c r="AG208" s="43" t="s">
        <v>102</v>
      </c>
      <c r="AH208" s="43" t="s">
        <v>103</v>
      </c>
      <c r="AI208" s="49" t="s">
        <v>104</v>
      </c>
      <c r="AJ208" s="49">
        <v>0.0</v>
      </c>
      <c r="AK208" s="73" t="str">
        <f t="shared" si="3"/>
        <v>https://getfile.dokpub.com/yandex/get/https://disk.yandex.ru/d/PmeBTmVYIy48vQ/v1.mp4</v>
      </c>
      <c r="AL208" s="51" t="s">
        <v>693</v>
      </c>
      <c r="AM208" s="51" t="s">
        <v>107</v>
      </c>
      <c r="AN208" s="51" t="s">
        <v>1130</v>
      </c>
      <c r="AO208" s="51" t="s">
        <v>109</v>
      </c>
      <c r="AP208" s="51" t="s">
        <v>110</v>
      </c>
      <c r="AQ208" s="51">
        <f t="shared" si="4"/>
        <v>0</v>
      </c>
      <c r="AR208" s="52" t="str">
        <f t="shared" si="5"/>
        <v/>
      </c>
      <c r="AS208" s="51" t="s">
        <v>12516</v>
      </c>
      <c r="AT208" s="51" t="s">
        <v>111</v>
      </c>
      <c r="AU208" s="51" t="s">
        <v>112</v>
      </c>
      <c r="AV208" s="51" t="s">
        <v>113</v>
      </c>
      <c r="AW208" s="51" t="s">
        <v>798</v>
      </c>
      <c r="AX208" s="53" t="s">
        <v>115</v>
      </c>
      <c r="AY208" s="54" t="s">
        <v>1424</v>
      </c>
      <c r="AZ208" s="54" t="s">
        <v>1424</v>
      </c>
      <c r="BA208" s="67"/>
      <c r="BB208" s="67"/>
      <c r="BC208" s="67"/>
      <c r="BD208" s="1706"/>
      <c r="BE208" s="124"/>
      <c r="BF208" s="125"/>
      <c r="BG208" s="126"/>
      <c r="BH208" s="67"/>
      <c r="BI208" s="1706"/>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12616</v>
      </c>
      <c r="BU208" s="128"/>
      <c r="BV208" s="123"/>
      <c r="BW208" s="123"/>
      <c r="BX208" s="90"/>
      <c r="BY208" s="71"/>
      <c r="BZ208" s="75"/>
      <c r="CA208" s="123"/>
      <c r="CB208" s="123"/>
      <c r="CC208" s="123"/>
    </row>
    <row r="209" ht="30.0" customHeight="1">
      <c r="A209" s="101" t="s">
        <v>798</v>
      </c>
      <c r="B209" s="102" t="s">
        <v>12617</v>
      </c>
      <c r="C209" s="1707" t="s">
        <v>110</v>
      </c>
      <c r="D209" s="104">
        <f t="shared" si="19"/>
        <v>0</v>
      </c>
      <c r="E209" s="35" t="s">
        <v>12618</v>
      </c>
      <c r="F209" s="110" t="s">
        <v>12619</v>
      </c>
      <c r="G209" s="118" t="s">
        <v>12620</v>
      </c>
      <c r="H209" s="38"/>
      <c r="I209" s="59"/>
      <c r="J209" s="1375"/>
      <c r="K209" s="26" t="s">
        <v>12621</v>
      </c>
      <c r="L209" s="41" t="s">
        <v>88</v>
      </c>
      <c r="M209" s="41" t="s">
        <v>88</v>
      </c>
      <c r="N209" s="42" t="s">
        <v>89</v>
      </c>
      <c r="O209" s="1703">
        <v>6000.0</v>
      </c>
      <c r="P209" s="1703">
        <v>300.0</v>
      </c>
      <c r="Q209" s="1703">
        <v>300.0</v>
      </c>
      <c r="R209" s="1703">
        <v>1500.0</v>
      </c>
      <c r="S209" s="78" t="s">
        <v>12622</v>
      </c>
      <c r="T209" s="78" t="s">
        <v>1137</v>
      </c>
      <c r="U209" s="43" t="s">
        <v>1138</v>
      </c>
      <c r="V209" s="43" t="s">
        <v>807</v>
      </c>
      <c r="W209" s="43" t="s">
        <v>498</v>
      </c>
      <c r="X209" s="129">
        <v>405.0</v>
      </c>
      <c r="Y209" s="45">
        <v>10.0</v>
      </c>
      <c r="Z209" s="45">
        <v>1.5</v>
      </c>
      <c r="AA209" s="43" t="s">
        <v>96</v>
      </c>
      <c r="AB209" s="43" t="s">
        <v>97</v>
      </c>
      <c r="AC209" s="46" t="s">
        <v>1224</v>
      </c>
      <c r="AD209" s="43" t="s">
        <v>99</v>
      </c>
      <c r="AE209" s="92" t="s">
        <v>1139</v>
      </c>
      <c r="AF209" s="78" t="s">
        <v>1140</v>
      </c>
      <c r="AG209" s="43" t="s">
        <v>102</v>
      </c>
      <c r="AH209" s="43" t="s">
        <v>103</v>
      </c>
      <c r="AI209" s="49" t="s">
        <v>104</v>
      </c>
      <c r="AJ209" s="49">
        <v>0.0</v>
      </c>
      <c r="AK209" s="73" t="str">
        <f t="shared" si="3"/>
        <v>https://getfile.dokpub.com/yandex/get/https://disk.yandex.ru/d/g5lB73NBY_DLoQ/v1.mp4</v>
      </c>
      <c r="AL209" s="51" t="s">
        <v>798</v>
      </c>
      <c r="AM209" s="51" t="s">
        <v>107</v>
      </c>
      <c r="AN209" s="51" t="s">
        <v>108</v>
      </c>
      <c r="AO209" s="51" t="s">
        <v>109</v>
      </c>
      <c r="AP209" s="51" t="s">
        <v>110</v>
      </c>
      <c r="AQ209" s="51">
        <f t="shared" si="4"/>
        <v>0</v>
      </c>
      <c r="AR209" s="52" t="str">
        <f t="shared" si="5"/>
        <v/>
      </c>
      <c r="AS209" s="51" t="s">
        <v>12516</v>
      </c>
      <c r="AT209" s="51" t="s">
        <v>111</v>
      </c>
      <c r="AU209" s="51" t="s">
        <v>112</v>
      </c>
      <c r="AV209" s="51" t="s">
        <v>113</v>
      </c>
      <c r="AW209" s="51" t="s">
        <v>114</v>
      </c>
      <c r="AX209" s="53" t="s">
        <v>115</v>
      </c>
      <c r="AY209" s="54" t="s">
        <v>1424</v>
      </c>
      <c r="AZ209" s="54" t="s">
        <v>1424</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12623</v>
      </c>
      <c r="BU209" s="74"/>
      <c r="BV209" s="68"/>
      <c r="BW209" s="68"/>
      <c r="BX209" s="69"/>
      <c r="BY209" s="71"/>
      <c r="BZ209" s="75"/>
      <c r="CA209" s="68"/>
      <c r="CB209" s="68"/>
      <c r="CC209" s="68"/>
    </row>
    <row r="210" ht="30.0" customHeight="1">
      <c r="A210" s="101" t="s">
        <v>798</v>
      </c>
      <c r="B210" s="102" t="s">
        <v>12624</v>
      </c>
      <c r="C210" s="1707" t="s">
        <v>110</v>
      </c>
      <c r="D210" s="104">
        <f t="shared" si="19"/>
        <v>0</v>
      </c>
      <c r="E210" s="105" t="s">
        <v>12625</v>
      </c>
      <c r="F210" s="110" t="s">
        <v>12626</v>
      </c>
      <c r="G210" s="111" t="s">
        <v>12627</v>
      </c>
      <c r="H210" s="38">
        <v>45600.0</v>
      </c>
      <c r="I210" s="59">
        <v>0.29</v>
      </c>
      <c r="J210" s="1375">
        <f>ROUND(H210*(1-I210),0)</f>
        <v>32376</v>
      </c>
      <c r="K210" s="26" t="s">
        <v>12628</v>
      </c>
      <c r="L210" s="41" t="s">
        <v>88</v>
      </c>
      <c r="M210" s="41" t="s">
        <v>88</v>
      </c>
      <c r="N210" s="42" t="s">
        <v>89</v>
      </c>
      <c r="O210" s="1703">
        <v>12000.0</v>
      </c>
      <c r="P210" s="1703">
        <v>350.0</v>
      </c>
      <c r="Q210" s="1703">
        <v>300.0</v>
      </c>
      <c r="R210" s="1703">
        <v>1500.0</v>
      </c>
      <c r="S210" s="78" t="s">
        <v>12629</v>
      </c>
      <c r="T210" s="78" t="s">
        <v>1137</v>
      </c>
      <c r="U210" s="43" t="s">
        <v>1138</v>
      </c>
      <c r="V210" s="43" t="s">
        <v>807</v>
      </c>
      <c r="W210" s="43" t="s">
        <v>498</v>
      </c>
      <c r="X210" s="129">
        <v>405.0</v>
      </c>
      <c r="Y210" s="45">
        <v>20.0</v>
      </c>
      <c r="Z210" s="45">
        <v>1.5</v>
      </c>
      <c r="AA210" s="43" t="s">
        <v>96</v>
      </c>
      <c r="AB210" s="43" t="s">
        <v>97</v>
      </c>
      <c r="AC210" s="46" t="s">
        <v>12630</v>
      </c>
      <c r="AD210" s="43" t="s">
        <v>99</v>
      </c>
      <c r="AE210" s="92" t="s">
        <v>1139</v>
      </c>
      <c r="AF210" s="43"/>
      <c r="AG210" s="43" t="s">
        <v>102</v>
      </c>
      <c r="AH210" s="43" t="s">
        <v>103</v>
      </c>
      <c r="AI210" s="49" t="s">
        <v>104</v>
      </c>
      <c r="AJ210" s="49">
        <v>0.0</v>
      </c>
      <c r="AK210" s="73" t="str">
        <f t="shared" si="3"/>
        <v>https://getfile.dokpub.com/yandex/get/https://disk.yandex.ru/d/g5lB73NBY_DLoQ/v1.mp4</v>
      </c>
      <c r="AL210" s="51" t="s">
        <v>693</v>
      </c>
      <c r="AM210" s="51" t="s">
        <v>107</v>
      </c>
      <c r="AN210" s="51" t="s">
        <v>108</v>
      </c>
      <c r="AO210" s="51" t="s">
        <v>109</v>
      </c>
      <c r="AP210" s="51" t="s">
        <v>110</v>
      </c>
      <c r="AQ210" s="51">
        <f t="shared" si="4"/>
        <v>324216</v>
      </c>
      <c r="AR210" s="52">
        <f t="shared" si="5"/>
        <v>-6.11</v>
      </c>
      <c r="AS210" s="51" t="s">
        <v>12516</v>
      </c>
      <c r="AT210" s="51" t="s">
        <v>111</v>
      </c>
      <c r="AU210" s="51" t="s">
        <v>112</v>
      </c>
      <c r="AV210" s="51" t="s">
        <v>113</v>
      </c>
      <c r="AW210" s="51" t="s">
        <v>798</v>
      </c>
      <c r="AX210" s="53" t="s">
        <v>159</v>
      </c>
      <c r="AY210" s="54">
        <v>1964.0</v>
      </c>
      <c r="AZ210" s="54">
        <v>2848.0</v>
      </c>
      <c r="BA210" s="67">
        <f>BA201*20</f>
        <v>208800</v>
      </c>
      <c r="BB210" s="67">
        <v>100.0</v>
      </c>
      <c r="BC210" s="67">
        <v>100.0</v>
      </c>
      <c r="BD210" s="1706">
        <v>0.16</v>
      </c>
      <c r="BE210" s="124">
        <f>J210*BD210</f>
        <v>5180.16</v>
      </c>
      <c r="BF210" s="125"/>
      <c r="BG210" s="126">
        <f>J210-AY210-BA210-BB210-BC210-BE210-BF210</f>
        <v>-183768.16</v>
      </c>
      <c r="BH210" s="108">
        <f>$J210-$AZ210-$BA210-$BB210-$BC210-$BE210-$BF210</f>
        <v>-184652.16</v>
      </c>
      <c r="BI210" s="1706">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12524</v>
      </c>
      <c r="BU210" s="74"/>
      <c r="BV210" s="68"/>
      <c r="BW210" s="68"/>
      <c r="BX210" s="69"/>
      <c r="BY210" s="71"/>
      <c r="BZ210" s="75"/>
      <c r="CA210" s="68" t="s">
        <v>12630</v>
      </c>
      <c r="CB210" s="68"/>
      <c r="CC210" s="68"/>
    </row>
    <row r="211" ht="30.0" customHeight="1">
      <c r="A211" s="101" t="s">
        <v>798</v>
      </c>
      <c r="B211" s="102" t="s">
        <v>12631</v>
      </c>
      <c r="C211" s="103" t="s">
        <v>110</v>
      </c>
      <c r="D211" s="104"/>
      <c r="E211" s="105" t="s">
        <v>12632</v>
      </c>
      <c r="F211" s="110" t="s">
        <v>12633</v>
      </c>
      <c r="G211" s="118" t="s">
        <v>12634</v>
      </c>
      <c r="H211" s="38"/>
      <c r="I211" s="59"/>
      <c r="J211" s="1375"/>
      <c r="K211" s="26" t="s">
        <v>12635</v>
      </c>
      <c r="L211" s="121" t="s">
        <v>87</v>
      </c>
      <c r="M211" s="41" t="s">
        <v>88</v>
      </c>
      <c r="N211" s="42" t="s">
        <v>89</v>
      </c>
      <c r="O211" s="1703">
        <v>12000.0</v>
      </c>
      <c r="P211" s="1703">
        <v>350.0</v>
      </c>
      <c r="Q211" s="1703">
        <v>300.0</v>
      </c>
      <c r="R211" s="1703">
        <v>1500.0</v>
      </c>
      <c r="S211" s="78" t="s">
        <v>12636</v>
      </c>
      <c r="T211" s="78" t="s">
        <v>1232</v>
      </c>
      <c r="U211" s="43" t="s">
        <v>1233</v>
      </c>
      <c r="V211" s="43" t="s">
        <v>305</v>
      </c>
      <c r="W211" s="43" t="s">
        <v>597</v>
      </c>
      <c r="X211" s="129">
        <v>260.0</v>
      </c>
      <c r="Y211" s="45">
        <v>20.0</v>
      </c>
      <c r="Z211" s="45">
        <v>1.5</v>
      </c>
      <c r="AA211" s="129" t="s">
        <v>598</v>
      </c>
      <c r="AB211" s="43" t="s">
        <v>97</v>
      </c>
      <c r="AC211" s="46" t="s">
        <v>1323</v>
      </c>
      <c r="AD211" s="43" t="s">
        <v>99</v>
      </c>
      <c r="AE211" s="92" t="s">
        <v>12637</v>
      </c>
      <c r="AF211" s="43"/>
      <c r="AG211" s="43" t="s">
        <v>102</v>
      </c>
      <c r="AH211" s="43" t="s">
        <v>103</v>
      </c>
      <c r="AI211" s="49" t="s">
        <v>104</v>
      </c>
      <c r="AJ211" s="49">
        <v>0.0</v>
      </c>
      <c r="AK211" s="73" t="str">
        <f t="shared" si="3"/>
        <v>https://getfile.dokpub.com/yandex/get/https://disk.yandex.ru/d/PY2x3X0OhPEeIg/v1.mp4</v>
      </c>
      <c r="AL211" s="51" t="s">
        <v>798</v>
      </c>
      <c r="AM211" s="51" t="s">
        <v>107</v>
      </c>
      <c r="AN211" s="51" t="s">
        <v>108</v>
      </c>
      <c r="AO211" s="51" t="s">
        <v>109</v>
      </c>
      <c r="AP211" s="51" t="s">
        <v>110</v>
      </c>
      <c r="AQ211" s="51">
        <f t="shared" si="4"/>
        <v>0</v>
      </c>
      <c r="AR211" s="52" t="str">
        <f t="shared" si="5"/>
        <v/>
      </c>
      <c r="AS211" s="51" t="s">
        <v>12516</v>
      </c>
      <c r="AT211" s="51" t="s">
        <v>111</v>
      </c>
      <c r="AU211" s="51" t="s">
        <v>112</v>
      </c>
      <c r="AV211" s="51" t="s">
        <v>113</v>
      </c>
      <c r="AW211" s="51" t="s">
        <v>798</v>
      </c>
      <c r="AX211" s="53" t="s">
        <v>159</v>
      </c>
      <c r="AY211" s="54" t="s">
        <v>1424</v>
      </c>
      <c r="AZ211" s="54" t="s">
        <v>1424</v>
      </c>
      <c r="BA211" s="1708"/>
      <c r="BB211" s="254"/>
      <c r="BC211" s="254"/>
      <c r="BD211" s="1706"/>
      <c r="BE211" s="124"/>
      <c r="BF211" s="125"/>
      <c r="BG211" s="126"/>
      <c r="BH211" s="67"/>
      <c r="BI211" s="1706"/>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12585</v>
      </c>
      <c r="BU211" s="74"/>
      <c r="BV211" s="68"/>
      <c r="BW211" s="68"/>
      <c r="BX211" s="69"/>
      <c r="BY211" s="71"/>
      <c r="BZ211" s="75"/>
      <c r="CA211" s="68"/>
      <c r="CB211" s="68"/>
      <c r="CC211" s="68"/>
    </row>
    <row r="212" ht="30.0" customHeight="1">
      <c r="A212" s="101" t="s">
        <v>798</v>
      </c>
      <c r="B212" s="76" t="s">
        <v>12638</v>
      </c>
      <c r="C212" s="103" t="s">
        <v>110</v>
      </c>
      <c r="D212" s="104">
        <f t="shared" ref="D212:D214" si="20">IF(C212="",50,0)</f>
        <v>0</v>
      </c>
      <c r="E212" s="105" t="s">
        <v>12639</v>
      </c>
      <c r="F212" s="110" t="s">
        <v>12640</v>
      </c>
      <c r="G212" s="111" t="s">
        <v>12641</v>
      </c>
      <c r="H212" s="38">
        <v>31000.0</v>
      </c>
      <c r="I212" s="59">
        <v>0.31</v>
      </c>
      <c r="J212" s="1375">
        <f t="shared" ref="J212:J218" si="21">ROUND(H212*(1-I212),0)</f>
        <v>21390</v>
      </c>
      <c r="K212" s="26" t="s">
        <v>12642</v>
      </c>
      <c r="L212" s="41" t="s">
        <v>88</v>
      </c>
      <c r="M212" s="41" t="s">
        <v>88</v>
      </c>
      <c r="N212" s="42" t="s">
        <v>89</v>
      </c>
      <c r="O212" s="1703">
        <v>12000.0</v>
      </c>
      <c r="P212" s="1703">
        <v>350.0</v>
      </c>
      <c r="Q212" s="1703">
        <v>300.0</v>
      </c>
      <c r="R212" s="1703">
        <v>1500.0</v>
      </c>
      <c r="S212" s="136" t="s">
        <v>12643</v>
      </c>
      <c r="T212" s="78" t="s">
        <v>1330</v>
      </c>
      <c r="U212" s="43" t="s">
        <v>1331</v>
      </c>
      <c r="V212" s="43" t="s">
        <v>212</v>
      </c>
      <c r="W212" s="43" t="s">
        <v>597</v>
      </c>
      <c r="X212" s="129">
        <v>260.0</v>
      </c>
      <c r="Y212" s="45">
        <v>20.0</v>
      </c>
      <c r="Z212" s="45">
        <v>1.5</v>
      </c>
      <c r="AA212" s="129" t="s">
        <v>598</v>
      </c>
      <c r="AB212" s="43" t="s">
        <v>97</v>
      </c>
      <c r="AC212" s="46"/>
      <c r="AD212" s="43" t="s">
        <v>99</v>
      </c>
      <c r="AE212" s="48" t="s">
        <v>1333</v>
      </c>
      <c r="AF212" s="43"/>
      <c r="AG212" s="43" t="s">
        <v>102</v>
      </c>
      <c r="AH212" s="43" t="s">
        <v>103</v>
      </c>
      <c r="AI212" s="49" t="s">
        <v>104</v>
      </c>
      <c r="AJ212" s="49">
        <v>0.0</v>
      </c>
      <c r="AK212" s="73" t="str">
        <f t="shared" si="3"/>
        <v>https://getfile.dokpub.com/yandex/get/https://disk.yandex.ru/i/qwUPOXAWUVF2hQ/v1.mp4</v>
      </c>
      <c r="AL212" s="51" t="s">
        <v>798</v>
      </c>
      <c r="AM212" s="51" t="s">
        <v>107</v>
      </c>
      <c r="AN212" s="51" t="s">
        <v>108</v>
      </c>
      <c r="AO212" s="51" t="s">
        <v>109</v>
      </c>
      <c r="AP212" s="51" t="s">
        <v>110</v>
      </c>
      <c r="AQ212" s="51">
        <f t="shared" si="4"/>
        <v>22940</v>
      </c>
      <c r="AR212" s="52">
        <f t="shared" si="5"/>
        <v>0.26</v>
      </c>
      <c r="AS212" s="51" t="s">
        <v>12516</v>
      </c>
      <c r="AT212" s="51" t="s">
        <v>111</v>
      </c>
      <c r="AU212" s="51" t="s">
        <v>112</v>
      </c>
      <c r="AV212" s="51" t="s">
        <v>113</v>
      </c>
      <c r="AW212" s="51" t="s">
        <v>12644</v>
      </c>
      <c r="AX212" s="53" t="s">
        <v>115</v>
      </c>
      <c r="AY212" s="54">
        <v>1780.0</v>
      </c>
      <c r="AZ212" s="54">
        <v>2547.0</v>
      </c>
      <c r="BA212" s="1708">
        <f>'ТКАНИ'!BC144*20</f>
        <v>9240</v>
      </c>
      <c r="BB212" s="124">
        <v>100.0</v>
      </c>
      <c r="BC212" s="124">
        <v>100.0</v>
      </c>
      <c r="BD212" s="1706">
        <v>0.16</v>
      </c>
      <c r="BE212" s="124">
        <f t="shared" ref="BE212:BE218" si="22">J212*BD212</f>
        <v>3422.4</v>
      </c>
      <c r="BF212" s="125"/>
      <c r="BG212" s="126">
        <f t="shared" ref="BG212:BG218" si="23">J212-AY212-BA212-BB212-BC212-BE212-BF212</f>
        <v>6747.6</v>
      </c>
      <c r="BH212" s="108">
        <f t="shared" ref="BH212:BH224" si="24">$J212-$AZ212-$BA212-$BB212-$BC212-$BE212-$BF212</f>
        <v>5980.6</v>
      </c>
      <c r="BI212" s="1706">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12524</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798</v>
      </c>
      <c r="B213" s="102" t="s">
        <v>12645</v>
      </c>
      <c r="C213" s="103">
        <v>1.0</v>
      </c>
      <c r="D213" s="104">
        <f t="shared" si="20"/>
        <v>0</v>
      </c>
      <c r="E213" s="105" t="s">
        <v>12646</v>
      </c>
      <c r="F213" s="1709" t="s">
        <v>12647</v>
      </c>
      <c r="G213" s="111" t="s">
        <v>12648</v>
      </c>
      <c r="H213" s="38">
        <v>27000.0</v>
      </c>
      <c r="I213" s="59">
        <v>0.29</v>
      </c>
      <c r="J213" s="1375">
        <f t="shared" si="21"/>
        <v>19170</v>
      </c>
      <c r="K213" s="26" t="s">
        <v>12649</v>
      </c>
      <c r="L213" s="41" t="s">
        <v>88</v>
      </c>
      <c r="M213" s="41" t="s">
        <v>88</v>
      </c>
      <c r="N213" s="42" t="s">
        <v>89</v>
      </c>
      <c r="O213" s="1703">
        <v>12000.0</v>
      </c>
      <c r="P213" s="1703">
        <v>350.0</v>
      </c>
      <c r="Q213" s="1703">
        <v>300.0</v>
      </c>
      <c r="R213" s="1703">
        <v>1500.0</v>
      </c>
      <c r="S213" s="136" t="s">
        <v>12650</v>
      </c>
      <c r="T213" s="78" t="s">
        <v>1475</v>
      </c>
      <c r="U213" s="43" t="s">
        <v>1476</v>
      </c>
      <c r="V213" s="43" t="s">
        <v>1477</v>
      </c>
      <c r="W213" s="43" t="s">
        <v>597</v>
      </c>
      <c r="X213" s="129">
        <v>260.0</v>
      </c>
      <c r="Y213" s="45">
        <v>20.0</v>
      </c>
      <c r="Z213" s="45">
        <v>1.5</v>
      </c>
      <c r="AA213" s="99" t="s">
        <v>598</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1479</v>
      </c>
      <c r="AF213" s="78" t="s">
        <v>1480</v>
      </c>
      <c r="AG213" s="43" t="s">
        <v>102</v>
      </c>
      <c r="AH213" s="43" t="s">
        <v>103</v>
      </c>
      <c r="AI213" s="49" t="s">
        <v>104</v>
      </c>
      <c r="AJ213" s="49">
        <v>0.0</v>
      </c>
      <c r="AK213" s="73" t="str">
        <f t="shared" si="3"/>
        <v>https://getfile.dokpub.com/yandex/get/https://disk.yandex.ru/d/AB43tTXSz9ybgA/v1.mp4</v>
      </c>
      <c r="AL213" s="51" t="s">
        <v>798</v>
      </c>
      <c r="AM213" s="51" t="s">
        <v>107</v>
      </c>
      <c r="AN213" s="51" t="s">
        <v>108</v>
      </c>
      <c r="AO213" s="51" t="s">
        <v>109</v>
      </c>
      <c r="AP213" s="51" t="s">
        <v>110</v>
      </c>
      <c r="AQ213" s="51">
        <f t="shared" si="4"/>
        <v>20520</v>
      </c>
      <c r="AR213" s="52">
        <f t="shared" si="5"/>
        <v>0.24</v>
      </c>
      <c r="AS213" s="51" t="s">
        <v>12516</v>
      </c>
      <c r="AT213" s="51" t="s">
        <v>111</v>
      </c>
      <c r="AU213" s="51" t="s">
        <v>112</v>
      </c>
      <c r="AV213" s="51" t="s">
        <v>113</v>
      </c>
      <c r="AW213" s="51" t="s">
        <v>798</v>
      </c>
      <c r="AX213" s="53" t="s">
        <v>115</v>
      </c>
      <c r="AY213" s="54">
        <v>1760.0</v>
      </c>
      <c r="AZ213" s="54">
        <v>2495.0</v>
      </c>
      <c r="BA213" s="1708">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12651</v>
      </c>
      <c r="BU213" s="128"/>
      <c r="BV213" s="123"/>
      <c r="BW213" s="123"/>
      <c r="BX213" s="1710"/>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798</v>
      </c>
      <c r="B214" s="102" t="s">
        <v>12652</v>
      </c>
      <c r="C214" s="103" t="s">
        <v>110</v>
      </c>
      <c r="D214" s="104">
        <f t="shared" si="20"/>
        <v>0</v>
      </c>
      <c r="E214" s="105" t="s">
        <v>12653</v>
      </c>
      <c r="F214" s="143" t="s">
        <v>12654</v>
      </c>
      <c r="G214" s="144" t="s">
        <v>12655</v>
      </c>
      <c r="H214" s="38">
        <v>28200.0</v>
      </c>
      <c r="I214" s="59">
        <v>0.3</v>
      </c>
      <c r="J214" s="1375">
        <f t="shared" si="21"/>
        <v>19740</v>
      </c>
      <c r="K214" s="26" t="s">
        <v>12656</v>
      </c>
      <c r="L214" s="41" t="s">
        <v>1611</v>
      </c>
      <c r="M214" s="41" t="s">
        <v>88</v>
      </c>
      <c r="N214" s="42" t="s">
        <v>89</v>
      </c>
      <c r="O214" s="1703">
        <v>12000.0</v>
      </c>
      <c r="P214" s="1703">
        <v>350.0</v>
      </c>
      <c r="Q214" s="1703">
        <v>300.0</v>
      </c>
      <c r="R214" s="1703">
        <v>1500.0</v>
      </c>
      <c r="S214" s="78" t="s">
        <v>12657</v>
      </c>
      <c r="T214" s="78" t="s">
        <v>1578</v>
      </c>
      <c r="U214" s="43" t="s">
        <v>1579</v>
      </c>
      <c r="V214" s="43" t="s">
        <v>1580</v>
      </c>
      <c r="W214" s="43" t="s">
        <v>597</v>
      </c>
      <c r="X214" s="129">
        <v>260.0</v>
      </c>
      <c r="Y214" s="45">
        <v>20.0</v>
      </c>
      <c r="Z214" s="45">
        <v>1.5</v>
      </c>
      <c r="AA214" s="129" t="s">
        <v>598</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1581</v>
      </c>
      <c r="AF214" s="78" t="s">
        <v>1582</v>
      </c>
      <c r="AG214" s="43" t="s">
        <v>102</v>
      </c>
      <c r="AH214" s="43" t="s">
        <v>103</v>
      </c>
      <c r="AI214" s="49" t="s">
        <v>104</v>
      </c>
      <c r="AJ214" s="49">
        <v>0.0</v>
      </c>
      <c r="AK214" s="73" t="str">
        <f t="shared" si="3"/>
        <v>https://getfile.dokpub.com/yandex/get/https://disk.yandex.ru/d/WkbFXWWI39Yi6Q/v1.mp4</v>
      </c>
      <c r="AL214" s="51" t="s">
        <v>798</v>
      </c>
      <c r="AM214" s="51" t="s">
        <v>107</v>
      </c>
      <c r="AN214" s="51" t="s">
        <v>108</v>
      </c>
      <c r="AO214" s="51" t="s">
        <v>109</v>
      </c>
      <c r="AP214" s="51" t="s">
        <v>110</v>
      </c>
      <c r="AQ214" s="51">
        <f t="shared" si="4"/>
        <v>20868</v>
      </c>
      <c r="AR214" s="52">
        <f t="shared" si="5"/>
        <v>0.26</v>
      </c>
      <c r="AS214" s="51" t="s">
        <v>12516</v>
      </c>
      <c r="AT214" s="51" t="s">
        <v>111</v>
      </c>
      <c r="AU214" s="51" t="s">
        <v>112</v>
      </c>
      <c r="AV214" s="51" t="s">
        <v>113</v>
      </c>
      <c r="AW214" s="51" t="s">
        <v>798</v>
      </c>
      <c r="AX214" s="53" t="s">
        <v>159</v>
      </c>
      <c r="AY214" s="54">
        <v>1773.0</v>
      </c>
      <c r="AZ214" s="54">
        <v>2518.0</v>
      </c>
      <c r="BA214" s="1708">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798</v>
      </c>
      <c r="B215" s="102" t="s">
        <v>12658</v>
      </c>
      <c r="C215" s="103" t="s">
        <v>110</v>
      </c>
      <c r="D215" s="104">
        <v>0.0</v>
      </c>
      <c r="E215" s="105" t="s">
        <v>12659</v>
      </c>
      <c r="F215" s="110" t="s">
        <v>12660</v>
      </c>
      <c r="G215" s="144" t="s">
        <v>12661</v>
      </c>
      <c r="H215" s="38">
        <v>25000.0</v>
      </c>
      <c r="I215" s="59">
        <v>0.27</v>
      </c>
      <c r="J215" s="1375">
        <f t="shared" si="21"/>
        <v>18250</v>
      </c>
      <c r="K215" s="26" t="s">
        <v>12662</v>
      </c>
      <c r="L215" s="41" t="s">
        <v>88</v>
      </c>
      <c r="M215" s="41" t="s">
        <v>88</v>
      </c>
      <c r="N215" s="42" t="s">
        <v>89</v>
      </c>
      <c r="O215" s="1703">
        <v>6000.0</v>
      </c>
      <c r="P215" s="43">
        <v>400.0</v>
      </c>
      <c r="Q215" s="43">
        <v>400.0</v>
      </c>
      <c r="R215" s="43">
        <v>1500.0</v>
      </c>
      <c r="S215" s="78" t="s">
        <v>12663</v>
      </c>
      <c r="T215" s="78" t="s">
        <v>1656</v>
      </c>
      <c r="U215" s="43" t="s">
        <v>1657</v>
      </c>
      <c r="V215" s="43" t="s">
        <v>807</v>
      </c>
      <c r="W215" s="43" t="s">
        <v>498</v>
      </c>
      <c r="X215" s="43">
        <v>405.0</v>
      </c>
      <c r="Y215" s="45">
        <v>10.0</v>
      </c>
      <c r="Z215" s="45">
        <v>1.5</v>
      </c>
      <c r="AA215" s="43" t="s">
        <v>96</v>
      </c>
      <c r="AB215" s="43" t="s">
        <v>97</v>
      </c>
      <c r="AC215" s="46" t="s">
        <v>1742</v>
      </c>
      <c r="AD215" s="43" t="s">
        <v>99</v>
      </c>
      <c r="AE215" s="83" t="s">
        <v>1659</v>
      </c>
      <c r="AF215" s="43"/>
      <c r="AG215" s="43" t="s">
        <v>102</v>
      </c>
      <c r="AH215" s="43" t="s">
        <v>103</v>
      </c>
      <c r="AI215" s="49" t="s">
        <v>104</v>
      </c>
      <c r="AJ215" s="49">
        <v>0.0</v>
      </c>
      <c r="AK215" s="50"/>
      <c r="AL215" s="51" t="s">
        <v>798</v>
      </c>
      <c r="AM215" s="51" t="s">
        <v>107</v>
      </c>
      <c r="AN215" s="51" t="s">
        <v>108</v>
      </c>
      <c r="AO215" s="51" t="s">
        <v>109</v>
      </c>
      <c r="AP215" s="51" t="s">
        <v>110</v>
      </c>
      <c r="AQ215" s="51">
        <f t="shared" si="4"/>
        <v>20000</v>
      </c>
      <c r="AR215" s="52">
        <f t="shared" si="5"/>
        <v>0.2</v>
      </c>
      <c r="AS215" s="51" t="s">
        <v>12516</v>
      </c>
      <c r="AT215" s="51" t="s">
        <v>111</v>
      </c>
      <c r="AU215" s="51" t="s">
        <v>112</v>
      </c>
      <c r="AV215" s="51" t="s">
        <v>113</v>
      </c>
      <c r="AW215" s="51" t="s">
        <v>114</v>
      </c>
      <c r="AX215" s="53" t="s">
        <v>115</v>
      </c>
      <c r="AY215" s="54">
        <v>1845.0</v>
      </c>
      <c r="AZ215" s="54">
        <v>2619.0</v>
      </c>
      <c r="BA215" s="1708">
        <f>'ТКАНИ'!BC185*10</f>
        <v>7740</v>
      </c>
      <c r="BB215" s="254">
        <v>100.0</v>
      </c>
      <c r="BC215" s="254">
        <v>100.0</v>
      </c>
      <c r="BD215" s="1706">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798</v>
      </c>
      <c r="B216" s="102" t="s">
        <v>12664</v>
      </c>
      <c r="C216" s="103" t="s">
        <v>110</v>
      </c>
      <c r="D216" s="104">
        <v>0.0</v>
      </c>
      <c r="E216" s="105" t="s">
        <v>12665</v>
      </c>
      <c r="F216" s="110" t="s">
        <v>12666</v>
      </c>
      <c r="G216" s="144" t="s">
        <v>12667</v>
      </c>
      <c r="H216" s="38">
        <v>44000.0</v>
      </c>
      <c r="I216" s="59">
        <v>0.26</v>
      </c>
      <c r="J216" s="1375">
        <f t="shared" si="21"/>
        <v>32560</v>
      </c>
      <c r="K216" s="26" t="s">
        <v>12668</v>
      </c>
      <c r="L216" s="41" t="s">
        <v>88</v>
      </c>
      <c r="M216" s="41" t="s">
        <v>88</v>
      </c>
      <c r="N216" s="42" t="s">
        <v>89</v>
      </c>
      <c r="O216" s="1703">
        <v>12000.0</v>
      </c>
      <c r="P216" s="43">
        <v>450.0</v>
      </c>
      <c r="Q216" s="43">
        <v>450.0</v>
      </c>
      <c r="R216" s="43">
        <v>1500.0</v>
      </c>
      <c r="S216" s="78" t="s">
        <v>12669</v>
      </c>
      <c r="T216" s="78" t="s">
        <v>1656</v>
      </c>
      <c r="U216" s="43" t="s">
        <v>1657</v>
      </c>
      <c r="V216" s="43" t="s">
        <v>807</v>
      </c>
      <c r="W216" s="43" t="s">
        <v>498</v>
      </c>
      <c r="X216" s="43">
        <v>405.0</v>
      </c>
      <c r="Y216" s="45">
        <v>20.0</v>
      </c>
      <c r="Z216" s="45">
        <v>1.5</v>
      </c>
      <c r="AA216" s="43" t="s">
        <v>96</v>
      </c>
      <c r="AB216" s="43" t="s">
        <v>97</v>
      </c>
      <c r="AC216" s="46" t="s">
        <v>1742</v>
      </c>
      <c r="AD216" s="43" t="s">
        <v>99</v>
      </c>
      <c r="AE216" s="83" t="s">
        <v>1659</v>
      </c>
      <c r="AF216" s="43"/>
      <c r="AG216" s="43" t="s">
        <v>102</v>
      </c>
      <c r="AH216" s="43" t="s">
        <v>103</v>
      </c>
      <c r="AI216" s="49" t="s">
        <v>104</v>
      </c>
      <c r="AJ216" s="49">
        <v>0.0</v>
      </c>
      <c r="AK216" s="50"/>
      <c r="AL216" s="51" t="s">
        <v>798</v>
      </c>
      <c r="AM216" s="51" t="s">
        <v>107</v>
      </c>
      <c r="AN216" s="51" t="s">
        <v>108</v>
      </c>
      <c r="AO216" s="51" t="s">
        <v>109</v>
      </c>
      <c r="AP216" s="51" t="s">
        <v>110</v>
      </c>
      <c r="AQ216" s="51">
        <f t="shared" si="4"/>
        <v>35200</v>
      </c>
      <c r="AR216" s="52">
        <f t="shared" si="5"/>
        <v>0.2</v>
      </c>
      <c r="AS216" s="51" t="s">
        <v>12516</v>
      </c>
      <c r="AT216" s="51" t="s">
        <v>111</v>
      </c>
      <c r="AU216" s="51" t="s">
        <v>112</v>
      </c>
      <c r="AV216" s="51" t="s">
        <v>113</v>
      </c>
      <c r="AW216" s="51" t="s">
        <v>114</v>
      </c>
      <c r="AX216" s="53" t="s">
        <v>115</v>
      </c>
      <c r="AY216" s="54">
        <v>2054.0</v>
      </c>
      <c r="AZ216" s="54">
        <v>2980.0</v>
      </c>
      <c r="BA216" s="1708">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798</v>
      </c>
      <c r="B217" s="102" t="s">
        <v>12670</v>
      </c>
      <c r="C217" s="104">
        <v>0.0</v>
      </c>
      <c r="D217" s="34">
        <v>0.0</v>
      </c>
      <c r="E217" s="105" t="s">
        <v>12671</v>
      </c>
      <c r="F217" s="150" t="s">
        <v>12672</v>
      </c>
      <c r="G217" s="144" t="s">
        <v>12673</v>
      </c>
      <c r="H217" s="38">
        <v>36500.0</v>
      </c>
      <c r="I217" s="59">
        <v>0.28</v>
      </c>
      <c r="J217" s="1375">
        <f t="shared" si="21"/>
        <v>26280</v>
      </c>
      <c r="K217" s="26" t="s">
        <v>12674</v>
      </c>
      <c r="L217" s="41" t="s">
        <v>88</v>
      </c>
      <c r="M217" s="41" t="s">
        <v>88</v>
      </c>
      <c r="N217" s="42" t="s">
        <v>89</v>
      </c>
      <c r="O217" s="1703">
        <v>12000.0</v>
      </c>
      <c r="P217" s="43">
        <v>450.0</v>
      </c>
      <c r="Q217" s="43">
        <v>450.0</v>
      </c>
      <c r="R217" s="43">
        <v>1500.0</v>
      </c>
      <c r="S217" s="78" t="s">
        <v>12675</v>
      </c>
      <c r="T217" s="78" t="s">
        <v>1750</v>
      </c>
      <c r="U217" s="43" t="s">
        <v>1751</v>
      </c>
      <c r="V217" s="43" t="s">
        <v>807</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1753</v>
      </c>
      <c r="AF217" s="78" t="s">
        <v>1754</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12516</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798</v>
      </c>
      <c r="B218" s="102" t="s">
        <v>12676</v>
      </c>
      <c r="C218" s="104">
        <v>0.0</v>
      </c>
      <c r="D218" s="34">
        <v>0.0</v>
      </c>
      <c r="E218" s="105" t="s">
        <v>12677</v>
      </c>
      <c r="F218" s="150" t="s">
        <v>12678</v>
      </c>
      <c r="G218" s="144" t="s">
        <v>12679</v>
      </c>
      <c r="H218" s="38">
        <v>21100.0</v>
      </c>
      <c r="I218" s="59">
        <v>0.29</v>
      </c>
      <c r="J218" s="1375">
        <f t="shared" si="21"/>
        <v>14981</v>
      </c>
      <c r="K218" s="26" t="s">
        <v>12680</v>
      </c>
      <c r="L218" s="41" t="s">
        <v>88</v>
      </c>
      <c r="M218" s="41" t="s">
        <v>88</v>
      </c>
      <c r="N218" s="42" t="s">
        <v>89</v>
      </c>
      <c r="O218" s="1703">
        <v>6000.0</v>
      </c>
      <c r="P218" s="43">
        <v>400.0</v>
      </c>
      <c r="Q218" s="43">
        <v>400.0</v>
      </c>
      <c r="R218" s="43">
        <v>1500.0</v>
      </c>
      <c r="S218" s="78" t="s">
        <v>12681</v>
      </c>
      <c r="T218" s="78" t="s">
        <v>1750</v>
      </c>
      <c r="U218" s="43" t="s">
        <v>1751</v>
      </c>
      <c r="V218" s="43" t="s">
        <v>807</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1753</v>
      </c>
      <c r="AF218" s="78" t="s">
        <v>1754</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12516</v>
      </c>
      <c r="AT218" s="51" t="s">
        <v>111</v>
      </c>
      <c r="AU218" s="51" t="s">
        <v>112</v>
      </c>
      <c r="AV218" s="51" t="s">
        <v>113</v>
      </c>
      <c r="AW218" s="51" t="s">
        <v>114</v>
      </c>
      <c r="AX218" s="53" t="s">
        <v>159</v>
      </c>
      <c r="AY218" s="54">
        <v>1787.0</v>
      </c>
      <c r="AZ218" s="54">
        <v>2529.0</v>
      </c>
      <c r="BA218" s="41">
        <f>'ТКАНИ'!BC196*10</f>
        <v>5640</v>
      </c>
      <c r="BB218" s="124">
        <v>100.0</v>
      </c>
      <c r="BC218" s="124">
        <v>100.0</v>
      </c>
      <c r="BD218" s="1706">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12682</v>
      </c>
      <c r="C219" s="77"/>
      <c r="D219" s="34"/>
      <c r="E219" s="35" t="s">
        <v>12683</v>
      </c>
      <c r="F219" s="110" t="s">
        <v>12684</v>
      </c>
      <c r="G219" s="164" t="s">
        <v>12685</v>
      </c>
      <c r="H219" s="38"/>
      <c r="I219" s="59"/>
      <c r="J219" s="1375"/>
      <c r="K219" s="26" t="s">
        <v>12686</v>
      </c>
      <c r="L219" s="41" t="s">
        <v>88</v>
      </c>
      <c r="M219" s="41" t="s">
        <v>88</v>
      </c>
      <c r="N219" s="42" t="s">
        <v>89</v>
      </c>
      <c r="O219" s="1703">
        <v>6000.0</v>
      </c>
      <c r="P219" s="43">
        <v>400.0</v>
      </c>
      <c r="Q219" s="43">
        <v>400.0</v>
      </c>
      <c r="R219" s="43">
        <v>1450.0</v>
      </c>
      <c r="S219" s="78" t="s">
        <v>12687</v>
      </c>
      <c r="T219" s="78" t="s">
        <v>1855</v>
      </c>
      <c r="U219" s="43" t="s">
        <v>1856</v>
      </c>
      <c r="V219" s="43" t="s">
        <v>1857</v>
      </c>
      <c r="W219" s="43" t="s">
        <v>94</v>
      </c>
      <c r="X219" s="43">
        <v>395.0</v>
      </c>
      <c r="Y219" s="45">
        <v>10.0</v>
      </c>
      <c r="Z219" s="45">
        <v>1.5</v>
      </c>
      <c r="AA219" s="43" t="s">
        <v>96</v>
      </c>
      <c r="AB219" s="43" t="s">
        <v>97</v>
      </c>
      <c r="AC219" s="46" t="s">
        <v>1940</v>
      </c>
      <c r="AD219" s="43" t="s">
        <v>99</v>
      </c>
      <c r="AE219" s="92" t="s">
        <v>1859</v>
      </c>
      <c r="AF219" s="78" t="s">
        <v>1860</v>
      </c>
      <c r="AG219" s="43" t="s">
        <v>102</v>
      </c>
      <c r="AH219" s="43" t="s">
        <v>103</v>
      </c>
      <c r="AI219" s="49" t="s">
        <v>104</v>
      </c>
      <c r="AJ219" s="49">
        <v>0.0</v>
      </c>
      <c r="AK219" s="73" t="str">
        <f t="shared" si="29"/>
        <v>https://getfile.dokpub.com/yandex/get/https://disk.yandex.ru/d/tQ3csjhkbtKoXw/v1.mp4</v>
      </c>
      <c r="AL219" s="51" t="s">
        <v>798</v>
      </c>
      <c r="AM219" s="51" t="s">
        <v>107</v>
      </c>
      <c r="AN219" s="51" t="s">
        <v>108</v>
      </c>
      <c r="AO219" s="51" t="s">
        <v>109</v>
      </c>
      <c r="AP219" s="51" t="s">
        <v>110</v>
      </c>
      <c r="AQ219" s="51">
        <f t="shared" si="4"/>
        <v>0</v>
      </c>
      <c r="AR219" s="52" t="str">
        <f t="shared" si="5"/>
        <v/>
      </c>
      <c r="AS219" s="51" t="s">
        <v>12516</v>
      </c>
      <c r="AT219" s="51" t="s">
        <v>111</v>
      </c>
      <c r="AU219" s="51" t="s">
        <v>112</v>
      </c>
      <c r="AV219" s="51" t="s">
        <v>113</v>
      </c>
      <c r="AW219" s="51" t="s">
        <v>114</v>
      </c>
      <c r="AX219" s="53" t="s">
        <v>115</v>
      </c>
      <c r="AY219" s="54" t="s">
        <v>1424</v>
      </c>
      <c r="AZ219" s="54" t="s">
        <v>1424</v>
      </c>
      <c r="BA219" s="1708"/>
      <c r="BB219" s="156"/>
      <c r="BC219" s="156"/>
      <c r="BD219" s="1686"/>
      <c r="BE219" s="156"/>
      <c r="BF219" s="157"/>
      <c r="BG219" s="158"/>
      <c r="BH219" s="51" t="str">
        <f t="shared" si="24"/>
        <v>#VALUE!</v>
      </c>
      <c r="BI219" s="1686"/>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12688</v>
      </c>
      <c r="C220" s="77"/>
      <c r="D220" s="34"/>
      <c r="E220" s="35" t="s">
        <v>12689</v>
      </c>
      <c r="F220" s="110" t="s">
        <v>12690</v>
      </c>
      <c r="G220" s="164" t="s">
        <v>12691</v>
      </c>
      <c r="H220" s="38"/>
      <c r="I220" s="59"/>
      <c r="J220" s="1375"/>
      <c r="K220" s="26" t="s">
        <v>12692</v>
      </c>
      <c r="L220" s="41" t="s">
        <v>88</v>
      </c>
      <c r="M220" s="41" t="s">
        <v>88</v>
      </c>
      <c r="N220" s="42" t="s">
        <v>89</v>
      </c>
      <c r="O220" s="1703">
        <v>12000.0</v>
      </c>
      <c r="P220" s="43">
        <v>450.0</v>
      </c>
      <c r="Q220" s="43">
        <v>450.0</v>
      </c>
      <c r="R220" s="43">
        <v>1450.0</v>
      </c>
      <c r="S220" s="78" t="s">
        <v>12693</v>
      </c>
      <c r="T220" s="78" t="s">
        <v>1855</v>
      </c>
      <c r="U220" s="43" t="s">
        <v>1856</v>
      </c>
      <c r="V220" s="43" t="s">
        <v>1857</v>
      </c>
      <c r="W220" s="43" t="s">
        <v>94</v>
      </c>
      <c r="X220" s="43">
        <v>395.0</v>
      </c>
      <c r="Y220" s="45">
        <v>20.0</v>
      </c>
      <c r="Z220" s="45">
        <v>1.5</v>
      </c>
      <c r="AA220" s="43" t="s">
        <v>96</v>
      </c>
      <c r="AB220" s="43" t="s">
        <v>97</v>
      </c>
      <c r="AC220" s="46" t="s">
        <v>1940</v>
      </c>
      <c r="AD220" s="43" t="s">
        <v>99</v>
      </c>
      <c r="AE220" s="92" t="s">
        <v>1859</v>
      </c>
      <c r="AF220" s="78" t="s">
        <v>1860</v>
      </c>
      <c r="AG220" s="43" t="s">
        <v>102</v>
      </c>
      <c r="AH220" s="43" t="s">
        <v>103</v>
      </c>
      <c r="AI220" s="49" t="s">
        <v>104</v>
      </c>
      <c r="AJ220" s="49">
        <v>0.0</v>
      </c>
      <c r="AK220" s="73" t="str">
        <f t="shared" si="29"/>
        <v>https://getfile.dokpub.com/yandex/get/https://disk.yandex.ru/d/tQ3csjhkbtKoXw/v1.mp4</v>
      </c>
      <c r="AL220" s="51" t="s">
        <v>798</v>
      </c>
      <c r="AM220" s="51" t="s">
        <v>107</v>
      </c>
      <c r="AN220" s="51" t="s">
        <v>108</v>
      </c>
      <c r="AO220" s="51" t="s">
        <v>109</v>
      </c>
      <c r="AP220" s="51" t="s">
        <v>110</v>
      </c>
      <c r="AQ220" s="51">
        <f t="shared" si="4"/>
        <v>0</v>
      </c>
      <c r="AR220" s="52" t="str">
        <f t="shared" si="5"/>
        <v/>
      </c>
      <c r="AS220" s="51" t="s">
        <v>12516</v>
      </c>
      <c r="AT220" s="51" t="s">
        <v>111</v>
      </c>
      <c r="AU220" s="51" t="s">
        <v>112</v>
      </c>
      <c r="AV220" s="51" t="s">
        <v>113</v>
      </c>
      <c r="AW220" s="51" t="s">
        <v>114</v>
      </c>
      <c r="AX220" s="53" t="s">
        <v>115</v>
      </c>
      <c r="AY220" s="54" t="s">
        <v>1424</v>
      </c>
      <c r="AZ220" s="54" t="s">
        <v>1424</v>
      </c>
      <c r="BA220" s="1708"/>
      <c r="BB220" s="156"/>
      <c r="BC220" s="156"/>
      <c r="BD220" s="1686"/>
      <c r="BE220" s="156"/>
      <c r="BF220" s="157"/>
      <c r="BG220" s="158"/>
      <c r="BH220" s="51" t="str">
        <f t="shared" si="24"/>
        <v>#VALUE!</v>
      </c>
      <c r="BI220" s="1686"/>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12694</v>
      </c>
      <c r="BU220" s="74"/>
      <c r="BV220" s="68"/>
      <c r="BW220" s="68"/>
      <c r="BX220" s="69"/>
      <c r="BY220" s="71"/>
      <c r="BZ220" s="75"/>
      <c r="CA220" s="68"/>
      <c r="CB220" s="68"/>
      <c r="CC220" s="68"/>
    </row>
    <row r="221" ht="30.0" customHeight="1">
      <c r="A221" s="81"/>
      <c r="B221" s="198" t="s">
        <v>12695</v>
      </c>
      <c r="C221" s="77" t="str">
        <f>IF('Стоп-лист'!C$33 = "стоп", "стоп" , "")</f>
        <v/>
      </c>
      <c r="D221" s="34"/>
      <c r="E221" s="35" t="s">
        <v>12696</v>
      </c>
      <c r="F221" s="110" t="s">
        <v>12697</v>
      </c>
      <c r="G221" s="118" t="s">
        <v>12698</v>
      </c>
      <c r="H221" s="38"/>
      <c r="I221" s="59"/>
      <c r="J221" s="1375"/>
      <c r="K221" s="26" t="s">
        <v>12699</v>
      </c>
      <c r="L221" s="41" t="s">
        <v>88</v>
      </c>
      <c r="M221" s="41" t="s">
        <v>88</v>
      </c>
      <c r="N221" s="42" t="s">
        <v>592</v>
      </c>
      <c r="O221" s="1703">
        <v>12000.0</v>
      </c>
      <c r="P221" s="43">
        <v>450.0</v>
      </c>
      <c r="Q221" s="43">
        <v>450.0</v>
      </c>
      <c r="R221" s="43">
        <v>1450.0</v>
      </c>
      <c r="S221" s="48" t="s">
        <v>12700</v>
      </c>
      <c r="T221" s="78" t="s">
        <v>2369</v>
      </c>
      <c r="U221" s="43" t="s">
        <v>2370</v>
      </c>
      <c r="V221" s="43" t="s">
        <v>1857</v>
      </c>
      <c r="W221" s="43" t="s">
        <v>597</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798</v>
      </c>
      <c r="AM221" s="51" t="s">
        <v>107</v>
      </c>
      <c r="AN221" s="51" t="s">
        <v>108</v>
      </c>
      <c r="AO221" s="51" t="s">
        <v>109</v>
      </c>
      <c r="AP221" s="51" t="s">
        <v>110</v>
      </c>
      <c r="AQ221" s="51">
        <f t="shared" si="4"/>
        <v>0</v>
      </c>
      <c r="AR221" s="52" t="str">
        <f t="shared" si="5"/>
        <v/>
      </c>
      <c r="AS221" s="51" t="s">
        <v>12516</v>
      </c>
      <c r="AT221" s="51" t="s">
        <v>111</v>
      </c>
      <c r="AU221" s="51" t="s">
        <v>112</v>
      </c>
      <c r="AV221" s="51" t="s">
        <v>113</v>
      </c>
      <c r="AW221" s="51" t="s">
        <v>114</v>
      </c>
      <c r="AX221" s="53" t="s">
        <v>115</v>
      </c>
      <c r="AY221" s="54" t="s">
        <v>1424</v>
      </c>
      <c r="AZ221" s="54" t="s">
        <v>1424</v>
      </c>
      <c r="BA221" s="1708"/>
      <c r="BB221" s="156"/>
      <c r="BC221" s="156"/>
      <c r="BD221" s="1686"/>
      <c r="BE221" s="156"/>
      <c r="BF221" s="157"/>
      <c r="BG221" s="158"/>
      <c r="BH221" s="51" t="str">
        <f t="shared" si="24"/>
        <v>#VALUE!</v>
      </c>
      <c r="BI221" s="1686"/>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12694</v>
      </c>
      <c r="BU221" s="74"/>
      <c r="BV221" s="68"/>
      <c r="BW221" s="68"/>
      <c r="BX221" s="69"/>
      <c r="BY221" s="71"/>
      <c r="BZ221" s="75"/>
      <c r="CA221" s="68"/>
      <c r="CB221" s="68"/>
      <c r="CC221" s="68"/>
    </row>
    <row r="222" ht="30.0" customHeight="1">
      <c r="A222" s="81"/>
      <c r="B222" s="205" t="s">
        <v>12701</v>
      </c>
      <c r="C222" s="77" t="str">
        <f>IF('Стоп-лист'!C$7 = "стоп", "стоп" , "")</f>
        <v/>
      </c>
      <c r="D222" s="34">
        <f t="shared" ref="D222:D224" si="32">IF(C222="",50,0)</f>
        <v>50</v>
      </c>
      <c r="E222" s="105" t="s">
        <v>12702</v>
      </c>
      <c r="F222" s="110" t="s">
        <v>12703</v>
      </c>
      <c r="G222" s="206" t="s">
        <v>12704</v>
      </c>
      <c r="H222" s="38">
        <v>21100.0</v>
      </c>
      <c r="I222" s="59">
        <v>0.2</v>
      </c>
      <c r="J222" s="1375">
        <f t="shared" ref="J222:J224" si="33">ROUND(H222*(1-I222),0)</f>
        <v>16880</v>
      </c>
      <c r="K222" s="26" t="s">
        <v>12705</v>
      </c>
      <c r="L222" s="41" t="s">
        <v>87</v>
      </c>
      <c r="M222" s="41" t="s">
        <v>88</v>
      </c>
      <c r="N222" s="42" t="s">
        <v>89</v>
      </c>
      <c r="O222" s="1703">
        <v>6000.0</v>
      </c>
      <c r="P222" s="43">
        <v>400.0</v>
      </c>
      <c r="Q222" s="43">
        <v>400.0</v>
      </c>
      <c r="R222" s="43">
        <v>1450.0</v>
      </c>
      <c r="S222" s="78" t="s">
        <v>12706</v>
      </c>
      <c r="T222" s="203" t="s">
        <v>2549</v>
      </c>
      <c r="U222" s="43" t="s">
        <v>2550</v>
      </c>
      <c r="V222" s="43" t="s">
        <v>1857</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798</v>
      </c>
      <c r="AM222" s="51" t="s">
        <v>107</v>
      </c>
      <c r="AN222" s="51" t="s">
        <v>108</v>
      </c>
      <c r="AO222" s="51" t="s">
        <v>109</v>
      </c>
      <c r="AP222" s="51" t="s">
        <v>110</v>
      </c>
      <c r="AQ222" s="51">
        <f t="shared" si="4"/>
        <v>16880</v>
      </c>
      <c r="AR222" s="52">
        <f t="shared" si="5"/>
        <v>0.2</v>
      </c>
      <c r="AS222" s="51" t="s">
        <v>12516</v>
      </c>
      <c r="AT222" s="51" t="s">
        <v>111</v>
      </c>
      <c r="AU222" s="51" t="s">
        <v>112</v>
      </c>
      <c r="AV222" s="51" t="s">
        <v>113</v>
      </c>
      <c r="AW222" s="51" t="s">
        <v>114</v>
      </c>
      <c r="AX222" s="173" t="s">
        <v>159</v>
      </c>
      <c r="AY222" s="54" t="s">
        <v>1424</v>
      </c>
      <c r="AZ222" s="54" t="s">
        <v>1424</v>
      </c>
      <c r="BA222" s="41">
        <f>'ТКАНИ'!BC289*10</f>
        <v>6420</v>
      </c>
      <c r="BB222" s="124">
        <v>100.0</v>
      </c>
      <c r="BC222" s="124">
        <v>100.0</v>
      </c>
      <c r="BD222" s="1706">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12707</v>
      </c>
      <c r="C223" s="77" t="str">
        <f>IF('Стоп-лист'!C$7 = "стоп", "стоп" , "")</f>
        <v/>
      </c>
      <c r="D223" s="34">
        <f t="shared" si="32"/>
        <v>50</v>
      </c>
      <c r="E223" s="105" t="s">
        <v>12708</v>
      </c>
      <c r="F223" s="110" t="s">
        <v>12709</v>
      </c>
      <c r="G223" s="206" t="s">
        <v>12710</v>
      </c>
      <c r="H223" s="38">
        <v>36500.0</v>
      </c>
      <c r="I223" s="59">
        <v>0.2</v>
      </c>
      <c r="J223" s="1375">
        <f t="shared" si="33"/>
        <v>29200</v>
      </c>
      <c r="K223" s="26" t="s">
        <v>12711</v>
      </c>
      <c r="L223" s="41" t="s">
        <v>87</v>
      </c>
      <c r="M223" s="41" t="s">
        <v>88</v>
      </c>
      <c r="N223" s="42" t="s">
        <v>89</v>
      </c>
      <c r="O223" s="1703">
        <v>12000.0</v>
      </c>
      <c r="P223" s="43">
        <v>450.0</v>
      </c>
      <c r="Q223" s="43">
        <v>450.0</v>
      </c>
      <c r="R223" s="43">
        <v>1450.0</v>
      </c>
      <c r="S223" s="78" t="s">
        <v>12712</v>
      </c>
      <c r="T223" s="203" t="s">
        <v>2549</v>
      </c>
      <c r="U223" s="43" t="s">
        <v>2550</v>
      </c>
      <c r="V223" s="43" t="s">
        <v>1857</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798</v>
      </c>
      <c r="AM223" s="51" t="s">
        <v>107</v>
      </c>
      <c r="AN223" s="51" t="s">
        <v>108</v>
      </c>
      <c r="AO223" s="51" t="s">
        <v>109</v>
      </c>
      <c r="AP223" s="51" t="s">
        <v>110</v>
      </c>
      <c r="AQ223" s="51">
        <f t="shared" si="4"/>
        <v>29200</v>
      </c>
      <c r="AR223" s="52">
        <f t="shared" si="5"/>
        <v>0.2</v>
      </c>
      <c r="AS223" s="51" t="s">
        <v>12516</v>
      </c>
      <c r="AT223" s="51" t="s">
        <v>111</v>
      </c>
      <c r="AU223" s="51" t="s">
        <v>112</v>
      </c>
      <c r="AV223" s="51" t="s">
        <v>113</v>
      </c>
      <c r="AW223" s="51" t="s">
        <v>114</v>
      </c>
      <c r="AX223" s="173" t="s">
        <v>159</v>
      </c>
      <c r="AY223" s="54" t="s">
        <v>1424</v>
      </c>
      <c r="AZ223" s="54" t="s">
        <v>1424</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12713</v>
      </c>
      <c r="C224" s="77" t="str">
        <f>IF('Стоп-лист'!C$44 = "стоп", "стоп" , "")</f>
        <v/>
      </c>
      <c r="D224" s="104">
        <f t="shared" si="32"/>
        <v>50</v>
      </c>
      <c r="E224" s="105" t="s">
        <v>12714</v>
      </c>
      <c r="F224" s="201" t="s">
        <v>12715</v>
      </c>
      <c r="G224" s="231" t="s">
        <v>12716</v>
      </c>
      <c r="H224" s="232">
        <v>46000.0</v>
      </c>
      <c r="I224" s="1711">
        <v>0.4</v>
      </c>
      <c r="J224" s="1712">
        <f t="shared" si="33"/>
        <v>27600</v>
      </c>
      <c r="K224" s="26" t="s">
        <v>12717</v>
      </c>
      <c r="L224" s="26" t="s">
        <v>2816</v>
      </c>
      <c r="M224" s="26" t="s">
        <v>2817</v>
      </c>
      <c r="N224" s="42" t="s">
        <v>89</v>
      </c>
      <c r="O224" s="1703">
        <v>12000.0</v>
      </c>
      <c r="P224" s="1703">
        <v>350.0</v>
      </c>
      <c r="Q224" s="1703">
        <v>300.0</v>
      </c>
      <c r="R224" s="1703">
        <v>1450.0</v>
      </c>
      <c r="S224" s="44" t="s">
        <v>12718</v>
      </c>
      <c r="T224" s="78" t="s">
        <v>2819</v>
      </c>
      <c r="U224" s="43" t="s">
        <v>2820</v>
      </c>
      <c r="V224" s="43" t="s">
        <v>927</v>
      </c>
      <c r="W224" s="43" t="s">
        <v>2821</v>
      </c>
      <c r="X224" s="43">
        <v>430.0</v>
      </c>
      <c r="Y224" s="45">
        <v>20.0</v>
      </c>
      <c r="Z224" s="45">
        <v>1.45</v>
      </c>
      <c r="AA224" s="230" t="s">
        <v>598</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798</v>
      </c>
      <c r="AM224" s="51" t="s">
        <v>107</v>
      </c>
      <c r="AN224" s="51" t="s">
        <v>108</v>
      </c>
      <c r="AO224" s="51" t="s">
        <v>109</v>
      </c>
      <c r="AP224" s="51" t="s">
        <v>110</v>
      </c>
      <c r="AQ224" s="51">
        <f t="shared" si="4"/>
        <v>27600</v>
      </c>
      <c r="AR224" s="52">
        <f t="shared" si="5"/>
        <v>0.4</v>
      </c>
      <c r="AS224" s="51" t="s">
        <v>12516</v>
      </c>
      <c r="AT224" s="51" t="s">
        <v>111</v>
      </c>
      <c r="AU224" s="51" t="s">
        <v>112</v>
      </c>
      <c r="AV224" s="51" t="s">
        <v>113</v>
      </c>
      <c r="AW224" s="51" t="s">
        <v>798</v>
      </c>
      <c r="AX224" s="53" t="s">
        <v>115</v>
      </c>
      <c r="AY224" s="54" t="s">
        <v>1424</v>
      </c>
      <c r="AZ224" s="54" t="s">
        <v>1424</v>
      </c>
      <c r="BA224" s="1713">
        <f>'ТКАНИ'!BC318*20</f>
        <v>6480</v>
      </c>
      <c r="BB224" s="1713">
        <v>100.0</v>
      </c>
      <c r="BC224" s="1713">
        <v>100.0</v>
      </c>
      <c r="BD224" s="1456">
        <v>0.16</v>
      </c>
      <c r="BE224" s="1713">
        <f t="shared" si="34"/>
        <v>4416</v>
      </c>
      <c r="BF224" s="1714"/>
      <c r="BG224" s="1713" t="str">
        <f t="shared" si="35"/>
        <v>#VALUE!</v>
      </c>
      <c r="BH224" s="51" t="str">
        <f t="shared" si="24"/>
        <v>#VALUE!</v>
      </c>
      <c r="BI224" s="1456"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12719</v>
      </c>
      <c r="D225" s="77" t="str">
        <f>IF('Стоп-лист'!C$20 = "стоп", "стоп" , "")</f>
        <v>стоп</v>
      </c>
      <c r="E225" s="34"/>
      <c r="F225" s="35" t="s">
        <v>12720</v>
      </c>
      <c r="G225" s="110" t="s">
        <v>12721</v>
      </c>
      <c r="H225" s="164" t="s">
        <v>12722</v>
      </c>
      <c r="I225" s="38"/>
      <c r="J225" s="59"/>
      <c r="K225" s="1375"/>
      <c r="L225" s="26" t="s">
        <v>12723</v>
      </c>
      <c r="M225" s="41" t="s">
        <v>88</v>
      </c>
      <c r="N225" s="41" t="s">
        <v>88</v>
      </c>
      <c r="O225" s="42" t="s">
        <v>89</v>
      </c>
      <c r="P225" s="1703">
        <v>6000.0</v>
      </c>
      <c r="Q225" s="43">
        <v>400.0</v>
      </c>
      <c r="R225" s="43">
        <v>400.0</v>
      </c>
      <c r="S225" s="43">
        <v>1450.0</v>
      </c>
      <c r="T225" s="78" t="s">
        <v>12724</v>
      </c>
      <c r="U225" s="78" t="s">
        <v>2469</v>
      </c>
      <c r="V225" s="43" t="s">
        <v>2470</v>
      </c>
      <c r="W225" s="43" t="s">
        <v>1952</v>
      </c>
      <c r="X225" s="43" t="s">
        <v>498</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798</v>
      </c>
      <c r="AN225" s="51" t="s">
        <v>107</v>
      </c>
      <c r="AO225" s="51" t="s">
        <v>108</v>
      </c>
      <c r="AP225" s="51" t="s">
        <v>109</v>
      </c>
      <c r="AQ225" s="51" t="s">
        <v>110</v>
      </c>
      <c r="AR225" s="51">
        <f t="shared" ref="AR225:AR233" si="40">CEILING(I225*(1-AS225),1)</f>
        <v>0</v>
      </c>
      <c r="AS225" s="52" t="str">
        <f t="shared" ref="AS225:AS233" si="41">BL225</f>
        <v/>
      </c>
      <c r="AT225" s="51" t="s">
        <v>12516</v>
      </c>
      <c r="AU225" s="51" t="s">
        <v>111</v>
      </c>
      <c r="AV225" s="51" t="s">
        <v>112</v>
      </c>
      <c r="AW225" s="51" t="s">
        <v>113</v>
      </c>
      <c r="AX225" s="51" t="s">
        <v>114</v>
      </c>
      <c r="AY225" s="53" t="s">
        <v>115</v>
      </c>
      <c r="AZ225" s="54" t="s">
        <v>1424</v>
      </c>
      <c r="BA225" s="54" t="s">
        <v>1424</v>
      </c>
      <c r="BB225" s="1715"/>
      <c r="BC225" s="156"/>
      <c r="BD225" s="156"/>
      <c r="BE225" s="1686"/>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12725</v>
      </c>
      <c r="D226" s="77" t="str">
        <f>IF('Стоп-лист'!C$20 = "стоп", "стоп" , "")</f>
        <v>стоп</v>
      </c>
      <c r="E226" s="34"/>
      <c r="F226" s="35" t="s">
        <v>12726</v>
      </c>
      <c r="G226" s="110" t="s">
        <v>12727</v>
      </c>
      <c r="H226" s="164" t="s">
        <v>12728</v>
      </c>
      <c r="I226" s="38"/>
      <c r="J226" s="59"/>
      <c r="K226" s="1375"/>
      <c r="L226" s="26" t="s">
        <v>12729</v>
      </c>
      <c r="M226" s="41" t="s">
        <v>88</v>
      </c>
      <c r="N226" s="41" t="s">
        <v>88</v>
      </c>
      <c r="O226" s="42" t="s">
        <v>89</v>
      </c>
      <c r="P226" s="1703">
        <v>12000.0</v>
      </c>
      <c r="Q226" s="43">
        <v>450.0</v>
      </c>
      <c r="R226" s="43">
        <v>450.0</v>
      </c>
      <c r="S226" s="43">
        <v>1450.0</v>
      </c>
      <c r="T226" s="78" t="s">
        <v>12730</v>
      </c>
      <c r="U226" s="78" t="s">
        <v>2469</v>
      </c>
      <c r="V226" s="43" t="s">
        <v>2470</v>
      </c>
      <c r="W226" s="43" t="s">
        <v>1952</v>
      </c>
      <c r="X226" s="43" t="s">
        <v>498</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798</v>
      </c>
      <c r="AN226" s="51" t="s">
        <v>107</v>
      </c>
      <c r="AO226" s="51" t="s">
        <v>108</v>
      </c>
      <c r="AP226" s="51" t="s">
        <v>109</v>
      </c>
      <c r="AQ226" s="51" t="s">
        <v>110</v>
      </c>
      <c r="AR226" s="51">
        <f t="shared" si="40"/>
        <v>0</v>
      </c>
      <c r="AS226" s="52" t="str">
        <f t="shared" si="41"/>
        <v/>
      </c>
      <c r="AT226" s="51" t="s">
        <v>12516</v>
      </c>
      <c r="AU226" s="51" t="s">
        <v>111</v>
      </c>
      <c r="AV226" s="51" t="s">
        <v>112</v>
      </c>
      <c r="AW226" s="51" t="s">
        <v>113</v>
      </c>
      <c r="AX226" s="51" t="s">
        <v>114</v>
      </c>
      <c r="AY226" s="53" t="s">
        <v>115</v>
      </c>
      <c r="AZ226" s="54" t="s">
        <v>1424</v>
      </c>
      <c r="BA226" s="54" t="s">
        <v>1424</v>
      </c>
      <c r="BB226" s="1715"/>
      <c r="BC226" s="156"/>
      <c r="BD226" s="156"/>
      <c r="BE226" s="1686"/>
      <c r="BF226" s="156"/>
      <c r="BG226" s="157"/>
      <c r="BH226" s="158"/>
      <c r="BI226" s="51" t="str">
        <f t="shared" si="42"/>
        <v>#VALUE!</v>
      </c>
      <c r="BJ226" s="1686"/>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12694</v>
      </c>
      <c r="BV226" s="74"/>
      <c r="BW226" s="68"/>
      <c r="BX226" s="68"/>
      <c r="BY226" s="69"/>
      <c r="BZ226" s="71"/>
      <c r="CA226" s="75"/>
      <c r="CB226" s="68"/>
      <c r="CC226" s="68"/>
      <c r="CD226" s="68"/>
    </row>
    <row r="227" ht="30.0" customHeight="1">
      <c r="B227" s="199"/>
      <c r="C227" s="200" t="s">
        <v>12731</v>
      </c>
      <c r="D227" s="104"/>
      <c r="E227" s="104"/>
      <c r="F227" s="105" t="s">
        <v>12732</v>
      </c>
      <c r="G227" s="201" t="s">
        <v>12733</v>
      </c>
      <c r="H227" s="231" t="s">
        <v>12734</v>
      </c>
      <c r="I227" s="232">
        <v>29000.0</v>
      </c>
      <c r="J227" s="59">
        <v>0.3</v>
      </c>
      <c r="K227" s="1375">
        <f t="shared" ref="K227:K231" si="50">ROUND(I227*(1-J227),0)</f>
        <v>20300</v>
      </c>
      <c r="L227" s="18" t="s">
        <v>12735</v>
      </c>
      <c r="M227" s="18" t="s">
        <v>88</v>
      </c>
      <c r="N227" s="18" t="s">
        <v>88</v>
      </c>
      <c r="O227" s="1716" t="s">
        <v>89</v>
      </c>
      <c r="P227" s="1717">
        <v>6000.0</v>
      </c>
      <c r="Q227" s="1717">
        <v>300.0</v>
      </c>
      <c r="R227" s="1717">
        <v>300.0</v>
      </c>
      <c r="S227" s="1717">
        <v>1450.0</v>
      </c>
      <c r="T227" s="1718" t="s">
        <v>12736</v>
      </c>
      <c r="U227" s="1719" t="s">
        <v>2911</v>
      </c>
      <c r="V227" s="1717" t="s">
        <v>2912</v>
      </c>
      <c r="W227" s="1717" t="s">
        <v>927</v>
      </c>
      <c r="X227" s="1717" t="s">
        <v>498</v>
      </c>
      <c r="Y227" s="1717">
        <v>405.0</v>
      </c>
      <c r="Z227" s="1720">
        <v>10.0</v>
      </c>
      <c r="AA227" s="1720">
        <v>1.45</v>
      </c>
      <c r="AB227" s="1717"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1"/>
      <c r="AM227" s="232" t="s">
        <v>798</v>
      </c>
      <c r="AN227" s="51" t="s">
        <v>107</v>
      </c>
      <c r="AO227" s="51" t="s">
        <v>108</v>
      </c>
      <c r="AP227" s="51" t="s">
        <v>109</v>
      </c>
      <c r="AQ227" s="51" t="s">
        <v>110</v>
      </c>
      <c r="AR227" s="51">
        <f t="shared" si="40"/>
        <v>20300</v>
      </c>
      <c r="AS227" s="52">
        <f t="shared" si="41"/>
        <v>0.3</v>
      </c>
      <c r="AT227" s="51" t="s">
        <v>12516</v>
      </c>
      <c r="AU227" s="51" t="s">
        <v>111</v>
      </c>
      <c r="AV227" s="51" t="s">
        <v>112</v>
      </c>
      <c r="AW227" s="51" t="s">
        <v>113</v>
      </c>
      <c r="AX227" s="51" t="s">
        <v>114</v>
      </c>
      <c r="AY227" s="173" t="s">
        <v>159</v>
      </c>
      <c r="AZ227" s="54" t="s">
        <v>1424</v>
      </c>
      <c r="BA227" s="54" t="s">
        <v>1424</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2"/>
      <c r="BX227" s="1722"/>
      <c r="BY227" s="1723"/>
      <c r="BZ227" s="1724"/>
      <c r="CA227" s="1725"/>
      <c r="CB227" s="1722"/>
      <c r="CC227" s="1722"/>
      <c r="CD227" s="1722"/>
    </row>
    <row r="228" ht="30.0" customHeight="1">
      <c r="B228" s="199"/>
      <c r="C228" s="200" t="s">
        <v>12737</v>
      </c>
      <c r="D228" s="104"/>
      <c r="E228" s="104"/>
      <c r="F228" s="105" t="s">
        <v>12738</v>
      </c>
      <c r="G228" s="201" t="s">
        <v>12739</v>
      </c>
      <c r="H228" s="231" t="s">
        <v>12740</v>
      </c>
      <c r="I228" s="232">
        <v>58000.0</v>
      </c>
      <c r="J228" s="59">
        <v>0.3</v>
      </c>
      <c r="K228" s="1375">
        <f t="shared" si="50"/>
        <v>40600</v>
      </c>
      <c r="L228" s="18" t="s">
        <v>12741</v>
      </c>
      <c r="M228" s="18" t="s">
        <v>88</v>
      </c>
      <c r="N228" s="18" t="s">
        <v>88</v>
      </c>
      <c r="O228" s="1716" t="s">
        <v>89</v>
      </c>
      <c r="P228" s="1717">
        <v>12000.0</v>
      </c>
      <c r="Q228" s="1717">
        <v>350.0</v>
      </c>
      <c r="R228" s="1717">
        <v>300.0</v>
      </c>
      <c r="S228" s="1717">
        <v>1450.0</v>
      </c>
      <c r="T228" s="1718" t="s">
        <v>12742</v>
      </c>
      <c r="U228" s="1719" t="s">
        <v>2911</v>
      </c>
      <c r="V228" s="1717" t="s">
        <v>2912</v>
      </c>
      <c r="W228" s="1717" t="s">
        <v>927</v>
      </c>
      <c r="X228" s="1717" t="s">
        <v>498</v>
      </c>
      <c r="Y228" s="1717">
        <v>405.0</v>
      </c>
      <c r="Z228" s="1720">
        <v>20.0</v>
      </c>
      <c r="AA228" s="1720">
        <v>1.45</v>
      </c>
      <c r="AB228" s="1717"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1"/>
      <c r="AM228" s="232" t="s">
        <v>798</v>
      </c>
      <c r="AN228" s="51" t="s">
        <v>107</v>
      </c>
      <c r="AO228" s="51" t="s">
        <v>108</v>
      </c>
      <c r="AP228" s="51" t="s">
        <v>109</v>
      </c>
      <c r="AQ228" s="51" t="s">
        <v>110</v>
      </c>
      <c r="AR228" s="51">
        <f t="shared" si="40"/>
        <v>40600</v>
      </c>
      <c r="AS228" s="52">
        <f t="shared" si="41"/>
        <v>0.3</v>
      </c>
      <c r="AT228" s="51" t="s">
        <v>12516</v>
      </c>
      <c r="AU228" s="51" t="s">
        <v>111</v>
      </c>
      <c r="AV228" s="51" t="s">
        <v>112</v>
      </c>
      <c r="AW228" s="51" t="s">
        <v>113</v>
      </c>
      <c r="AX228" s="51" t="s">
        <v>114</v>
      </c>
      <c r="AY228" s="173" t="s">
        <v>159</v>
      </c>
      <c r="AZ228" s="54" t="s">
        <v>1424</v>
      </c>
      <c r="BA228" s="54" t="s">
        <v>1424</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12743</v>
      </c>
      <c r="BV228" s="74"/>
      <c r="BW228" s="1722"/>
      <c r="BX228" s="1722"/>
      <c r="BY228" s="1723"/>
      <c r="BZ228" s="1724"/>
      <c r="CA228" s="1725"/>
      <c r="CB228" s="1722"/>
      <c r="CC228" s="1722"/>
      <c r="CD228" s="1722"/>
    </row>
    <row r="229" ht="30.0" customHeight="1">
      <c r="B229" s="61"/>
      <c r="C229" s="240" t="s">
        <v>12744</v>
      </c>
      <c r="D229" s="1726"/>
      <c r="E229" s="242" t="s">
        <v>12745</v>
      </c>
      <c r="F229" s="242" t="s">
        <v>12745</v>
      </c>
      <c r="G229" s="201" t="s">
        <v>12746</v>
      </c>
      <c r="H229" s="231" t="s">
        <v>12747</v>
      </c>
      <c r="I229" s="38">
        <v>46000.0</v>
      </c>
      <c r="J229" s="59">
        <v>0.3</v>
      </c>
      <c r="K229" s="1375">
        <f t="shared" si="50"/>
        <v>32200</v>
      </c>
      <c r="L229" s="26" t="s">
        <v>12748</v>
      </c>
      <c r="M229" s="26" t="s">
        <v>3050</v>
      </c>
      <c r="N229" s="26" t="s">
        <v>3015</v>
      </c>
      <c r="O229" s="42" t="s">
        <v>3016</v>
      </c>
      <c r="P229" s="1703">
        <v>12000.0</v>
      </c>
      <c r="Q229" s="1703">
        <v>350.0</v>
      </c>
      <c r="R229" s="1703">
        <v>300.0</v>
      </c>
      <c r="S229" s="1703">
        <v>1450.0</v>
      </c>
      <c r="T229" s="48" t="s">
        <v>12749</v>
      </c>
      <c r="U229" s="78" t="s">
        <v>3018</v>
      </c>
      <c r="V229" s="43" t="s">
        <v>12750</v>
      </c>
      <c r="W229" s="43" t="s">
        <v>1580</v>
      </c>
      <c r="X229" s="43" t="s">
        <v>3020</v>
      </c>
      <c r="Y229" s="43">
        <v>320.0</v>
      </c>
      <c r="Z229" s="45">
        <v>20.0</v>
      </c>
      <c r="AA229" s="43">
        <v>1.45</v>
      </c>
      <c r="AB229" s="238" t="s">
        <v>598</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798</v>
      </c>
      <c r="AN229" s="51" t="s">
        <v>107</v>
      </c>
      <c r="AO229" s="51" t="s">
        <v>108</v>
      </c>
      <c r="AP229" s="51" t="s">
        <v>109</v>
      </c>
      <c r="AQ229" s="51" t="s">
        <v>110</v>
      </c>
      <c r="AR229" s="51">
        <f t="shared" si="40"/>
        <v>32200</v>
      </c>
      <c r="AS229" s="52">
        <f t="shared" si="41"/>
        <v>0.3</v>
      </c>
      <c r="AT229" s="51" t="s">
        <v>12516</v>
      </c>
      <c r="AU229" s="51" t="s">
        <v>111</v>
      </c>
      <c r="AV229" s="51" t="s">
        <v>112</v>
      </c>
      <c r="AW229" s="51" t="s">
        <v>113</v>
      </c>
      <c r="AX229" s="51" t="s">
        <v>114</v>
      </c>
      <c r="AY229" s="53" t="s">
        <v>115</v>
      </c>
      <c r="AZ229" s="54" t="s">
        <v>1424</v>
      </c>
      <c r="BA229" s="54" t="s">
        <v>1424</v>
      </c>
      <c r="BB229" s="67">
        <f>'ТКАНИ'!BC342*20</f>
        <v>6480</v>
      </c>
      <c r="BC229" s="67">
        <v>100.0</v>
      </c>
      <c r="BD229" s="67">
        <v>100.0</v>
      </c>
      <c r="BE229" s="1689">
        <v>0.16</v>
      </c>
      <c r="BF229" s="156">
        <f t="shared" si="51"/>
        <v>5152</v>
      </c>
      <c r="BG229" s="157"/>
      <c r="BH229" s="158" t="str">
        <f t="shared" si="52"/>
        <v>#VALUE!</v>
      </c>
      <c r="BI229" s="51" t="str">
        <f t="shared" si="42"/>
        <v>#VALUE!</v>
      </c>
      <c r="BJ229" s="1686"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12743</v>
      </c>
      <c r="BV229" s="74"/>
      <c r="BW229" s="68"/>
      <c r="BX229" s="68"/>
      <c r="BY229" s="69"/>
      <c r="BZ229" s="71"/>
      <c r="CA229" s="75"/>
      <c r="CB229" s="68"/>
      <c r="CC229" s="68"/>
      <c r="CD229" s="68"/>
    </row>
    <row r="230" ht="30.75" customHeight="1">
      <c r="B230" s="81"/>
      <c r="C230" s="102" t="s">
        <v>12751</v>
      </c>
      <c r="D230" s="104">
        <v>0.0</v>
      </c>
      <c r="E230" s="105" t="s">
        <v>12752</v>
      </c>
      <c r="F230" s="105" t="s">
        <v>12752</v>
      </c>
      <c r="G230" s="201" t="s">
        <v>12753</v>
      </c>
      <c r="H230" s="231" t="s">
        <v>12754</v>
      </c>
      <c r="I230" s="38">
        <v>29000.0</v>
      </c>
      <c r="J230" s="59">
        <v>0.3</v>
      </c>
      <c r="K230" s="1375">
        <f t="shared" si="50"/>
        <v>20300</v>
      </c>
      <c r="L230" s="26" t="s">
        <v>12755</v>
      </c>
      <c r="M230" s="41" t="s">
        <v>88</v>
      </c>
      <c r="N230" s="41" t="s">
        <v>88</v>
      </c>
      <c r="O230" s="42" t="s">
        <v>89</v>
      </c>
      <c r="P230" s="1703">
        <v>6000.0</v>
      </c>
      <c r="Q230" s="43">
        <v>400.0</v>
      </c>
      <c r="R230" s="43">
        <v>400.0</v>
      </c>
      <c r="S230" s="43">
        <v>1450.0</v>
      </c>
      <c r="T230" s="44" t="s">
        <v>12756</v>
      </c>
      <c r="U230" s="78" t="s">
        <v>3126</v>
      </c>
      <c r="V230" s="43" t="s">
        <v>3127</v>
      </c>
      <c r="W230" s="43" t="s">
        <v>1952</v>
      </c>
      <c r="X230" s="43" t="s">
        <v>498</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798</v>
      </c>
      <c r="AN230" s="51" t="s">
        <v>107</v>
      </c>
      <c r="AO230" s="51" t="s">
        <v>108</v>
      </c>
      <c r="AP230" s="51" t="s">
        <v>109</v>
      </c>
      <c r="AQ230" s="51" t="s">
        <v>110</v>
      </c>
      <c r="AR230" s="51">
        <f t="shared" si="40"/>
        <v>20300</v>
      </c>
      <c r="AS230" s="52">
        <f t="shared" si="41"/>
        <v>0.3</v>
      </c>
      <c r="AT230" s="51" t="s">
        <v>12516</v>
      </c>
      <c r="AU230" s="51" t="s">
        <v>111</v>
      </c>
      <c r="AV230" s="51" t="s">
        <v>112</v>
      </c>
      <c r="AW230" s="51" t="s">
        <v>113</v>
      </c>
      <c r="AX230" s="51" t="s">
        <v>798</v>
      </c>
      <c r="AY230" s="53" t="s">
        <v>115</v>
      </c>
      <c r="AZ230" s="54" t="s">
        <v>1424</v>
      </c>
      <c r="BA230" s="54" t="s">
        <v>1424</v>
      </c>
      <c r="BB230" s="41">
        <f>BB222*10</f>
        <v>1000</v>
      </c>
      <c r="BC230" s="124">
        <v>100.0</v>
      </c>
      <c r="BD230" s="124">
        <v>100.0</v>
      </c>
      <c r="BE230" s="1686">
        <v>0.16</v>
      </c>
      <c r="BF230" s="156">
        <f t="shared" si="51"/>
        <v>3248</v>
      </c>
      <c r="BG230" s="157"/>
      <c r="BH230" s="158" t="str">
        <f t="shared" si="52"/>
        <v>#VALUE!</v>
      </c>
      <c r="BI230" s="51" t="str">
        <f t="shared" ref="BI230:BI233" si="54">$J230-$AZ230-$BA230-$BB230-$BC230-$BE230-$BF230</f>
        <v>#VALUE!</v>
      </c>
      <c r="BJ230" s="1686"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12757</v>
      </c>
      <c r="D231" s="104">
        <v>0.0</v>
      </c>
      <c r="E231" s="105" t="s">
        <v>12758</v>
      </c>
      <c r="F231" s="105" t="s">
        <v>12759</v>
      </c>
      <c r="G231" s="201" t="s">
        <v>12760</v>
      </c>
      <c r="H231" s="231" t="s">
        <v>12761</v>
      </c>
      <c r="I231" s="38">
        <v>58000.0</v>
      </c>
      <c r="J231" s="59">
        <v>0.3</v>
      </c>
      <c r="K231" s="1375">
        <f t="shared" si="50"/>
        <v>40600</v>
      </c>
      <c r="L231" s="26" t="s">
        <v>12762</v>
      </c>
      <c r="M231" s="41" t="s">
        <v>88</v>
      </c>
      <c r="N231" s="41" t="s">
        <v>88</v>
      </c>
      <c r="O231" s="42" t="s">
        <v>89</v>
      </c>
      <c r="P231" s="1703">
        <v>12000.0</v>
      </c>
      <c r="Q231" s="43">
        <v>450.0</v>
      </c>
      <c r="R231" s="43">
        <v>450.0</v>
      </c>
      <c r="S231" s="43">
        <v>1450.0</v>
      </c>
      <c r="T231" s="44" t="s">
        <v>12763</v>
      </c>
      <c r="U231" s="78" t="s">
        <v>3126</v>
      </c>
      <c r="V231" s="43" t="s">
        <v>3127</v>
      </c>
      <c r="W231" s="43" t="s">
        <v>1952</v>
      </c>
      <c r="X231" s="43" t="s">
        <v>498</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798</v>
      </c>
      <c r="AN231" s="51" t="s">
        <v>107</v>
      </c>
      <c r="AO231" s="51" t="s">
        <v>108</v>
      </c>
      <c r="AP231" s="51" t="s">
        <v>109</v>
      </c>
      <c r="AQ231" s="51" t="s">
        <v>110</v>
      </c>
      <c r="AR231" s="51">
        <f t="shared" si="40"/>
        <v>40600</v>
      </c>
      <c r="AS231" s="52">
        <f t="shared" si="41"/>
        <v>0.3</v>
      </c>
      <c r="AT231" s="51" t="s">
        <v>12516</v>
      </c>
      <c r="AU231" s="51" t="s">
        <v>111</v>
      </c>
      <c r="AV231" s="51" t="s">
        <v>112</v>
      </c>
      <c r="AW231" s="51" t="s">
        <v>113</v>
      </c>
      <c r="AX231" s="51" t="s">
        <v>798</v>
      </c>
      <c r="AY231" s="53" t="s">
        <v>115</v>
      </c>
      <c r="AZ231" s="54" t="s">
        <v>1424</v>
      </c>
      <c r="BA231" s="54" t="s">
        <v>1424</v>
      </c>
      <c r="BB231" s="67">
        <f>BB222*20</f>
        <v>2000</v>
      </c>
      <c r="BC231" s="67">
        <v>100.0</v>
      </c>
      <c r="BD231" s="67">
        <v>100.0</v>
      </c>
      <c r="BE231" s="1686">
        <v>0.16</v>
      </c>
      <c r="BF231" s="156">
        <f t="shared" si="51"/>
        <v>6496</v>
      </c>
      <c r="BG231" s="157"/>
      <c r="BH231" s="158" t="str">
        <f t="shared" si="52"/>
        <v>#VALUE!</v>
      </c>
      <c r="BI231" s="51" t="str">
        <f t="shared" si="54"/>
        <v>#VALUE!</v>
      </c>
      <c r="BJ231" s="1686"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12764</v>
      </c>
      <c r="BV231" s="74"/>
      <c r="BW231" s="68"/>
      <c r="BX231" s="68"/>
      <c r="BY231" s="69"/>
      <c r="BZ231" s="71"/>
      <c r="CA231" s="75"/>
      <c r="CB231" s="68"/>
      <c r="CC231" s="68"/>
      <c r="CD231" s="68"/>
    </row>
    <row r="232" ht="30.0" customHeight="1">
      <c r="B232" s="81"/>
      <c r="C232" s="240" t="s">
        <v>12765</v>
      </c>
      <c r="D232" s="103"/>
      <c r="E232" s="34"/>
      <c r="F232" s="35" t="s">
        <v>12766</v>
      </c>
      <c r="G232" s="110" t="s">
        <v>12767</v>
      </c>
      <c r="H232" s="164" t="s">
        <v>12768</v>
      </c>
      <c r="I232" s="38"/>
      <c r="J232" s="59"/>
      <c r="K232" s="1375"/>
      <c r="L232" s="26" t="s">
        <v>12769</v>
      </c>
      <c r="M232" s="41" t="s">
        <v>88</v>
      </c>
      <c r="N232" s="41" t="s">
        <v>88</v>
      </c>
      <c r="O232" s="42" t="s">
        <v>89</v>
      </c>
      <c r="P232" s="1703">
        <v>6000.0</v>
      </c>
      <c r="Q232" s="43">
        <v>400.0</v>
      </c>
      <c r="R232" s="43">
        <v>400.0</v>
      </c>
      <c r="S232" s="43">
        <v>1450.0</v>
      </c>
      <c r="T232" s="44" t="s">
        <v>12770</v>
      </c>
      <c r="U232" s="78" t="s">
        <v>3262</v>
      </c>
      <c r="V232" s="43" t="s">
        <v>3263</v>
      </c>
      <c r="W232" s="43" t="s">
        <v>2240</v>
      </c>
      <c r="X232" s="43" t="s">
        <v>498</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798</v>
      </c>
      <c r="AN232" s="51" t="s">
        <v>107</v>
      </c>
      <c r="AO232" s="51" t="s">
        <v>108</v>
      </c>
      <c r="AP232" s="51" t="s">
        <v>109</v>
      </c>
      <c r="AQ232" s="51" t="s">
        <v>110</v>
      </c>
      <c r="AR232" s="51">
        <f t="shared" si="40"/>
        <v>0</v>
      </c>
      <c r="AS232" s="52" t="str">
        <f t="shared" si="41"/>
        <v/>
      </c>
      <c r="AT232" s="51" t="s">
        <v>12516</v>
      </c>
      <c r="AU232" s="51" t="s">
        <v>111</v>
      </c>
      <c r="AV232" s="51" t="s">
        <v>112</v>
      </c>
      <c r="AW232" s="51" t="s">
        <v>113</v>
      </c>
      <c r="AX232" s="51" t="s">
        <v>114</v>
      </c>
      <c r="AY232" s="53" t="s">
        <v>159</v>
      </c>
      <c r="AZ232" s="54" t="s">
        <v>1424</v>
      </c>
      <c r="BA232" s="54" t="s">
        <v>1424</v>
      </c>
      <c r="BB232" s="233">
        <f>BB224*10</f>
        <v>1000</v>
      </c>
      <c r="BC232" s="234">
        <v>100.0</v>
      </c>
      <c r="BD232" s="234">
        <v>100.0</v>
      </c>
      <c r="BE232" s="1686">
        <v>0.16</v>
      </c>
      <c r="BF232" s="156">
        <f t="shared" si="51"/>
        <v>0</v>
      </c>
      <c r="BG232" s="157"/>
      <c r="BH232" s="158" t="str">
        <f t="shared" si="52"/>
        <v>#VALUE!</v>
      </c>
      <c r="BI232" s="51" t="str">
        <f t="shared" si="54"/>
        <v>#VALUE!</v>
      </c>
      <c r="BJ232" s="1686"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12771</v>
      </c>
      <c r="D233" s="103"/>
      <c r="E233" s="34"/>
      <c r="F233" s="35" t="s">
        <v>12772</v>
      </c>
      <c r="G233" s="110" t="s">
        <v>12773</v>
      </c>
      <c r="H233" s="164" t="s">
        <v>12774</v>
      </c>
      <c r="I233" s="38"/>
      <c r="J233" s="59"/>
      <c r="K233" s="1375"/>
      <c r="L233" s="26" t="s">
        <v>12775</v>
      </c>
      <c r="M233" s="41" t="s">
        <v>88</v>
      </c>
      <c r="N233" s="41" t="s">
        <v>88</v>
      </c>
      <c r="O233" s="42" t="s">
        <v>89</v>
      </c>
      <c r="P233" s="1703">
        <v>12000.0</v>
      </c>
      <c r="Q233" s="43">
        <v>450.0</v>
      </c>
      <c r="R233" s="43">
        <v>450.0</v>
      </c>
      <c r="S233" s="43">
        <v>1450.0</v>
      </c>
      <c r="T233" s="44" t="s">
        <v>12776</v>
      </c>
      <c r="U233" s="78" t="s">
        <v>3262</v>
      </c>
      <c r="V233" s="43" t="s">
        <v>3263</v>
      </c>
      <c r="W233" s="43" t="s">
        <v>2240</v>
      </c>
      <c r="X233" s="43" t="s">
        <v>498</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798</v>
      </c>
      <c r="AN233" s="51" t="s">
        <v>107</v>
      </c>
      <c r="AO233" s="51" t="s">
        <v>108</v>
      </c>
      <c r="AP233" s="51" t="s">
        <v>109</v>
      </c>
      <c r="AQ233" s="51" t="s">
        <v>110</v>
      </c>
      <c r="AR233" s="51">
        <f t="shared" si="40"/>
        <v>0</v>
      </c>
      <c r="AS233" s="52" t="str">
        <f t="shared" si="41"/>
        <v/>
      </c>
      <c r="AT233" s="51" t="s">
        <v>12516</v>
      </c>
      <c r="AU233" s="51" t="s">
        <v>111</v>
      </c>
      <c r="AV233" s="51" t="s">
        <v>112</v>
      </c>
      <c r="AW233" s="51" t="s">
        <v>113</v>
      </c>
      <c r="AX233" s="51" t="s">
        <v>114</v>
      </c>
      <c r="AY233" s="53" t="s">
        <v>159</v>
      </c>
      <c r="AZ233" s="54" t="s">
        <v>1424</v>
      </c>
      <c r="BA233" s="54" t="s">
        <v>1424</v>
      </c>
      <c r="BB233" s="1713">
        <f>BB224*20</f>
        <v>2000</v>
      </c>
      <c r="BC233" s="1713">
        <v>100.0</v>
      </c>
      <c r="BD233" s="1713">
        <v>100.0</v>
      </c>
      <c r="BE233" s="1686">
        <v>0.16</v>
      </c>
      <c r="BF233" s="156">
        <f t="shared" si="51"/>
        <v>0</v>
      </c>
      <c r="BG233" s="157"/>
      <c r="BH233" s="158" t="str">
        <f t="shared" si="52"/>
        <v>#VALUE!</v>
      </c>
      <c r="BI233" s="51" t="str">
        <f t="shared" si="54"/>
        <v>#VALUE!</v>
      </c>
      <c r="BJ233" s="1686"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12743</v>
      </c>
      <c r="BV233" s="74"/>
      <c r="BW233" s="68"/>
      <c r="BX233" s="68"/>
      <c r="BY233" s="69"/>
      <c r="BZ233" s="71"/>
      <c r="CA233" s="75"/>
      <c r="CB233" s="68"/>
      <c r="CC233" s="68"/>
      <c r="CD233" s="68"/>
    </row>
    <row r="234" ht="30.0" customHeight="1">
      <c r="A234" s="81"/>
      <c r="B234" s="240" t="s">
        <v>12777</v>
      </c>
      <c r="C234" s="103"/>
      <c r="D234" s="34"/>
      <c r="E234" s="35" t="s">
        <v>12778</v>
      </c>
      <c r="F234" s="110" t="s">
        <v>12779</v>
      </c>
      <c r="G234" s="164" t="s">
        <v>12780</v>
      </c>
      <c r="H234" s="38"/>
      <c r="I234" s="59"/>
      <c r="J234" s="1375"/>
      <c r="K234" s="26" t="s">
        <v>12781</v>
      </c>
      <c r="L234" s="41" t="s">
        <v>88</v>
      </c>
      <c r="M234" s="41" t="s">
        <v>88</v>
      </c>
      <c r="N234" s="42" t="s">
        <v>3016</v>
      </c>
      <c r="O234" s="1703">
        <v>12000.0</v>
      </c>
      <c r="P234" s="43">
        <v>450.0</v>
      </c>
      <c r="Q234" s="43">
        <v>450.0</v>
      </c>
      <c r="R234" s="43">
        <v>1450.0</v>
      </c>
      <c r="S234" s="48" t="s">
        <v>12782</v>
      </c>
      <c r="T234" s="78" t="s">
        <v>3355</v>
      </c>
      <c r="U234" s="43" t="s">
        <v>12783</v>
      </c>
      <c r="V234" s="43" t="s">
        <v>927</v>
      </c>
      <c r="W234" s="43" t="s">
        <v>3020</v>
      </c>
      <c r="X234" s="43">
        <v>320.0</v>
      </c>
      <c r="Y234" s="45">
        <v>20.0</v>
      </c>
      <c r="Z234" s="45">
        <v>1.45</v>
      </c>
      <c r="AA234" s="238" t="s">
        <v>598</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798</v>
      </c>
      <c r="AM234" s="51" t="s">
        <v>107</v>
      </c>
      <c r="AN234" s="51" t="s">
        <v>108</v>
      </c>
      <c r="AO234" s="51" t="s">
        <v>109</v>
      </c>
      <c r="AP234" s="51" t="s">
        <v>110</v>
      </c>
      <c r="AQ234" s="51">
        <f t="shared" ref="AQ234:AQ261" si="57">CEILING(H234*(1-AR234),1)</f>
        <v>0</v>
      </c>
      <c r="AR234" s="52" t="str">
        <f t="shared" ref="AR234:AR261" si="58">BK234</f>
        <v/>
      </c>
      <c r="AS234" s="51" t="s">
        <v>12516</v>
      </c>
      <c r="AT234" s="51" t="s">
        <v>111</v>
      </c>
      <c r="AU234" s="51" t="s">
        <v>112</v>
      </c>
      <c r="AV234" s="51" t="s">
        <v>113</v>
      </c>
      <c r="AW234" s="51" t="s">
        <v>798</v>
      </c>
      <c r="AX234" s="53" t="s">
        <v>159</v>
      </c>
      <c r="AY234" s="54" t="s">
        <v>1424</v>
      </c>
      <c r="AZ234" s="54" t="s">
        <v>1424</v>
      </c>
      <c r="BA234" s="1713" t="str">
        <f t="shared" ref="BA234:BA236" si="59">BA225*20</f>
        <v>#VALUE!</v>
      </c>
      <c r="BB234" s="1713">
        <v>100.0</v>
      </c>
      <c r="BC234" s="1713">
        <v>100.0</v>
      </c>
      <c r="BD234" s="1686"/>
      <c r="BE234" s="156"/>
      <c r="BF234" s="157"/>
      <c r="BG234" s="158"/>
      <c r="BH234" s="51" t="str">
        <f t="shared" ref="BH234:BH261" si="60">$J234-$AZ234-$BA234-$BB234-$BC234-$BE234-$BF234</f>
        <v>#VALUE!</v>
      </c>
      <c r="BI234" s="1686"/>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12743</v>
      </c>
      <c r="BU234" s="74"/>
      <c r="BV234" s="68"/>
      <c r="BW234" s="68"/>
      <c r="BX234" s="69"/>
      <c r="BY234" s="71"/>
      <c r="BZ234" s="75"/>
      <c r="CA234" s="68"/>
      <c r="CB234" s="68"/>
      <c r="CC234" s="68"/>
    </row>
    <row r="235" ht="30.0" customHeight="1">
      <c r="A235" s="81"/>
      <c r="B235" s="240" t="s">
        <v>12784</v>
      </c>
      <c r="C235" s="103"/>
      <c r="D235" s="34"/>
      <c r="E235" s="35" t="s">
        <v>12785</v>
      </c>
      <c r="F235" s="110" t="s">
        <v>12786</v>
      </c>
      <c r="G235" s="164" t="s">
        <v>12787</v>
      </c>
      <c r="H235" s="38"/>
      <c r="I235" s="59"/>
      <c r="J235" s="1375"/>
      <c r="K235" s="26" t="s">
        <v>12788</v>
      </c>
      <c r="L235" s="41" t="s">
        <v>88</v>
      </c>
      <c r="M235" s="41" t="s">
        <v>88</v>
      </c>
      <c r="N235" s="42" t="s">
        <v>3016</v>
      </c>
      <c r="O235" s="1703">
        <v>12000.0</v>
      </c>
      <c r="P235" s="43">
        <v>450.0</v>
      </c>
      <c r="Q235" s="43">
        <v>450.0</v>
      </c>
      <c r="R235" s="43">
        <v>1450.0</v>
      </c>
      <c r="S235" s="78" t="s">
        <v>12789</v>
      </c>
      <c r="T235" s="78" t="s">
        <v>3441</v>
      </c>
      <c r="U235" s="43" t="s">
        <v>12790</v>
      </c>
      <c r="V235" s="43" t="s">
        <v>212</v>
      </c>
      <c r="W235" s="43" t="s">
        <v>3020</v>
      </c>
      <c r="X235" s="43">
        <v>320.0</v>
      </c>
      <c r="Y235" s="45">
        <v>20.0</v>
      </c>
      <c r="Z235" s="45">
        <v>1.45</v>
      </c>
      <c r="AA235" s="43" t="s">
        <v>598</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798</v>
      </c>
      <c r="AM235" s="51" t="s">
        <v>107</v>
      </c>
      <c r="AN235" s="51" t="s">
        <v>108</v>
      </c>
      <c r="AO235" s="51" t="s">
        <v>109</v>
      </c>
      <c r="AP235" s="51" t="s">
        <v>110</v>
      </c>
      <c r="AQ235" s="51">
        <f t="shared" si="57"/>
        <v>0</v>
      </c>
      <c r="AR235" s="52" t="str">
        <f t="shared" si="58"/>
        <v/>
      </c>
      <c r="AS235" s="51" t="s">
        <v>12516</v>
      </c>
      <c r="AT235" s="51" t="s">
        <v>111</v>
      </c>
      <c r="AU235" s="51" t="s">
        <v>112</v>
      </c>
      <c r="AV235" s="51" t="s">
        <v>113</v>
      </c>
      <c r="AW235" s="51" t="s">
        <v>114</v>
      </c>
      <c r="AX235" s="53" t="s">
        <v>115</v>
      </c>
      <c r="AY235" s="54" t="s">
        <v>1424</v>
      </c>
      <c r="AZ235" s="54" t="s">
        <v>1424</v>
      </c>
      <c r="BA235" s="67" t="str">
        <f t="shared" si="59"/>
        <v>#VALUE!</v>
      </c>
      <c r="BB235" s="67">
        <v>100.0</v>
      </c>
      <c r="BC235" s="67">
        <v>100.0</v>
      </c>
      <c r="BD235" s="1689"/>
      <c r="BE235" s="254"/>
      <c r="BF235" s="157"/>
      <c r="BG235" s="158"/>
      <c r="BH235" s="51" t="str">
        <f t="shared" si="60"/>
        <v>#VALUE!</v>
      </c>
      <c r="BI235" s="1686"/>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12743</v>
      </c>
      <c r="BU235" s="74"/>
      <c r="BV235" s="68"/>
      <c r="BW235" s="68"/>
      <c r="BX235" s="69"/>
      <c r="BY235" s="71"/>
      <c r="BZ235" s="75"/>
      <c r="CA235" s="68"/>
      <c r="CB235" s="68"/>
      <c r="CC235" s="68"/>
    </row>
    <row r="236" ht="30.0" customHeight="1">
      <c r="A236" s="81"/>
      <c r="B236" s="102" t="s">
        <v>12791</v>
      </c>
      <c r="C236" s="77"/>
      <c r="D236" s="34"/>
      <c r="E236" s="35" t="s">
        <v>12792</v>
      </c>
      <c r="F236" s="252" t="s">
        <v>12793</v>
      </c>
      <c r="G236" s="164" t="s">
        <v>12794</v>
      </c>
      <c r="H236" s="38"/>
      <c r="I236" s="59"/>
      <c r="J236" s="1375"/>
      <c r="K236" s="26" t="s">
        <v>12795</v>
      </c>
      <c r="L236" s="41" t="s">
        <v>88</v>
      </c>
      <c r="M236" s="41" t="s">
        <v>88</v>
      </c>
      <c r="N236" s="42" t="s">
        <v>89</v>
      </c>
      <c r="O236" s="1703">
        <v>12000.0</v>
      </c>
      <c r="P236" s="43">
        <v>450.0</v>
      </c>
      <c r="Q236" s="43">
        <v>450.0</v>
      </c>
      <c r="R236" s="43">
        <v>1450.0</v>
      </c>
      <c r="S236" s="78" t="s">
        <v>12796</v>
      </c>
      <c r="T236" s="78" t="s">
        <v>3629</v>
      </c>
      <c r="U236" s="43" t="s">
        <v>2311</v>
      </c>
      <c r="V236" s="43" t="s">
        <v>2311</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798</v>
      </c>
      <c r="AM236" s="51" t="s">
        <v>107</v>
      </c>
      <c r="AN236" s="51" t="s">
        <v>108</v>
      </c>
      <c r="AO236" s="51" t="s">
        <v>109</v>
      </c>
      <c r="AP236" s="51" t="s">
        <v>110</v>
      </c>
      <c r="AQ236" s="51">
        <f t="shared" si="57"/>
        <v>0</v>
      </c>
      <c r="AR236" s="52" t="str">
        <f t="shared" si="58"/>
        <v/>
      </c>
      <c r="AS236" s="51" t="s">
        <v>12516</v>
      </c>
      <c r="AT236" s="51" t="s">
        <v>111</v>
      </c>
      <c r="AU236" s="51" t="s">
        <v>112</v>
      </c>
      <c r="AV236" s="51" t="s">
        <v>113</v>
      </c>
      <c r="AW236" s="51" t="s">
        <v>798</v>
      </c>
      <c r="AX236" s="53" t="s">
        <v>159</v>
      </c>
      <c r="AY236" s="54" t="s">
        <v>1424</v>
      </c>
      <c r="AZ236" s="54" t="s">
        <v>1424</v>
      </c>
      <c r="BA236" s="67" t="str">
        <f t="shared" si="59"/>
        <v>#VALUE!</v>
      </c>
      <c r="BB236" s="67">
        <v>100.0</v>
      </c>
      <c r="BC236" s="67">
        <v>100.0</v>
      </c>
      <c r="BD236" s="1689"/>
      <c r="BE236" s="254"/>
      <c r="BF236" s="255"/>
      <c r="BG236" s="256"/>
      <c r="BH236" s="67" t="str">
        <f t="shared" si="60"/>
        <v>#VALUE!</v>
      </c>
      <c r="BI236" s="1689"/>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12743</v>
      </c>
      <c r="BU236" s="74"/>
      <c r="BV236" s="74"/>
      <c r="BW236" s="74"/>
      <c r="BX236" s="69"/>
      <c r="BY236" s="71"/>
      <c r="BZ236" s="75"/>
      <c r="CA236" s="68"/>
      <c r="CB236" s="68"/>
      <c r="CC236" s="68"/>
    </row>
    <row r="237" ht="30.0" customHeight="1">
      <c r="A237" s="81"/>
      <c r="B237" s="102" t="s">
        <v>12797</v>
      </c>
      <c r="C237" s="77"/>
      <c r="D237" s="34"/>
      <c r="E237" s="35" t="s">
        <v>12798</v>
      </c>
      <c r="F237" s="146" t="s">
        <v>12799</v>
      </c>
      <c r="G237" s="164" t="s">
        <v>12800</v>
      </c>
      <c r="H237" s="38"/>
      <c r="I237" s="59"/>
      <c r="J237" s="1375"/>
      <c r="K237" s="26" t="s">
        <v>12801</v>
      </c>
      <c r="L237" s="41" t="s">
        <v>88</v>
      </c>
      <c r="M237" s="41" t="s">
        <v>88</v>
      </c>
      <c r="N237" s="42" t="s">
        <v>89</v>
      </c>
      <c r="O237" s="1703">
        <v>6000.0</v>
      </c>
      <c r="P237" s="43">
        <v>400.0</v>
      </c>
      <c r="Q237" s="43">
        <v>400.0</v>
      </c>
      <c r="R237" s="43">
        <v>1450.0</v>
      </c>
      <c r="S237" s="48" t="s">
        <v>12802</v>
      </c>
      <c r="T237" s="78" t="s">
        <v>3728</v>
      </c>
      <c r="U237" s="43" t="s">
        <v>3729</v>
      </c>
      <c r="V237" s="43" t="s">
        <v>1857</v>
      </c>
      <c r="W237" s="43" t="s">
        <v>498</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798</v>
      </c>
      <c r="AM237" s="51" t="s">
        <v>107</v>
      </c>
      <c r="AN237" s="51" t="s">
        <v>108</v>
      </c>
      <c r="AO237" s="51" t="s">
        <v>109</v>
      </c>
      <c r="AP237" s="51" t="s">
        <v>110</v>
      </c>
      <c r="AQ237" s="51">
        <f t="shared" si="57"/>
        <v>0</v>
      </c>
      <c r="AR237" s="52" t="str">
        <f t="shared" si="58"/>
        <v/>
      </c>
      <c r="AS237" s="51" t="s">
        <v>12516</v>
      </c>
      <c r="AT237" s="51" t="s">
        <v>111</v>
      </c>
      <c r="AU237" s="51" t="s">
        <v>112</v>
      </c>
      <c r="AV237" s="51" t="s">
        <v>113</v>
      </c>
      <c r="AW237" s="51" t="s">
        <v>798</v>
      </c>
      <c r="AX237" s="53" t="s">
        <v>115</v>
      </c>
      <c r="AY237" s="54" t="s">
        <v>1424</v>
      </c>
      <c r="AZ237" s="54" t="s">
        <v>1424</v>
      </c>
      <c r="BA237" s="41" t="str">
        <f>BA229*10</f>
        <v>#VALUE!</v>
      </c>
      <c r="BB237" s="124">
        <v>100.0</v>
      </c>
      <c r="BC237" s="124">
        <v>100.0</v>
      </c>
      <c r="BD237" s="1689"/>
      <c r="BE237" s="156"/>
      <c r="BF237" s="157"/>
      <c r="BG237" s="158"/>
      <c r="BH237" s="51" t="str">
        <f t="shared" si="60"/>
        <v>#VALUE!</v>
      </c>
      <c r="BI237" s="1686"/>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12803</v>
      </c>
      <c r="C238" s="77"/>
      <c r="D238" s="34"/>
      <c r="E238" s="35" t="s">
        <v>12804</v>
      </c>
      <c r="F238" s="146" t="s">
        <v>12805</v>
      </c>
      <c r="G238" s="164" t="s">
        <v>12806</v>
      </c>
      <c r="H238" s="38"/>
      <c r="I238" s="59"/>
      <c r="J238" s="1375"/>
      <c r="K238" s="26" t="s">
        <v>12807</v>
      </c>
      <c r="L238" s="41" t="s">
        <v>88</v>
      </c>
      <c r="M238" s="41" t="s">
        <v>88</v>
      </c>
      <c r="N238" s="42" t="s">
        <v>89</v>
      </c>
      <c r="O238" s="1703">
        <v>12000.0</v>
      </c>
      <c r="P238" s="43">
        <v>450.0</v>
      </c>
      <c r="Q238" s="43">
        <v>450.0</v>
      </c>
      <c r="R238" s="43">
        <v>1450.0</v>
      </c>
      <c r="S238" s="48" t="s">
        <v>12808</v>
      </c>
      <c r="T238" s="78" t="s">
        <v>3728</v>
      </c>
      <c r="U238" s="43" t="s">
        <v>3729</v>
      </c>
      <c r="V238" s="43" t="s">
        <v>1857</v>
      </c>
      <c r="W238" s="43" t="s">
        <v>498</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798</v>
      </c>
      <c r="AM238" s="51" t="s">
        <v>107</v>
      </c>
      <c r="AN238" s="51" t="s">
        <v>108</v>
      </c>
      <c r="AO238" s="51" t="s">
        <v>109</v>
      </c>
      <c r="AP238" s="51" t="s">
        <v>110</v>
      </c>
      <c r="AQ238" s="51">
        <f t="shared" si="57"/>
        <v>0</v>
      </c>
      <c r="AR238" s="52" t="str">
        <f t="shared" si="58"/>
        <v/>
      </c>
      <c r="AS238" s="51" t="s">
        <v>12516</v>
      </c>
      <c r="AT238" s="51" t="s">
        <v>111</v>
      </c>
      <c r="AU238" s="51" t="s">
        <v>112</v>
      </c>
      <c r="AV238" s="51" t="s">
        <v>113</v>
      </c>
      <c r="AW238" s="51" t="s">
        <v>798</v>
      </c>
      <c r="AX238" s="53" t="s">
        <v>115</v>
      </c>
      <c r="AY238" s="54" t="s">
        <v>1424</v>
      </c>
      <c r="AZ238" s="54" t="s">
        <v>1424</v>
      </c>
      <c r="BA238" s="67" t="str">
        <f>BA229*20</f>
        <v>#VALUE!</v>
      </c>
      <c r="BB238" s="67">
        <v>100.0</v>
      </c>
      <c r="BC238" s="67">
        <v>100.0</v>
      </c>
      <c r="BD238" s="1689"/>
      <c r="BE238" s="156"/>
      <c r="BF238" s="157"/>
      <c r="BG238" s="158"/>
      <c r="BH238" s="51" t="str">
        <f t="shared" si="60"/>
        <v>#VALUE!</v>
      </c>
      <c r="BI238" s="1686"/>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12743</v>
      </c>
      <c r="BU238" s="74"/>
      <c r="BV238" s="68"/>
      <c r="BW238" s="68"/>
      <c r="BX238" s="69"/>
      <c r="BY238" s="71"/>
      <c r="BZ238" s="75"/>
      <c r="CA238" s="68"/>
      <c r="CB238" s="68"/>
      <c r="CC238" s="68"/>
    </row>
    <row r="239" ht="30.0" customHeight="1">
      <c r="A239" s="81"/>
      <c r="B239" s="142" t="s">
        <v>12809</v>
      </c>
      <c r="C239" s="77"/>
      <c r="D239" s="34"/>
      <c r="E239" s="35" t="s">
        <v>12810</v>
      </c>
      <c r="F239" s="146" t="s">
        <v>12811</v>
      </c>
      <c r="G239" s="164" t="s">
        <v>12812</v>
      </c>
      <c r="H239" s="38"/>
      <c r="I239" s="59"/>
      <c r="J239" s="1375"/>
      <c r="K239" s="26" t="s">
        <v>12813</v>
      </c>
      <c r="L239" s="41" t="s">
        <v>88</v>
      </c>
      <c r="M239" s="41" t="s">
        <v>88</v>
      </c>
      <c r="N239" s="42" t="s">
        <v>89</v>
      </c>
      <c r="O239" s="1703">
        <v>6000.0</v>
      </c>
      <c r="P239" s="43">
        <v>400.0</v>
      </c>
      <c r="Q239" s="43">
        <v>400.0</v>
      </c>
      <c r="R239" s="43">
        <v>1450.0</v>
      </c>
      <c r="S239" s="78" t="s">
        <v>12814</v>
      </c>
      <c r="T239" s="78" t="s">
        <v>3820</v>
      </c>
      <c r="U239" s="43" t="s">
        <v>3821</v>
      </c>
      <c r="V239" s="43" t="s">
        <v>2292</v>
      </c>
      <c r="W239" s="43" t="s">
        <v>498</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798</v>
      </c>
      <c r="AM239" s="51" t="s">
        <v>107</v>
      </c>
      <c r="AN239" s="51" t="s">
        <v>108</v>
      </c>
      <c r="AO239" s="51" t="s">
        <v>109</v>
      </c>
      <c r="AP239" s="51" t="s">
        <v>110</v>
      </c>
      <c r="AQ239" s="51">
        <f t="shared" si="57"/>
        <v>0</v>
      </c>
      <c r="AR239" s="52" t="str">
        <f t="shared" si="58"/>
        <v/>
      </c>
      <c r="AS239" s="51" t="s">
        <v>12516</v>
      </c>
      <c r="AT239" s="51" t="s">
        <v>111</v>
      </c>
      <c r="AU239" s="51" t="s">
        <v>112</v>
      </c>
      <c r="AV239" s="51" t="s">
        <v>113</v>
      </c>
      <c r="AW239" s="51" t="s">
        <v>114</v>
      </c>
      <c r="AX239" s="53" t="s">
        <v>115</v>
      </c>
      <c r="AY239" s="54" t="s">
        <v>1424</v>
      </c>
      <c r="AZ239" s="54" t="s">
        <v>1424</v>
      </c>
      <c r="BA239" s="41" t="str">
        <f>BA231*10</f>
        <v>#VALUE!</v>
      </c>
      <c r="BB239" s="124">
        <v>100.0</v>
      </c>
      <c r="BC239" s="124">
        <v>100.0</v>
      </c>
      <c r="BD239" s="1689"/>
      <c r="BE239" s="156"/>
      <c r="BF239" s="157"/>
      <c r="BG239" s="158"/>
      <c r="BH239" s="51" t="str">
        <f t="shared" si="60"/>
        <v>#VALUE!</v>
      </c>
      <c r="BI239" s="1686"/>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12815</v>
      </c>
      <c r="C240" s="77"/>
      <c r="D240" s="34"/>
      <c r="E240" s="35" t="s">
        <v>12816</v>
      </c>
      <c r="F240" s="146" t="s">
        <v>12817</v>
      </c>
      <c r="G240" s="164" t="s">
        <v>12818</v>
      </c>
      <c r="H240" s="38"/>
      <c r="I240" s="59"/>
      <c r="J240" s="1375"/>
      <c r="K240" s="26" t="s">
        <v>12819</v>
      </c>
      <c r="L240" s="41" t="s">
        <v>88</v>
      </c>
      <c r="M240" s="41" t="s">
        <v>88</v>
      </c>
      <c r="N240" s="42" t="s">
        <v>89</v>
      </c>
      <c r="O240" s="1703">
        <v>12000.0</v>
      </c>
      <c r="P240" s="43">
        <v>450.0</v>
      </c>
      <c r="Q240" s="43">
        <v>450.0</v>
      </c>
      <c r="R240" s="43">
        <v>1450.0</v>
      </c>
      <c r="S240" s="78" t="s">
        <v>12820</v>
      </c>
      <c r="T240" s="78" t="s">
        <v>3820</v>
      </c>
      <c r="U240" s="43" t="s">
        <v>3821</v>
      </c>
      <c r="V240" s="43" t="s">
        <v>2292</v>
      </c>
      <c r="W240" s="43" t="s">
        <v>498</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798</v>
      </c>
      <c r="AM240" s="51" t="s">
        <v>107</v>
      </c>
      <c r="AN240" s="51" t="s">
        <v>108</v>
      </c>
      <c r="AO240" s="51" t="s">
        <v>109</v>
      </c>
      <c r="AP240" s="51" t="s">
        <v>110</v>
      </c>
      <c r="AQ240" s="51">
        <f t="shared" si="57"/>
        <v>0</v>
      </c>
      <c r="AR240" s="52" t="str">
        <f t="shared" si="58"/>
        <v/>
      </c>
      <c r="AS240" s="51" t="s">
        <v>12516</v>
      </c>
      <c r="AT240" s="51" t="s">
        <v>111</v>
      </c>
      <c r="AU240" s="51" t="s">
        <v>112</v>
      </c>
      <c r="AV240" s="51" t="s">
        <v>113</v>
      </c>
      <c r="AW240" s="51" t="s">
        <v>114</v>
      </c>
      <c r="AX240" s="53" t="s">
        <v>115</v>
      </c>
      <c r="AY240" s="54" t="s">
        <v>1424</v>
      </c>
      <c r="AZ240" s="54" t="s">
        <v>1424</v>
      </c>
      <c r="BA240" s="67" t="str">
        <f>BA231*20</f>
        <v>#VALUE!</v>
      </c>
      <c r="BB240" s="67">
        <v>100.0</v>
      </c>
      <c r="BC240" s="67">
        <v>100.0</v>
      </c>
      <c r="BD240" s="1689"/>
      <c r="BE240" s="156"/>
      <c r="BF240" s="157"/>
      <c r="BG240" s="158"/>
      <c r="BH240" s="51" t="str">
        <f t="shared" si="60"/>
        <v>#VALUE!</v>
      </c>
      <c r="BI240" s="1686"/>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12743</v>
      </c>
      <c r="BU240" s="74"/>
      <c r="BV240" s="68"/>
      <c r="BW240" s="68"/>
      <c r="BX240" s="69"/>
      <c r="BY240" s="71"/>
      <c r="BZ240" s="75"/>
      <c r="CA240" s="68"/>
      <c r="CB240" s="68"/>
      <c r="CC240" s="68"/>
    </row>
    <row r="241" ht="30.0" customHeight="1">
      <c r="A241" s="81"/>
      <c r="B241" s="142" t="s">
        <v>12821</v>
      </c>
      <c r="C241" s="77"/>
      <c r="D241" s="34"/>
      <c r="E241" s="35" t="s">
        <v>12822</v>
      </c>
      <c r="F241" s="146" t="s">
        <v>12823</v>
      </c>
      <c r="G241" s="164" t="s">
        <v>12824</v>
      </c>
      <c r="H241" s="38"/>
      <c r="I241" s="59"/>
      <c r="J241" s="1375"/>
      <c r="K241" s="26" t="s">
        <v>12825</v>
      </c>
      <c r="L241" s="41" t="s">
        <v>88</v>
      </c>
      <c r="M241" s="41" t="s">
        <v>88</v>
      </c>
      <c r="N241" s="42" t="s">
        <v>89</v>
      </c>
      <c r="O241" s="1703">
        <v>6000.0</v>
      </c>
      <c r="P241" s="43">
        <v>400.0</v>
      </c>
      <c r="Q241" s="43">
        <v>400.0</v>
      </c>
      <c r="R241" s="43">
        <v>1450.0</v>
      </c>
      <c r="S241" s="48" t="s">
        <v>12826</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798</v>
      </c>
      <c r="AM241" s="51" t="s">
        <v>107</v>
      </c>
      <c r="AN241" s="51" t="s">
        <v>108</v>
      </c>
      <c r="AO241" s="51" t="s">
        <v>109</v>
      </c>
      <c r="AP241" s="51" t="s">
        <v>110</v>
      </c>
      <c r="AQ241" s="51">
        <f t="shared" si="57"/>
        <v>0</v>
      </c>
      <c r="AR241" s="52" t="str">
        <f t="shared" si="58"/>
        <v/>
      </c>
      <c r="AS241" s="51" t="s">
        <v>12516</v>
      </c>
      <c r="AT241" s="51" t="s">
        <v>111</v>
      </c>
      <c r="AU241" s="51" t="s">
        <v>112</v>
      </c>
      <c r="AV241" s="51" t="s">
        <v>113</v>
      </c>
      <c r="AW241" s="51" t="s">
        <v>798</v>
      </c>
      <c r="AX241" s="53" t="s">
        <v>115</v>
      </c>
      <c r="AY241" s="54" t="s">
        <v>1424</v>
      </c>
      <c r="AZ241" s="54" t="s">
        <v>1424</v>
      </c>
      <c r="BA241" s="41">
        <f>'ТКАНИ'!BC448*10</f>
        <v>5160</v>
      </c>
      <c r="BB241" s="124">
        <v>100.0</v>
      </c>
      <c r="BC241" s="124">
        <v>100.0</v>
      </c>
      <c r="BD241" s="1689"/>
      <c r="BE241" s="156"/>
      <c r="BF241" s="157"/>
      <c r="BG241" s="158"/>
      <c r="BH241" s="51" t="str">
        <f t="shared" si="60"/>
        <v>#VALUE!</v>
      </c>
      <c r="BI241" s="1686"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12827</v>
      </c>
      <c r="C242" s="77"/>
      <c r="D242" s="34"/>
      <c r="E242" s="35" t="s">
        <v>12828</v>
      </c>
      <c r="F242" s="146" t="s">
        <v>12829</v>
      </c>
      <c r="G242" s="164" t="s">
        <v>12830</v>
      </c>
      <c r="H242" s="38"/>
      <c r="I242" s="59"/>
      <c r="J242" s="1375"/>
      <c r="K242" s="26" t="s">
        <v>12831</v>
      </c>
      <c r="L242" s="41" t="s">
        <v>88</v>
      </c>
      <c r="M242" s="41" t="s">
        <v>88</v>
      </c>
      <c r="N242" s="42" t="s">
        <v>89</v>
      </c>
      <c r="O242" s="1703">
        <v>12000.0</v>
      </c>
      <c r="P242" s="43">
        <v>450.0</v>
      </c>
      <c r="Q242" s="43">
        <v>450.0</v>
      </c>
      <c r="R242" s="43">
        <v>1450.0</v>
      </c>
      <c r="S242" s="48" t="s">
        <v>12832</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798</v>
      </c>
      <c r="AM242" s="51" t="s">
        <v>107</v>
      </c>
      <c r="AN242" s="51" t="s">
        <v>108</v>
      </c>
      <c r="AO242" s="51" t="s">
        <v>109</v>
      </c>
      <c r="AP242" s="51" t="s">
        <v>110</v>
      </c>
      <c r="AQ242" s="51">
        <f t="shared" si="57"/>
        <v>0</v>
      </c>
      <c r="AR242" s="52" t="str">
        <f t="shared" si="58"/>
        <v/>
      </c>
      <c r="AS242" s="51" t="s">
        <v>12516</v>
      </c>
      <c r="AT242" s="51" t="s">
        <v>111</v>
      </c>
      <c r="AU242" s="51" t="s">
        <v>112</v>
      </c>
      <c r="AV242" s="51" t="s">
        <v>113</v>
      </c>
      <c r="AW242" s="51" t="s">
        <v>798</v>
      </c>
      <c r="AX242" s="53" t="s">
        <v>115</v>
      </c>
      <c r="AY242" s="54" t="s">
        <v>1424</v>
      </c>
      <c r="AZ242" s="54" t="s">
        <v>1424</v>
      </c>
      <c r="BA242" s="67">
        <f>'ТКАНИ'!BC448*20</f>
        <v>10320</v>
      </c>
      <c r="BB242" s="67">
        <v>100.0</v>
      </c>
      <c r="BC242" s="67">
        <v>100.0</v>
      </c>
      <c r="BD242" s="1689"/>
      <c r="BE242" s="156"/>
      <c r="BF242" s="157"/>
      <c r="BG242" s="158"/>
      <c r="BH242" s="51" t="str">
        <f t="shared" si="60"/>
        <v>#VALUE!</v>
      </c>
      <c r="BI242" s="1686"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12743</v>
      </c>
      <c r="BU242" s="74"/>
      <c r="BV242" s="68"/>
      <c r="BW242" s="68"/>
      <c r="BX242" s="69"/>
      <c r="BY242" s="71"/>
      <c r="BZ242" s="75"/>
      <c r="CA242" s="68"/>
      <c r="CB242" s="68"/>
      <c r="CC242" s="68"/>
    </row>
    <row r="243" ht="30.0" customHeight="1">
      <c r="A243" s="81"/>
      <c r="B243" s="102" t="s">
        <v>12833</v>
      </c>
      <c r="C243" s="77"/>
      <c r="D243" s="34"/>
      <c r="E243" s="35" t="s">
        <v>12834</v>
      </c>
      <c r="F243" s="146" t="s">
        <v>12835</v>
      </c>
      <c r="G243" s="164" t="s">
        <v>12836</v>
      </c>
      <c r="H243" s="38"/>
      <c r="I243" s="59"/>
      <c r="J243" s="1375"/>
      <c r="K243" s="26" t="s">
        <v>12837</v>
      </c>
      <c r="L243" s="41" t="s">
        <v>88</v>
      </c>
      <c r="M243" s="41" t="s">
        <v>88</v>
      </c>
      <c r="N243" s="42" t="s">
        <v>89</v>
      </c>
      <c r="O243" s="1703">
        <v>6000.0</v>
      </c>
      <c r="P243" s="43">
        <v>400.0</v>
      </c>
      <c r="Q243" s="43">
        <v>400.0</v>
      </c>
      <c r="R243" s="43">
        <v>1450.0</v>
      </c>
      <c r="S243" s="78" t="s">
        <v>12838</v>
      </c>
      <c r="T243" s="78" t="s">
        <v>4006</v>
      </c>
      <c r="U243" s="43" t="s">
        <v>4413</v>
      </c>
      <c r="V243" s="43" t="s">
        <v>927</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798</v>
      </c>
      <c r="AM243" s="51" t="s">
        <v>107</v>
      </c>
      <c r="AN243" s="51" t="s">
        <v>108</v>
      </c>
      <c r="AO243" s="51" t="s">
        <v>109</v>
      </c>
      <c r="AP243" s="51" t="s">
        <v>110</v>
      </c>
      <c r="AQ243" s="51">
        <f t="shared" si="57"/>
        <v>0</v>
      </c>
      <c r="AR243" s="52" t="str">
        <f t="shared" si="58"/>
        <v/>
      </c>
      <c r="AS243" s="51" t="s">
        <v>12516</v>
      </c>
      <c r="AT243" s="51" t="s">
        <v>111</v>
      </c>
      <c r="AU243" s="51" t="s">
        <v>112</v>
      </c>
      <c r="AV243" s="51" t="s">
        <v>113</v>
      </c>
      <c r="AW243" s="51" t="s">
        <v>114</v>
      </c>
      <c r="AX243" s="53" t="s">
        <v>115</v>
      </c>
      <c r="AY243" s="54" t="s">
        <v>1424</v>
      </c>
      <c r="AZ243" s="54" t="s">
        <v>1424</v>
      </c>
      <c r="BA243" s="67" t="str">
        <f>BA237*10</f>
        <v>#VALUE!</v>
      </c>
      <c r="BB243" s="67">
        <v>100.0</v>
      </c>
      <c r="BC243" s="67">
        <v>100.0</v>
      </c>
      <c r="BD243" s="1689">
        <v>0.16</v>
      </c>
      <c r="BE243" s="254"/>
      <c r="BF243" s="255"/>
      <c r="BG243" s="256"/>
      <c r="BH243" s="51" t="str">
        <f t="shared" si="60"/>
        <v>#VALUE!</v>
      </c>
      <c r="BI243" s="1686"/>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12839</v>
      </c>
      <c r="C244" s="77"/>
      <c r="D244" s="34"/>
      <c r="E244" s="35" t="s">
        <v>12840</v>
      </c>
      <c r="F244" s="146" t="s">
        <v>12841</v>
      </c>
      <c r="G244" s="164" t="s">
        <v>12842</v>
      </c>
      <c r="H244" s="38"/>
      <c r="I244" s="59"/>
      <c r="J244" s="1375"/>
      <c r="K244" s="26" t="s">
        <v>12843</v>
      </c>
      <c r="L244" s="41" t="s">
        <v>88</v>
      </c>
      <c r="M244" s="41" t="s">
        <v>88</v>
      </c>
      <c r="N244" s="42" t="s">
        <v>89</v>
      </c>
      <c r="O244" s="1703">
        <v>12000.0</v>
      </c>
      <c r="P244" s="43">
        <v>450.0</v>
      </c>
      <c r="Q244" s="43">
        <v>450.0</v>
      </c>
      <c r="R244" s="43">
        <v>1450.0</v>
      </c>
      <c r="S244" s="78" t="s">
        <v>12844</v>
      </c>
      <c r="T244" s="78" t="s">
        <v>4006</v>
      </c>
      <c r="U244" s="43" t="s">
        <v>4413</v>
      </c>
      <c r="V244" s="43" t="s">
        <v>927</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798</v>
      </c>
      <c r="AM244" s="51" t="s">
        <v>107</v>
      </c>
      <c r="AN244" s="51" t="s">
        <v>108</v>
      </c>
      <c r="AO244" s="51" t="s">
        <v>109</v>
      </c>
      <c r="AP244" s="51" t="s">
        <v>110</v>
      </c>
      <c r="AQ244" s="51">
        <f t="shared" si="57"/>
        <v>0</v>
      </c>
      <c r="AR244" s="52" t="str">
        <f t="shared" si="58"/>
        <v/>
      </c>
      <c r="AS244" s="51" t="s">
        <v>12516</v>
      </c>
      <c r="AT244" s="51" t="s">
        <v>111</v>
      </c>
      <c r="AU244" s="51" t="s">
        <v>112</v>
      </c>
      <c r="AV244" s="51" t="s">
        <v>113</v>
      </c>
      <c r="AW244" s="51" t="s">
        <v>114</v>
      </c>
      <c r="AX244" s="53" t="s">
        <v>115</v>
      </c>
      <c r="AY244" s="54" t="s">
        <v>1424</v>
      </c>
      <c r="AZ244" s="54" t="s">
        <v>1424</v>
      </c>
      <c r="BA244" s="67" t="str">
        <f>BA237*20</f>
        <v>#VALUE!</v>
      </c>
      <c r="BB244" s="67">
        <v>100.0</v>
      </c>
      <c r="BC244" s="67">
        <v>100.0</v>
      </c>
      <c r="BD244" s="1689">
        <v>0.16</v>
      </c>
      <c r="BE244" s="254"/>
      <c r="BF244" s="255"/>
      <c r="BG244" s="256"/>
      <c r="BH244" s="51" t="str">
        <f t="shared" si="60"/>
        <v>#VALUE!</v>
      </c>
      <c r="BI244" s="1686"/>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12743</v>
      </c>
      <c r="BU244" s="74"/>
      <c r="BV244" s="68"/>
      <c r="BW244" s="68"/>
      <c r="BX244" s="69"/>
      <c r="BY244" s="71"/>
      <c r="BZ244" s="75"/>
      <c r="CA244" s="68"/>
      <c r="CB244" s="68"/>
      <c r="CC244" s="68"/>
    </row>
    <row r="245" ht="30.0" customHeight="1">
      <c r="A245" s="81"/>
      <c r="B245" s="102" t="s">
        <v>12845</v>
      </c>
      <c r="C245" s="77" t="s">
        <v>1418</v>
      </c>
      <c r="D245" s="34">
        <f>IF(C245="",50,0)</f>
        <v>0</v>
      </c>
      <c r="E245" s="35" t="s">
        <v>12846</v>
      </c>
      <c r="F245" s="146" t="s">
        <v>12847</v>
      </c>
      <c r="G245" s="164" t="s">
        <v>12848</v>
      </c>
      <c r="H245" s="38"/>
      <c r="I245" s="59">
        <v>0.35</v>
      </c>
      <c r="J245" s="1375">
        <f>ROUND(H245*(1-I245),0)</f>
        <v>0</v>
      </c>
      <c r="K245" s="26" t="s">
        <v>12849</v>
      </c>
      <c r="L245" s="41" t="s">
        <v>88</v>
      </c>
      <c r="M245" s="41" t="s">
        <v>88</v>
      </c>
      <c r="N245" s="42" t="s">
        <v>592</v>
      </c>
      <c r="O245" s="1703">
        <v>12000.0</v>
      </c>
      <c r="P245" s="43">
        <v>450.0</v>
      </c>
      <c r="Q245" s="43">
        <v>450.0</v>
      </c>
      <c r="R245" s="43">
        <v>1450.0</v>
      </c>
      <c r="S245" s="78" t="s">
        <v>12850</v>
      </c>
      <c r="T245" s="78" t="s">
        <v>4106</v>
      </c>
      <c r="U245" s="43" t="s">
        <v>12851</v>
      </c>
      <c r="V245" s="43" t="s">
        <v>2340</v>
      </c>
      <c r="W245" s="43" t="s">
        <v>597</v>
      </c>
      <c r="X245" s="238">
        <v>270.0</v>
      </c>
      <c r="Y245" s="45">
        <v>20.0</v>
      </c>
      <c r="Z245" s="45">
        <v>1.45</v>
      </c>
      <c r="AA245" s="238" t="s">
        <v>598</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798</v>
      </c>
      <c r="AM245" s="51" t="s">
        <v>107</v>
      </c>
      <c r="AN245" s="51" t="s">
        <v>108</v>
      </c>
      <c r="AO245" s="51" t="s">
        <v>109</v>
      </c>
      <c r="AP245" s="51" t="s">
        <v>110</v>
      </c>
      <c r="AQ245" s="51">
        <f t="shared" si="57"/>
        <v>0</v>
      </c>
      <c r="AR245" s="52">
        <f t="shared" si="58"/>
        <v>0.35</v>
      </c>
      <c r="AS245" s="51" t="s">
        <v>12516</v>
      </c>
      <c r="AT245" s="51" t="s">
        <v>111</v>
      </c>
      <c r="AU245" s="51" t="s">
        <v>112</v>
      </c>
      <c r="AV245" s="51" t="s">
        <v>113</v>
      </c>
      <c r="AW245" s="51" t="s">
        <v>798</v>
      </c>
      <c r="AX245" s="53" t="s">
        <v>115</v>
      </c>
      <c r="AY245" s="54" t="s">
        <v>1424</v>
      </c>
      <c r="AZ245" s="54" t="s">
        <v>1424</v>
      </c>
      <c r="BA245" s="67">
        <f>'ТКАНИ'!BC471*20</f>
        <v>11640</v>
      </c>
      <c r="BB245" s="67">
        <v>100.0</v>
      </c>
      <c r="BC245" s="67">
        <v>100.0</v>
      </c>
      <c r="BD245" s="1689">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12743</v>
      </c>
      <c r="BU245" s="74"/>
      <c r="BV245" s="74"/>
      <c r="BW245" s="74"/>
      <c r="BX245" s="69"/>
      <c r="BY245" s="71"/>
      <c r="BZ245" s="75"/>
      <c r="CA245" s="68"/>
      <c r="CB245" s="68"/>
      <c r="CC245" s="68"/>
    </row>
    <row r="246" ht="30.0" customHeight="1">
      <c r="A246" s="218"/>
      <c r="B246" s="102" t="s">
        <v>12852</v>
      </c>
      <c r="C246" s="77"/>
      <c r="D246" s="34"/>
      <c r="E246" s="35" t="s">
        <v>12853</v>
      </c>
      <c r="F246" s="146" t="s">
        <v>12854</v>
      </c>
      <c r="G246" s="164" t="s">
        <v>12855</v>
      </c>
      <c r="H246" s="38"/>
      <c r="I246" s="59">
        <v>0.35</v>
      </c>
      <c r="J246" s="1375"/>
      <c r="K246" s="26" t="s">
        <v>12856</v>
      </c>
      <c r="L246" s="41" t="s">
        <v>88</v>
      </c>
      <c r="M246" s="41" t="s">
        <v>88</v>
      </c>
      <c r="N246" s="42" t="s">
        <v>592</v>
      </c>
      <c r="O246" s="1703">
        <v>12000.0</v>
      </c>
      <c r="P246" s="43">
        <v>450.0</v>
      </c>
      <c r="Q246" s="43">
        <v>450.0</v>
      </c>
      <c r="R246" s="43">
        <v>1450.0</v>
      </c>
      <c r="S246" s="48" t="s">
        <v>12857</v>
      </c>
      <c r="T246" s="44" t="s">
        <v>4193</v>
      </c>
      <c r="U246" s="43" t="s">
        <v>12858</v>
      </c>
      <c r="V246" s="43" t="s">
        <v>1952</v>
      </c>
      <c r="W246" s="43" t="s">
        <v>597</v>
      </c>
      <c r="X246" s="238">
        <v>270.0</v>
      </c>
      <c r="Y246" s="45">
        <v>20.0</v>
      </c>
      <c r="Z246" s="45">
        <v>1.45</v>
      </c>
      <c r="AA246" s="238" t="s">
        <v>598</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798</v>
      </c>
      <c r="AM246" s="51" t="s">
        <v>107</v>
      </c>
      <c r="AN246" s="51" t="s">
        <v>108</v>
      </c>
      <c r="AO246" s="51" t="s">
        <v>109</v>
      </c>
      <c r="AP246" s="51" t="s">
        <v>110</v>
      </c>
      <c r="AQ246" s="51">
        <f t="shared" si="57"/>
        <v>0</v>
      </c>
      <c r="AR246" s="52">
        <f t="shared" si="58"/>
        <v>0.35</v>
      </c>
      <c r="AS246" s="51" t="s">
        <v>12516</v>
      </c>
      <c r="AT246" s="51" t="s">
        <v>111</v>
      </c>
      <c r="AU246" s="51" t="s">
        <v>112</v>
      </c>
      <c r="AV246" s="51" t="s">
        <v>113</v>
      </c>
      <c r="AW246" s="51" t="s">
        <v>114</v>
      </c>
      <c r="AX246" s="53" t="s">
        <v>115</v>
      </c>
      <c r="AY246" s="54" t="s">
        <v>1424</v>
      </c>
      <c r="AZ246" s="54" t="s">
        <v>1424</v>
      </c>
      <c r="BA246" s="1713">
        <f>'ТКАНИ'!BC483*20</f>
        <v>8400</v>
      </c>
      <c r="BB246" s="1713">
        <v>100.0</v>
      </c>
      <c r="BC246" s="1713">
        <v>100.0</v>
      </c>
      <c r="BD246" s="1686">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12743</v>
      </c>
      <c r="BU246" s="74"/>
      <c r="BV246" s="68"/>
      <c r="BW246" s="68"/>
      <c r="BX246" s="69"/>
      <c r="BY246" s="71"/>
      <c r="BZ246" s="75"/>
      <c r="CA246" s="68"/>
      <c r="CB246" s="68"/>
      <c r="CC246" s="68"/>
    </row>
    <row r="247" ht="30.0" customHeight="1">
      <c r="A247" s="199"/>
      <c r="B247" s="102" t="s">
        <v>12859</v>
      </c>
      <c r="C247" s="103" t="s">
        <v>4511</v>
      </c>
      <c r="D247" s="104">
        <f t="shared" ref="D247:D261" si="73">IF(C247="",50,0)</f>
        <v>0</v>
      </c>
      <c r="E247" s="35" t="s">
        <v>12860</v>
      </c>
      <c r="F247" s="266" t="s">
        <v>12861</v>
      </c>
      <c r="G247" s="164" t="s">
        <v>12862</v>
      </c>
      <c r="H247" s="38"/>
      <c r="I247" s="59"/>
      <c r="J247" s="1375"/>
      <c r="K247" s="26" t="s">
        <v>12863</v>
      </c>
      <c r="L247" s="26" t="s">
        <v>4458</v>
      </c>
      <c r="M247" s="26" t="s">
        <v>4458</v>
      </c>
      <c r="N247" s="42" t="s">
        <v>592</v>
      </c>
      <c r="O247" s="1703">
        <v>12000.0</v>
      </c>
      <c r="P247" s="43">
        <v>450.0</v>
      </c>
      <c r="Q247" s="43">
        <v>450.0</v>
      </c>
      <c r="R247" s="43">
        <v>1450.0</v>
      </c>
      <c r="S247" s="78" t="s">
        <v>4516</v>
      </c>
      <c r="T247" s="78" t="s">
        <v>4421</v>
      </c>
      <c r="U247" s="43" t="s">
        <v>4422</v>
      </c>
      <c r="V247" s="43" t="s">
        <v>4423</v>
      </c>
      <c r="W247" s="43" t="s">
        <v>597</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798</v>
      </c>
      <c r="AM247" s="51" t="s">
        <v>107</v>
      </c>
      <c r="AN247" s="51" t="s">
        <v>108</v>
      </c>
      <c r="AO247" s="51" t="s">
        <v>109</v>
      </c>
      <c r="AP247" s="51" t="s">
        <v>110</v>
      </c>
      <c r="AQ247" s="51">
        <f t="shared" si="57"/>
        <v>0</v>
      </c>
      <c r="AR247" s="52" t="str">
        <f t="shared" si="58"/>
        <v/>
      </c>
      <c r="AS247" s="51" t="s">
        <v>12516</v>
      </c>
      <c r="AT247" s="51" t="s">
        <v>111</v>
      </c>
      <c r="AU247" s="51" t="s">
        <v>112</v>
      </c>
      <c r="AV247" s="51" t="s">
        <v>113</v>
      </c>
      <c r="AW247" s="51" t="s">
        <v>798</v>
      </c>
      <c r="AX247" s="53" t="s">
        <v>115</v>
      </c>
      <c r="AY247" s="54" t="s">
        <v>1424</v>
      </c>
      <c r="AZ247" s="54" t="s">
        <v>1424</v>
      </c>
      <c r="BA247" s="1713">
        <f>'ТКАНИ'!BC509*20</f>
        <v>8760</v>
      </c>
      <c r="BB247" s="1713">
        <v>100.0</v>
      </c>
      <c r="BC247" s="1713">
        <v>100.0</v>
      </c>
      <c r="BD247" s="1686">
        <v>0.16</v>
      </c>
      <c r="BE247" s="267"/>
      <c r="BF247" s="165"/>
      <c r="BG247" s="267"/>
      <c r="BH247" s="51" t="str">
        <f t="shared" si="60"/>
        <v>#VALUE!</v>
      </c>
      <c r="BI247" s="1727"/>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12743</v>
      </c>
      <c r="BU247" s="74"/>
      <c r="BV247" s="68"/>
      <c r="BW247" s="68"/>
      <c r="BX247" s="69"/>
      <c r="BY247" s="71"/>
      <c r="BZ247" s="75"/>
      <c r="CA247" s="68"/>
      <c r="CB247" s="68"/>
      <c r="CC247" s="68"/>
    </row>
    <row r="248" ht="30.0" customHeight="1">
      <c r="A248" s="199"/>
      <c r="B248" s="102" t="s">
        <v>12864</v>
      </c>
      <c r="C248" s="103" t="s">
        <v>4511</v>
      </c>
      <c r="D248" s="34">
        <f t="shared" si="73"/>
        <v>0</v>
      </c>
      <c r="E248" s="35" t="s">
        <v>12865</v>
      </c>
      <c r="F248" s="146" t="s">
        <v>12866</v>
      </c>
      <c r="G248" s="164" t="s">
        <v>12867</v>
      </c>
      <c r="H248" s="38"/>
      <c r="I248" s="59"/>
      <c r="J248" s="1375"/>
      <c r="K248" s="26" t="s">
        <v>12868</v>
      </c>
      <c r="L248" s="26" t="s">
        <v>4458</v>
      </c>
      <c r="M248" s="26" t="s">
        <v>4458</v>
      </c>
      <c r="N248" s="42" t="s">
        <v>592</v>
      </c>
      <c r="O248" s="1703">
        <v>12000.0</v>
      </c>
      <c r="P248" s="43">
        <v>450.0</v>
      </c>
      <c r="Q248" s="43">
        <v>450.0</v>
      </c>
      <c r="R248" s="43">
        <v>1450.0</v>
      </c>
      <c r="S248" s="78" t="s">
        <v>12869</v>
      </c>
      <c r="T248" s="78" t="s">
        <v>4523</v>
      </c>
      <c r="U248" s="43" t="s">
        <v>12870</v>
      </c>
      <c r="V248" s="43" t="s">
        <v>2282</v>
      </c>
      <c r="W248" s="43" t="s">
        <v>597</v>
      </c>
      <c r="X248" s="238">
        <v>270.0</v>
      </c>
      <c r="Y248" s="45">
        <v>20.0</v>
      </c>
      <c r="Z248" s="45">
        <v>1.5</v>
      </c>
      <c r="AA248" s="238" t="s">
        <v>598</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798</v>
      </c>
      <c r="AM248" s="51" t="s">
        <v>107</v>
      </c>
      <c r="AN248" s="51" t="s">
        <v>108</v>
      </c>
      <c r="AO248" s="51" t="s">
        <v>109</v>
      </c>
      <c r="AP248" s="51" t="s">
        <v>110</v>
      </c>
      <c r="AQ248" s="51">
        <f t="shared" si="57"/>
        <v>0</v>
      </c>
      <c r="AR248" s="52" t="str">
        <f t="shared" si="58"/>
        <v/>
      </c>
      <c r="AS248" s="51" t="s">
        <v>12516</v>
      </c>
      <c r="AT248" s="51" t="s">
        <v>111</v>
      </c>
      <c r="AU248" s="51" t="s">
        <v>112</v>
      </c>
      <c r="AV248" s="51" t="s">
        <v>113</v>
      </c>
      <c r="AW248" s="51" t="s">
        <v>114</v>
      </c>
      <c r="AX248" s="53" t="s">
        <v>115</v>
      </c>
      <c r="AY248" s="54" t="s">
        <v>1424</v>
      </c>
      <c r="AZ248" s="54" t="s">
        <v>1424</v>
      </c>
      <c r="BA248" s="1728">
        <f>'ТКАНИ'!BC521*20</f>
        <v>7560</v>
      </c>
      <c r="BB248" s="1729">
        <v>100.0</v>
      </c>
      <c r="BC248" s="1729">
        <v>100.0</v>
      </c>
      <c r="BD248" s="1686">
        <v>0.16</v>
      </c>
      <c r="BE248" s="156"/>
      <c r="BF248" s="157"/>
      <c r="BG248" s="158"/>
      <c r="BH248" s="51" t="str">
        <f t="shared" si="60"/>
        <v>#VALUE!</v>
      </c>
      <c r="BI248" s="1686"/>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12871</v>
      </c>
      <c r="C249" s="103" t="s">
        <v>4511</v>
      </c>
      <c r="D249" s="34">
        <f t="shared" si="73"/>
        <v>0</v>
      </c>
      <c r="E249" s="35" t="s">
        <v>12872</v>
      </c>
      <c r="F249" s="146" t="s">
        <v>12873</v>
      </c>
      <c r="G249" s="164" t="s">
        <v>12874</v>
      </c>
      <c r="H249" s="38"/>
      <c r="I249" s="59"/>
      <c r="J249" s="1375"/>
      <c r="K249" s="67" t="s">
        <v>12875</v>
      </c>
      <c r="L249" s="26" t="s">
        <v>4623</v>
      </c>
      <c r="M249" s="26" t="s">
        <v>4643</v>
      </c>
      <c r="N249" s="272" t="s">
        <v>4624</v>
      </c>
      <c r="O249" s="1703">
        <v>12000.0</v>
      </c>
      <c r="P249" s="43">
        <v>450.0</v>
      </c>
      <c r="Q249" s="43">
        <v>450.0</v>
      </c>
      <c r="R249" s="43">
        <v>1450.0</v>
      </c>
      <c r="S249" s="78" t="s">
        <v>12876</v>
      </c>
      <c r="T249" s="78" t="s">
        <v>4626</v>
      </c>
      <c r="U249" s="43" t="s">
        <v>4627</v>
      </c>
      <c r="V249" s="273" t="s">
        <v>927</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798</v>
      </c>
      <c r="AM249" s="51" t="s">
        <v>107</v>
      </c>
      <c r="AN249" s="51" t="s">
        <v>108</v>
      </c>
      <c r="AO249" s="51" t="s">
        <v>109</v>
      </c>
      <c r="AP249" s="51" t="s">
        <v>110</v>
      </c>
      <c r="AQ249" s="51">
        <f t="shared" si="57"/>
        <v>0</v>
      </c>
      <c r="AR249" s="52" t="str">
        <f t="shared" si="58"/>
        <v/>
      </c>
      <c r="AS249" s="51" t="s">
        <v>12516</v>
      </c>
      <c r="AT249" s="51" t="s">
        <v>111</v>
      </c>
      <c r="AU249" s="51" t="s">
        <v>112</v>
      </c>
      <c r="AV249" s="51" t="s">
        <v>113</v>
      </c>
      <c r="AW249" s="51" t="s">
        <v>798</v>
      </c>
      <c r="AX249" s="53" t="s">
        <v>115</v>
      </c>
      <c r="AY249" s="54" t="s">
        <v>1424</v>
      </c>
      <c r="AZ249" s="54" t="s">
        <v>1424</v>
      </c>
      <c r="BA249" s="1728" t="str">
        <f>#REF!*20</f>
        <v>#REF!</v>
      </c>
      <c r="BB249" s="1729">
        <v>100.0</v>
      </c>
      <c r="BC249" s="1729">
        <v>100.0</v>
      </c>
      <c r="BD249" s="1686">
        <v>0.16</v>
      </c>
      <c r="BE249" s="156"/>
      <c r="BF249" s="157"/>
      <c r="BG249" s="158"/>
      <c r="BH249" s="51" t="str">
        <f t="shared" si="60"/>
        <v>#VALUE!</v>
      </c>
      <c r="BI249" s="1686"/>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12743</v>
      </c>
      <c r="BU249" s="74"/>
      <c r="BV249" s="68"/>
      <c r="BW249" s="68"/>
      <c r="BX249" s="69"/>
      <c r="BY249" s="71"/>
      <c r="BZ249" s="75"/>
      <c r="CA249" s="68"/>
      <c r="CB249" s="68"/>
      <c r="CC249" s="68"/>
    </row>
    <row r="250" ht="30.0" customHeight="1">
      <c r="A250" s="101"/>
      <c r="B250" s="102" t="s">
        <v>12877</v>
      </c>
      <c r="C250" s="103" t="s">
        <v>4511</v>
      </c>
      <c r="D250" s="104">
        <f t="shared" si="73"/>
        <v>0</v>
      </c>
      <c r="E250" s="105" t="s">
        <v>12878</v>
      </c>
      <c r="F250" s="276" t="s">
        <v>12879</v>
      </c>
      <c r="G250" s="1730" t="s">
        <v>12880</v>
      </c>
      <c r="H250" s="38"/>
      <c r="I250" s="59"/>
      <c r="J250" s="1375"/>
      <c r="K250" s="26" t="s">
        <v>12881</v>
      </c>
      <c r="L250" s="26" t="s">
        <v>4458</v>
      </c>
      <c r="M250" s="26" t="s">
        <v>4458</v>
      </c>
      <c r="N250" s="42" t="s">
        <v>592</v>
      </c>
      <c r="O250" s="1703">
        <v>12000.0</v>
      </c>
      <c r="P250" s="43">
        <v>450.0</v>
      </c>
      <c r="Q250" s="43">
        <v>450.0</v>
      </c>
      <c r="R250" s="43">
        <v>1450.0</v>
      </c>
      <c r="S250" s="78" t="s">
        <v>12882</v>
      </c>
      <c r="T250" s="78" t="s">
        <v>4714</v>
      </c>
      <c r="U250" s="43" t="s">
        <v>12883</v>
      </c>
      <c r="V250" s="43" t="s">
        <v>4716</v>
      </c>
      <c r="W250" s="43" t="s">
        <v>597</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798</v>
      </c>
      <c r="AM250" s="51" t="s">
        <v>107</v>
      </c>
      <c r="AN250" s="51" t="s">
        <v>108</v>
      </c>
      <c r="AO250" s="51" t="s">
        <v>109</v>
      </c>
      <c r="AP250" s="51" t="s">
        <v>110</v>
      </c>
      <c r="AQ250" s="51">
        <f t="shared" si="57"/>
        <v>0</v>
      </c>
      <c r="AR250" s="52" t="str">
        <f t="shared" si="58"/>
        <v/>
      </c>
      <c r="AS250" s="51" t="s">
        <v>12516</v>
      </c>
      <c r="AT250" s="51" t="s">
        <v>111</v>
      </c>
      <c r="AU250" s="51" t="s">
        <v>112</v>
      </c>
      <c r="AV250" s="51" t="s">
        <v>113</v>
      </c>
      <c r="AW250" s="51" t="s">
        <v>798</v>
      </c>
      <c r="AX250" s="53" t="s">
        <v>159</v>
      </c>
      <c r="AY250" s="54" t="s">
        <v>1424</v>
      </c>
      <c r="AZ250" s="54" t="s">
        <v>1424</v>
      </c>
      <c r="BA250" s="1728">
        <f>'ТКАНИ'!BC545*20</f>
        <v>8160</v>
      </c>
      <c r="BB250" s="1729">
        <v>100.0</v>
      </c>
      <c r="BC250" s="1729">
        <v>100.0</v>
      </c>
      <c r="BD250" s="1686">
        <v>0.16</v>
      </c>
      <c r="BE250" s="1731"/>
      <c r="BF250" s="1732"/>
      <c r="BG250" s="1733"/>
      <c r="BH250" s="51" t="str">
        <f t="shared" si="60"/>
        <v>#VALUE!</v>
      </c>
      <c r="BI250" s="1727"/>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12694</v>
      </c>
      <c r="BU250" s="74"/>
      <c r="BV250" s="68"/>
      <c r="BW250" s="68"/>
      <c r="BX250" s="69"/>
      <c r="BY250" s="71"/>
      <c r="BZ250" s="75"/>
      <c r="CA250" s="68"/>
      <c r="CB250" s="68"/>
      <c r="CC250" s="68"/>
    </row>
    <row r="251" ht="30.0" customHeight="1">
      <c r="A251" s="1734"/>
      <c r="B251" s="102" t="s">
        <v>12884</v>
      </c>
      <c r="C251" s="103" t="s">
        <v>4511</v>
      </c>
      <c r="D251" s="34">
        <f t="shared" si="73"/>
        <v>0</v>
      </c>
      <c r="E251" s="35" t="s">
        <v>12885</v>
      </c>
      <c r="F251" s="146" t="s">
        <v>12886</v>
      </c>
      <c r="G251" s="318" t="s">
        <v>12887</v>
      </c>
      <c r="H251" s="38"/>
      <c r="I251" s="59"/>
      <c r="J251" s="1375"/>
      <c r="K251" s="26" t="s">
        <v>12888</v>
      </c>
      <c r="L251" s="26" t="s">
        <v>4458</v>
      </c>
      <c r="M251" s="26" t="s">
        <v>4458</v>
      </c>
      <c r="N251" s="42" t="s">
        <v>89</v>
      </c>
      <c r="O251" s="1703">
        <v>6000.0</v>
      </c>
      <c r="P251" s="1703">
        <v>300.0</v>
      </c>
      <c r="Q251" s="1703">
        <v>300.0</v>
      </c>
      <c r="R251" s="1703">
        <v>1500.0</v>
      </c>
      <c r="S251" s="78" t="s">
        <v>12889</v>
      </c>
      <c r="T251" s="78" t="s">
        <v>4814</v>
      </c>
      <c r="U251" s="43" t="s">
        <v>12890</v>
      </c>
      <c r="V251" s="43" t="s">
        <v>2253</v>
      </c>
      <c r="W251" s="43" t="s">
        <v>498</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798</v>
      </c>
      <c r="AM251" s="51" t="s">
        <v>107</v>
      </c>
      <c r="AN251" s="51" t="s">
        <v>108</v>
      </c>
      <c r="AO251" s="51" t="s">
        <v>109</v>
      </c>
      <c r="AP251" s="51" t="s">
        <v>110</v>
      </c>
      <c r="AQ251" s="51">
        <f t="shared" si="57"/>
        <v>0</v>
      </c>
      <c r="AR251" s="52" t="str">
        <f t="shared" si="58"/>
        <v/>
      </c>
      <c r="AS251" s="51" t="s">
        <v>12516</v>
      </c>
      <c r="AT251" s="51" t="s">
        <v>111</v>
      </c>
      <c r="AU251" s="51" t="s">
        <v>112</v>
      </c>
      <c r="AV251" s="51" t="s">
        <v>113</v>
      </c>
      <c r="AW251" s="51" t="s">
        <v>798</v>
      </c>
      <c r="AX251" s="53" t="s">
        <v>115</v>
      </c>
      <c r="AY251" s="54" t="s">
        <v>1424</v>
      </c>
      <c r="AZ251" s="54" t="s">
        <v>1424</v>
      </c>
      <c r="BA251" s="1735"/>
      <c r="BB251" s="1736"/>
      <c r="BC251" s="1736"/>
      <c r="BD251" s="1686"/>
      <c r="BE251" s="156"/>
      <c r="BF251" s="157"/>
      <c r="BG251" s="158"/>
      <c r="BH251" s="51" t="str">
        <f t="shared" si="60"/>
        <v>#VALUE!</v>
      </c>
      <c r="BI251" s="1686"/>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4"/>
      <c r="B252" s="102" t="s">
        <v>12891</v>
      </c>
      <c r="C252" s="103" t="s">
        <v>4511</v>
      </c>
      <c r="D252" s="34">
        <f t="shared" si="73"/>
        <v>0</v>
      </c>
      <c r="E252" s="35" t="s">
        <v>12892</v>
      </c>
      <c r="F252" s="146" t="s">
        <v>12893</v>
      </c>
      <c r="G252" s="164" t="s">
        <v>12894</v>
      </c>
      <c r="H252" s="38"/>
      <c r="I252" s="59"/>
      <c r="J252" s="1375"/>
      <c r="K252" s="26" t="s">
        <v>12819</v>
      </c>
      <c r="L252" s="26" t="s">
        <v>4458</v>
      </c>
      <c r="M252" s="26" t="s">
        <v>4458</v>
      </c>
      <c r="N252" s="42" t="s">
        <v>89</v>
      </c>
      <c r="O252" s="1703">
        <v>12000.0</v>
      </c>
      <c r="P252" s="43">
        <v>450.0</v>
      </c>
      <c r="Q252" s="43">
        <v>450.0</v>
      </c>
      <c r="R252" s="43">
        <v>1450.0</v>
      </c>
      <c r="S252" s="78" t="s">
        <v>12895</v>
      </c>
      <c r="T252" s="78" t="s">
        <v>4814</v>
      </c>
      <c r="U252" s="43" t="s">
        <v>12890</v>
      </c>
      <c r="V252" s="43" t="s">
        <v>2253</v>
      </c>
      <c r="W252" s="43" t="s">
        <v>498</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798</v>
      </c>
      <c r="AM252" s="51" t="s">
        <v>107</v>
      </c>
      <c r="AN252" s="51" t="s">
        <v>108</v>
      </c>
      <c r="AO252" s="51" t="s">
        <v>109</v>
      </c>
      <c r="AP252" s="51" t="s">
        <v>110</v>
      </c>
      <c r="AQ252" s="51">
        <f t="shared" si="57"/>
        <v>0</v>
      </c>
      <c r="AR252" s="52" t="str">
        <f t="shared" si="58"/>
        <v/>
      </c>
      <c r="AS252" s="51" t="s">
        <v>12516</v>
      </c>
      <c r="AT252" s="51" t="s">
        <v>111</v>
      </c>
      <c r="AU252" s="51" t="s">
        <v>112</v>
      </c>
      <c r="AV252" s="51" t="s">
        <v>113</v>
      </c>
      <c r="AW252" s="51" t="s">
        <v>798</v>
      </c>
      <c r="AX252" s="53" t="s">
        <v>115</v>
      </c>
      <c r="AY252" s="54" t="s">
        <v>1424</v>
      </c>
      <c r="AZ252" s="54" t="s">
        <v>1424</v>
      </c>
      <c r="BA252" s="1735"/>
      <c r="BB252" s="1736"/>
      <c r="BC252" s="1736"/>
      <c r="BD252" s="1686"/>
      <c r="BE252" s="156"/>
      <c r="BF252" s="157"/>
      <c r="BG252" s="158"/>
      <c r="BH252" s="51" t="str">
        <f t="shared" si="60"/>
        <v>#VALUE!</v>
      </c>
      <c r="BI252" s="1686"/>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12694</v>
      </c>
      <c r="BU252" s="74"/>
      <c r="BV252" s="68"/>
      <c r="BW252" s="68"/>
      <c r="BX252" s="69"/>
      <c r="BY252" s="71"/>
      <c r="BZ252" s="75"/>
      <c r="CA252" s="68"/>
      <c r="CB252" s="68"/>
      <c r="CC252" s="68"/>
    </row>
    <row r="253" ht="30.0" customHeight="1">
      <c r="A253" s="1716" t="s">
        <v>4900</v>
      </c>
      <c r="B253" s="102" t="s">
        <v>12896</v>
      </c>
      <c r="C253" s="103" t="s">
        <v>4511</v>
      </c>
      <c r="D253" s="34">
        <f t="shared" si="73"/>
        <v>0</v>
      </c>
      <c r="E253" s="35" t="s">
        <v>12897</v>
      </c>
      <c r="F253" s="146" t="s">
        <v>12898</v>
      </c>
      <c r="G253" s="118" t="s">
        <v>12899</v>
      </c>
      <c r="H253" s="38"/>
      <c r="I253" s="59"/>
      <c r="J253" s="1375"/>
      <c r="K253" s="26" t="s">
        <v>12900</v>
      </c>
      <c r="L253" s="26" t="s">
        <v>4458</v>
      </c>
      <c r="M253" s="26" t="s">
        <v>4458</v>
      </c>
      <c r="N253" s="42" t="s">
        <v>89</v>
      </c>
      <c r="O253" s="1703">
        <v>6000.0</v>
      </c>
      <c r="P253" s="1703">
        <v>300.0</v>
      </c>
      <c r="Q253" s="1703">
        <v>300.0</v>
      </c>
      <c r="R253" s="1703">
        <v>1500.0</v>
      </c>
      <c r="S253" s="83" t="s">
        <v>12901</v>
      </c>
      <c r="T253" s="83" t="s">
        <v>4907</v>
      </c>
      <c r="U253" s="51" t="s">
        <v>4908</v>
      </c>
      <c r="V253" s="51" t="s">
        <v>2282</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798</v>
      </c>
      <c r="AM253" s="51" t="s">
        <v>107</v>
      </c>
      <c r="AN253" s="51" t="s">
        <v>108</v>
      </c>
      <c r="AO253" s="51" t="s">
        <v>109</v>
      </c>
      <c r="AP253" s="51" t="s">
        <v>110</v>
      </c>
      <c r="AQ253" s="51">
        <f t="shared" si="57"/>
        <v>0</v>
      </c>
      <c r="AR253" s="52" t="str">
        <f t="shared" si="58"/>
        <v/>
      </c>
      <c r="AS253" s="51" t="s">
        <v>12516</v>
      </c>
      <c r="AT253" s="51" t="s">
        <v>111</v>
      </c>
      <c r="AU253" s="51" t="s">
        <v>112</v>
      </c>
      <c r="AV253" s="51" t="s">
        <v>113</v>
      </c>
      <c r="AW253" s="51" t="s">
        <v>114</v>
      </c>
      <c r="AX253" s="53" t="s">
        <v>115</v>
      </c>
      <c r="AY253" s="54" t="s">
        <v>1424</v>
      </c>
      <c r="AZ253" s="54" t="s">
        <v>1424</v>
      </c>
      <c r="BA253" s="1735"/>
      <c r="BB253" s="1736"/>
      <c r="BC253" s="1736"/>
      <c r="BD253" s="1686"/>
      <c r="BE253" s="156"/>
      <c r="BF253" s="157"/>
      <c r="BG253" s="158"/>
      <c r="BH253" s="51" t="str">
        <f t="shared" si="60"/>
        <v>#VALUE!</v>
      </c>
      <c r="BI253" s="1686"/>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6" t="s">
        <v>4900</v>
      </c>
      <c r="B254" s="102" t="s">
        <v>12902</v>
      </c>
      <c r="C254" s="103" t="s">
        <v>4511</v>
      </c>
      <c r="D254" s="34">
        <f t="shared" si="73"/>
        <v>0</v>
      </c>
      <c r="E254" s="105" t="s">
        <v>12903</v>
      </c>
      <c r="F254" s="276" t="s">
        <v>12904</v>
      </c>
      <c r="G254" s="278" t="s">
        <v>12905</v>
      </c>
      <c r="H254" s="38">
        <v>40000.0</v>
      </c>
      <c r="I254" s="59">
        <v>0.31</v>
      </c>
      <c r="J254" s="1375">
        <f>ROUND(H254*(1-I254),0)</f>
        <v>27600</v>
      </c>
      <c r="K254" s="26" t="s">
        <v>12906</v>
      </c>
      <c r="L254" s="26" t="s">
        <v>4458</v>
      </c>
      <c r="M254" s="26" t="s">
        <v>4458</v>
      </c>
      <c r="N254" s="42" t="s">
        <v>89</v>
      </c>
      <c r="O254" s="1703">
        <v>12000.0</v>
      </c>
      <c r="P254" s="1703">
        <v>350.0</v>
      </c>
      <c r="Q254" s="1703">
        <v>300.0</v>
      </c>
      <c r="R254" s="1703">
        <v>1500.0</v>
      </c>
      <c r="S254" s="83" t="s">
        <v>12907</v>
      </c>
      <c r="T254" s="83" t="s">
        <v>4907</v>
      </c>
      <c r="U254" s="51" t="s">
        <v>4908</v>
      </c>
      <c r="V254" s="51" t="s">
        <v>2282</v>
      </c>
      <c r="W254" s="51" t="s">
        <v>94</v>
      </c>
      <c r="X254" s="51">
        <v>395.0</v>
      </c>
      <c r="Y254" s="1737">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798</v>
      </c>
      <c r="AM254" s="51" t="s">
        <v>107</v>
      </c>
      <c r="AN254" s="51" t="s">
        <v>108</v>
      </c>
      <c r="AO254" s="51" t="s">
        <v>109</v>
      </c>
      <c r="AP254" s="51" t="s">
        <v>110</v>
      </c>
      <c r="AQ254" s="51">
        <f t="shared" si="57"/>
        <v>29600</v>
      </c>
      <c r="AR254" s="52">
        <f t="shared" si="58"/>
        <v>0.26</v>
      </c>
      <c r="AS254" s="51" t="s">
        <v>12516</v>
      </c>
      <c r="AT254" s="51" t="s">
        <v>111</v>
      </c>
      <c r="AU254" s="51" t="s">
        <v>112</v>
      </c>
      <c r="AV254" s="51" t="s">
        <v>113</v>
      </c>
      <c r="AW254" s="51" t="s">
        <v>798</v>
      </c>
      <c r="AX254" s="53" t="s">
        <v>115</v>
      </c>
      <c r="AY254" s="54">
        <v>1903.0</v>
      </c>
      <c r="AZ254" s="54">
        <v>2742.0</v>
      </c>
      <c r="BA254" s="1713">
        <f>'ТКАНИ'!BC568*20</f>
        <v>12480</v>
      </c>
      <c r="BB254" s="1713">
        <v>100.0</v>
      </c>
      <c r="BC254" s="1713">
        <v>100.0</v>
      </c>
      <c r="BD254" s="1686">
        <v>0.16</v>
      </c>
      <c r="BE254" s="1713">
        <f>J254*BD254</f>
        <v>4416</v>
      </c>
      <c r="BF254" s="1714"/>
      <c r="BG254" s="1738">
        <f>J254-AY254-BA254-BB254-BC254-BE254-BF254</f>
        <v>8601</v>
      </c>
      <c r="BH254" s="62">
        <f t="shared" si="60"/>
        <v>7762</v>
      </c>
      <c r="BI254" s="1456">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3" t="s">
        <v>12585</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12908</v>
      </c>
      <c r="CB254" s="68"/>
      <c r="CC254" s="68"/>
    </row>
    <row r="255" ht="30.0" customHeight="1">
      <c r="A255" s="42" t="s">
        <v>4900</v>
      </c>
      <c r="B255" s="1739" t="s">
        <v>12909</v>
      </c>
      <c r="C255" s="77" t="s">
        <v>4511</v>
      </c>
      <c r="D255" s="34">
        <f t="shared" si="73"/>
        <v>0</v>
      </c>
      <c r="E255" s="105" t="s">
        <v>12910</v>
      </c>
      <c r="F255" s="285" t="s">
        <v>12911</v>
      </c>
      <c r="G255" s="118" t="s">
        <v>12912</v>
      </c>
      <c r="H255" s="38"/>
      <c r="I255" s="59"/>
      <c r="J255" s="1375"/>
      <c r="K255" s="26" t="s">
        <v>12913</v>
      </c>
      <c r="L255" s="26" t="s">
        <v>4458</v>
      </c>
      <c r="M255" s="26" t="s">
        <v>4458</v>
      </c>
      <c r="N255" s="42" t="s">
        <v>4391</v>
      </c>
      <c r="O255" s="1703">
        <v>6000.0</v>
      </c>
      <c r="P255" s="1703">
        <v>300.0</v>
      </c>
      <c r="Q255" s="1703">
        <v>300.0</v>
      </c>
      <c r="R255" s="1703">
        <v>1500.0</v>
      </c>
      <c r="S255" s="286" t="s">
        <v>12914</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798</v>
      </c>
      <c r="AM255" s="51" t="s">
        <v>107</v>
      </c>
      <c r="AN255" s="51" t="s">
        <v>108</v>
      </c>
      <c r="AO255" s="51" t="s">
        <v>109</v>
      </c>
      <c r="AP255" s="51" t="s">
        <v>110</v>
      </c>
      <c r="AQ255" s="51">
        <f t="shared" si="57"/>
        <v>0</v>
      </c>
      <c r="AR255" s="52" t="str">
        <f t="shared" si="58"/>
        <v/>
      </c>
      <c r="AS255" s="51" t="s">
        <v>12516</v>
      </c>
      <c r="AT255" s="51" t="s">
        <v>111</v>
      </c>
      <c r="AU255" s="51" t="s">
        <v>112</v>
      </c>
      <c r="AV255" s="51" t="s">
        <v>113</v>
      </c>
      <c r="AW255" s="51" t="s">
        <v>798</v>
      </c>
      <c r="AX255" s="53" t="s">
        <v>159</v>
      </c>
      <c r="AY255" s="54" t="s">
        <v>1424</v>
      </c>
      <c r="AZ255" s="54" t="s">
        <v>1424</v>
      </c>
      <c r="BA255" s="1735"/>
      <c r="BB255" s="1736"/>
      <c r="BC255" s="1736"/>
      <c r="BD255" s="1686"/>
      <c r="BE255" s="156"/>
      <c r="BF255" s="279"/>
      <c r="BG255" s="158"/>
      <c r="BH255" s="51" t="str">
        <f t="shared" si="60"/>
        <v>#VALUE!</v>
      </c>
      <c r="BI255" s="1686"/>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6" t="s">
        <v>4900</v>
      </c>
      <c r="B256" s="1739" t="s">
        <v>12915</v>
      </c>
      <c r="C256" s="77" t="s">
        <v>4511</v>
      </c>
      <c r="D256" s="34">
        <f t="shared" si="73"/>
        <v>0</v>
      </c>
      <c r="E256" s="105" t="s">
        <v>12916</v>
      </c>
      <c r="F256" s="315" t="s">
        <v>12917</v>
      </c>
      <c r="G256" s="278" t="s">
        <v>12918</v>
      </c>
      <c r="H256" s="38">
        <v>40000.0</v>
      </c>
      <c r="I256" s="59">
        <v>0.3</v>
      </c>
      <c r="J256" s="1375">
        <f t="shared" ref="J256:J261" si="74">ROUND(H256*(1-I256),0)</f>
        <v>28000</v>
      </c>
      <c r="K256" s="26" t="s">
        <v>12919</v>
      </c>
      <c r="L256" s="26" t="s">
        <v>4458</v>
      </c>
      <c r="M256" s="26" t="s">
        <v>4458</v>
      </c>
      <c r="N256" s="42" t="s">
        <v>4391</v>
      </c>
      <c r="O256" s="1703">
        <v>12000.0</v>
      </c>
      <c r="P256" s="1703">
        <v>350.0</v>
      </c>
      <c r="Q256" s="1703">
        <v>300.0</v>
      </c>
      <c r="R256" s="1703">
        <v>1500.0</v>
      </c>
      <c r="S256" s="286" t="s">
        <v>12920</v>
      </c>
      <c r="T256" s="83" t="s">
        <v>4987</v>
      </c>
      <c r="U256" s="51" t="s">
        <v>4394</v>
      </c>
      <c r="V256" s="51" t="s">
        <v>4395</v>
      </c>
      <c r="W256" s="51" t="s">
        <v>94</v>
      </c>
      <c r="X256" s="51">
        <v>405.0</v>
      </c>
      <c r="Y256" s="1737">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798</v>
      </c>
      <c r="AM256" s="51" t="s">
        <v>107</v>
      </c>
      <c r="AN256" s="51" t="s">
        <v>108</v>
      </c>
      <c r="AO256" s="51" t="s">
        <v>109</v>
      </c>
      <c r="AP256" s="51" t="s">
        <v>110</v>
      </c>
      <c r="AQ256" s="51">
        <f t="shared" si="57"/>
        <v>29600</v>
      </c>
      <c r="AR256" s="52">
        <f t="shared" si="58"/>
        <v>0.26</v>
      </c>
      <c r="AS256" s="51" t="s">
        <v>12516</v>
      </c>
      <c r="AT256" s="51" t="s">
        <v>111</v>
      </c>
      <c r="AU256" s="51" t="s">
        <v>112</v>
      </c>
      <c r="AV256" s="51" t="s">
        <v>113</v>
      </c>
      <c r="AW256" s="51" t="s">
        <v>798</v>
      </c>
      <c r="AX256" s="53" t="s">
        <v>159</v>
      </c>
      <c r="AY256" s="54">
        <v>1903.0</v>
      </c>
      <c r="AZ256" s="54">
        <v>2742.0</v>
      </c>
      <c r="BA256" s="1713">
        <f>'ТКАНИ'!BC579*20</f>
        <v>12480</v>
      </c>
      <c r="BB256" s="1713">
        <v>100.0</v>
      </c>
      <c r="BC256" s="1713">
        <v>100.0</v>
      </c>
      <c r="BD256" s="1686">
        <v>0.16</v>
      </c>
      <c r="BE256" s="1713">
        <f t="shared" ref="BE256:BE261" si="75">J256*BD256</f>
        <v>4480</v>
      </c>
      <c r="BF256" s="1714"/>
      <c r="BG256" s="1738">
        <f t="shared" ref="BG256:BG261" si="76">J256-AY256-BA256-BB256-BC256-BE256-BF256</f>
        <v>8937</v>
      </c>
      <c r="BH256" s="62">
        <f t="shared" si="60"/>
        <v>8098</v>
      </c>
      <c r="BI256" s="1456">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3" t="s">
        <v>12585</v>
      </c>
      <c r="BU256" s="288"/>
      <c r="BV256" s="287"/>
      <c r="BW256" s="287"/>
      <c r="BX256" s="289"/>
      <c r="BY256" s="287"/>
      <c r="BZ256" s="287"/>
      <c r="CA256" s="287"/>
      <c r="CB256" s="287"/>
      <c r="CC256" s="287"/>
    </row>
    <row r="257" ht="30.0" customHeight="1">
      <c r="A257" s="1716"/>
      <c r="B257" s="1740" t="s">
        <v>12921</v>
      </c>
      <c r="C257" s="103" t="s">
        <v>4511</v>
      </c>
      <c r="D257" s="34">
        <f t="shared" si="73"/>
        <v>0</v>
      </c>
      <c r="E257" s="105" t="s">
        <v>12922</v>
      </c>
      <c r="F257" s="1741" t="s">
        <v>12923</v>
      </c>
      <c r="G257" s="1730" t="s">
        <v>12924</v>
      </c>
      <c r="H257" s="38"/>
      <c r="I257" s="59">
        <v>0.2</v>
      </c>
      <c r="J257" s="1375">
        <f t="shared" si="74"/>
        <v>0</v>
      </c>
      <c r="K257" s="26" t="s">
        <v>12925</v>
      </c>
      <c r="L257" s="26" t="s">
        <v>4458</v>
      </c>
      <c r="M257" s="26" t="s">
        <v>4458</v>
      </c>
      <c r="N257" s="42" t="s">
        <v>89</v>
      </c>
      <c r="O257" s="1703">
        <v>6000.0</v>
      </c>
      <c r="P257" s="1703">
        <v>300.0</v>
      </c>
      <c r="Q257" s="1703">
        <v>300.0</v>
      </c>
      <c r="R257" s="1703">
        <v>1500.0</v>
      </c>
      <c r="S257" s="286" t="s">
        <v>12926</v>
      </c>
      <c r="T257" s="286" t="s">
        <v>5056</v>
      </c>
      <c r="U257" s="42" t="s">
        <v>4404</v>
      </c>
      <c r="V257" s="42" t="s">
        <v>2262</v>
      </c>
      <c r="W257" s="51" t="s">
        <v>498</v>
      </c>
      <c r="X257" s="43">
        <v>405.0</v>
      </c>
      <c r="Y257" s="1737">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12516</v>
      </c>
      <c r="AT257" s="51" t="s">
        <v>111</v>
      </c>
      <c r="AU257" s="51" t="s">
        <v>112</v>
      </c>
      <c r="AV257" s="51" t="s">
        <v>113</v>
      </c>
      <c r="AW257" s="51" t="s">
        <v>114</v>
      </c>
      <c r="AX257" s="53" t="s">
        <v>159</v>
      </c>
      <c r="AY257" s="54" t="s">
        <v>1424</v>
      </c>
      <c r="AZ257" s="54" t="s">
        <v>1424</v>
      </c>
      <c r="BA257" s="1742"/>
      <c r="BB257" s="1736">
        <v>50.0</v>
      </c>
      <c r="BC257" s="1736">
        <v>80.0</v>
      </c>
      <c r="BD257" s="1686">
        <v>0.16</v>
      </c>
      <c r="BE257" s="156">
        <f t="shared" si="75"/>
        <v>0</v>
      </c>
      <c r="BF257" s="279"/>
      <c r="BG257" s="158" t="str">
        <f t="shared" si="76"/>
        <v>#VALUE!</v>
      </c>
      <c r="BH257" s="51" t="str">
        <f t="shared" si="60"/>
        <v>#VALUE!</v>
      </c>
      <c r="BI257" s="1686"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3" t="s">
        <v>2462</v>
      </c>
      <c r="BU257" s="288"/>
      <c r="BV257" s="287"/>
      <c r="BW257" s="287"/>
      <c r="BX257" s="289"/>
      <c r="BY257" s="287"/>
      <c r="BZ257" s="287"/>
      <c r="CA257" s="287"/>
      <c r="CB257" s="287"/>
      <c r="CC257" s="287"/>
    </row>
    <row r="258" ht="30.0" customHeight="1">
      <c r="A258" s="1716"/>
      <c r="B258" s="1740" t="s">
        <v>12927</v>
      </c>
      <c r="C258" s="232" t="s">
        <v>4511</v>
      </c>
      <c r="D258" s="34">
        <f t="shared" si="73"/>
        <v>0</v>
      </c>
      <c r="E258" s="105" t="s">
        <v>12928</v>
      </c>
      <c r="F258" s="1741" t="s">
        <v>12929</v>
      </c>
      <c r="G258" s="1743" t="s">
        <v>12930</v>
      </c>
      <c r="H258" s="38">
        <v>46000.0</v>
      </c>
      <c r="I258" s="59">
        <v>0.3</v>
      </c>
      <c r="J258" s="1375">
        <f t="shared" si="74"/>
        <v>32200</v>
      </c>
      <c r="K258" s="26" t="s">
        <v>12931</v>
      </c>
      <c r="L258" s="26" t="s">
        <v>4458</v>
      </c>
      <c r="M258" s="26" t="s">
        <v>4458</v>
      </c>
      <c r="N258" s="42" t="s">
        <v>89</v>
      </c>
      <c r="O258" s="1703">
        <v>12000.0</v>
      </c>
      <c r="P258" s="1703">
        <v>350.0</v>
      </c>
      <c r="Q258" s="1703">
        <v>300.0</v>
      </c>
      <c r="R258" s="1703">
        <v>1500.0</v>
      </c>
      <c r="S258" s="286" t="s">
        <v>12932</v>
      </c>
      <c r="T258" s="286" t="s">
        <v>5056</v>
      </c>
      <c r="U258" s="42" t="s">
        <v>4404</v>
      </c>
      <c r="V258" s="42" t="s">
        <v>2262</v>
      </c>
      <c r="W258" s="51" t="s">
        <v>498</v>
      </c>
      <c r="X258" s="43">
        <v>405.0</v>
      </c>
      <c r="Y258" s="1737">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12516</v>
      </c>
      <c r="AT258" s="51" t="s">
        <v>111</v>
      </c>
      <c r="AU258" s="51" t="s">
        <v>112</v>
      </c>
      <c r="AV258" s="51" t="s">
        <v>113</v>
      </c>
      <c r="AW258" s="51" t="s">
        <v>798</v>
      </c>
      <c r="AX258" s="53" t="s">
        <v>159</v>
      </c>
      <c r="AY258" s="54">
        <v>1933.0</v>
      </c>
      <c r="AZ258" s="54">
        <v>2820.0</v>
      </c>
      <c r="BA258" s="1713">
        <f>'ТКАНИ'!BC590*20</f>
        <v>15600</v>
      </c>
      <c r="BB258" s="1713">
        <v>100.0</v>
      </c>
      <c r="BC258" s="1713">
        <v>100.0</v>
      </c>
      <c r="BD258" s="1686">
        <v>0.16</v>
      </c>
      <c r="BE258" s="1713">
        <f t="shared" si="75"/>
        <v>5152</v>
      </c>
      <c r="BF258" s="1714"/>
      <c r="BG258" s="1738">
        <f t="shared" si="76"/>
        <v>9315</v>
      </c>
      <c r="BH258" s="62">
        <f t="shared" si="60"/>
        <v>8428</v>
      </c>
      <c r="BI258" s="1456">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3" t="s">
        <v>12585</v>
      </c>
      <c r="BU258" s="288"/>
      <c r="BV258" s="287"/>
      <c r="BW258" s="287"/>
      <c r="BX258" s="289"/>
      <c r="BY258" s="287"/>
      <c r="BZ258" s="287"/>
      <c r="CA258" s="287"/>
      <c r="CB258" s="287"/>
      <c r="CC258" s="287"/>
    </row>
    <row r="259" ht="30.0" customHeight="1">
      <c r="A259" s="1744" t="s">
        <v>5189</v>
      </c>
      <c r="B259" s="1745" t="s">
        <v>12933</v>
      </c>
      <c r="C259" s="1746" t="s">
        <v>12934</v>
      </c>
      <c r="D259" s="1747">
        <f t="shared" si="73"/>
        <v>0</v>
      </c>
      <c r="E259" s="1748" t="s">
        <v>12935</v>
      </c>
      <c r="F259" s="1749" t="s">
        <v>12936</v>
      </c>
      <c r="G259" s="1750">
        <v>2.039219787554E12</v>
      </c>
      <c r="H259" s="1751">
        <v>580.0</v>
      </c>
      <c r="I259" s="1752">
        <v>0.41</v>
      </c>
      <c r="J259" s="1753">
        <f t="shared" si="74"/>
        <v>342</v>
      </c>
      <c r="K259" s="1751" t="s">
        <v>12937</v>
      </c>
      <c r="L259" s="1754" t="s">
        <v>4458</v>
      </c>
      <c r="M259" s="1754" t="s">
        <v>4458</v>
      </c>
      <c r="N259" s="1744" t="s">
        <v>5125</v>
      </c>
      <c r="O259" s="1755">
        <v>100.0</v>
      </c>
      <c r="P259" s="1755">
        <v>100.0</v>
      </c>
      <c r="Q259" s="1755">
        <v>60.0</v>
      </c>
      <c r="R259" s="1755">
        <v>270.0</v>
      </c>
      <c r="S259" s="1756" t="s">
        <v>12938</v>
      </c>
      <c r="T259" s="1756" t="s">
        <v>5195</v>
      </c>
      <c r="U259" s="42" t="s">
        <v>12939</v>
      </c>
      <c r="V259" s="1744" t="s">
        <v>927</v>
      </c>
      <c r="W259" s="1755" t="s">
        <v>597</v>
      </c>
      <c r="X259" s="1744">
        <v>550.0</v>
      </c>
      <c r="Y259" s="1757" t="s">
        <v>95</v>
      </c>
      <c r="Z259" s="1755" t="s">
        <v>1954</v>
      </c>
      <c r="AA259" s="1744" t="s">
        <v>598</v>
      </c>
      <c r="AB259" s="1755"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5" t="s">
        <v>99</v>
      </c>
      <c r="AE259" s="1756" t="s">
        <v>5196</v>
      </c>
      <c r="AF259" s="1758"/>
      <c r="AG259" s="1755" t="s">
        <v>102</v>
      </c>
      <c r="AH259" s="1755" t="s">
        <v>103</v>
      </c>
      <c r="AI259" s="1754" t="s">
        <v>104</v>
      </c>
      <c r="AJ259" s="1754">
        <v>0.0</v>
      </c>
      <c r="AK259" s="73" t="str">
        <f t="shared" si="68"/>
        <v>https://getfile.dokpub.com/yandex/get/https://disk.yandex.ru/d/a0gwDi525wrd-g/v1.mp4</v>
      </c>
      <c r="AL259" s="1751" t="s">
        <v>106</v>
      </c>
      <c r="AM259" s="1751" t="s">
        <v>107</v>
      </c>
      <c r="AN259" s="1751" t="s">
        <v>108</v>
      </c>
      <c r="AO259" s="1751" t="s">
        <v>109</v>
      </c>
      <c r="AP259" s="1751" t="s">
        <v>110</v>
      </c>
      <c r="AQ259" s="51">
        <f t="shared" si="57"/>
        <v>424</v>
      </c>
      <c r="AR259" s="52">
        <f t="shared" si="58"/>
        <v>0.27</v>
      </c>
      <c r="AS259" s="1751" t="s">
        <v>12516</v>
      </c>
      <c r="AT259" s="1751" t="s">
        <v>111</v>
      </c>
      <c r="AU259" s="1751" t="s">
        <v>112</v>
      </c>
      <c r="AV259" s="1751" t="s">
        <v>113</v>
      </c>
      <c r="AW259" s="1751" t="s">
        <v>114</v>
      </c>
      <c r="AX259" s="53" t="s">
        <v>115</v>
      </c>
      <c r="AY259" s="54">
        <v>80.0</v>
      </c>
      <c r="AZ259" s="54">
        <v>136.0</v>
      </c>
      <c r="BA259" s="130">
        <f>IFERROR(__xludf.DUMMYFUNCTION("IMPORTRANGE(""https://docs.google.com/spreadsheets/d/1K9FdSDDcIaIccULM3XeD8ehMwbjQB3kapl3RppOhYx4/edit?usp=sharing"",""D87"")"),77.0)</f>
        <v>77</v>
      </c>
      <c r="BB259" s="1759">
        <v>10.0</v>
      </c>
      <c r="BC259" s="1759">
        <v>10.0</v>
      </c>
      <c r="BD259" s="1686">
        <v>0.16</v>
      </c>
      <c r="BE259" s="1751">
        <f t="shared" si="75"/>
        <v>54.72</v>
      </c>
      <c r="BF259" s="1758"/>
      <c r="BG259" s="1760">
        <f t="shared" si="76"/>
        <v>110.28</v>
      </c>
      <c r="BH259" s="62">
        <f t="shared" si="60"/>
        <v>54.28</v>
      </c>
      <c r="BI259" s="1752">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1" t="s">
        <v>116</v>
      </c>
      <c r="BU259" s="132"/>
      <c r="BV259" s="130" t="str">
        <f>IFERROR(__xludf.DUMMYFUNCTION("IMPORTRANGE(""https://docs.google.com/spreadsheets/d/1K9FdSDDcIaIccULM3XeD8ehMwbjQB3kapl3RppOhYx4/edit?usp=sharing"",""B87"")"),"К2N30 (Тула)")</f>
        <v>К2N30 (Тула)</v>
      </c>
      <c r="BW259" s="1761"/>
      <c r="BX259" s="1761"/>
      <c r="BY259" s="1761"/>
      <c r="BZ259" s="1761"/>
      <c r="CA259" s="1761"/>
      <c r="CB259" s="1761"/>
      <c r="CC259" s="1761"/>
    </row>
    <row r="260" ht="30.0" customHeight="1">
      <c r="A260" s="1744" t="s">
        <v>5189</v>
      </c>
      <c r="B260" s="1762" t="s">
        <v>12940</v>
      </c>
      <c r="C260" s="1746" t="s">
        <v>12934</v>
      </c>
      <c r="D260" s="1747">
        <f t="shared" si="73"/>
        <v>0</v>
      </c>
      <c r="E260" s="1748" t="s">
        <v>12941</v>
      </c>
      <c r="F260" s="1763" t="s">
        <v>12942</v>
      </c>
      <c r="G260" s="1750">
        <v>2.039219788049E12</v>
      </c>
      <c r="H260" s="1751">
        <v>800.0</v>
      </c>
      <c r="I260" s="1752">
        <v>0.3</v>
      </c>
      <c r="J260" s="1753">
        <f t="shared" si="74"/>
        <v>560</v>
      </c>
      <c r="K260" s="1751" t="s">
        <v>12943</v>
      </c>
      <c r="L260" s="1754" t="s">
        <v>4458</v>
      </c>
      <c r="M260" s="1754" t="s">
        <v>4458</v>
      </c>
      <c r="N260" s="1744" t="s">
        <v>5125</v>
      </c>
      <c r="O260" s="1755">
        <v>165.0</v>
      </c>
      <c r="P260" s="1755">
        <v>140.0</v>
      </c>
      <c r="Q260" s="1755">
        <v>90.0</v>
      </c>
      <c r="R260" s="1755">
        <v>270.0</v>
      </c>
      <c r="S260" s="1756" t="s">
        <v>12944</v>
      </c>
      <c r="T260" s="1756" t="s">
        <v>5195</v>
      </c>
      <c r="U260" s="42" t="s">
        <v>12939</v>
      </c>
      <c r="V260" s="1744" t="s">
        <v>927</v>
      </c>
      <c r="W260" s="1755" t="s">
        <v>597</v>
      </c>
      <c r="X260" s="1744">
        <v>550.0</v>
      </c>
      <c r="Y260" s="1757" t="s">
        <v>95</v>
      </c>
      <c r="Z260" s="1755" t="s">
        <v>1967</v>
      </c>
      <c r="AA260" s="1744" t="s">
        <v>598</v>
      </c>
      <c r="AB260" s="1755"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5" t="s">
        <v>99</v>
      </c>
      <c r="AE260" s="1756" t="s">
        <v>5196</v>
      </c>
      <c r="AF260" s="1758"/>
      <c r="AG260" s="1755" t="s">
        <v>102</v>
      </c>
      <c r="AH260" s="1755" t="s">
        <v>103</v>
      </c>
      <c r="AI260" s="1754" t="s">
        <v>104</v>
      </c>
      <c r="AJ260" s="1754">
        <v>0.0</v>
      </c>
      <c r="AK260" s="73" t="str">
        <f t="shared" si="68"/>
        <v>https://getfile.dokpub.com/yandex/get/https://disk.yandex.ru/d/a0gwDi525wrd-g/v1.mp4</v>
      </c>
      <c r="AL260" s="1751" t="s">
        <v>106</v>
      </c>
      <c r="AM260" s="1751" t="s">
        <v>107</v>
      </c>
      <c r="AN260" s="1751" t="s">
        <v>108</v>
      </c>
      <c r="AO260" s="1751" t="s">
        <v>109</v>
      </c>
      <c r="AP260" s="1751" t="s">
        <v>110</v>
      </c>
      <c r="AQ260" s="51">
        <f t="shared" si="57"/>
        <v>560</v>
      </c>
      <c r="AR260" s="52">
        <f t="shared" si="58"/>
        <v>0.3</v>
      </c>
      <c r="AS260" s="1751" t="s">
        <v>12516</v>
      </c>
      <c r="AT260" s="1751" t="s">
        <v>111</v>
      </c>
      <c r="AU260" s="1751" t="s">
        <v>112</v>
      </c>
      <c r="AV260" s="1751" t="s">
        <v>113</v>
      </c>
      <c r="AW260" s="1751" t="s">
        <v>114</v>
      </c>
      <c r="AX260" s="53" t="s">
        <v>115</v>
      </c>
      <c r="AY260" s="54" t="s">
        <v>1424</v>
      </c>
      <c r="AZ260" s="54" t="s">
        <v>1424</v>
      </c>
      <c r="BA260" s="1735">
        <f>BA259*2</f>
        <v>154</v>
      </c>
      <c r="BB260" s="1736">
        <v>10.0</v>
      </c>
      <c r="BC260" s="1736">
        <v>10.0</v>
      </c>
      <c r="BD260" s="1686">
        <v>0.16</v>
      </c>
      <c r="BE260" s="1751">
        <f t="shared" si="75"/>
        <v>89.6</v>
      </c>
      <c r="BF260" s="1758"/>
      <c r="BG260" s="1751" t="str">
        <f t="shared" si="76"/>
        <v>#VALUE!</v>
      </c>
      <c r="BH260" s="51" t="str">
        <f t="shared" si="60"/>
        <v>#VALUE!</v>
      </c>
      <c r="BI260" s="1752"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1" t="s">
        <v>126</v>
      </c>
      <c r="BU260" s="288"/>
      <c r="BV260" s="1761"/>
      <c r="BW260" s="1761"/>
      <c r="BX260" s="1761"/>
      <c r="BY260" s="1761"/>
      <c r="BZ260" s="1761"/>
      <c r="CA260" s="1761"/>
      <c r="CB260" s="1761"/>
      <c r="CC260" s="1761"/>
    </row>
    <row r="261" ht="30.0" customHeight="1">
      <c r="A261" s="212" t="s">
        <v>2659</v>
      </c>
      <c r="B261" s="205" t="s">
        <v>12945</v>
      </c>
      <c r="C261" s="217" t="s">
        <v>110</v>
      </c>
      <c r="D261" s="34">
        <f t="shared" si="73"/>
        <v>0</v>
      </c>
      <c r="E261" s="229" t="s">
        <v>12946</v>
      </c>
      <c r="F261" s="110" t="s">
        <v>12947</v>
      </c>
      <c r="G261" s="111" t="s">
        <v>12948</v>
      </c>
      <c r="H261" s="38">
        <v>1100.0</v>
      </c>
      <c r="I261" s="59">
        <v>0.44999999999999996</v>
      </c>
      <c r="J261" s="1375">
        <f t="shared" si="74"/>
        <v>605</v>
      </c>
      <c r="K261" s="26" t="s">
        <v>12949</v>
      </c>
      <c r="L261" s="26" t="s">
        <v>2665</v>
      </c>
      <c r="M261" s="26" t="s">
        <v>2665</v>
      </c>
      <c r="N261" s="42" t="s">
        <v>2641</v>
      </c>
      <c r="O261" s="43">
        <v>110.0</v>
      </c>
      <c r="P261" s="43">
        <v>85.0</v>
      </c>
      <c r="Q261" s="43">
        <v>50.0</v>
      </c>
      <c r="R261" s="43">
        <v>160.0</v>
      </c>
      <c r="S261" s="44" t="s">
        <v>12950</v>
      </c>
      <c r="T261" s="78" t="s">
        <v>12951</v>
      </c>
      <c r="U261" s="43" t="s">
        <v>12952</v>
      </c>
      <c r="V261" s="43" t="s">
        <v>703</v>
      </c>
      <c r="W261" s="43" t="s">
        <v>2646</v>
      </c>
      <c r="X261" s="43">
        <v>315.0</v>
      </c>
      <c r="Y261" s="45" t="s">
        <v>95</v>
      </c>
      <c r="Z261" s="43" t="s">
        <v>1954</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12516</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6">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12953</v>
      </c>
      <c r="CA261" s="68" t="s">
        <v>12954</v>
      </c>
      <c r="CB261" s="72"/>
      <c r="CC261" s="68"/>
    </row>
    <row r="262" ht="18.0" customHeight="1">
      <c r="A262" s="974"/>
      <c r="B262" s="1764" t="s">
        <v>12955</v>
      </c>
      <c r="C262" s="1765" t="s">
        <v>12956</v>
      </c>
      <c r="D262" s="833">
        <v>0.0</v>
      </c>
      <c r="E262" s="1766" t="s">
        <v>12957</v>
      </c>
      <c r="F262" s="1767"/>
      <c r="G262" s="1768">
        <v>2.000524742521E12</v>
      </c>
      <c r="H262" s="1769">
        <v>763.0</v>
      </c>
      <c r="I262" s="1770">
        <v>0.5</v>
      </c>
      <c r="J262" s="504">
        <v>382.0</v>
      </c>
      <c r="K262" s="449" t="s">
        <v>12958</v>
      </c>
      <c r="L262" s="991" t="s">
        <v>12959</v>
      </c>
      <c r="M262" s="991" t="s">
        <v>12960</v>
      </c>
      <c r="N262" s="982" t="s">
        <v>10159</v>
      </c>
      <c r="O262" s="1769">
        <v>50.0</v>
      </c>
      <c r="P262" s="984" t="s">
        <v>12961</v>
      </c>
      <c r="Q262" s="984" t="s">
        <v>12962</v>
      </c>
      <c r="R262" s="985" t="s">
        <v>8976</v>
      </c>
      <c r="S262" s="986" t="s">
        <v>10198</v>
      </c>
      <c r="T262" s="986" t="s">
        <v>9030</v>
      </c>
      <c r="U262" s="986" t="s">
        <v>10162</v>
      </c>
      <c r="V262" s="987" t="s">
        <v>12963</v>
      </c>
      <c r="W262" s="988"/>
      <c r="X262" s="987" t="s">
        <v>10171</v>
      </c>
      <c r="Y262" s="987" t="s">
        <v>12964</v>
      </c>
      <c r="Z262" s="1771">
        <v>0.09</v>
      </c>
      <c r="AA262" s="990" t="s">
        <v>10166</v>
      </c>
      <c r="AB262" s="991">
        <v>158.0</v>
      </c>
      <c r="AC262" s="991">
        <v>110.0</v>
      </c>
      <c r="AD262" s="991">
        <v>50.0</v>
      </c>
      <c r="AE262" s="991">
        <v>120.0</v>
      </c>
      <c r="AF262" s="992" t="s">
        <v>6666</v>
      </c>
      <c r="AG262" s="990" t="s">
        <v>10166</v>
      </c>
      <c r="AH262" s="993">
        <v>158.0</v>
      </c>
      <c r="AI262" s="991">
        <v>110.0</v>
      </c>
      <c r="AJ262" s="991">
        <v>50.0</v>
      </c>
      <c r="AK262" s="991">
        <v>120.0</v>
      </c>
      <c r="AL262" s="991" t="s">
        <v>6665</v>
      </c>
      <c r="AM262" s="991" t="s">
        <v>2253</v>
      </c>
      <c r="AN262" s="994"/>
      <c r="AO262" s="991" t="s">
        <v>6665</v>
      </c>
      <c r="AP262" s="994"/>
      <c r="AQ262" s="995"/>
      <c r="AR262" s="996"/>
      <c r="AS262" s="995"/>
      <c r="AT262" s="987">
        <v>0.28</v>
      </c>
      <c r="AU262" s="995"/>
      <c r="AV262" s="995"/>
      <c r="AW262" s="995"/>
      <c r="AX262" s="995"/>
      <c r="AY262" s="994"/>
      <c r="AZ262" s="995"/>
      <c r="BA262" s="995"/>
      <c r="BB262" s="995"/>
      <c r="BC262" s="995"/>
      <c r="BD262" s="995"/>
      <c r="BE262" s="995"/>
      <c r="BF262" s="995"/>
      <c r="BG262" s="995"/>
      <c r="BH262" s="995"/>
      <c r="BI262" s="997"/>
      <c r="BJ262" s="997"/>
      <c r="BK262" s="997"/>
      <c r="BL262" s="997"/>
      <c r="BM262" s="997"/>
      <c r="BN262" s="997"/>
      <c r="BO262" s="997"/>
      <c r="BP262" s="997"/>
      <c r="BQ262" s="997"/>
      <c r="BR262" s="997"/>
      <c r="BS262" s="997"/>
      <c r="BT262" s="997"/>
      <c r="BU262" s="997"/>
      <c r="BV262" s="997"/>
      <c r="BW262" s="997"/>
      <c r="BX262" s="997"/>
      <c r="BY262" s="997"/>
      <c r="BZ262" s="997"/>
      <c r="CA262" s="997"/>
      <c r="CB262" s="997"/>
      <c r="CC262" s="997"/>
      <c r="CD262" s="997"/>
      <c r="CE262" s="997"/>
      <c r="CF262" s="997"/>
      <c r="CG262" s="997"/>
      <c r="CH262" s="997"/>
      <c r="CI262" s="997"/>
      <c r="CJ262" s="997"/>
      <c r="CK262" s="997"/>
      <c r="CL262" s="997"/>
      <c r="CM262" s="997"/>
      <c r="CN262" s="997"/>
      <c r="CO262" s="997"/>
      <c r="CP262" s="997"/>
      <c r="CQ262" s="997"/>
      <c r="CR262" s="997"/>
      <c r="CS262" s="997"/>
      <c r="CT262" s="997"/>
      <c r="CU262" s="997"/>
      <c r="CV262" s="997"/>
      <c r="CW262" s="997"/>
      <c r="CX262" s="997"/>
      <c r="CY262" s="997"/>
      <c r="CZ262" s="997"/>
      <c r="DA262" s="997"/>
      <c r="DB262" s="997"/>
      <c r="DC262" s="997"/>
      <c r="DD262" s="997"/>
      <c r="DE262" s="997"/>
      <c r="DF262" s="997"/>
      <c r="DG262" s="997"/>
      <c r="DH262" s="997"/>
      <c r="DI262" s="997"/>
      <c r="DJ262" s="997"/>
      <c r="DK262" s="997"/>
      <c r="DL262" s="997"/>
      <c r="DM262" s="997"/>
      <c r="DN262" s="997"/>
      <c r="DO262" s="997"/>
      <c r="DP262" s="997"/>
      <c r="DQ262" s="997"/>
      <c r="DR262" s="997"/>
      <c r="DS262" s="997"/>
      <c r="DT262" s="997"/>
      <c r="DU262" s="997"/>
      <c r="DV262" s="997"/>
      <c r="DW262" s="997"/>
      <c r="DX262" s="997"/>
      <c r="DY262" s="997"/>
      <c r="DZ262" s="997"/>
      <c r="EA262" s="997"/>
      <c r="EB262" s="997"/>
      <c r="EC262" s="997"/>
      <c r="ED262" s="997"/>
      <c r="EE262" s="997"/>
      <c r="EF262" s="997"/>
      <c r="EG262" s="997"/>
      <c r="EH262" s="997"/>
      <c r="EI262" s="997"/>
      <c r="EJ262" s="997"/>
      <c r="EK262" s="997"/>
      <c r="EL262" s="997"/>
      <c r="EM262" s="997"/>
      <c r="EN262" s="997"/>
      <c r="EO262" s="997"/>
      <c r="EP262" s="997"/>
      <c r="EQ262" s="997"/>
      <c r="ER262" s="997"/>
      <c r="ES262" s="997"/>
      <c r="ET262" s="997"/>
      <c r="EU262" s="997"/>
      <c r="EV262" s="997"/>
      <c r="EW262" s="997"/>
      <c r="EX262" s="997"/>
      <c r="EY262" s="997"/>
      <c r="EZ262" s="997"/>
      <c r="FA262" s="997"/>
      <c r="FB262" s="997"/>
      <c r="FC262" s="997"/>
      <c r="FD262" s="997"/>
      <c r="FE262" s="997"/>
      <c r="FF262" s="997"/>
      <c r="FG262" s="997"/>
      <c r="FH262" s="997"/>
      <c r="FI262" s="997"/>
      <c r="FJ262" s="997"/>
      <c r="FK262" s="997"/>
      <c r="FL262" s="997"/>
      <c r="FM262" s="997"/>
      <c r="FN262" s="997"/>
      <c r="FO262" s="997"/>
      <c r="FP262" s="997"/>
      <c r="FQ262" s="997"/>
      <c r="FR262" s="997"/>
      <c r="FS262" s="997"/>
      <c r="FT262" s="997"/>
      <c r="FU262" s="997"/>
      <c r="FV262" s="997"/>
      <c r="FW262" s="997"/>
      <c r="FX262" s="997"/>
      <c r="FY262" s="997"/>
      <c r="FZ262" s="997"/>
      <c r="GA262" s="997"/>
      <c r="GB262" s="997"/>
      <c r="GC262" s="997"/>
      <c r="GD262" s="997"/>
      <c r="GE262" s="997"/>
      <c r="GF262" s="997"/>
      <c r="GG262" s="997"/>
      <c r="GH262" s="997"/>
      <c r="GI262" s="997"/>
      <c r="GJ262" s="997"/>
      <c r="GK262" s="997"/>
      <c r="GL262" s="997"/>
      <c r="GM262" s="997"/>
      <c r="GN262" s="997"/>
      <c r="GO262" s="997"/>
      <c r="GP262" s="997"/>
      <c r="GQ262" s="997"/>
      <c r="GR262" s="997"/>
      <c r="GS262" s="997"/>
      <c r="GT262" s="997"/>
      <c r="GU262" s="997"/>
      <c r="GV262" s="997"/>
      <c r="GW262" s="997"/>
      <c r="GX262" s="997"/>
      <c r="GY262" s="997"/>
      <c r="GZ262" s="997"/>
      <c r="HA262" s="997"/>
      <c r="HB262" s="997"/>
      <c r="HC262" s="997"/>
      <c r="HD262" s="997"/>
      <c r="HE262" s="997"/>
      <c r="HF262" s="997"/>
      <c r="HG262" s="997"/>
    </row>
    <row r="263" ht="18.0" customHeight="1">
      <c r="A263" s="999"/>
      <c r="B263" s="1764" t="s">
        <v>12965</v>
      </c>
      <c r="C263" s="1772" t="s">
        <v>6659</v>
      </c>
      <c r="D263" s="475">
        <v>0.0</v>
      </c>
      <c r="E263" s="1773" t="s">
        <v>12966</v>
      </c>
      <c r="F263" s="1774"/>
      <c r="G263" s="1775" t="s">
        <v>12967</v>
      </c>
      <c r="H263" s="1776">
        <v>763.0</v>
      </c>
      <c r="I263" s="1777">
        <v>0.5</v>
      </c>
      <c r="J263" s="414">
        <v>382.0</v>
      </c>
      <c r="K263" s="449" t="s">
        <v>12968</v>
      </c>
      <c r="L263" s="1015" t="s">
        <v>12959</v>
      </c>
      <c r="M263" s="1015" t="s">
        <v>12960</v>
      </c>
      <c r="N263" s="982" t="s">
        <v>10159</v>
      </c>
      <c r="O263" s="1776">
        <v>50.0</v>
      </c>
      <c r="P263" s="1008" t="s">
        <v>12961</v>
      </c>
      <c r="Q263" s="1008" t="s">
        <v>12962</v>
      </c>
      <c r="R263" s="1009" t="s">
        <v>8976</v>
      </c>
      <c r="S263" s="1010" t="s">
        <v>10198</v>
      </c>
      <c r="T263" s="1010" t="s">
        <v>9030</v>
      </c>
      <c r="U263" s="1010" t="s">
        <v>10162</v>
      </c>
      <c r="V263" s="1011" t="s">
        <v>12963</v>
      </c>
      <c r="W263" s="1012"/>
      <c r="X263" s="1011" t="s">
        <v>10171</v>
      </c>
      <c r="Y263" s="1011" t="s">
        <v>12964</v>
      </c>
      <c r="Z263" s="1771">
        <v>0.09</v>
      </c>
      <c r="AA263" s="1014" t="s">
        <v>10166</v>
      </c>
      <c r="AB263" s="1015">
        <v>158.0</v>
      </c>
      <c r="AC263" s="1015">
        <v>110.0</v>
      </c>
      <c r="AD263" s="1015">
        <v>50.0</v>
      </c>
      <c r="AE263" s="1015">
        <v>120.0</v>
      </c>
      <c r="AF263" s="1016" t="s">
        <v>6678</v>
      </c>
      <c r="AG263" s="1014" t="s">
        <v>10166</v>
      </c>
      <c r="AH263" s="1017">
        <v>158.0</v>
      </c>
      <c r="AI263" s="1015">
        <v>110.0</v>
      </c>
      <c r="AJ263" s="1015">
        <v>50.0</v>
      </c>
      <c r="AK263" s="1015">
        <v>120.0</v>
      </c>
      <c r="AL263" s="1015" t="s">
        <v>6677</v>
      </c>
      <c r="AM263" s="1015" t="s">
        <v>2282</v>
      </c>
      <c r="AN263" s="1018"/>
      <c r="AO263" s="1015" t="s">
        <v>6677</v>
      </c>
      <c r="AP263" s="1018"/>
      <c r="AQ263" s="1019"/>
      <c r="AR263" s="1020"/>
      <c r="AS263" s="1019"/>
      <c r="AT263" s="1011">
        <v>0.28</v>
      </c>
      <c r="AU263" s="1019"/>
      <c r="AV263" s="1019"/>
      <c r="AW263" s="1019"/>
      <c r="AX263" s="1019"/>
      <c r="AY263" s="1018"/>
      <c r="AZ263" s="1019"/>
      <c r="BA263" s="1019"/>
      <c r="BB263" s="1019"/>
      <c r="BC263" s="1019"/>
      <c r="BD263" s="1019"/>
      <c r="BE263" s="1019"/>
      <c r="BF263" s="1019"/>
      <c r="BG263" s="1019"/>
      <c r="BH263" s="1019"/>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c r="CD263" s="1021"/>
      <c r="CE263" s="1021"/>
      <c r="CF263" s="1021"/>
      <c r="CG263" s="1021"/>
      <c r="CH263" s="1021"/>
      <c r="CI263" s="1021"/>
      <c r="CJ263" s="1021"/>
      <c r="CK263" s="1021"/>
      <c r="CL263" s="1021"/>
      <c r="CM263" s="1021"/>
      <c r="CN263" s="1021"/>
      <c r="CO263" s="1021"/>
      <c r="CP263" s="1021"/>
      <c r="CQ263" s="1021"/>
      <c r="CR263" s="1021"/>
      <c r="CS263" s="1021"/>
      <c r="CT263" s="1021"/>
      <c r="CU263" s="1021"/>
      <c r="CV263" s="1021"/>
      <c r="CW263" s="1021"/>
      <c r="CX263" s="1021"/>
      <c r="CY263" s="1021"/>
      <c r="CZ263" s="1021"/>
      <c r="DA263" s="1021"/>
      <c r="DB263" s="1021"/>
      <c r="DC263" s="1021"/>
      <c r="DD263" s="1021"/>
      <c r="DE263" s="1021"/>
      <c r="DF263" s="1021"/>
      <c r="DG263" s="1021"/>
      <c r="DH263" s="1021"/>
      <c r="DI263" s="1021"/>
      <c r="DJ263" s="1021"/>
      <c r="DK263" s="1021"/>
      <c r="DL263" s="1021"/>
      <c r="DM263" s="1021"/>
      <c r="DN263" s="1021"/>
      <c r="DO263" s="1021"/>
      <c r="DP263" s="1021"/>
      <c r="DQ263" s="1021"/>
      <c r="DR263" s="1021"/>
      <c r="DS263" s="1021"/>
      <c r="DT263" s="1021"/>
      <c r="DU263" s="1021"/>
      <c r="DV263" s="1021"/>
      <c r="DW263" s="1021"/>
      <c r="DX263" s="1021"/>
      <c r="DY263" s="1021"/>
      <c r="DZ263" s="1021"/>
      <c r="EA263" s="1021"/>
      <c r="EB263" s="1021"/>
      <c r="EC263" s="1021"/>
      <c r="ED263" s="1021"/>
      <c r="EE263" s="1021"/>
      <c r="EF263" s="1021"/>
      <c r="EG263" s="1021"/>
      <c r="EH263" s="1021"/>
      <c r="EI263" s="1021"/>
      <c r="EJ263" s="1021"/>
      <c r="EK263" s="1021"/>
      <c r="EL263" s="1021"/>
      <c r="EM263" s="1021"/>
      <c r="EN263" s="1021"/>
      <c r="EO263" s="1021"/>
      <c r="EP263" s="1021"/>
      <c r="EQ263" s="1021"/>
      <c r="ER263" s="1021"/>
      <c r="ES263" s="1021"/>
      <c r="ET263" s="1021"/>
      <c r="EU263" s="1021"/>
      <c r="EV263" s="1021"/>
      <c r="EW263" s="1021"/>
      <c r="EX263" s="1021"/>
      <c r="EY263" s="1021"/>
      <c r="EZ263" s="1021"/>
      <c r="FA263" s="1021"/>
      <c r="FB263" s="1021"/>
      <c r="FC263" s="1021"/>
      <c r="FD263" s="1021"/>
      <c r="FE263" s="1021"/>
      <c r="FF263" s="1021"/>
      <c r="FG263" s="1021"/>
      <c r="FH263" s="1021"/>
      <c r="FI263" s="1021"/>
      <c r="FJ263" s="1021"/>
      <c r="FK263" s="1021"/>
      <c r="FL263" s="1021"/>
      <c r="FM263" s="1021"/>
      <c r="FN263" s="1021"/>
      <c r="FO263" s="1021"/>
      <c r="FP263" s="1021"/>
      <c r="FQ263" s="1021"/>
      <c r="FR263" s="1021"/>
      <c r="FS263" s="1021"/>
      <c r="FT263" s="1021"/>
      <c r="FU263" s="1021"/>
      <c r="FV263" s="1021"/>
      <c r="FW263" s="1021"/>
      <c r="FX263" s="1021"/>
      <c r="FY263" s="1021"/>
      <c r="FZ263" s="1021"/>
      <c r="GA263" s="1021"/>
      <c r="GB263" s="1021"/>
      <c r="GC263" s="1021"/>
      <c r="GD263" s="1021"/>
      <c r="GE263" s="1021"/>
      <c r="GF263" s="1021"/>
      <c r="GG263" s="1021"/>
      <c r="GH263" s="1021"/>
      <c r="GI263" s="1021"/>
      <c r="GJ263" s="1021"/>
      <c r="GK263" s="1021"/>
      <c r="GL263" s="1021"/>
      <c r="GM263" s="1021"/>
      <c r="GN263" s="1021"/>
      <c r="GO263" s="1021"/>
      <c r="GP263" s="1021"/>
      <c r="GQ263" s="1021"/>
      <c r="GR263" s="1021"/>
      <c r="GS263" s="1021"/>
      <c r="GT263" s="1021"/>
      <c r="GU263" s="1021"/>
      <c r="GV263" s="1021"/>
      <c r="GW263" s="1021"/>
      <c r="GX263" s="1021"/>
      <c r="GY263" s="1021"/>
      <c r="GZ263" s="1021"/>
      <c r="HA263" s="1021"/>
      <c r="HB263" s="1021"/>
      <c r="HC263" s="1021"/>
      <c r="HD263" s="1021"/>
      <c r="HE263" s="1021"/>
      <c r="HF263" s="1021"/>
      <c r="HG263" s="1021"/>
    </row>
    <row r="264" ht="18.0" customHeight="1">
      <c r="A264" s="999"/>
      <c r="B264" s="1764" t="s">
        <v>12969</v>
      </c>
      <c r="C264" s="1772" t="s">
        <v>6659</v>
      </c>
      <c r="D264" s="475">
        <v>0.0</v>
      </c>
      <c r="E264" s="1773" t="s">
        <v>12970</v>
      </c>
      <c r="F264" s="1774"/>
      <c r="G264" s="1778">
        <v>2.000524742545E12</v>
      </c>
      <c r="H264" s="1778">
        <v>763.0</v>
      </c>
      <c r="I264" s="1777">
        <v>0.5</v>
      </c>
      <c r="J264" s="414">
        <v>382.0</v>
      </c>
      <c r="K264" s="449" t="s">
        <v>12971</v>
      </c>
      <c r="L264" s="1015" t="s">
        <v>12959</v>
      </c>
      <c r="M264" s="1015" t="s">
        <v>12960</v>
      </c>
      <c r="N264" s="982" t="s">
        <v>10159</v>
      </c>
      <c r="O264" s="1778">
        <v>50.0</v>
      </c>
      <c r="P264" s="1008" t="s">
        <v>12961</v>
      </c>
      <c r="Q264" s="1008" t="s">
        <v>12962</v>
      </c>
      <c r="R264" s="1009" t="s">
        <v>8976</v>
      </c>
      <c r="S264" s="1010" t="s">
        <v>10198</v>
      </c>
      <c r="T264" s="1010" t="s">
        <v>9030</v>
      </c>
      <c r="U264" s="1010" t="s">
        <v>10162</v>
      </c>
      <c r="V264" s="1011" t="s">
        <v>12963</v>
      </c>
      <c r="W264" s="1012"/>
      <c r="X264" s="1011" t="s">
        <v>10171</v>
      </c>
      <c r="Y264" s="1011" t="s">
        <v>12964</v>
      </c>
      <c r="Z264" s="1771">
        <v>0.09</v>
      </c>
      <c r="AA264" s="1014" t="s">
        <v>10166</v>
      </c>
      <c r="AB264" s="1015">
        <v>158.0</v>
      </c>
      <c r="AC264" s="1015">
        <v>110.0</v>
      </c>
      <c r="AD264" s="1015">
        <v>50.0</v>
      </c>
      <c r="AE264" s="1015">
        <v>120.0</v>
      </c>
      <c r="AF264" s="1016" t="s">
        <v>6686</v>
      </c>
      <c r="AG264" s="1014" t="s">
        <v>10166</v>
      </c>
      <c r="AH264" s="1017">
        <v>158.0</v>
      </c>
      <c r="AI264" s="1015">
        <v>110.0</v>
      </c>
      <c r="AJ264" s="1015">
        <v>50.0</v>
      </c>
      <c r="AK264" s="1015">
        <v>120.0</v>
      </c>
      <c r="AL264" s="1015" t="s">
        <v>6685</v>
      </c>
      <c r="AM264" s="1015" t="s">
        <v>305</v>
      </c>
      <c r="AN264" s="1018"/>
      <c r="AO264" s="1015" t="s">
        <v>6685</v>
      </c>
      <c r="AP264" s="1018"/>
      <c r="AQ264" s="1019"/>
      <c r="AR264" s="1020"/>
      <c r="AS264" s="1019"/>
      <c r="AT264" s="1011">
        <v>0.28</v>
      </c>
      <c r="AU264" s="1019"/>
      <c r="AV264" s="1019"/>
      <c r="AW264" s="1019"/>
      <c r="AX264" s="1019"/>
      <c r="AY264" s="1018"/>
      <c r="AZ264" s="1019"/>
      <c r="BA264" s="1019"/>
      <c r="BB264" s="1019"/>
      <c r="BC264" s="1019"/>
      <c r="BD264" s="1019"/>
      <c r="BE264" s="1019"/>
      <c r="BF264" s="1019"/>
      <c r="BG264" s="1019"/>
      <c r="BH264" s="1019"/>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c r="CD264" s="1021"/>
      <c r="CE264" s="1021"/>
      <c r="CF264" s="1021"/>
      <c r="CG264" s="1021"/>
      <c r="CH264" s="1021"/>
      <c r="CI264" s="1021"/>
      <c r="CJ264" s="1021"/>
      <c r="CK264" s="1021"/>
      <c r="CL264" s="1021"/>
      <c r="CM264" s="1021"/>
      <c r="CN264" s="1021"/>
      <c r="CO264" s="1021"/>
      <c r="CP264" s="1021"/>
      <c r="CQ264" s="1021"/>
      <c r="CR264" s="1021"/>
      <c r="CS264" s="1021"/>
      <c r="CT264" s="1021"/>
      <c r="CU264" s="1021"/>
      <c r="CV264" s="1021"/>
      <c r="CW264" s="1021"/>
      <c r="CX264" s="1021"/>
      <c r="CY264" s="1021"/>
      <c r="CZ264" s="1021"/>
      <c r="DA264" s="1021"/>
      <c r="DB264" s="1021"/>
      <c r="DC264" s="1021"/>
      <c r="DD264" s="1021"/>
      <c r="DE264" s="1021"/>
      <c r="DF264" s="1021"/>
      <c r="DG264" s="1021"/>
      <c r="DH264" s="1021"/>
      <c r="DI264" s="1021"/>
      <c r="DJ264" s="1021"/>
      <c r="DK264" s="1021"/>
      <c r="DL264" s="1021"/>
      <c r="DM264" s="1021"/>
      <c r="DN264" s="1021"/>
      <c r="DO264" s="1021"/>
      <c r="DP264" s="1021"/>
      <c r="DQ264" s="1021"/>
      <c r="DR264" s="1021"/>
      <c r="DS264" s="1021"/>
      <c r="DT264" s="1021"/>
      <c r="DU264" s="1021"/>
      <c r="DV264" s="1021"/>
      <c r="DW264" s="1021"/>
      <c r="DX264" s="1021"/>
      <c r="DY264" s="1021"/>
      <c r="DZ264" s="1021"/>
      <c r="EA264" s="1021"/>
      <c r="EB264" s="1021"/>
      <c r="EC264" s="1021"/>
      <c r="ED264" s="1021"/>
      <c r="EE264" s="1021"/>
      <c r="EF264" s="1021"/>
      <c r="EG264" s="1021"/>
      <c r="EH264" s="1021"/>
      <c r="EI264" s="1021"/>
      <c r="EJ264" s="1021"/>
      <c r="EK264" s="1021"/>
      <c r="EL264" s="1021"/>
      <c r="EM264" s="1021"/>
      <c r="EN264" s="1021"/>
      <c r="EO264" s="1021"/>
      <c r="EP264" s="1021"/>
      <c r="EQ264" s="1021"/>
      <c r="ER264" s="1021"/>
      <c r="ES264" s="1021"/>
      <c r="ET264" s="1021"/>
      <c r="EU264" s="1021"/>
      <c r="EV264" s="1021"/>
      <c r="EW264" s="1021"/>
      <c r="EX264" s="1021"/>
      <c r="EY264" s="1021"/>
      <c r="EZ264" s="1021"/>
      <c r="FA264" s="1021"/>
      <c r="FB264" s="1021"/>
      <c r="FC264" s="1021"/>
      <c r="FD264" s="1021"/>
      <c r="FE264" s="1021"/>
      <c r="FF264" s="1021"/>
      <c r="FG264" s="1021"/>
      <c r="FH264" s="1021"/>
      <c r="FI264" s="1021"/>
      <c r="FJ264" s="1021"/>
      <c r="FK264" s="1021"/>
      <c r="FL264" s="1021"/>
      <c r="FM264" s="1021"/>
      <c r="FN264" s="1021"/>
      <c r="FO264" s="1021"/>
      <c r="FP264" s="1021"/>
      <c r="FQ264" s="1021"/>
      <c r="FR264" s="1021"/>
      <c r="FS264" s="1021"/>
      <c r="FT264" s="1021"/>
      <c r="FU264" s="1021"/>
      <c r="FV264" s="1021"/>
      <c r="FW264" s="1021"/>
      <c r="FX264" s="1021"/>
      <c r="FY264" s="1021"/>
      <c r="FZ264" s="1021"/>
      <c r="GA264" s="1021"/>
      <c r="GB264" s="1021"/>
      <c r="GC264" s="1021"/>
      <c r="GD264" s="1021"/>
      <c r="GE264" s="1021"/>
      <c r="GF264" s="1021"/>
      <c r="GG264" s="1021"/>
      <c r="GH264" s="1021"/>
      <c r="GI264" s="1021"/>
      <c r="GJ264" s="1021"/>
      <c r="GK264" s="1021"/>
      <c r="GL264" s="1021"/>
      <c r="GM264" s="1021"/>
      <c r="GN264" s="1021"/>
      <c r="GO264" s="1021"/>
      <c r="GP264" s="1021"/>
      <c r="GQ264" s="1021"/>
      <c r="GR264" s="1021"/>
      <c r="GS264" s="1021"/>
      <c r="GT264" s="1021"/>
      <c r="GU264" s="1021"/>
      <c r="GV264" s="1021"/>
      <c r="GW264" s="1021"/>
      <c r="GX264" s="1021"/>
      <c r="GY264" s="1021"/>
      <c r="GZ264" s="1021"/>
      <c r="HA264" s="1021"/>
      <c r="HB264" s="1021"/>
      <c r="HC264" s="1021"/>
      <c r="HD264" s="1021"/>
      <c r="HE264" s="1021"/>
      <c r="HF264" s="1021"/>
      <c r="HG264" s="1021"/>
    </row>
    <row r="265" ht="18.0" customHeight="1">
      <c r="A265" s="999"/>
      <c r="B265" s="1764" t="s">
        <v>12972</v>
      </c>
      <c r="C265" s="1772" t="s">
        <v>6659</v>
      </c>
      <c r="D265" s="475">
        <v>0.0</v>
      </c>
      <c r="E265" s="1773" t="s">
        <v>12973</v>
      </c>
      <c r="F265" s="1774"/>
      <c r="G265" s="1776">
        <v>2.000524742583E12</v>
      </c>
      <c r="H265" s="1778">
        <v>796.0</v>
      </c>
      <c r="I265" s="1777">
        <v>0.4</v>
      </c>
      <c r="J265" s="414">
        <v>478.0</v>
      </c>
      <c r="K265" s="412" t="s">
        <v>12974</v>
      </c>
      <c r="L265" s="991" t="s">
        <v>12975</v>
      </c>
      <c r="M265" s="991" t="s">
        <v>12976</v>
      </c>
      <c r="N265" s="982" t="s">
        <v>10159</v>
      </c>
      <c r="O265" s="1776">
        <v>50.0</v>
      </c>
      <c r="P265" s="1008" t="s">
        <v>12977</v>
      </c>
      <c r="Q265" s="1008" t="s">
        <v>12978</v>
      </c>
      <c r="R265" s="1009" t="s">
        <v>8976</v>
      </c>
      <c r="S265" s="1010" t="s">
        <v>10198</v>
      </c>
      <c r="T265" s="1010" t="s">
        <v>9030</v>
      </c>
      <c r="U265" s="1010" t="s">
        <v>10162</v>
      </c>
      <c r="V265" s="1011" t="s">
        <v>12979</v>
      </c>
      <c r="W265" s="1012"/>
      <c r="X265" s="1011" t="s">
        <v>10171</v>
      </c>
      <c r="Y265" s="1011" t="s">
        <v>12980</v>
      </c>
      <c r="Z265" s="1013">
        <v>0.25</v>
      </c>
      <c r="AA265" s="1014" t="s">
        <v>10103</v>
      </c>
      <c r="AB265" s="1015">
        <v>150.0</v>
      </c>
      <c r="AC265" s="1015">
        <v>100.0</v>
      </c>
      <c r="AD265" s="1015">
        <v>90.0</v>
      </c>
      <c r="AE265" s="1015">
        <v>140.0</v>
      </c>
      <c r="AF265" s="1016" t="s">
        <v>6666</v>
      </c>
      <c r="AG265" s="1014" t="s">
        <v>10103</v>
      </c>
      <c r="AH265" s="1017">
        <v>150.0</v>
      </c>
      <c r="AI265" s="1015">
        <v>100.0</v>
      </c>
      <c r="AJ265" s="1015">
        <v>90.0</v>
      </c>
      <c r="AK265" s="1015">
        <v>140.0</v>
      </c>
      <c r="AL265" s="1015" t="s">
        <v>6727</v>
      </c>
      <c r="AM265" s="1015" t="s">
        <v>2253</v>
      </c>
      <c r="AN265" s="1018"/>
      <c r="AO265" s="1015" t="s">
        <v>6727</v>
      </c>
      <c r="AP265" s="1018"/>
      <c r="AQ265" s="1019"/>
      <c r="AR265" s="1020"/>
      <c r="AS265" s="1019"/>
      <c r="AT265" s="1011">
        <v>0.28</v>
      </c>
      <c r="AU265" s="1019"/>
      <c r="AV265" s="1019"/>
      <c r="AW265" s="1019"/>
      <c r="AX265" s="1019"/>
      <c r="AY265" s="1018"/>
      <c r="AZ265" s="1019"/>
      <c r="BA265" s="1019"/>
      <c r="BB265" s="1019"/>
      <c r="BC265" s="1019"/>
      <c r="BD265" s="1019"/>
      <c r="BE265" s="1019"/>
      <c r="BF265" s="1019"/>
      <c r="BG265" s="1019"/>
      <c r="BH265" s="1019"/>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c r="CD265" s="1021"/>
      <c r="CE265" s="1021"/>
      <c r="CF265" s="1021"/>
      <c r="CG265" s="1021"/>
      <c r="CH265" s="1021"/>
      <c r="CI265" s="1021"/>
      <c r="CJ265" s="1021"/>
      <c r="CK265" s="1021"/>
      <c r="CL265" s="1021"/>
      <c r="CM265" s="1021"/>
      <c r="CN265" s="1021"/>
      <c r="CO265" s="1021"/>
      <c r="CP265" s="1021"/>
      <c r="CQ265" s="1021"/>
      <c r="CR265" s="1021"/>
      <c r="CS265" s="1021"/>
      <c r="CT265" s="1021"/>
      <c r="CU265" s="1021"/>
      <c r="CV265" s="1021"/>
      <c r="CW265" s="1021"/>
      <c r="CX265" s="1021"/>
      <c r="CY265" s="1021"/>
      <c r="CZ265" s="1021"/>
      <c r="DA265" s="1021"/>
      <c r="DB265" s="1021"/>
      <c r="DC265" s="1021"/>
      <c r="DD265" s="1021"/>
      <c r="DE265" s="1021"/>
      <c r="DF265" s="1021"/>
      <c r="DG265" s="1021"/>
      <c r="DH265" s="1021"/>
      <c r="DI265" s="1021"/>
      <c r="DJ265" s="1021"/>
      <c r="DK265" s="1021"/>
      <c r="DL265" s="1021"/>
      <c r="DM265" s="1021"/>
      <c r="DN265" s="1021"/>
      <c r="DO265" s="1021"/>
      <c r="DP265" s="1021"/>
      <c r="DQ265" s="1021"/>
      <c r="DR265" s="1021"/>
      <c r="DS265" s="1021"/>
      <c r="DT265" s="1021"/>
      <c r="DU265" s="1021"/>
      <c r="DV265" s="1021"/>
      <c r="DW265" s="1021"/>
      <c r="DX265" s="1021"/>
      <c r="DY265" s="1021"/>
      <c r="DZ265" s="1021"/>
      <c r="EA265" s="1021"/>
      <c r="EB265" s="1021"/>
      <c r="EC265" s="1021"/>
      <c r="ED265" s="1021"/>
      <c r="EE265" s="1021"/>
      <c r="EF265" s="1021"/>
      <c r="EG265" s="1021"/>
      <c r="EH265" s="1021"/>
      <c r="EI265" s="1021"/>
      <c r="EJ265" s="1021"/>
      <c r="EK265" s="1021"/>
      <c r="EL265" s="1021"/>
      <c r="EM265" s="1021"/>
      <c r="EN265" s="1021"/>
      <c r="EO265" s="1021"/>
      <c r="EP265" s="1021"/>
      <c r="EQ265" s="1021"/>
      <c r="ER265" s="1021"/>
      <c r="ES265" s="1021"/>
      <c r="ET265" s="1021"/>
      <c r="EU265" s="1021"/>
      <c r="EV265" s="1021"/>
      <c r="EW265" s="1021"/>
      <c r="EX265" s="1021"/>
      <c r="EY265" s="1021"/>
      <c r="EZ265" s="1021"/>
      <c r="FA265" s="1021"/>
      <c r="FB265" s="1021"/>
      <c r="FC265" s="1021"/>
      <c r="FD265" s="1021"/>
      <c r="FE265" s="1021"/>
      <c r="FF265" s="1021"/>
      <c r="FG265" s="1021"/>
      <c r="FH265" s="1021"/>
      <c r="FI265" s="1021"/>
      <c r="FJ265" s="1021"/>
      <c r="FK265" s="1021"/>
      <c r="FL265" s="1021"/>
      <c r="FM265" s="1021"/>
      <c r="FN265" s="1021"/>
      <c r="FO265" s="1021"/>
      <c r="FP265" s="1021"/>
      <c r="FQ265" s="1021"/>
      <c r="FR265" s="1021"/>
      <c r="FS265" s="1021"/>
      <c r="FT265" s="1021"/>
      <c r="FU265" s="1021"/>
      <c r="FV265" s="1021"/>
      <c r="FW265" s="1021"/>
      <c r="FX265" s="1021"/>
      <c r="FY265" s="1021"/>
      <c r="FZ265" s="1021"/>
      <c r="GA265" s="1021"/>
      <c r="GB265" s="1021"/>
      <c r="GC265" s="1021"/>
      <c r="GD265" s="1021"/>
      <c r="GE265" s="1021"/>
      <c r="GF265" s="1021"/>
      <c r="GG265" s="1021"/>
      <c r="GH265" s="1021"/>
      <c r="GI265" s="1021"/>
      <c r="GJ265" s="1021"/>
      <c r="GK265" s="1021"/>
      <c r="GL265" s="1021"/>
      <c r="GM265" s="1021"/>
      <c r="GN265" s="1021"/>
      <c r="GO265" s="1021"/>
      <c r="GP265" s="1021"/>
      <c r="GQ265" s="1021"/>
      <c r="GR265" s="1021"/>
      <c r="GS265" s="1021"/>
      <c r="GT265" s="1021"/>
      <c r="GU265" s="1021"/>
      <c r="GV265" s="1021"/>
      <c r="GW265" s="1021"/>
      <c r="GX265" s="1021"/>
      <c r="GY265" s="1021"/>
      <c r="GZ265" s="1021"/>
      <c r="HA265" s="1021"/>
      <c r="HB265" s="1021"/>
      <c r="HC265" s="1021"/>
      <c r="HD265" s="1021"/>
      <c r="HE265" s="1021"/>
      <c r="HF265" s="1021"/>
      <c r="HG265" s="1021"/>
    </row>
    <row r="266" ht="18.0" customHeight="1">
      <c r="A266" s="999"/>
      <c r="B266" s="1764" t="s">
        <v>12981</v>
      </c>
      <c r="C266" s="1772" t="s">
        <v>6659</v>
      </c>
      <c r="D266" s="475">
        <v>0.0</v>
      </c>
      <c r="E266" s="1773" t="s">
        <v>12982</v>
      </c>
      <c r="F266" s="1774"/>
      <c r="G266" s="1776">
        <v>2.00052474259E12</v>
      </c>
      <c r="H266" s="1776">
        <v>796.0</v>
      </c>
      <c r="I266" s="1777">
        <v>0.4</v>
      </c>
      <c r="J266" s="414">
        <v>478.0</v>
      </c>
      <c r="K266" s="412" t="s">
        <v>12983</v>
      </c>
      <c r="L266" s="1015" t="s">
        <v>12975</v>
      </c>
      <c r="M266" s="1015" t="s">
        <v>12976</v>
      </c>
      <c r="N266" s="982" t="s">
        <v>10159</v>
      </c>
      <c r="O266" s="1776">
        <v>50.0</v>
      </c>
      <c r="P266" s="1008" t="s">
        <v>12977</v>
      </c>
      <c r="Q266" s="1008" t="s">
        <v>12978</v>
      </c>
      <c r="R266" s="1009" t="s">
        <v>8976</v>
      </c>
      <c r="S266" s="1010" t="s">
        <v>10198</v>
      </c>
      <c r="T266" s="1010" t="s">
        <v>9030</v>
      </c>
      <c r="U266" s="1010" t="s">
        <v>10162</v>
      </c>
      <c r="V266" s="1011" t="s">
        <v>12979</v>
      </c>
      <c r="W266" s="1012"/>
      <c r="X266" s="1011" t="s">
        <v>10171</v>
      </c>
      <c r="Y266" s="1011" t="s">
        <v>12980</v>
      </c>
      <c r="Z266" s="1013">
        <v>0.25</v>
      </c>
      <c r="AA266" s="1014" t="s">
        <v>10103</v>
      </c>
      <c r="AB266" s="1015">
        <v>150.0</v>
      </c>
      <c r="AC266" s="1015">
        <v>100.0</v>
      </c>
      <c r="AD266" s="1015">
        <v>90.0</v>
      </c>
      <c r="AE266" s="1015">
        <v>140.0</v>
      </c>
      <c r="AF266" s="1016" t="s">
        <v>6678</v>
      </c>
      <c r="AG266" s="1014" t="s">
        <v>10103</v>
      </c>
      <c r="AH266" s="1017">
        <v>150.0</v>
      </c>
      <c r="AI266" s="1015">
        <v>100.0</v>
      </c>
      <c r="AJ266" s="1015">
        <v>90.0</v>
      </c>
      <c r="AK266" s="1015">
        <v>140.0</v>
      </c>
      <c r="AL266" s="1015" t="s">
        <v>6735</v>
      </c>
      <c r="AM266" s="1015" t="s">
        <v>2282</v>
      </c>
      <c r="AN266" s="1018"/>
      <c r="AO266" s="1015" t="s">
        <v>6735</v>
      </c>
      <c r="AP266" s="1018"/>
      <c r="AQ266" s="1019"/>
      <c r="AR266" s="1020"/>
      <c r="AS266" s="1019"/>
      <c r="AT266" s="1011">
        <v>0.28</v>
      </c>
      <c r="AU266" s="1019"/>
      <c r="AV266" s="1019"/>
      <c r="AW266" s="1019"/>
      <c r="AX266" s="1019"/>
      <c r="AY266" s="1018"/>
      <c r="AZ266" s="1019"/>
      <c r="BA266" s="1019"/>
      <c r="BB266" s="1019"/>
      <c r="BC266" s="1019"/>
      <c r="BD266" s="1019"/>
      <c r="BE266" s="1019"/>
      <c r="BF266" s="1019"/>
      <c r="BG266" s="1019"/>
      <c r="BH266" s="1019"/>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c r="CD266" s="1021"/>
      <c r="CE266" s="1021"/>
      <c r="CF266" s="1021"/>
      <c r="CG266" s="1021"/>
      <c r="CH266" s="1021"/>
      <c r="CI266" s="1021"/>
      <c r="CJ266" s="1021"/>
      <c r="CK266" s="1021"/>
      <c r="CL266" s="1021"/>
      <c r="CM266" s="1021"/>
      <c r="CN266" s="1021"/>
      <c r="CO266" s="1021"/>
      <c r="CP266" s="1021"/>
      <c r="CQ266" s="1021"/>
      <c r="CR266" s="1021"/>
      <c r="CS266" s="1021"/>
      <c r="CT266" s="1021"/>
      <c r="CU266" s="1021"/>
      <c r="CV266" s="1021"/>
      <c r="CW266" s="1021"/>
      <c r="CX266" s="1021"/>
      <c r="CY266" s="1021"/>
      <c r="CZ266" s="1021"/>
      <c r="DA266" s="1021"/>
      <c r="DB266" s="1021"/>
      <c r="DC266" s="1021"/>
      <c r="DD266" s="1021"/>
      <c r="DE266" s="1021"/>
      <c r="DF266" s="1021"/>
      <c r="DG266" s="1021"/>
      <c r="DH266" s="1021"/>
      <c r="DI266" s="1021"/>
      <c r="DJ266" s="1021"/>
      <c r="DK266" s="1021"/>
      <c r="DL266" s="1021"/>
      <c r="DM266" s="1021"/>
      <c r="DN266" s="1021"/>
      <c r="DO266" s="1021"/>
      <c r="DP266" s="1021"/>
      <c r="DQ266" s="1021"/>
      <c r="DR266" s="1021"/>
      <c r="DS266" s="1021"/>
      <c r="DT266" s="1021"/>
      <c r="DU266" s="1021"/>
      <c r="DV266" s="1021"/>
      <c r="DW266" s="1021"/>
      <c r="DX266" s="1021"/>
      <c r="DY266" s="1021"/>
      <c r="DZ266" s="1021"/>
      <c r="EA266" s="1021"/>
      <c r="EB266" s="1021"/>
      <c r="EC266" s="1021"/>
      <c r="ED266" s="1021"/>
      <c r="EE266" s="1021"/>
      <c r="EF266" s="1021"/>
      <c r="EG266" s="1021"/>
      <c r="EH266" s="1021"/>
      <c r="EI266" s="1021"/>
      <c r="EJ266" s="1021"/>
      <c r="EK266" s="1021"/>
      <c r="EL266" s="1021"/>
      <c r="EM266" s="1021"/>
      <c r="EN266" s="1021"/>
      <c r="EO266" s="1021"/>
      <c r="EP266" s="1021"/>
      <c r="EQ266" s="1021"/>
      <c r="ER266" s="1021"/>
      <c r="ES266" s="1021"/>
      <c r="ET266" s="1021"/>
      <c r="EU266" s="1021"/>
      <c r="EV266" s="1021"/>
      <c r="EW266" s="1021"/>
      <c r="EX266" s="1021"/>
      <c r="EY266" s="1021"/>
      <c r="EZ266" s="1021"/>
      <c r="FA266" s="1021"/>
      <c r="FB266" s="1021"/>
      <c r="FC266" s="1021"/>
      <c r="FD266" s="1021"/>
      <c r="FE266" s="1021"/>
      <c r="FF266" s="1021"/>
      <c r="FG266" s="1021"/>
      <c r="FH266" s="1021"/>
      <c r="FI266" s="1021"/>
      <c r="FJ266" s="1021"/>
      <c r="FK266" s="1021"/>
      <c r="FL266" s="1021"/>
      <c r="FM266" s="1021"/>
      <c r="FN266" s="1021"/>
      <c r="FO266" s="1021"/>
      <c r="FP266" s="1021"/>
      <c r="FQ266" s="1021"/>
      <c r="FR266" s="1021"/>
      <c r="FS266" s="1021"/>
      <c r="FT266" s="1021"/>
      <c r="FU266" s="1021"/>
      <c r="FV266" s="1021"/>
      <c r="FW266" s="1021"/>
      <c r="FX266" s="1021"/>
      <c r="FY266" s="1021"/>
      <c r="FZ266" s="1021"/>
      <c r="GA266" s="1021"/>
      <c r="GB266" s="1021"/>
      <c r="GC266" s="1021"/>
      <c r="GD266" s="1021"/>
      <c r="GE266" s="1021"/>
      <c r="GF266" s="1021"/>
      <c r="GG266" s="1021"/>
      <c r="GH266" s="1021"/>
      <c r="GI266" s="1021"/>
      <c r="GJ266" s="1021"/>
      <c r="GK266" s="1021"/>
      <c r="GL266" s="1021"/>
      <c r="GM266" s="1021"/>
      <c r="GN266" s="1021"/>
      <c r="GO266" s="1021"/>
      <c r="GP266" s="1021"/>
      <c r="GQ266" s="1021"/>
      <c r="GR266" s="1021"/>
      <c r="GS266" s="1021"/>
      <c r="GT266" s="1021"/>
      <c r="GU266" s="1021"/>
      <c r="GV266" s="1021"/>
      <c r="GW266" s="1021"/>
      <c r="GX266" s="1021"/>
      <c r="GY266" s="1021"/>
      <c r="GZ266" s="1021"/>
      <c r="HA266" s="1021"/>
      <c r="HB266" s="1021"/>
      <c r="HC266" s="1021"/>
      <c r="HD266" s="1021"/>
      <c r="HE266" s="1021"/>
      <c r="HF266" s="1021"/>
      <c r="HG266" s="1021"/>
    </row>
    <row r="267" ht="18.0" customHeight="1">
      <c r="A267" s="999"/>
      <c r="B267" s="1764" t="s">
        <v>12984</v>
      </c>
      <c r="C267" s="1772" t="s">
        <v>6659</v>
      </c>
      <c r="D267" s="475">
        <v>0.0</v>
      </c>
      <c r="E267" s="1773" t="s">
        <v>12985</v>
      </c>
      <c r="F267" s="1774"/>
      <c r="G267" s="1776">
        <v>2.000524742606E12</v>
      </c>
      <c r="H267" s="1776">
        <v>796.0</v>
      </c>
      <c r="I267" s="1777">
        <v>0.4</v>
      </c>
      <c r="J267" s="414">
        <v>478.0</v>
      </c>
      <c r="K267" s="412" t="s">
        <v>12986</v>
      </c>
      <c r="L267" s="1015" t="s">
        <v>12975</v>
      </c>
      <c r="M267" s="1015" t="s">
        <v>12976</v>
      </c>
      <c r="N267" s="982" t="s">
        <v>10159</v>
      </c>
      <c r="O267" s="1776">
        <v>50.0</v>
      </c>
      <c r="P267" s="1008" t="s">
        <v>12977</v>
      </c>
      <c r="Q267" s="1008" t="s">
        <v>12978</v>
      </c>
      <c r="R267" s="1009" t="s">
        <v>8976</v>
      </c>
      <c r="S267" s="1010" t="s">
        <v>10198</v>
      </c>
      <c r="T267" s="1010" t="s">
        <v>9030</v>
      </c>
      <c r="U267" s="1010" t="s">
        <v>10162</v>
      </c>
      <c r="V267" s="1011" t="s">
        <v>12979</v>
      </c>
      <c r="W267" s="1012"/>
      <c r="X267" s="1011" t="s">
        <v>10171</v>
      </c>
      <c r="Y267" s="1011" t="s">
        <v>12980</v>
      </c>
      <c r="Z267" s="1013">
        <v>0.25</v>
      </c>
      <c r="AA267" s="1014" t="s">
        <v>10103</v>
      </c>
      <c r="AB267" s="1015">
        <v>150.0</v>
      </c>
      <c r="AC267" s="1015">
        <v>100.0</v>
      </c>
      <c r="AD267" s="1015">
        <v>90.0</v>
      </c>
      <c r="AE267" s="1015">
        <v>140.0</v>
      </c>
      <c r="AF267" s="1016" t="s">
        <v>6686</v>
      </c>
      <c r="AG267" s="1014" t="s">
        <v>10103</v>
      </c>
      <c r="AH267" s="1017">
        <v>150.0</v>
      </c>
      <c r="AI267" s="1015">
        <v>100.0</v>
      </c>
      <c r="AJ267" s="1015">
        <v>90.0</v>
      </c>
      <c r="AK267" s="1015">
        <v>140.0</v>
      </c>
      <c r="AL267" s="1015" t="s">
        <v>6742</v>
      </c>
      <c r="AM267" s="1015" t="s">
        <v>305</v>
      </c>
      <c r="AN267" s="1018"/>
      <c r="AO267" s="1015" t="s">
        <v>6742</v>
      </c>
      <c r="AP267" s="1018"/>
      <c r="AQ267" s="1019"/>
      <c r="AR267" s="1020"/>
      <c r="AS267" s="1019"/>
      <c r="AT267" s="1011">
        <v>0.28</v>
      </c>
      <c r="AU267" s="1019"/>
      <c r="AV267" s="1019"/>
      <c r="AW267" s="1019"/>
      <c r="AX267" s="1019"/>
      <c r="AY267" s="1018"/>
      <c r="AZ267" s="1019"/>
      <c r="BA267" s="1019"/>
      <c r="BB267" s="1019"/>
      <c r="BC267" s="1019"/>
      <c r="BD267" s="1019"/>
      <c r="BE267" s="1019"/>
      <c r="BF267" s="1019"/>
      <c r="BG267" s="1019"/>
      <c r="BH267" s="1019"/>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c r="CD267" s="1021"/>
      <c r="CE267" s="1021"/>
      <c r="CF267" s="1021"/>
      <c r="CG267" s="1021"/>
      <c r="CH267" s="1021"/>
      <c r="CI267" s="1021"/>
      <c r="CJ267" s="1021"/>
      <c r="CK267" s="1021"/>
      <c r="CL267" s="1021"/>
      <c r="CM267" s="1021"/>
      <c r="CN267" s="1021"/>
      <c r="CO267" s="1021"/>
      <c r="CP267" s="1021"/>
      <c r="CQ267" s="1021"/>
      <c r="CR267" s="1021"/>
      <c r="CS267" s="1021"/>
      <c r="CT267" s="1021"/>
      <c r="CU267" s="1021"/>
      <c r="CV267" s="1021"/>
      <c r="CW267" s="1021"/>
      <c r="CX267" s="1021"/>
      <c r="CY267" s="1021"/>
      <c r="CZ267" s="1021"/>
      <c r="DA267" s="1021"/>
      <c r="DB267" s="1021"/>
      <c r="DC267" s="1021"/>
      <c r="DD267" s="1021"/>
      <c r="DE267" s="1021"/>
      <c r="DF267" s="1021"/>
      <c r="DG267" s="1021"/>
      <c r="DH267" s="1021"/>
      <c r="DI267" s="1021"/>
      <c r="DJ267" s="1021"/>
      <c r="DK267" s="1021"/>
      <c r="DL267" s="1021"/>
      <c r="DM267" s="1021"/>
      <c r="DN267" s="1021"/>
      <c r="DO267" s="1021"/>
      <c r="DP267" s="1021"/>
      <c r="DQ267" s="1021"/>
      <c r="DR267" s="1021"/>
      <c r="DS267" s="1021"/>
      <c r="DT267" s="1021"/>
      <c r="DU267" s="1021"/>
      <c r="DV267" s="1021"/>
      <c r="DW267" s="1021"/>
      <c r="DX267" s="1021"/>
      <c r="DY267" s="1021"/>
      <c r="DZ267" s="1021"/>
      <c r="EA267" s="1021"/>
      <c r="EB267" s="1021"/>
      <c r="EC267" s="1021"/>
      <c r="ED267" s="1021"/>
      <c r="EE267" s="1021"/>
      <c r="EF267" s="1021"/>
      <c r="EG267" s="1021"/>
      <c r="EH267" s="1021"/>
      <c r="EI267" s="1021"/>
      <c r="EJ267" s="1021"/>
      <c r="EK267" s="1021"/>
      <c r="EL267" s="1021"/>
      <c r="EM267" s="1021"/>
      <c r="EN267" s="1021"/>
      <c r="EO267" s="1021"/>
      <c r="EP267" s="1021"/>
      <c r="EQ267" s="1021"/>
      <c r="ER267" s="1021"/>
      <c r="ES267" s="1021"/>
      <c r="ET267" s="1021"/>
      <c r="EU267" s="1021"/>
      <c r="EV267" s="1021"/>
      <c r="EW267" s="1021"/>
      <c r="EX267" s="1021"/>
      <c r="EY267" s="1021"/>
      <c r="EZ267" s="1021"/>
      <c r="FA267" s="1021"/>
      <c r="FB267" s="1021"/>
      <c r="FC267" s="1021"/>
      <c r="FD267" s="1021"/>
      <c r="FE267" s="1021"/>
      <c r="FF267" s="1021"/>
      <c r="FG267" s="1021"/>
      <c r="FH267" s="1021"/>
      <c r="FI267" s="1021"/>
      <c r="FJ267" s="1021"/>
      <c r="FK267" s="1021"/>
      <c r="FL267" s="1021"/>
      <c r="FM267" s="1021"/>
      <c r="FN267" s="1021"/>
      <c r="FO267" s="1021"/>
      <c r="FP267" s="1021"/>
      <c r="FQ267" s="1021"/>
      <c r="FR267" s="1021"/>
      <c r="FS267" s="1021"/>
      <c r="FT267" s="1021"/>
      <c r="FU267" s="1021"/>
      <c r="FV267" s="1021"/>
      <c r="FW267" s="1021"/>
      <c r="FX267" s="1021"/>
      <c r="FY267" s="1021"/>
      <c r="FZ267" s="1021"/>
      <c r="GA267" s="1021"/>
      <c r="GB267" s="1021"/>
      <c r="GC267" s="1021"/>
      <c r="GD267" s="1021"/>
      <c r="GE267" s="1021"/>
      <c r="GF267" s="1021"/>
      <c r="GG267" s="1021"/>
      <c r="GH267" s="1021"/>
      <c r="GI267" s="1021"/>
      <c r="GJ267" s="1021"/>
      <c r="GK267" s="1021"/>
      <c r="GL267" s="1021"/>
      <c r="GM267" s="1021"/>
      <c r="GN267" s="1021"/>
      <c r="GO267" s="1021"/>
      <c r="GP267" s="1021"/>
      <c r="GQ267" s="1021"/>
      <c r="GR267" s="1021"/>
      <c r="GS267" s="1021"/>
      <c r="GT267" s="1021"/>
      <c r="GU267" s="1021"/>
      <c r="GV267" s="1021"/>
      <c r="GW267" s="1021"/>
      <c r="GX267" s="1021"/>
      <c r="GY267" s="1021"/>
      <c r="GZ267" s="1021"/>
      <c r="HA267" s="1021"/>
      <c r="HB267" s="1021"/>
      <c r="HC267" s="1021"/>
      <c r="HD267" s="1021"/>
      <c r="HE267" s="1021"/>
      <c r="HF267" s="1021"/>
      <c r="HG267" s="1021"/>
    </row>
    <row r="268" ht="18.0" customHeight="1">
      <c r="A268" s="999"/>
      <c r="B268" s="1764" t="s">
        <v>12987</v>
      </c>
      <c r="C268" s="1772" t="s">
        <v>6659</v>
      </c>
      <c r="D268" s="475">
        <v>0.0</v>
      </c>
      <c r="E268" s="1773" t="s">
        <v>12988</v>
      </c>
      <c r="F268" s="1774"/>
      <c r="G268" s="1776">
        <v>2.000524742668E12</v>
      </c>
      <c r="H268" s="1776">
        <v>829.0</v>
      </c>
      <c r="I268" s="1777">
        <v>0.4</v>
      </c>
      <c r="J268" s="414">
        <v>498.0</v>
      </c>
      <c r="K268" s="412" t="s">
        <v>12989</v>
      </c>
      <c r="L268" s="991" t="s">
        <v>10236</v>
      </c>
      <c r="M268" s="991" t="s">
        <v>10263</v>
      </c>
      <c r="N268" s="982" t="s">
        <v>10159</v>
      </c>
      <c r="O268" s="1776">
        <v>50.0</v>
      </c>
      <c r="P268" s="1008" t="s">
        <v>12990</v>
      </c>
      <c r="Q268" s="1008" t="s">
        <v>12991</v>
      </c>
      <c r="R268" s="1009" t="s">
        <v>8976</v>
      </c>
      <c r="S268" s="1010" t="s">
        <v>10198</v>
      </c>
      <c r="T268" s="1010" t="s">
        <v>9030</v>
      </c>
      <c r="U268" s="1010" t="s">
        <v>10162</v>
      </c>
      <c r="V268" s="1011" t="s">
        <v>12992</v>
      </c>
      <c r="W268" s="1012"/>
      <c r="X268" s="1011" t="s">
        <v>10171</v>
      </c>
      <c r="Y268" s="1011" t="s">
        <v>12993</v>
      </c>
      <c r="Z268" s="1013">
        <v>0.28</v>
      </c>
      <c r="AA268" s="1014" t="s">
        <v>10103</v>
      </c>
      <c r="AB268" s="1015">
        <v>165.0</v>
      </c>
      <c r="AC268" s="1015">
        <v>100.0</v>
      </c>
      <c r="AD268" s="1015">
        <v>90.0</v>
      </c>
      <c r="AE268" s="1015">
        <v>140.0</v>
      </c>
      <c r="AF268" s="1016" t="s">
        <v>6666</v>
      </c>
      <c r="AG268" s="1014" t="s">
        <v>10103</v>
      </c>
      <c r="AH268" s="1017">
        <v>165.0</v>
      </c>
      <c r="AI268" s="1015">
        <v>100.0</v>
      </c>
      <c r="AJ268" s="1015">
        <v>90.0</v>
      </c>
      <c r="AK268" s="1015">
        <v>140.0</v>
      </c>
      <c r="AL268" s="1015" t="s">
        <v>6798</v>
      </c>
      <c r="AM268" s="1015" t="s">
        <v>2253</v>
      </c>
      <c r="AN268" s="1018"/>
      <c r="AO268" s="1015" t="s">
        <v>6798</v>
      </c>
      <c r="AP268" s="1018"/>
      <c r="AQ268" s="1019"/>
      <c r="AR268" s="1020"/>
      <c r="AS268" s="1019"/>
      <c r="AT268" s="1011">
        <v>0.39</v>
      </c>
      <c r="AU268" s="1019"/>
      <c r="AV268" s="1019"/>
      <c r="AW268" s="1019"/>
      <c r="AX268" s="1019"/>
      <c r="AY268" s="1018"/>
      <c r="AZ268" s="1019"/>
      <c r="BA268" s="1019"/>
      <c r="BB268" s="1019"/>
      <c r="BC268" s="1019"/>
      <c r="BD268" s="1019"/>
      <c r="BE268" s="1019"/>
      <c r="BF268" s="1019"/>
      <c r="BG268" s="1019"/>
      <c r="BH268" s="1019"/>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c r="CD268" s="1021"/>
      <c r="CE268" s="1021"/>
      <c r="CF268" s="1021"/>
      <c r="CG268" s="1021"/>
      <c r="CH268" s="1021"/>
      <c r="CI268" s="1021"/>
      <c r="CJ268" s="1021"/>
      <c r="CK268" s="1021"/>
      <c r="CL268" s="1021"/>
      <c r="CM268" s="1021"/>
      <c r="CN268" s="1021"/>
      <c r="CO268" s="1021"/>
      <c r="CP268" s="1021"/>
      <c r="CQ268" s="1021"/>
      <c r="CR268" s="1021"/>
      <c r="CS268" s="1021"/>
      <c r="CT268" s="1021"/>
      <c r="CU268" s="1021"/>
      <c r="CV268" s="1021"/>
      <c r="CW268" s="1021"/>
      <c r="CX268" s="1021"/>
      <c r="CY268" s="1021"/>
      <c r="CZ268" s="1021"/>
      <c r="DA268" s="1021"/>
      <c r="DB268" s="1021"/>
      <c r="DC268" s="1021"/>
      <c r="DD268" s="1021"/>
      <c r="DE268" s="1021"/>
      <c r="DF268" s="1021"/>
      <c r="DG268" s="1021"/>
      <c r="DH268" s="1021"/>
      <c r="DI268" s="1021"/>
      <c r="DJ268" s="1021"/>
      <c r="DK268" s="1021"/>
      <c r="DL268" s="1021"/>
      <c r="DM268" s="1021"/>
      <c r="DN268" s="1021"/>
      <c r="DO268" s="1021"/>
      <c r="DP268" s="1021"/>
      <c r="DQ268" s="1021"/>
      <c r="DR268" s="1021"/>
      <c r="DS268" s="1021"/>
      <c r="DT268" s="1021"/>
      <c r="DU268" s="1021"/>
      <c r="DV268" s="1021"/>
      <c r="DW268" s="1021"/>
      <c r="DX268" s="1021"/>
      <c r="DY268" s="1021"/>
      <c r="DZ268" s="1021"/>
      <c r="EA268" s="1021"/>
      <c r="EB268" s="1021"/>
      <c r="EC268" s="1021"/>
      <c r="ED268" s="1021"/>
      <c r="EE268" s="1021"/>
      <c r="EF268" s="1021"/>
      <c r="EG268" s="1021"/>
      <c r="EH268" s="1021"/>
      <c r="EI268" s="1021"/>
      <c r="EJ268" s="1021"/>
      <c r="EK268" s="1021"/>
      <c r="EL268" s="1021"/>
      <c r="EM268" s="1021"/>
      <c r="EN268" s="1021"/>
      <c r="EO268" s="1021"/>
      <c r="EP268" s="1021"/>
      <c r="EQ268" s="1021"/>
      <c r="ER268" s="1021"/>
      <c r="ES268" s="1021"/>
      <c r="ET268" s="1021"/>
      <c r="EU268" s="1021"/>
      <c r="EV268" s="1021"/>
      <c r="EW268" s="1021"/>
      <c r="EX268" s="1021"/>
      <c r="EY268" s="1021"/>
      <c r="EZ268" s="1021"/>
      <c r="FA268" s="1021"/>
      <c r="FB268" s="1021"/>
      <c r="FC268" s="1021"/>
      <c r="FD268" s="1021"/>
      <c r="FE268" s="1021"/>
      <c r="FF268" s="1021"/>
      <c r="FG268" s="1021"/>
      <c r="FH268" s="1021"/>
      <c r="FI268" s="1021"/>
      <c r="FJ268" s="1021"/>
      <c r="FK268" s="1021"/>
      <c r="FL268" s="1021"/>
      <c r="FM268" s="1021"/>
      <c r="FN268" s="1021"/>
      <c r="FO268" s="1021"/>
      <c r="FP268" s="1021"/>
      <c r="FQ268" s="1021"/>
      <c r="FR268" s="1021"/>
      <c r="FS268" s="1021"/>
      <c r="FT268" s="1021"/>
      <c r="FU268" s="1021"/>
      <c r="FV268" s="1021"/>
      <c r="FW268" s="1021"/>
      <c r="FX268" s="1021"/>
      <c r="FY268" s="1021"/>
      <c r="FZ268" s="1021"/>
      <c r="GA268" s="1021"/>
      <c r="GB268" s="1021"/>
      <c r="GC268" s="1021"/>
      <c r="GD268" s="1021"/>
      <c r="GE268" s="1021"/>
      <c r="GF268" s="1021"/>
      <c r="GG268" s="1021"/>
      <c r="GH268" s="1021"/>
      <c r="GI268" s="1021"/>
      <c r="GJ268" s="1021"/>
      <c r="GK268" s="1021"/>
      <c r="GL268" s="1021"/>
      <c r="GM268" s="1021"/>
      <c r="GN268" s="1021"/>
      <c r="GO268" s="1021"/>
      <c r="GP268" s="1021"/>
      <c r="GQ268" s="1021"/>
      <c r="GR268" s="1021"/>
      <c r="GS268" s="1021"/>
      <c r="GT268" s="1021"/>
      <c r="GU268" s="1021"/>
      <c r="GV268" s="1021"/>
      <c r="GW268" s="1021"/>
      <c r="GX268" s="1021"/>
      <c r="GY268" s="1021"/>
      <c r="GZ268" s="1021"/>
      <c r="HA268" s="1021"/>
      <c r="HB268" s="1021"/>
      <c r="HC268" s="1021"/>
      <c r="HD268" s="1021"/>
      <c r="HE268" s="1021"/>
      <c r="HF268" s="1021"/>
      <c r="HG268" s="1021"/>
    </row>
    <row r="269" ht="18.0" customHeight="1">
      <c r="A269" s="999"/>
      <c r="B269" s="1764" t="s">
        <v>12994</v>
      </c>
      <c r="C269" s="1772" t="s">
        <v>6659</v>
      </c>
      <c r="D269" s="475">
        <v>0.0</v>
      </c>
      <c r="E269" s="1773" t="s">
        <v>12995</v>
      </c>
      <c r="F269" s="1774"/>
      <c r="G269" s="1776">
        <v>2.000524742675E12</v>
      </c>
      <c r="H269" s="1776">
        <v>829.0</v>
      </c>
      <c r="I269" s="1777">
        <v>0.4</v>
      </c>
      <c r="J269" s="414">
        <v>498.0</v>
      </c>
      <c r="K269" s="412" t="s">
        <v>12996</v>
      </c>
      <c r="L269" s="1015" t="s">
        <v>10236</v>
      </c>
      <c r="M269" s="1015" t="s">
        <v>10263</v>
      </c>
      <c r="N269" s="982" t="s">
        <v>10159</v>
      </c>
      <c r="O269" s="1776">
        <v>50.0</v>
      </c>
      <c r="P269" s="1008" t="s">
        <v>12990</v>
      </c>
      <c r="Q269" s="1008" t="s">
        <v>12991</v>
      </c>
      <c r="R269" s="1009" t="s">
        <v>8976</v>
      </c>
      <c r="S269" s="1010" t="s">
        <v>10198</v>
      </c>
      <c r="T269" s="1010" t="s">
        <v>9030</v>
      </c>
      <c r="U269" s="1010" t="s">
        <v>10162</v>
      </c>
      <c r="V269" s="1011" t="s">
        <v>12992</v>
      </c>
      <c r="W269" s="1012"/>
      <c r="X269" s="1011" t="s">
        <v>10171</v>
      </c>
      <c r="Y269" s="1011" t="s">
        <v>12993</v>
      </c>
      <c r="Z269" s="1013">
        <v>0.28</v>
      </c>
      <c r="AA269" s="1014" t="s">
        <v>10103</v>
      </c>
      <c r="AB269" s="1015">
        <v>165.0</v>
      </c>
      <c r="AC269" s="1015">
        <v>100.0</v>
      </c>
      <c r="AD269" s="1015">
        <v>90.0</v>
      </c>
      <c r="AE269" s="1015">
        <v>140.0</v>
      </c>
      <c r="AF269" s="1016" t="s">
        <v>6678</v>
      </c>
      <c r="AG269" s="1014" t="s">
        <v>10103</v>
      </c>
      <c r="AH269" s="1017">
        <v>165.0</v>
      </c>
      <c r="AI269" s="1015">
        <v>100.0</v>
      </c>
      <c r="AJ269" s="1015">
        <v>90.0</v>
      </c>
      <c r="AK269" s="1015">
        <v>140.0</v>
      </c>
      <c r="AL269" s="1015" t="s">
        <v>6805</v>
      </c>
      <c r="AM269" s="1015" t="s">
        <v>2282</v>
      </c>
      <c r="AN269" s="1018"/>
      <c r="AO269" s="1015" t="s">
        <v>6805</v>
      </c>
      <c r="AP269" s="1018"/>
      <c r="AQ269" s="1019"/>
      <c r="AR269" s="1020"/>
      <c r="AS269" s="1019"/>
      <c r="AT269" s="1011">
        <v>0.39</v>
      </c>
      <c r="AU269" s="1019"/>
      <c r="AV269" s="1019"/>
      <c r="AW269" s="1019"/>
      <c r="AX269" s="1019"/>
      <c r="AY269" s="1018"/>
      <c r="AZ269" s="1019"/>
      <c r="BA269" s="1019"/>
      <c r="BB269" s="1019"/>
      <c r="BC269" s="1019"/>
      <c r="BD269" s="1019"/>
      <c r="BE269" s="1019"/>
      <c r="BF269" s="1019"/>
      <c r="BG269" s="1019"/>
      <c r="BH269" s="1019"/>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c r="CD269" s="1021"/>
      <c r="CE269" s="1021"/>
      <c r="CF269" s="1021"/>
      <c r="CG269" s="1021"/>
      <c r="CH269" s="1021"/>
      <c r="CI269" s="1021"/>
      <c r="CJ269" s="1021"/>
      <c r="CK269" s="1021"/>
      <c r="CL269" s="1021"/>
      <c r="CM269" s="1021"/>
      <c r="CN269" s="1021"/>
      <c r="CO269" s="1021"/>
      <c r="CP269" s="1021"/>
      <c r="CQ269" s="1021"/>
      <c r="CR269" s="1021"/>
      <c r="CS269" s="1021"/>
      <c r="CT269" s="1021"/>
      <c r="CU269" s="1021"/>
      <c r="CV269" s="1021"/>
      <c r="CW269" s="1021"/>
      <c r="CX269" s="1021"/>
      <c r="CY269" s="1021"/>
      <c r="CZ269" s="1021"/>
      <c r="DA269" s="1021"/>
      <c r="DB269" s="1021"/>
      <c r="DC269" s="1021"/>
      <c r="DD269" s="1021"/>
      <c r="DE269" s="1021"/>
      <c r="DF269" s="1021"/>
      <c r="DG269" s="1021"/>
      <c r="DH269" s="1021"/>
      <c r="DI269" s="1021"/>
      <c r="DJ269" s="1021"/>
      <c r="DK269" s="1021"/>
      <c r="DL269" s="1021"/>
      <c r="DM269" s="1021"/>
      <c r="DN269" s="1021"/>
      <c r="DO269" s="1021"/>
      <c r="DP269" s="1021"/>
      <c r="DQ269" s="1021"/>
      <c r="DR269" s="1021"/>
      <c r="DS269" s="1021"/>
      <c r="DT269" s="1021"/>
      <c r="DU269" s="1021"/>
      <c r="DV269" s="1021"/>
      <c r="DW269" s="1021"/>
      <c r="DX269" s="1021"/>
      <c r="DY269" s="1021"/>
      <c r="DZ269" s="1021"/>
      <c r="EA269" s="1021"/>
      <c r="EB269" s="1021"/>
      <c r="EC269" s="1021"/>
      <c r="ED269" s="1021"/>
      <c r="EE269" s="1021"/>
      <c r="EF269" s="1021"/>
      <c r="EG269" s="1021"/>
      <c r="EH269" s="1021"/>
      <c r="EI269" s="1021"/>
      <c r="EJ269" s="1021"/>
      <c r="EK269" s="1021"/>
      <c r="EL269" s="1021"/>
      <c r="EM269" s="1021"/>
      <c r="EN269" s="1021"/>
      <c r="EO269" s="1021"/>
      <c r="EP269" s="1021"/>
      <c r="EQ269" s="1021"/>
      <c r="ER269" s="1021"/>
      <c r="ES269" s="1021"/>
      <c r="ET269" s="1021"/>
      <c r="EU269" s="1021"/>
      <c r="EV269" s="1021"/>
      <c r="EW269" s="1021"/>
      <c r="EX269" s="1021"/>
      <c r="EY269" s="1021"/>
      <c r="EZ269" s="1021"/>
      <c r="FA269" s="1021"/>
      <c r="FB269" s="1021"/>
      <c r="FC269" s="1021"/>
      <c r="FD269" s="1021"/>
      <c r="FE269" s="1021"/>
      <c r="FF269" s="1021"/>
      <c r="FG269" s="1021"/>
      <c r="FH269" s="1021"/>
      <c r="FI269" s="1021"/>
      <c r="FJ269" s="1021"/>
      <c r="FK269" s="1021"/>
      <c r="FL269" s="1021"/>
      <c r="FM269" s="1021"/>
      <c r="FN269" s="1021"/>
      <c r="FO269" s="1021"/>
      <c r="FP269" s="1021"/>
      <c r="FQ269" s="1021"/>
      <c r="FR269" s="1021"/>
      <c r="FS269" s="1021"/>
      <c r="FT269" s="1021"/>
      <c r="FU269" s="1021"/>
      <c r="FV269" s="1021"/>
      <c r="FW269" s="1021"/>
      <c r="FX269" s="1021"/>
      <c r="FY269" s="1021"/>
      <c r="FZ269" s="1021"/>
      <c r="GA269" s="1021"/>
      <c r="GB269" s="1021"/>
      <c r="GC269" s="1021"/>
      <c r="GD269" s="1021"/>
      <c r="GE269" s="1021"/>
      <c r="GF269" s="1021"/>
      <c r="GG269" s="1021"/>
      <c r="GH269" s="1021"/>
      <c r="GI269" s="1021"/>
      <c r="GJ269" s="1021"/>
      <c r="GK269" s="1021"/>
      <c r="GL269" s="1021"/>
      <c r="GM269" s="1021"/>
      <c r="GN269" s="1021"/>
      <c r="GO269" s="1021"/>
      <c r="GP269" s="1021"/>
      <c r="GQ269" s="1021"/>
      <c r="GR269" s="1021"/>
      <c r="GS269" s="1021"/>
      <c r="GT269" s="1021"/>
      <c r="GU269" s="1021"/>
      <c r="GV269" s="1021"/>
      <c r="GW269" s="1021"/>
      <c r="GX269" s="1021"/>
      <c r="GY269" s="1021"/>
      <c r="GZ269" s="1021"/>
      <c r="HA269" s="1021"/>
      <c r="HB269" s="1021"/>
      <c r="HC269" s="1021"/>
      <c r="HD269" s="1021"/>
      <c r="HE269" s="1021"/>
      <c r="HF269" s="1021"/>
      <c r="HG269" s="1021"/>
    </row>
    <row r="270" ht="18.0" customHeight="1">
      <c r="A270" s="999"/>
      <c r="B270" s="1764" t="s">
        <v>12997</v>
      </c>
      <c r="C270" s="1772" t="s">
        <v>6659</v>
      </c>
      <c r="D270" s="475">
        <v>0.0</v>
      </c>
      <c r="E270" s="1773" t="s">
        <v>12998</v>
      </c>
      <c r="F270" s="1774"/>
      <c r="G270" s="1776">
        <v>2.000524742682E12</v>
      </c>
      <c r="H270" s="1776">
        <v>829.0</v>
      </c>
      <c r="I270" s="1777">
        <v>0.4</v>
      </c>
      <c r="J270" s="414">
        <v>498.0</v>
      </c>
      <c r="K270" s="412" t="s">
        <v>12999</v>
      </c>
      <c r="L270" s="1015" t="s">
        <v>10236</v>
      </c>
      <c r="M270" s="1015" t="s">
        <v>10263</v>
      </c>
      <c r="N270" s="982" t="s">
        <v>10159</v>
      </c>
      <c r="O270" s="1776">
        <v>50.0</v>
      </c>
      <c r="P270" s="1008" t="s">
        <v>12990</v>
      </c>
      <c r="Q270" s="1008" t="s">
        <v>12991</v>
      </c>
      <c r="R270" s="1009" t="s">
        <v>8976</v>
      </c>
      <c r="S270" s="1010" t="s">
        <v>10198</v>
      </c>
      <c r="T270" s="1010" t="s">
        <v>9030</v>
      </c>
      <c r="U270" s="1010" t="s">
        <v>10162</v>
      </c>
      <c r="V270" s="1011" t="s">
        <v>12992</v>
      </c>
      <c r="W270" s="1012"/>
      <c r="X270" s="1011" t="s">
        <v>10171</v>
      </c>
      <c r="Y270" s="1011" t="s">
        <v>12993</v>
      </c>
      <c r="Z270" s="1013">
        <v>0.28</v>
      </c>
      <c r="AA270" s="1014" t="s">
        <v>10103</v>
      </c>
      <c r="AB270" s="1015">
        <v>165.0</v>
      </c>
      <c r="AC270" s="1015">
        <v>100.0</v>
      </c>
      <c r="AD270" s="1015">
        <v>90.0</v>
      </c>
      <c r="AE270" s="1015">
        <v>140.0</v>
      </c>
      <c r="AF270" s="1016" t="s">
        <v>6686</v>
      </c>
      <c r="AG270" s="1014" t="s">
        <v>10103</v>
      </c>
      <c r="AH270" s="1017">
        <v>165.0</v>
      </c>
      <c r="AI270" s="1015">
        <v>100.0</v>
      </c>
      <c r="AJ270" s="1015">
        <v>90.0</v>
      </c>
      <c r="AK270" s="1015">
        <v>140.0</v>
      </c>
      <c r="AL270" s="1015" t="s">
        <v>6812</v>
      </c>
      <c r="AM270" s="1015" t="s">
        <v>305</v>
      </c>
      <c r="AN270" s="1018"/>
      <c r="AO270" s="1015" t="s">
        <v>6812</v>
      </c>
      <c r="AP270" s="1018"/>
      <c r="AQ270" s="1019"/>
      <c r="AR270" s="1020"/>
      <c r="AS270" s="1019"/>
      <c r="AT270" s="1011">
        <v>0.39</v>
      </c>
      <c r="AU270" s="1019"/>
      <c r="AV270" s="1019"/>
      <c r="AW270" s="1019"/>
      <c r="AX270" s="1019"/>
      <c r="AY270" s="1018"/>
      <c r="AZ270" s="1019"/>
      <c r="BA270" s="1019"/>
      <c r="BB270" s="1019"/>
      <c r="BC270" s="1019"/>
      <c r="BD270" s="1019"/>
      <c r="BE270" s="1019"/>
      <c r="BF270" s="1019"/>
      <c r="BG270" s="1019"/>
      <c r="BH270" s="1019"/>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c r="CD270" s="1021"/>
      <c r="CE270" s="1021"/>
      <c r="CF270" s="1021"/>
      <c r="CG270" s="1021"/>
      <c r="CH270" s="1021"/>
      <c r="CI270" s="1021"/>
      <c r="CJ270" s="1021"/>
      <c r="CK270" s="1021"/>
      <c r="CL270" s="1021"/>
      <c r="CM270" s="1021"/>
      <c r="CN270" s="1021"/>
      <c r="CO270" s="1021"/>
      <c r="CP270" s="1021"/>
      <c r="CQ270" s="1021"/>
      <c r="CR270" s="1021"/>
      <c r="CS270" s="1021"/>
      <c r="CT270" s="1021"/>
      <c r="CU270" s="1021"/>
      <c r="CV270" s="1021"/>
      <c r="CW270" s="1021"/>
      <c r="CX270" s="1021"/>
      <c r="CY270" s="1021"/>
      <c r="CZ270" s="1021"/>
      <c r="DA270" s="1021"/>
      <c r="DB270" s="1021"/>
      <c r="DC270" s="1021"/>
      <c r="DD270" s="1021"/>
      <c r="DE270" s="1021"/>
      <c r="DF270" s="1021"/>
      <c r="DG270" s="1021"/>
      <c r="DH270" s="1021"/>
      <c r="DI270" s="1021"/>
      <c r="DJ270" s="1021"/>
      <c r="DK270" s="1021"/>
      <c r="DL270" s="1021"/>
      <c r="DM270" s="1021"/>
      <c r="DN270" s="1021"/>
      <c r="DO270" s="1021"/>
      <c r="DP270" s="1021"/>
      <c r="DQ270" s="1021"/>
      <c r="DR270" s="1021"/>
      <c r="DS270" s="1021"/>
      <c r="DT270" s="1021"/>
      <c r="DU270" s="1021"/>
      <c r="DV270" s="1021"/>
      <c r="DW270" s="1021"/>
      <c r="DX270" s="1021"/>
      <c r="DY270" s="1021"/>
      <c r="DZ270" s="1021"/>
      <c r="EA270" s="1021"/>
      <c r="EB270" s="1021"/>
      <c r="EC270" s="1021"/>
      <c r="ED270" s="1021"/>
      <c r="EE270" s="1021"/>
      <c r="EF270" s="1021"/>
      <c r="EG270" s="1021"/>
      <c r="EH270" s="1021"/>
      <c r="EI270" s="1021"/>
      <c r="EJ270" s="1021"/>
      <c r="EK270" s="1021"/>
      <c r="EL270" s="1021"/>
      <c r="EM270" s="1021"/>
      <c r="EN270" s="1021"/>
      <c r="EO270" s="1021"/>
      <c r="EP270" s="1021"/>
      <c r="EQ270" s="1021"/>
      <c r="ER270" s="1021"/>
      <c r="ES270" s="1021"/>
      <c r="ET270" s="1021"/>
      <c r="EU270" s="1021"/>
      <c r="EV270" s="1021"/>
      <c r="EW270" s="1021"/>
      <c r="EX270" s="1021"/>
      <c r="EY270" s="1021"/>
      <c r="EZ270" s="1021"/>
      <c r="FA270" s="1021"/>
      <c r="FB270" s="1021"/>
      <c r="FC270" s="1021"/>
      <c r="FD270" s="1021"/>
      <c r="FE270" s="1021"/>
      <c r="FF270" s="1021"/>
      <c r="FG270" s="1021"/>
      <c r="FH270" s="1021"/>
      <c r="FI270" s="1021"/>
      <c r="FJ270" s="1021"/>
      <c r="FK270" s="1021"/>
      <c r="FL270" s="1021"/>
      <c r="FM270" s="1021"/>
      <c r="FN270" s="1021"/>
      <c r="FO270" s="1021"/>
      <c r="FP270" s="1021"/>
      <c r="FQ270" s="1021"/>
      <c r="FR270" s="1021"/>
      <c r="FS270" s="1021"/>
      <c r="FT270" s="1021"/>
      <c r="FU270" s="1021"/>
      <c r="FV270" s="1021"/>
      <c r="FW270" s="1021"/>
      <c r="FX270" s="1021"/>
      <c r="FY270" s="1021"/>
      <c r="FZ270" s="1021"/>
      <c r="GA270" s="1021"/>
      <c r="GB270" s="1021"/>
      <c r="GC270" s="1021"/>
      <c r="GD270" s="1021"/>
      <c r="GE270" s="1021"/>
      <c r="GF270" s="1021"/>
      <c r="GG270" s="1021"/>
      <c r="GH270" s="1021"/>
      <c r="GI270" s="1021"/>
      <c r="GJ270" s="1021"/>
      <c r="GK270" s="1021"/>
      <c r="GL270" s="1021"/>
      <c r="GM270" s="1021"/>
      <c r="GN270" s="1021"/>
      <c r="GO270" s="1021"/>
      <c r="GP270" s="1021"/>
      <c r="GQ270" s="1021"/>
      <c r="GR270" s="1021"/>
      <c r="GS270" s="1021"/>
      <c r="GT270" s="1021"/>
      <c r="GU270" s="1021"/>
      <c r="GV270" s="1021"/>
      <c r="GW270" s="1021"/>
      <c r="GX270" s="1021"/>
      <c r="GY270" s="1021"/>
      <c r="GZ270" s="1021"/>
      <c r="HA270" s="1021"/>
      <c r="HB270" s="1021"/>
      <c r="HC270" s="1021"/>
      <c r="HD270" s="1021"/>
      <c r="HE270" s="1021"/>
      <c r="HF270" s="1021"/>
      <c r="HG270" s="1021"/>
    </row>
    <row r="271">
      <c r="A271" s="999"/>
      <c r="B271" s="1036" t="s">
        <v>13000</v>
      </c>
      <c r="C271" s="1035" t="s">
        <v>6659</v>
      </c>
      <c r="D271" s="475">
        <v>0.0</v>
      </c>
      <c r="E271" s="1002" t="s">
        <v>13001</v>
      </c>
      <c r="F271" s="1015" t="s">
        <v>13002</v>
      </c>
      <c r="G271" s="1066">
        <v>2.037490506505E12</v>
      </c>
      <c r="H271" s="1009">
        <v>911.0</v>
      </c>
      <c r="I271" s="1006">
        <v>0.15</v>
      </c>
      <c r="J271" s="414">
        <v>775.0</v>
      </c>
      <c r="K271" s="449" t="s">
        <v>13003</v>
      </c>
      <c r="L271" s="450" t="s">
        <v>13004</v>
      </c>
      <c r="M271" s="450" t="s">
        <v>13005</v>
      </c>
      <c r="N271" s="982" t="s">
        <v>10159</v>
      </c>
      <c r="O271" s="1043"/>
      <c r="P271" s="1044"/>
      <c r="Q271" s="1044"/>
      <c r="R271" s="1009" t="s">
        <v>8976</v>
      </c>
      <c r="S271" s="1010" t="s">
        <v>10371</v>
      </c>
      <c r="T271" s="1010" t="s">
        <v>9030</v>
      </c>
      <c r="U271" s="1010" t="s">
        <v>10162</v>
      </c>
      <c r="V271" s="1011" t="s">
        <v>10372</v>
      </c>
      <c r="W271" s="1012"/>
      <c r="X271" s="1011" t="s">
        <v>10171</v>
      </c>
      <c r="Y271" s="1011" t="s">
        <v>10373</v>
      </c>
      <c r="Z271" s="1013">
        <v>0.38</v>
      </c>
      <c r="AA271" s="1014" t="s">
        <v>10103</v>
      </c>
      <c r="AB271" s="1015">
        <v>158.0</v>
      </c>
      <c r="AC271" s="1015">
        <v>100.0</v>
      </c>
      <c r="AD271" s="1015">
        <v>90.0</v>
      </c>
      <c r="AE271" s="1015">
        <v>140.0</v>
      </c>
      <c r="AF271" s="1018"/>
      <c r="AG271" s="1014" t="s">
        <v>10103</v>
      </c>
      <c r="AH271" s="1017">
        <v>158.0</v>
      </c>
      <c r="AI271" s="1015">
        <v>100.0</v>
      </c>
      <c r="AJ271" s="1015">
        <v>90.0</v>
      </c>
      <c r="AK271" s="1015">
        <v>140.0</v>
      </c>
      <c r="AL271" s="1018"/>
      <c r="AM271" s="1018"/>
      <c r="AN271" s="1018"/>
      <c r="AO271" s="1018"/>
      <c r="AP271" s="1018"/>
      <c r="AQ271" s="1019"/>
      <c r="AR271" s="1020"/>
      <c r="AS271" s="1057"/>
      <c r="AT271" s="1019"/>
      <c r="AU271" s="1019"/>
      <c r="AV271" s="1019"/>
      <c r="AW271" s="1019"/>
      <c r="AX271" s="1019"/>
      <c r="AY271" s="1018"/>
      <c r="AZ271" s="1019"/>
      <c r="BA271" s="1019"/>
      <c r="BB271" s="1019"/>
      <c r="BC271" s="1019"/>
      <c r="BD271" s="1019"/>
      <c r="BE271" s="1019"/>
      <c r="BF271" s="1019"/>
      <c r="BG271" s="1019"/>
      <c r="BH271" s="1019"/>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c r="CD271" s="1021"/>
      <c r="CE271" s="1021"/>
      <c r="CF271" s="1021"/>
      <c r="CG271" s="1021"/>
      <c r="CH271" s="1021"/>
      <c r="CI271" s="1021"/>
      <c r="CJ271" s="1021"/>
      <c r="CK271" s="1021"/>
      <c r="CL271" s="1021"/>
      <c r="CM271" s="1021"/>
      <c r="CN271" s="1021"/>
      <c r="CO271" s="1021"/>
      <c r="CP271" s="1021"/>
      <c r="CQ271" s="1021"/>
      <c r="CR271" s="1021"/>
      <c r="CS271" s="1021"/>
      <c r="CT271" s="1021"/>
      <c r="CU271" s="1021"/>
      <c r="CV271" s="1021"/>
      <c r="CW271" s="1021"/>
      <c r="CX271" s="1021"/>
      <c r="CY271" s="1021"/>
      <c r="CZ271" s="1021"/>
      <c r="DA271" s="1021"/>
      <c r="DB271" s="1021"/>
      <c r="DC271" s="1021"/>
      <c r="DD271" s="1021"/>
      <c r="DE271" s="1021"/>
      <c r="DF271" s="1021"/>
      <c r="DG271" s="1021"/>
      <c r="DH271" s="1021"/>
      <c r="DI271" s="1021"/>
      <c r="DJ271" s="1021"/>
      <c r="DK271" s="1021"/>
      <c r="DL271" s="1021"/>
      <c r="DM271" s="1021"/>
      <c r="DN271" s="1021"/>
      <c r="DO271" s="1021"/>
      <c r="DP271" s="1021"/>
      <c r="DQ271" s="1021"/>
      <c r="DR271" s="1021"/>
      <c r="DS271" s="1021"/>
      <c r="DT271" s="1021"/>
      <c r="DU271" s="1021"/>
      <c r="DV271" s="1021"/>
      <c r="DW271" s="1021"/>
      <c r="DX271" s="1021"/>
      <c r="DY271" s="1021"/>
      <c r="DZ271" s="1021"/>
      <c r="EA271" s="1021"/>
      <c r="EB271" s="1021"/>
      <c r="EC271" s="1021"/>
      <c r="ED271" s="1021"/>
      <c r="EE271" s="1021"/>
      <c r="EF271" s="1021"/>
      <c r="EG271" s="1021"/>
      <c r="EH271" s="1021"/>
      <c r="EI271" s="1021"/>
      <c r="EJ271" s="1021"/>
      <c r="EK271" s="1021"/>
      <c r="EL271" s="1021"/>
      <c r="EM271" s="1021"/>
      <c r="EN271" s="1021"/>
      <c r="EO271" s="1021"/>
      <c r="EP271" s="1021"/>
      <c r="EQ271" s="1021"/>
      <c r="ER271" s="1021"/>
      <c r="ES271" s="1021"/>
      <c r="ET271" s="1021"/>
      <c r="EU271" s="1021"/>
      <c r="EV271" s="1021"/>
      <c r="EW271" s="1021"/>
      <c r="EX271" s="1021"/>
      <c r="EY271" s="1021"/>
      <c r="EZ271" s="1021"/>
      <c r="FA271" s="1021"/>
      <c r="FB271" s="1021"/>
      <c r="FC271" s="1021"/>
      <c r="FD271" s="1021"/>
      <c r="FE271" s="1021"/>
      <c r="FF271" s="1021"/>
      <c r="FG271" s="1021"/>
      <c r="FH271" s="1021"/>
      <c r="FI271" s="1021"/>
      <c r="FJ271" s="1021"/>
      <c r="FK271" s="1021"/>
      <c r="FL271" s="1021"/>
      <c r="FM271" s="1021"/>
      <c r="FN271" s="1021"/>
      <c r="FO271" s="1021"/>
      <c r="FP271" s="1021"/>
      <c r="FQ271" s="1021"/>
      <c r="FR271" s="1021"/>
      <c r="FS271" s="1021"/>
      <c r="FT271" s="1021"/>
      <c r="FU271" s="1021"/>
      <c r="FV271" s="1021"/>
      <c r="FW271" s="1021"/>
      <c r="FX271" s="1021"/>
      <c r="FY271" s="1021"/>
      <c r="FZ271" s="1021"/>
      <c r="GA271" s="1021"/>
      <c r="GB271" s="1021"/>
      <c r="GC271" s="1021"/>
      <c r="GD271" s="1021"/>
      <c r="GE271" s="1021"/>
      <c r="GF271" s="1021"/>
      <c r="GG271" s="1021"/>
      <c r="GH271" s="1021"/>
      <c r="GI271" s="1021"/>
      <c r="GJ271" s="1021"/>
      <c r="GK271" s="1021"/>
      <c r="GL271" s="1021"/>
      <c r="GM271" s="1021"/>
      <c r="GN271" s="1021"/>
      <c r="GO271" s="1021"/>
      <c r="GP271" s="1021"/>
      <c r="GQ271" s="1021"/>
      <c r="GR271" s="1021"/>
      <c r="GS271" s="1021"/>
      <c r="GT271" s="1021"/>
      <c r="GU271" s="1021"/>
      <c r="GV271" s="1021"/>
      <c r="GW271" s="1021"/>
      <c r="GX271" s="1021"/>
      <c r="GY271" s="1021"/>
      <c r="GZ271" s="1021"/>
      <c r="HA271" s="1021"/>
      <c r="HB271" s="1021"/>
      <c r="HC271" s="1021"/>
      <c r="HD271" s="1021"/>
      <c r="HE271" s="1021"/>
      <c r="HF271" s="1021"/>
      <c r="HG271" s="1021"/>
    </row>
    <row r="272">
      <c r="A272" s="999"/>
      <c r="B272" s="1036" t="s">
        <v>13006</v>
      </c>
      <c r="C272" s="1779" t="s">
        <v>6659</v>
      </c>
      <c r="D272" s="921">
        <v>0.0</v>
      </c>
      <c r="E272" s="1002" t="s">
        <v>13007</v>
      </c>
      <c r="F272" s="1015" t="s">
        <v>13008</v>
      </c>
      <c r="G272" s="1066">
        <v>2.0374905244E12</v>
      </c>
      <c r="H272" s="1009">
        <v>925.0</v>
      </c>
      <c r="I272" s="1006">
        <v>0.15</v>
      </c>
      <c r="J272" s="414">
        <v>787.0</v>
      </c>
      <c r="K272" s="449" t="s">
        <v>13009</v>
      </c>
      <c r="L272" s="450" t="s">
        <v>13010</v>
      </c>
      <c r="M272" s="450" t="s">
        <v>13005</v>
      </c>
      <c r="N272" s="982" t="s">
        <v>10159</v>
      </c>
      <c r="O272" s="1043"/>
      <c r="P272" s="1044"/>
      <c r="Q272" s="1044"/>
      <c r="R272" s="1009" t="s">
        <v>8976</v>
      </c>
      <c r="S272" s="1010" t="s">
        <v>10371</v>
      </c>
      <c r="T272" s="1010" t="s">
        <v>9030</v>
      </c>
      <c r="U272" s="1010" t="s">
        <v>10162</v>
      </c>
      <c r="V272" s="1011" t="s">
        <v>10381</v>
      </c>
      <c r="W272" s="1012"/>
      <c r="X272" s="1011" t="s">
        <v>10171</v>
      </c>
      <c r="Y272" s="1011" t="s">
        <v>10419</v>
      </c>
      <c r="Z272" s="1013">
        <v>0.39</v>
      </c>
      <c r="AA272" s="1014" t="s">
        <v>10103</v>
      </c>
      <c r="AB272" s="1015">
        <v>150.0</v>
      </c>
      <c r="AC272" s="1015">
        <v>100.0</v>
      </c>
      <c r="AD272" s="1015">
        <v>90.0</v>
      </c>
      <c r="AE272" s="1015">
        <v>140.0</v>
      </c>
      <c r="AF272" s="1018"/>
      <c r="AG272" s="1014" t="s">
        <v>10103</v>
      </c>
      <c r="AH272" s="1017">
        <v>150.0</v>
      </c>
      <c r="AI272" s="1015">
        <v>100.0</v>
      </c>
      <c r="AJ272" s="1015">
        <v>90.0</v>
      </c>
      <c r="AK272" s="1015">
        <v>140.0</v>
      </c>
      <c r="AL272" s="1018"/>
      <c r="AM272" s="1018"/>
      <c r="AN272" s="1018"/>
      <c r="AO272" s="1018"/>
      <c r="AP272" s="1018"/>
      <c r="AQ272" s="1019"/>
      <c r="AR272" s="1020"/>
      <c r="AS272" s="1057"/>
      <c r="AT272" s="1019"/>
      <c r="AU272" s="1019"/>
      <c r="AV272" s="1019"/>
      <c r="AW272" s="1019"/>
      <c r="AX272" s="1019"/>
      <c r="AY272" s="1018"/>
      <c r="AZ272" s="1019"/>
      <c r="BA272" s="1019"/>
      <c r="BB272" s="1019"/>
      <c r="BC272" s="1019"/>
      <c r="BD272" s="1019"/>
      <c r="BE272" s="1019"/>
      <c r="BF272" s="1019"/>
      <c r="BG272" s="1019"/>
      <c r="BH272" s="1019"/>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c r="CD272" s="1021"/>
      <c r="CE272" s="1021"/>
      <c r="CF272" s="1021"/>
      <c r="CG272" s="1021"/>
      <c r="CH272" s="1021"/>
      <c r="CI272" s="1021"/>
      <c r="CJ272" s="1021"/>
      <c r="CK272" s="1021"/>
      <c r="CL272" s="1021"/>
      <c r="CM272" s="1021"/>
      <c r="CN272" s="1021"/>
      <c r="CO272" s="1021"/>
      <c r="CP272" s="1021"/>
      <c r="CQ272" s="1021"/>
      <c r="CR272" s="1021"/>
      <c r="CS272" s="1021"/>
      <c r="CT272" s="1021"/>
      <c r="CU272" s="1021"/>
      <c r="CV272" s="1021"/>
      <c r="CW272" s="1021"/>
      <c r="CX272" s="1021"/>
      <c r="CY272" s="1021"/>
      <c r="CZ272" s="1021"/>
      <c r="DA272" s="1021"/>
      <c r="DB272" s="1021"/>
      <c r="DC272" s="1021"/>
      <c r="DD272" s="1021"/>
      <c r="DE272" s="1021"/>
      <c r="DF272" s="1021"/>
      <c r="DG272" s="1021"/>
      <c r="DH272" s="1021"/>
      <c r="DI272" s="1021"/>
      <c r="DJ272" s="1021"/>
      <c r="DK272" s="1021"/>
      <c r="DL272" s="1021"/>
      <c r="DM272" s="1021"/>
      <c r="DN272" s="1021"/>
      <c r="DO272" s="1021"/>
      <c r="DP272" s="1021"/>
      <c r="DQ272" s="1021"/>
      <c r="DR272" s="1021"/>
      <c r="DS272" s="1021"/>
      <c r="DT272" s="1021"/>
      <c r="DU272" s="1021"/>
      <c r="DV272" s="1021"/>
      <c r="DW272" s="1021"/>
      <c r="DX272" s="1021"/>
      <c r="DY272" s="1021"/>
      <c r="DZ272" s="1021"/>
      <c r="EA272" s="1021"/>
      <c r="EB272" s="1021"/>
      <c r="EC272" s="1021"/>
      <c r="ED272" s="1021"/>
      <c r="EE272" s="1021"/>
      <c r="EF272" s="1021"/>
      <c r="EG272" s="1021"/>
      <c r="EH272" s="1021"/>
      <c r="EI272" s="1021"/>
      <c r="EJ272" s="1021"/>
      <c r="EK272" s="1021"/>
      <c r="EL272" s="1021"/>
      <c r="EM272" s="1021"/>
      <c r="EN272" s="1021"/>
      <c r="EO272" s="1021"/>
      <c r="EP272" s="1021"/>
      <c r="EQ272" s="1021"/>
      <c r="ER272" s="1021"/>
      <c r="ES272" s="1021"/>
      <c r="ET272" s="1021"/>
      <c r="EU272" s="1021"/>
      <c r="EV272" s="1021"/>
      <c r="EW272" s="1021"/>
      <c r="EX272" s="1021"/>
      <c r="EY272" s="1021"/>
      <c r="EZ272" s="1021"/>
      <c r="FA272" s="1021"/>
      <c r="FB272" s="1021"/>
      <c r="FC272" s="1021"/>
      <c r="FD272" s="1021"/>
      <c r="FE272" s="1021"/>
      <c r="FF272" s="1021"/>
      <c r="FG272" s="1021"/>
      <c r="FH272" s="1021"/>
      <c r="FI272" s="1021"/>
      <c r="FJ272" s="1021"/>
      <c r="FK272" s="1021"/>
      <c r="FL272" s="1021"/>
      <c r="FM272" s="1021"/>
      <c r="FN272" s="1021"/>
      <c r="FO272" s="1021"/>
      <c r="FP272" s="1021"/>
      <c r="FQ272" s="1021"/>
      <c r="FR272" s="1021"/>
      <c r="FS272" s="1021"/>
      <c r="FT272" s="1021"/>
      <c r="FU272" s="1021"/>
      <c r="FV272" s="1021"/>
      <c r="FW272" s="1021"/>
      <c r="FX272" s="1021"/>
      <c r="FY272" s="1021"/>
      <c r="FZ272" s="1021"/>
      <c r="GA272" s="1021"/>
      <c r="GB272" s="1021"/>
      <c r="GC272" s="1021"/>
      <c r="GD272" s="1021"/>
      <c r="GE272" s="1021"/>
      <c r="GF272" s="1021"/>
      <c r="GG272" s="1021"/>
      <c r="GH272" s="1021"/>
      <c r="GI272" s="1021"/>
      <c r="GJ272" s="1021"/>
      <c r="GK272" s="1021"/>
      <c r="GL272" s="1021"/>
      <c r="GM272" s="1021"/>
      <c r="GN272" s="1021"/>
      <c r="GO272" s="1021"/>
      <c r="GP272" s="1021"/>
      <c r="GQ272" s="1021"/>
      <c r="GR272" s="1021"/>
      <c r="GS272" s="1021"/>
      <c r="GT272" s="1021"/>
      <c r="GU272" s="1021"/>
      <c r="GV272" s="1021"/>
      <c r="GW272" s="1021"/>
      <c r="GX272" s="1021"/>
      <c r="GY272" s="1021"/>
      <c r="GZ272" s="1021"/>
      <c r="HA272" s="1021"/>
      <c r="HB272" s="1021"/>
      <c r="HC272" s="1021"/>
      <c r="HD272" s="1021"/>
      <c r="HE272" s="1021"/>
      <c r="HF272" s="1021"/>
      <c r="HG272" s="1021"/>
    </row>
    <row r="273">
      <c r="A273" s="999"/>
      <c r="B273" s="1036" t="s">
        <v>13011</v>
      </c>
      <c r="C273" s="1780" t="s">
        <v>6659</v>
      </c>
      <c r="D273" s="475">
        <v>0.0</v>
      </c>
      <c r="E273" s="1002" t="s">
        <v>13012</v>
      </c>
      <c r="F273" s="1015" t="s">
        <v>13013</v>
      </c>
      <c r="G273" s="1066">
        <v>2.037490645822E12</v>
      </c>
      <c r="H273" s="1009">
        <v>936.0</v>
      </c>
      <c r="I273" s="1006">
        <v>0.15</v>
      </c>
      <c r="J273" s="414">
        <v>796.0</v>
      </c>
      <c r="K273" s="449" t="s">
        <v>13014</v>
      </c>
      <c r="L273" s="450" t="s">
        <v>13015</v>
      </c>
      <c r="M273" s="450" t="s">
        <v>13005</v>
      </c>
      <c r="N273" s="982" t="s">
        <v>10159</v>
      </c>
      <c r="O273" s="1043"/>
      <c r="P273" s="1044"/>
      <c r="Q273" s="1044"/>
      <c r="R273" s="1009" t="s">
        <v>8976</v>
      </c>
      <c r="S273" s="1010" t="s">
        <v>10389</v>
      </c>
      <c r="T273" s="1010" t="s">
        <v>9030</v>
      </c>
      <c r="U273" s="1010" t="s">
        <v>10162</v>
      </c>
      <c r="V273" s="1011" t="s">
        <v>10390</v>
      </c>
      <c r="W273" s="1012"/>
      <c r="X273" s="1011" t="s">
        <v>10171</v>
      </c>
      <c r="Y273" s="1011" t="s">
        <v>10391</v>
      </c>
      <c r="Z273" s="1013">
        <v>0.38</v>
      </c>
      <c r="AA273" s="1014" t="s">
        <v>10103</v>
      </c>
      <c r="AB273" s="1015">
        <v>165.0</v>
      </c>
      <c r="AC273" s="1015">
        <v>100.0</v>
      </c>
      <c r="AD273" s="1015">
        <v>90.0</v>
      </c>
      <c r="AE273" s="1015">
        <v>140.0</v>
      </c>
      <c r="AF273" s="1018"/>
      <c r="AG273" s="1014" t="s">
        <v>10103</v>
      </c>
      <c r="AH273" s="1017">
        <v>165.0</v>
      </c>
      <c r="AI273" s="1015">
        <v>100.0</v>
      </c>
      <c r="AJ273" s="1015">
        <v>90.0</v>
      </c>
      <c r="AK273" s="1015">
        <v>140.0</v>
      </c>
      <c r="AL273" s="1018"/>
      <c r="AM273" s="1018"/>
      <c r="AN273" s="1018"/>
      <c r="AO273" s="1018"/>
      <c r="AP273" s="1018"/>
      <c r="AQ273" s="1019"/>
      <c r="AR273" s="1020"/>
      <c r="AS273" s="1057"/>
      <c r="AT273" s="1019"/>
      <c r="AU273" s="1019"/>
      <c r="AV273" s="1019"/>
      <c r="AW273" s="1019"/>
      <c r="AX273" s="1019"/>
      <c r="AY273" s="1018"/>
      <c r="AZ273" s="1019"/>
      <c r="BA273" s="1019"/>
      <c r="BB273" s="1019"/>
      <c r="BC273" s="1019"/>
      <c r="BD273" s="1019"/>
      <c r="BE273" s="1019"/>
      <c r="BF273" s="1019"/>
      <c r="BG273" s="1019"/>
      <c r="BH273" s="1019"/>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c r="CD273" s="1021"/>
      <c r="CE273" s="1021"/>
      <c r="CF273" s="1021"/>
      <c r="CG273" s="1021"/>
      <c r="CH273" s="1021"/>
      <c r="CI273" s="1021"/>
      <c r="CJ273" s="1021"/>
      <c r="CK273" s="1021"/>
      <c r="CL273" s="1021"/>
      <c r="CM273" s="1021"/>
      <c r="CN273" s="1021"/>
      <c r="CO273" s="1021"/>
      <c r="CP273" s="1021"/>
      <c r="CQ273" s="1021"/>
      <c r="CR273" s="1021"/>
      <c r="CS273" s="1021"/>
      <c r="CT273" s="1021"/>
      <c r="CU273" s="1021"/>
      <c r="CV273" s="1021"/>
      <c r="CW273" s="1021"/>
      <c r="CX273" s="1021"/>
      <c r="CY273" s="1021"/>
      <c r="CZ273" s="1021"/>
      <c r="DA273" s="1021"/>
      <c r="DB273" s="1021"/>
      <c r="DC273" s="1021"/>
      <c r="DD273" s="1021"/>
      <c r="DE273" s="1021"/>
      <c r="DF273" s="1021"/>
      <c r="DG273" s="1021"/>
      <c r="DH273" s="1021"/>
      <c r="DI273" s="1021"/>
      <c r="DJ273" s="1021"/>
      <c r="DK273" s="1021"/>
      <c r="DL273" s="1021"/>
      <c r="DM273" s="1021"/>
      <c r="DN273" s="1021"/>
      <c r="DO273" s="1021"/>
      <c r="DP273" s="1021"/>
      <c r="DQ273" s="1021"/>
      <c r="DR273" s="1021"/>
      <c r="DS273" s="1021"/>
      <c r="DT273" s="1021"/>
      <c r="DU273" s="1021"/>
      <c r="DV273" s="1021"/>
      <c r="DW273" s="1021"/>
      <c r="DX273" s="1021"/>
      <c r="DY273" s="1021"/>
      <c r="DZ273" s="1021"/>
      <c r="EA273" s="1021"/>
      <c r="EB273" s="1021"/>
      <c r="EC273" s="1021"/>
      <c r="ED273" s="1021"/>
      <c r="EE273" s="1021"/>
      <c r="EF273" s="1021"/>
      <c r="EG273" s="1021"/>
      <c r="EH273" s="1021"/>
      <c r="EI273" s="1021"/>
      <c r="EJ273" s="1021"/>
      <c r="EK273" s="1021"/>
      <c r="EL273" s="1021"/>
      <c r="EM273" s="1021"/>
      <c r="EN273" s="1021"/>
      <c r="EO273" s="1021"/>
      <c r="EP273" s="1021"/>
      <c r="EQ273" s="1021"/>
      <c r="ER273" s="1021"/>
      <c r="ES273" s="1021"/>
      <c r="ET273" s="1021"/>
      <c r="EU273" s="1021"/>
      <c r="EV273" s="1021"/>
      <c r="EW273" s="1021"/>
      <c r="EX273" s="1021"/>
      <c r="EY273" s="1021"/>
      <c r="EZ273" s="1021"/>
      <c r="FA273" s="1021"/>
      <c r="FB273" s="1021"/>
      <c r="FC273" s="1021"/>
      <c r="FD273" s="1021"/>
      <c r="FE273" s="1021"/>
      <c r="FF273" s="1021"/>
      <c r="FG273" s="1021"/>
      <c r="FH273" s="1021"/>
      <c r="FI273" s="1021"/>
      <c r="FJ273" s="1021"/>
      <c r="FK273" s="1021"/>
      <c r="FL273" s="1021"/>
      <c r="FM273" s="1021"/>
      <c r="FN273" s="1021"/>
      <c r="FO273" s="1021"/>
      <c r="FP273" s="1021"/>
      <c r="FQ273" s="1021"/>
      <c r="FR273" s="1021"/>
      <c r="FS273" s="1021"/>
      <c r="FT273" s="1021"/>
      <c r="FU273" s="1021"/>
      <c r="FV273" s="1021"/>
      <c r="FW273" s="1021"/>
      <c r="FX273" s="1021"/>
      <c r="FY273" s="1021"/>
      <c r="FZ273" s="1021"/>
      <c r="GA273" s="1021"/>
      <c r="GB273" s="1021"/>
      <c r="GC273" s="1021"/>
      <c r="GD273" s="1021"/>
      <c r="GE273" s="1021"/>
      <c r="GF273" s="1021"/>
      <c r="GG273" s="1021"/>
      <c r="GH273" s="1021"/>
      <c r="GI273" s="1021"/>
      <c r="GJ273" s="1021"/>
      <c r="GK273" s="1021"/>
      <c r="GL273" s="1021"/>
      <c r="GM273" s="1021"/>
      <c r="GN273" s="1021"/>
      <c r="GO273" s="1021"/>
      <c r="GP273" s="1021"/>
      <c r="GQ273" s="1021"/>
      <c r="GR273" s="1021"/>
      <c r="GS273" s="1021"/>
      <c r="GT273" s="1021"/>
      <c r="GU273" s="1021"/>
      <c r="GV273" s="1021"/>
      <c r="GW273" s="1021"/>
      <c r="GX273" s="1021"/>
      <c r="GY273" s="1021"/>
      <c r="GZ273" s="1021"/>
      <c r="HA273" s="1021"/>
      <c r="HB273" s="1021"/>
      <c r="HC273" s="1021"/>
      <c r="HD273" s="1021"/>
      <c r="HE273" s="1021"/>
      <c r="HF273" s="1021"/>
      <c r="HG273" s="1021"/>
    </row>
    <row r="274">
      <c r="A274" s="999"/>
      <c r="B274" s="1036" t="s">
        <v>13016</v>
      </c>
      <c r="C274" s="1779" t="s">
        <v>6659</v>
      </c>
      <c r="D274" s="921">
        <v>0.0</v>
      </c>
      <c r="E274" s="1002" t="s">
        <v>13017</v>
      </c>
      <c r="F274" s="1015" t="s">
        <v>13018</v>
      </c>
      <c r="G274" s="1066">
        <v>2.037490653209E12</v>
      </c>
      <c r="H274" s="1009">
        <v>1001.0</v>
      </c>
      <c r="I274" s="1006">
        <v>0.15</v>
      </c>
      <c r="J274" s="414">
        <v>851.0</v>
      </c>
      <c r="K274" s="449" t="s">
        <v>13019</v>
      </c>
      <c r="L274" s="450" t="s">
        <v>13020</v>
      </c>
      <c r="M274" s="450" t="s">
        <v>13005</v>
      </c>
      <c r="N274" s="982" t="s">
        <v>10159</v>
      </c>
      <c r="O274" s="1043"/>
      <c r="P274" s="1044"/>
      <c r="Q274" s="1044"/>
      <c r="R274" s="1009" t="s">
        <v>8976</v>
      </c>
      <c r="S274" s="1010" t="s">
        <v>10399</v>
      </c>
      <c r="T274" s="1010" t="s">
        <v>9030</v>
      </c>
      <c r="U274" s="1010" t="s">
        <v>10162</v>
      </c>
      <c r="V274" s="1011" t="s">
        <v>10400</v>
      </c>
      <c r="W274" s="1012"/>
      <c r="X274" s="1011" t="s">
        <v>10171</v>
      </c>
      <c r="Y274" s="1011" t="s">
        <v>10401</v>
      </c>
      <c r="Z274" s="1013">
        <v>0.41</v>
      </c>
      <c r="AA274" s="1014" t="s">
        <v>10103</v>
      </c>
      <c r="AB274" s="1015">
        <v>180.0</v>
      </c>
      <c r="AC274" s="1053">
        <v>100.0</v>
      </c>
      <c r="AD274" s="1015">
        <v>90.0</v>
      </c>
      <c r="AE274" s="1015">
        <v>140.0</v>
      </c>
      <c r="AF274" s="1018"/>
      <c r="AG274" s="1014" t="s">
        <v>10103</v>
      </c>
      <c r="AH274" s="1017">
        <v>180.0</v>
      </c>
      <c r="AI274" s="1015">
        <v>100.0</v>
      </c>
      <c r="AJ274" s="1015">
        <v>90.0</v>
      </c>
      <c r="AK274" s="1015">
        <v>140.0</v>
      </c>
      <c r="AL274" s="1018"/>
      <c r="AM274" s="1018"/>
      <c r="AN274" s="1018"/>
      <c r="AO274" s="1018"/>
      <c r="AP274" s="1018"/>
      <c r="AQ274" s="1019"/>
      <c r="AR274" s="1020"/>
      <c r="AS274" s="1057"/>
      <c r="AT274" s="1019"/>
      <c r="AU274" s="1019"/>
      <c r="AV274" s="1019"/>
      <c r="AW274" s="1019"/>
      <c r="AX274" s="1019"/>
      <c r="AY274" s="1018"/>
      <c r="AZ274" s="1019"/>
      <c r="BA274" s="1019"/>
      <c r="BB274" s="1019"/>
      <c r="BC274" s="1019"/>
      <c r="BD274" s="1019"/>
      <c r="BE274" s="1019"/>
      <c r="BF274" s="1019"/>
      <c r="BG274" s="1019"/>
      <c r="BH274" s="1019"/>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c r="CD274" s="1021"/>
      <c r="CE274" s="1021"/>
      <c r="CF274" s="1021"/>
      <c r="CG274" s="1021"/>
      <c r="CH274" s="1021"/>
      <c r="CI274" s="1021"/>
      <c r="CJ274" s="1021"/>
      <c r="CK274" s="1021"/>
      <c r="CL274" s="1021"/>
      <c r="CM274" s="1021"/>
      <c r="CN274" s="1021"/>
      <c r="CO274" s="1021"/>
      <c r="CP274" s="1021"/>
      <c r="CQ274" s="1021"/>
      <c r="CR274" s="1021"/>
      <c r="CS274" s="1021"/>
      <c r="CT274" s="1021"/>
      <c r="CU274" s="1021"/>
      <c r="CV274" s="1021"/>
      <c r="CW274" s="1021"/>
      <c r="CX274" s="1021"/>
      <c r="CY274" s="1021"/>
      <c r="CZ274" s="1021"/>
      <c r="DA274" s="1021"/>
      <c r="DB274" s="1021"/>
      <c r="DC274" s="1021"/>
      <c r="DD274" s="1021"/>
      <c r="DE274" s="1021"/>
      <c r="DF274" s="1021"/>
      <c r="DG274" s="1021"/>
      <c r="DH274" s="1021"/>
      <c r="DI274" s="1021"/>
      <c r="DJ274" s="1021"/>
      <c r="DK274" s="1021"/>
      <c r="DL274" s="1021"/>
      <c r="DM274" s="1021"/>
      <c r="DN274" s="1021"/>
      <c r="DO274" s="1021"/>
      <c r="DP274" s="1021"/>
      <c r="DQ274" s="1021"/>
      <c r="DR274" s="1021"/>
      <c r="DS274" s="1021"/>
      <c r="DT274" s="1021"/>
      <c r="DU274" s="1021"/>
      <c r="DV274" s="1021"/>
      <c r="DW274" s="1021"/>
      <c r="DX274" s="1021"/>
      <c r="DY274" s="1021"/>
      <c r="DZ274" s="1021"/>
      <c r="EA274" s="1021"/>
      <c r="EB274" s="1021"/>
      <c r="EC274" s="1021"/>
      <c r="ED274" s="1021"/>
      <c r="EE274" s="1021"/>
      <c r="EF274" s="1021"/>
      <c r="EG274" s="1021"/>
      <c r="EH274" s="1021"/>
      <c r="EI274" s="1021"/>
      <c r="EJ274" s="1021"/>
      <c r="EK274" s="1021"/>
      <c r="EL274" s="1021"/>
      <c r="EM274" s="1021"/>
      <c r="EN274" s="1021"/>
      <c r="EO274" s="1021"/>
      <c r="EP274" s="1021"/>
      <c r="EQ274" s="1021"/>
      <c r="ER274" s="1021"/>
      <c r="ES274" s="1021"/>
      <c r="ET274" s="1021"/>
      <c r="EU274" s="1021"/>
      <c r="EV274" s="1021"/>
      <c r="EW274" s="1021"/>
      <c r="EX274" s="1021"/>
      <c r="EY274" s="1021"/>
      <c r="EZ274" s="1021"/>
      <c r="FA274" s="1021"/>
      <c r="FB274" s="1021"/>
      <c r="FC274" s="1021"/>
      <c r="FD274" s="1021"/>
      <c r="FE274" s="1021"/>
      <c r="FF274" s="1021"/>
      <c r="FG274" s="1021"/>
      <c r="FH274" s="1021"/>
      <c r="FI274" s="1021"/>
      <c r="FJ274" s="1021"/>
      <c r="FK274" s="1021"/>
      <c r="FL274" s="1021"/>
      <c r="FM274" s="1021"/>
      <c r="FN274" s="1021"/>
      <c r="FO274" s="1021"/>
      <c r="FP274" s="1021"/>
      <c r="FQ274" s="1021"/>
      <c r="FR274" s="1021"/>
      <c r="FS274" s="1021"/>
      <c r="FT274" s="1021"/>
      <c r="FU274" s="1021"/>
      <c r="FV274" s="1021"/>
      <c r="FW274" s="1021"/>
      <c r="FX274" s="1021"/>
      <c r="FY274" s="1021"/>
      <c r="FZ274" s="1021"/>
      <c r="GA274" s="1021"/>
      <c r="GB274" s="1021"/>
      <c r="GC274" s="1021"/>
      <c r="GD274" s="1021"/>
      <c r="GE274" s="1021"/>
      <c r="GF274" s="1021"/>
      <c r="GG274" s="1021"/>
      <c r="GH274" s="1021"/>
      <c r="GI274" s="1021"/>
      <c r="GJ274" s="1021"/>
      <c r="GK274" s="1021"/>
      <c r="GL274" s="1021"/>
      <c r="GM274" s="1021"/>
      <c r="GN274" s="1021"/>
      <c r="GO274" s="1021"/>
      <c r="GP274" s="1021"/>
      <c r="GQ274" s="1021"/>
      <c r="GR274" s="1021"/>
      <c r="GS274" s="1021"/>
      <c r="GT274" s="1021"/>
      <c r="GU274" s="1021"/>
      <c r="GV274" s="1021"/>
      <c r="GW274" s="1021"/>
      <c r="GX274" s="1021"/>
      <c r="GY274" s="1021"/>
      <c r="GZ274" s="1021"/>
      <c r="HA274" s="1021"/>
      <c r="HB274" s="1021"/>
      <c r="HC274" s="1021"/>
      <c r="HD274" s="1021"/>
      <c r="HE274" s="1021"/>
      <c r="HF274" s="1021"/>
      <c r="HG274" s="1021"/>
    </row>
    <row r="275">
      <c r="A275" s="999"/>
      <c r="B275" s="1036" t="s">
        <v>13021</v>
      </c>
      <c r="C275" s="1780" t="s">
        <v>6659</v>
      </c>
      <c r="D275" s="475">
        <v>0.0</v>
      </c>
      <c r="E275" s="1002" t="s">
        <v>13022</v>
      </c>
      <c r="F275" s="1015" t="s">
        <v>13023</v>
      </c>
      <c r="G275" s="1781">
        <v>2.037490662058E12</v>
      </c>
      <c r="H275" s="1009">
        <v>1045.0</v>
      </c>
      <c r="I275" s="1006">
        <v>0.15</v>
      </c>
      <c r="J275" s="414">
        <v>889.0</v>
      </c>
      <c r="K275" s="449" t="s">
        <v>13024</v>
      </c>
      <c r="L275" s="450" t="s">
        <v>13025</v>
      </c>
      <c r="M275" s="450" t="s">
        <v>13005</v>
      </c>
      <c r="N275" s="982" t="s">
        <v>10159</v>
      </c>
      <c r="O275" s="1043"/>
      <c r="P275" s="1044"/>
      <c r="Q275" s="1044"/>
      <c r="R275" s="1009" t="s">
        <v>8976</v>
      </c>
      <c r="S275" s="1010" t="s">
        <v>10399</v>
      </c>
      <c r="T275" s="1010" t="s">
        <v>9030</v>
      </c>
      <c r="U275" s="1010" t="s">
        <v>10162</v>
      </c>
      <c r="V275" s="1011" t="s">
        <v>10409</v>
      </c>
      <c r="W275" s="1012"/>
      <c r="X275" s="1011" t="s">
        <v>10171</v>
      </c>
      <c r="Y275" s="1011" t="s">
        <v>10410</v>
      </c>
      <c r="Z275" s="1013">
        <v>0.43</v>
      </c>
      <c r="AA275" s="1014" t="s">
        <v>10103</v>
      </c>
      <c r="AB275" s="1015">
        <v>185.0</v>
      </c>
      <c r="AC275" s="1015">
        <v>100.0</v>
      </c>
      <c r="AD275" s="1015">
        <v>90.0</v>
      </c>
      <c r="AE275" s="1015">
        <v>140.0</v>
      </c>
      <c r="AF275" s="1018"/>
      <c r="AG275" s="1014" t="s">
        <v>10103</v>
      </c>
      <c r="AH275" s="1017">
        <v>185.0</v>
      </c>
      <c r="AI275" s="1015">
        <v>100.0</v>
      </c>
      <c r="AJ275" s="1015">
        <v>90.0</v>
      </c>
      <c r="AK275" s="1015">
        <v>140.0</v>
      </c>
      <c r="AL275" s="1018"/>
      <c r="AM275" s="1018"/>
      <c r="AN275" s="1018"/>
      <c r="AO275" s="1018"/>
      <c r="AP275" s="1018"/>
      <c r="AQ275" s="1019"/>
      <c r="AR275" s="1020"/>
      <c r="AS275" s="1057"/>
      <c r="AT275" s="1019"/>
      <c r="AU275" s="1019"/>
      <c r="AV275" s="1019"/>
      <c r="AW275" s="1019"/>
      <c r="AX275" s="1019"/>
      <c r="AY275" s="1018"/>
      <c r="AZ275" s="1019"/>
      <c r="BA275" s="1019"/>
      <c r="BB275" s="1019"/>
      <c r="BC275" s="1019"/>
      <c r="BD275" s="1019"/>
      <c r="BE275" s="1019"/>
      <c r="BF275" s="1019"/>
      <c r="BG275" s="1019"/>
      <c r="BH275" s="1019"/>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c r="CD275" s="1021"/>
      <c r="CE275" s="1021"/>
      <c r="CF275" s="1021"/>
      <c r="CG275" s="1021"/>
      <c r="CH275" s="1021"/>
      <c r="CI275" s="1021"/>
      <c r="CJ275" s="1021"/>
      <c r="CK275" s="1021"/>
      <c r="CL275" s="1021"/>
      <c r="CM275" s="1021"/>
      <c r="CN275" s="1021"/>
      <c r="CO275" s="1021"/>
      <c r="CP275" s="1021"/>
      <c r="CQ275" s="1021"/>
      <c r="CR275" s="1021"/>
      <c r="CS275" s="1021"/>
      <c r="CT275" s="1021"/>
      <c r="CU275" s="1021"/>
      <c r="CV275" s="1021"/>
      <c r="CW275" s="1021"/>
      <c r="CX275" s="1021"/>
      <c r="CY275" s="1021"/>
      <c r="CZ275" s="1021"/>
      <c r="DA275" s="1021"/>
      <c r="DB275" s="1021"/>
      <c r="DC275" s="1021"/>
      <c r="DD275" s="1021"/>
      <c r="DE275" s="1021"/>
      <c r="DF275" s="1021"/>
      <c r="DG275" s="1021"/>
      <c r="DH275" s="1021"/>
      <c r="DI275" s="1021"/>
      <c r="DJ275" s="1021"/>
      <c r="DK275" s="1021"/>
      <c r="DL275" s="1021"/>
      <c r="DM275" s="1021"/>
      <c r="DN275" s="1021"/>
      <c r="DO275" s="1021"/>
      <c r="DP275" s="1021"/>
      <c r="DQ275" s="1021"/>
      <c r="DR275" s="1021"/>
      <c r="DS275" s="1021"/>
      <c r="DT275" s="1021"/>
      <c r="DU275" s="1021"/>
      <c r="DV275" s="1021"/>
      <c r="DW275" s="1021"/>
      <c r="DX275" s="1021"/>
      <c r="DY275" s="1021"/>
      <c r="DZ275" s="1021"/>
      <c r="EA275" s="1021"/>
      <c r="EB275" s="1021"/>
      <c r="EC275" s="1021"/>
      <c r="ED275" s="1021"/>
      <c r="EE275" s="1021"/>
      <c r="EF275" s="1021"/>
      <c r="EG275" s="1021"/>
      <c r="EH275" s="1021"/>
      <c r="EI275" s="1021"/>
      <c r="EJ275" s="1021"/>
      <c r="EK275" s="1021"/>
      <c r="EL275" s="1021"/>
      <c r="EM275" s="1021"/>
      <c r="EN275" s="1021"/>
      <c r="EO275" s="1021"/>
      <c r="EP275" s="1021"/>
      <c r="EQ275" s="1021"/>
      <c r="ER275" s="1021"/>
      <c r="ES275" s="1021"/>
      <c r="ET275" s="1021"/>
      <c r="EU275" s="1021"/>
      <c r="EV275" s="1021"/>
      <c r="EW275" s="1021"/>
      <c r="EX275" s="1021"/>
      <c r="EY275" s="1021"/>
      <c r="EZ275" s="1021"/>
      <c r="FA275" s="1021"/>
      <c r="FB275" s="1021"/>
      <c r="FC275" s="1021"/>
      <c r="FD275" s="1021"/>
      <c r="FE275" s="1021"/>
      <c r="FF275" s="1021"/>
      <c r="FG275" s="1021"/>
      <c r="FH275" s="1021"/>
      <c r="FI275" s="1021"/>
      <c r="FJ275" s="1021"/>
      <c r="FK275" s="1021"/>
      <c r="FL275" s="1021"/>
      <c r="FM275" s="1021"/>
      <c r="FN275" s="1021"/>
      <c r="FO275" s="1021"/>
      <c r="FP275" s="1021"/>
      <c r="FQ275" s="1021"/>
      <c r="FR275" s="1021"/>
      <c r="FS275" s="1021"/>
      <c r="FT275" s="1021"/>
      <c r="FU275" s="1021"/>
      <c r="FV275" s="1021"/>
      <c r="FW275" s="1021"/>
      <c r="FX275" s="1021"/>
      <c r="FY275" s="1021"/>
      <c r="FZ275" s="1021"/>
      <c r="GA275" s="1021"/>
      <c r="GB275" s="1021"/>
      <c r="GC275" s="1021"/>
      <c r="GD275" s="1021"/>
      <c r="GE275" s="1021"/>
      <c r="GF275" s="1021"/>
      <c r="GG275" s="1021"/>
      <c r="GH275" s="1021"/>
      <c r="GI275" s="1021"/>
      <c r="GJ275" s="1021"/>
      <c r="GK275" s="1021"/>
      <c r="GL275" s="1021"/>
      <c r="GM275" s="1021"/>
      <c r="GN275" s="1021"/>
      <c r="GO275" s="1021"/>
      <c r="GP275" s="1021"/>
      <c r="GQ275" s="1021"/>
      <c r="GR275" s="1021"/>
      <c r="GS275" s="1021"/>
      <c r="GT275" s="1021"/>
      <c r="GU275" s="1021"/>
      <c r="GV275" s="1021"/>
      <c r="GW275" s="1021"/>
      <c r="GX275" s="1021"/>
      <c r="GY275" s="1021"/>
      <c r="GZ275" s="1021"/>
      <c r="HA275" s="1021"/>
      <c r="HB275" s="1021"/>
      <c r="HC275" s="1021"/>
      <c r="HD275" s="1021"/>
      <c r="HE275" s="1021"/>
      <c r="HF275" s="1021"/>
      <c r="HG275" s="1021"/>
    </row>
    <row r="276" ht="17.25" customHeight="1">
      <c r="A276" s="1073"/>
      <c r="B276" s="1782" t="s">
        <v>10592</v>
      </c>
      <c r="C276" s="1161" t="s">
        <v>110</v>
      </c>
      <c r="D276" s="474">
        <v>0.0</v>
      </c>
      <c r="E276" s="1783" t="s">
        <v>13026</v>
      </c>
      <c r="F276" s="1289"/>
      <c r="G276" s="1784">
        <v>2.034050218809E12</v>
      </c>
      <c r="H276" s="733">
        <v>36300.0</v>
      </c>
      <c r="I276" s="1100">
        <v>0.1</v>
      </c>
      <c r="J276" s="839">
        <f t="shared" ref="J276:J279" si="78">ROUND(H276*(1-I276),0)</f>
        <v>32670</v>
      </c>
      <c r="K276" s="716"/>
      <c r="L276" s="717" t="s">
        <v>13027</v>
      </c>
      <c r="M276" s="716"/>
      <c r="N276" s="716"/>
      <c r="O276" s="716"/>
      <c r="P276" s="1785"/>
      <c r="Q276" s="897">
        <v>1.0</v>
      </c>
      <c r="R276" s="716"/>
      <c r="S276" s="716"/>
      <c r="T276" s="716"/>
      <c r="U276" s="1140">
        <v>0.0</v>
      </c>
      <c r="V276" s="696"/>
      <c r="W276" s="1119">
        <v>32670.0</v>
      </c>
      <c r="X276" s="1120">
        <v>1.0</v>
      </c>
      <c r="Y276" s="696"/>
      <c r="Z276" s="684"/>
      <c r="AA276" s="684"/>
      <c r="AB276" s="684"/>
      <c r="AC276" s="684"/>
      <c r="AD276" s="684"/>
      <c r="AE276" s="684"/>
      <c r="AF276" s="684"/>
      <c r="AG276" s="688" t="s">
        <v>13028</v>
      </c>
      <c r="AH276" s="684"/>
      <c r="AI276" s="684"/>
      <c r="AJ276" s="684"/>
      <c r="AK276" s="684"/>
      <c r="AL276" s="1110"/>
      <c r="AM276" s="696"/>
      <c r="AN276" s="812"/>
      <c r="AO276" s="812"/>
      <c r="AP276" s="812"/>
      <c r="AQ276" s="696"/>
      <c r="AR276" s="1111"/>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3"/>
      <c r="B277" s="1782" t="s">
        <v>13029</v>
      </c>
      <c r="C277" s="1161" t="s">
        <v>110</v>
      </c>
      <c r="D277" s="1359">
        <v>0.0</v>
      </c>
      <c r="E277" s="1783" t="s">
        <v>13030</v>
      </c>
      <c r="F277" s="1289"/>
      <c r="G277" s="1784">
        <v>2.034050218793E12</v>
      </c>
      <c r="H277" s="733">
        <v>34650.0</v>
      </c>
      <c r="I277" s="1100">
        <v>0.1</v>
      </c>
      <c r="J277" s="839">
        <f t="shared" si="78"/>
        <v>31185</v>
      </c>
      <c r="K277" s="684"/>
      <c r="L277" s="688" t="s">
        <v>13031</v>
      </c>
      <c r="M277" s="684"/>
      <c r="N277" s="684"/>
      <c r="O277" s="684"/>
      <c r="P277" s="1785"/>
      <c r="Q277" s="897">
        <v>1.0</v>
      </c>
      <c r="R277" s="684"/>
      <c r="S277" s="684"/>
      <c r="T277" s="684"/>
      <c r="U277" s="1140">
        <v>0.0</v>
      </c>
      <c r="V277" s="1073"/>
      <c r="W277" s="1119">
        <v>31185.0</v>
      </c>
      <c r="X277" s="1120">
        <v>1.0</v>
      </c>
      <c r="Y277" s="1073"/>
      <c r="Z277" s="684"/>
      <c r="AA277" s="684"/>
      <c r="AB277" s="684"/>
      <c r="AC277" s="684"/>
      <c r="AD277" s="684"/>
      <c r="AE277" s="684"/>
      <c r="AF277" s="684"/>
      <c r="AG277" s="688" t="s">
        <v>13032</v>
      </c>
      <c r="AH277" s="684"/>
      <c r="AI277" s="684"/>
      <c r="AJ277" s="684"/>
      <c r="AK277" s="684"/>
      <c r="AL277" s="1110"/>
      <c r="AM277" s="696"/>
      <c r="AN277" s="812"/>
      <c r="AO277" s="812"/>
      <c r="AP277" s="812"/>
      <c r="AQ277" s="696"/>
      <c r="AR277" s="1111"/>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3"/>
      <c r="B278" s="1782" t="s">
        <v>13033</v>
      </c>
      <c r="C278" s="1161" t="s">
        <v>110</v>
      </c>
      <c r="D278" s="1359">
        <v>0.0</v>
      </c>
      <c r="E278" s="1783" t="s">
        <v>13034</v>
      </c>
      <c r="F278" s="1289"/>
      <c r="G278" s="1784">
        <v>2.034050218779E12</v>
      </c>
      <c r="H278" s="733">
        <v>85800.0</v>
      </c>
      <c r="I278" s="1100">
        <v>0.1</v>
      </c>
      <c r="J278" s="839">
        <f t="shared" si="78"/>
        <v>77220</v>
      </c>
      <c r="K278" s="684"/>
      <c r="L278" s="688" t="s">
        <v>13035</v>
      </c>
      <c r="M278" s="684"/>
      <c r="N278" s="684"/>
      <c r="O278" s="684"/>
      <c r="P278" s="1785"/>
      <c r="Q278" s="897">
        <v>1.0</v>
      </c>
      <c r="R278" s="684"/>
      <c r="S278" s="684"/>
      <c r="T278" s="684"/>
      <c r="U278" s="1140">
        <v>0.0</v>
      </c>
      <c r="V278" s="1073"/>
      <c r="W278" s="1119">
        <v>77220.0</v>
      </c>
      <c r="X278" s="1120">
        <v>1.0</v>
      </c>
      <c r="Y278" s="1073"/>
      <c r="Z278" s="684"/>
      <c r="AA278" s="684"/>
      <c r="AB278" s="684"/>
      <c r="AC278" s="684"/>
      <c r="AD278" s="684"/>
      <c r="AE278" s="684"/>
      <c r="AF278" s="684"/>
      <c r="AG278" s="688" t="s">
        <v>13036</v>
      </c>
      <c r="AH278" s="684"/>
      <c r="AI278" s="684"/>
      <c r="AJ278" s="684"/>
      <c r="AK278" s="684"/>
      <c r="AL278" s="1110"/>
      <c r="AM278" s="696"/>
      <c r="AN278" s="812"/>
      <c r="AO278" s="812"/>
      <c r="AP278" s="812"/>
      <c r="AQ278" s="696"/>
      <c r="AR278" s="1111"/>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3"/>
      <c r="B279" s="1782" t="s">
        <v>13037</v>
      </c>
      <c r="C279" s="1161" t="s">
        <v>110</v>
      </c>
      <c r="D279" s="474">
        <v>0.0</v>
      </c>
      <c r="E279" s="1126" t="s">
        <v>13038</v>
      </c>
      <c r="F279" s="1289"/>
      <c r="G279" s="1784">
        <v>2.034050218786E12</v>
      </c>
      <c r="H279" s="733">
        <v>44000.0</v>
      </c>
      <c r="I279" s="1100">
        <v>0.1</v>
      </c>
      <c r="J279" s="839">
        <f t="shared" si="78"/>
        <v>39600</v>
      </c>
      <c r="K279" s="684"/>
      <c r="L279" s="688" t="s">
        <v>13039</v>
      </c>
      <c r="M279" s="684"/>
      <c r="N279" s="684"/>
      <c r="O279" s="684"/>
      <c r="P279" s="1785"/>
      <c r="Q279" s="897">
        <v>1.0</v>
      </c>
      <c r="R279" s="684"/>
      <c r="S279" s="684"/>
      <c r="T279" s="684"/>
      <c r="U279" s="1140">
        <v>0.0</v>
      </c>
      <c r="V279" s="1073"/>
      <c r="W279" s="1119">
        <v>39600.0</v>
      </c>
      <c r="X279" s="1120">
        <v>1.0</v>
      </c>
      <c r="Y279" s="1073"/>
      <c r="Z279" s="684"/>
      <c r="AA279" s="684"/>
      <c r="AB279" s="684"/>
      <c r="AC279" s="684"/>
      <c r="AD279" s="684"/>
      <c r="AE279" s="684"/>
      <c r="AF279" s="684"/>
      <c r="AG279" s="688" t="s">
        <v>13040</v>
      </c>
      <c r="AH279" s="684"/>
      <c r="AI279" s="684"/>
      <c r="AJ279" s="684"/>
      <c r="AK279" s="684"/>
      <c r="AL279" s="1110"/>
      <c r="AM279" s="696"/>
      <c r="AN279" s="812"/>
      <c r="AO279" s="812"/>
      <c r="AP279" s="812"/>
      <c r="AQ279" s="696"/>
      <c r="AR279" s="1111"/>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6" t="s">
        <v>13041</v>
      </c>
      <c r="B1" s="1787" t="s">
        <v>13042</v>
      </c>
      <c r="C1" s="307" t="s">
        <v>13043</v>
      </c>
      <c r="D1" s="1788" t="s">
        <v>13044</v>
      </c>
      <c r="E1" s="1789"/>
      <c r="G1" s="1790" t="s">
        <v>13045</v>
      </c>
      <c r="H1" s="1791" t="s">
        <v>13046</v>
      </c>
      <c r="I1" s="1791" t="s">
        <v>13047</v>
      </c>
      <c r="J1" s="1791" t="s">
        <v>13048</v>
      </c>
      <c r="K1" s="1791" t="s">
        <v>13049</v>
      </c>
      <c r="L1" s="1791" t="s">
        <v>13050</v>
      </c>
      <c r="M1" s="1791" t="s">
        <v>13051</v>
      </c>
      <c r="N1" s="1791" t="s">
        <v>13052</v>
      </c>
      <c r="O1" s="1791" t="s">
        <v>13053</v>
      </c>
      <c r="P1" s="1791" t="s">
        <v>13054</v>
      </c>
      <c r="Q1" s="1791" t="s">
        <v>13055</v>
      </c>
      <c r="R1" s="1791" t="s">
        <v>13056</v>
      </c>
      <c r="S1" s="1791" t="s">
        <v>13057</v>
      </c>
    </row>
    <row r="2">
      <c r="A2" s="1786"/>
      <c r="B2" s="1787" t="s">
        <v>4413</v>
      </c>
      <c r="C2" s="1788"/>
      <c r="D2" s="1788"/>
      <c r="G2" s="954" t="s">
        <v>13058</v>
      </c>
      <c r="H2" s="1792">
        <v>19.11077</v>
      </c>
      <c r="I2" s="1792">
        <v>15.45324</v>
      </c>
      <c r="J2" s="1792">
        <v>11.99113</v>
      </c>
      <c r="K2" s="1792">
        <v>9.230329</v>
      </c>
      <c r="L2" s="1792">
        <v>7.999976</v>
      </c>
      <c r="M2" s="1792">
        <v>7.530652</v>
      </c>
      <c r="N2" s="1792">
        <v>7.494334</v>
      </c>
      <c r="O2" s="1792">
        <v>8.032761</v>
      </c>
      <c r="P2" s="1792">
        <v>8.607696</v>
      </c>
      <c r="Q2" s="1792">
        <v>11.84664</v>
      </c>
      <c r="R2" s="1792">
        <v>19.82755</v>
      </c>
      <c r="S2" s="1792">
        <v>17.81835</v>
      </c>
    </row>
    <row r="3">
      <c r="A3" s="1786"/>
      <c r="B3" s="1793" t="s">
        <v>398</v>
      </c>
      <c r="C3" s="1788" t="s">
        <v>1418</v>
      </c>
      <c r="D3" s="1788" t="s">
        <v>1418</v>
      </c>
      <c r="G3" s="954" t="s">
        <v>13058</v>
      </c>
      <c r="H3" s="1794">
        <v>112.4118</v>
      </c>
      <c r="I3" s="1794">
        <v>90.89785</v>
      </c>
      <c r="J3" s="1794">
        <v>70.53331</v>
      </c>
      <c r="K3" s="1794">
        <v>54.29392</v>
      </c>
      <c r="L3" s="1794">
        <v>47.05683</v>
      </c>
      <c r="M3" s="1794">
        <v>44.29621</v>
      </c>
      <c r="N3" s="1794">
        <v>44.08258</v>
      </c>
      <c r="O3" s="1794">
        <v>47.24968</v>
      </c>
      <c r="P3" s="1794">
        <v>50.63152</v>
      </c>
      <c r="Q3" s="1794">
        <v>69.68341</v>
      </c>
      <c r="R3" s="1794">
        <v>116.6281</v>
      </c>
      <c r="S3" s="1794">
        <v>104.8097</v>
      </c>
    </row>
    <row r="4">
      <c r="A4" s="1786"/>
      <c r="B4" s="1787" t="s">
        <v>1433</v>
      </c>
      <c r="C4" s="1788"/>
      <c r="D4" s="1788"/>
      <c r="E4" s="954" t="s">
        <v>13059</v>
      </c>
      <c r="G4" s="954" t="s">
        <v>13060</v>
      </c>
      <c r="H4" s="1792"/>
      <c r="I4" s="1792"/>
      <c r="J4" s="1792"/>
      <c r="K4" s="1792"/>
      <c r="L4" s="1792"/>
      <c r="M4" s="1792"/>
      <c r="N4" s="1792"/>
      <c r="O4" s="1792"/>
      <c r="P4" s="1792"/>
      <c r="Q4" s="1792"/>
      <c r="R4" s="1792"/>
      <c r="S4" s="1792"/>
    </row>
    <row r="5">
      <c r="A5" s="1786"/>
      <c r="B5" s="1787" t="s">
        <v>1751</v>
      </c>
      <c r="C5" s="1788"/>
      <c r="D5" s="1788"/>
      <c r="G5" s="954" t="s">
        <v>13060</v>
      </c>
      <c r="H5" s="1795"/>
      <c r="I5" s="1795"/>
      <c r="J5" s="1795"/>
      <c r="K5" s="1795"/>
      <c r="L5" s="1795"/>
      <c r="M5" s="1795"/>
      <c r="N5" s="1795"/>
      <c r="O5" s="1795"/>
      <c r="P5" s="1795"/>
      <c r="Q5" s="1795"/>
      <c r="R5" s="1795"/>
      <c r="S5" s="1795"/>
    </row>
    <row r="6">
      <c r="A6" s="1786"/>
      <c r="B6" s="1787" t="s">
        <v>13061</v>
      </c>
      <c r="C6" s="1788"/>
      <c r="D6" s="1788"/>
      <c r="G6" s="954" t="s">
        <v>13060</v>
      </c>
      <c r="H6" s="1795"/>
      <c r="I6" s="1795"/>
      <c r="J6" s="1795"/>
      <c r="K6" s="1795"/>
      <c r="L6" s="1795"/>
      <c r="M6" s="1795"/>
      <c r="N6" s="1795"/>
      <c r="O6" s="1795"/>
      <c r="P6" s="1795"/>
      <c r="Q6" s="1795"/>
      <c r="R6" s="1795"/>
      <c r="S6" s="1795"/>
    </row>
    <row r="7">
      <c r="A7" s="1786"/>
      <c r="B7" s="1787" t="s">
        <v>2550</v>
      </c>
      <c r="C7" s="1788"/>
      <c r="D7" s="1788"/>
      <c r="G7" s="954" t="s">
        <v>13062</v>
      </c>
      <c r="H7" s="1795"/>
      <c r="I7" s="1795"/>
      <c r="J7" s="1795"/>
      <c r="K7" s="1795"/>
      <c r="L7" s="1795"/>
      <c r="M7" s="1795"/>
      <c r="N7" s="1795"/>
      <c r="O7" s="1795"/>
      <c r="P7" s="1795"/>
      <c r="Q7" s="1795"/>
      <c r="R7" s="1795"/>
      <c r="S7" s="1795"/>
    </row>
    <row r="8">
      <c r="A8" s="1786"/>
      <c r="B8" s="1793" t="s">
        <v>13063</v>
      </c>
      <c r="C8" s="1788" t="s">
        <v>1418</v>
      </c>
      <c r="D8" s="1788" t="s">
        <v>1418</v>
      </c>
      <c r="E8" s="954" t="s">
        <v>13064</v>
      </c>
      <c r="G8" s="954" t="s">
        <v>13060</v>
      </c>
      <c r="H8" s="1795"/>
      <c r="I8" s="1795"/>
      <c r="J8" s="1795"/>
      <c r="K8" s="1795"/>
      <c r="L8" s="1795"/>
      <c r="M8" s="1795"/>
      <c r="N8" s="1795"/>
      <c r="O8" s="1795"/>
      <c r="P8" s="1795"/>
      <c r="Q8" s="1795"/>
      <c r="R8" s="1795"/>
      <c r="S8" s="1795"/>
    </row>
    <row r="9">
      <c r="A9" s="1786"/>
      <c r="B9" s="1796" t="s">
        <v>13065</v>
      </c>
      <c r="C9" s="1788"/>
      <c r="D9" s="1788"/>
      <c r="G9" s="954" t="s">
        <v>13058</v>
      </c>
      <c r="H9" s="1794">
        <v>65.47971</v>
      </c>
      <c r="I9" s="1794">
        <v>52.94784</v>
      </c>
      <c r="J9" s="1794">
        <v>41.08553</v>
      </c>
      <c r="K9" s="1794">
        <v>31.62612</v>
      </c>
      <c r="L9" s="1794">
        <v>27.41053</v>
      </c>
      <c r="M9" s="1794">
        <v>25.80247</v>
      </c>
      <c r="N9" s="1794">
        <v>25.67803</v>
      </c>
      <c r="O9" s="1794">
        <v>27.52286</v>
      </c>
      <c r="P9" s="1794">
        <v>29.49278</v>
      </c>
      <c r="Q9" s="1794">
        <v>40.59047</v>
      </c>
      <c r="R9" s="1794">
        <v>67.93566</v>
      </c>
      <c r="S9" s="1794">
        <v>61.05148</v>
      </c>
    </row>
    <row r="10">
      <c r="A10" s="1786"/>
      <c r="B10" s="1793" t="s">
        <v>13066</v>
      </c>
      <c r="C10" s="1788" t="s">
        <v>1418</v>
      </c>
      <c r="D10" s="1788" t="s">
        <v>1418</v>
      </c>
      <c r="G10" s="954" t="s">
        <v>13060</v>
      </c>
      <c r="H10" s="1795"/>
      <c r="I10" s="1795"/>
      <c r="J10" s="1795"/>
      <c r="K10" s="1795"/>
      <c r="L10" s="1795"/>
      <c r="M10" s="1795"/>
      <c r="N10" s="1795"/>
      <c r="O10" s="1795"/>
      <c r="P10" s="1795"/>
      <c r="Q10" s="1795"/>
      <c r="R10" s="1795"/>
      <c r="S10" s="1795"/>
    </row>
    <row r="11">
      <c r="A11" s="1786"/>
      <c r="B11" s="1793" t="s">
        <v>3913</v>
      </c>
      <c r="C11" s="1788" t="s">
        <v>1418</v>
      </c>
      <c r="D11" s="1788" t="s">
        <v>1418</v>
      </c>
      <c r="G11" s="954" t="s">
        <v>13060</v>
      </c>
      <c r="H11" s="1795"/>
      <c r="I11" s="1795"/>
      <c r="J11" s="1795"/>
      <c r="K11" s="1795"/>
      <c r="L11" s="1795"/>
      <c r="M11" s="1795"/>
      <c r="N11" s="1795"/>
      <c r="O11" s="1795"/>
      <c r="P11" s="1795"/>
      <c r="Q11" s="1795"/>
      <c r="R11" s="1795"/>
      <c r="S11" s="1795"/>
    </row>
    <row r="12">
      <c r="A12" s="1786"/>
      <c r="B12" s="1787" t="s">
        <v>1856</v>
      </c>
      <c r="C12" s="1788" t="s">
        <v>1418</v>
      </c>
      <c r="D12" s="1788" t="s">
        <v>1418</v>
      </c>
      <c r="E12" s="954" t="s">
        <v>13067</v>
      </c>
      <c r="G12" s="954" t="s">
        <v>13058</v>
      </c>
      <c r="H12" s="1794">
        <v>38.5219</v>
      </c>
      <c r="I12" s="1794">
        <v>31.14936</v>
      </c>
      <c r="J12" s="1794">
        <v>24.17073</v>
      </c>
      <c r="K12" s="1794">
        <v>18.60573</v>
      </c>
      <c r="L12" s="1794">
        <v>16.12569</v>
      </c>
      <c r="M12" s="1794">
        <v>15.17966</v>
      </c>
      <c r="N12" s="1794">
        <v>15.10646</v>
      </c>
      <c r="O12" s="1794">
        <v>16.19177</v>
      </c>
      <c r="P12" s="1794">
        <v>17.35068</v>
      </c>
      <c r="Q12" s="1794">
        <v>23.87948</v>
      </c>
      <c r="R12" s="1794">
        <v>39.96673</v>
      </c>
      <c r="S12" s="1794">
        <v>35.91676</v>
      </c>
    </row>
    <row r="13">
      <c r="A13" s="1786"/>
      <c r="B13" s="1787" t="s">
        <v>3821</v>
      </c>
      <c r="C13" s="1788" t="s">
        <v>1418</v>
      </c>
      <c r="D13" s="1788" t="s">
        <v>1418</v>
      </c>
      <c r="G13" s="954" t="s">
        <v>13060</v>
      </c>
      <c r="H13" s="1795"/>
      <c r="I13" s="1795"/>
      <c r="J13" s="1795"/>
      <c r="K13" s="1795"/>
      <c r="L13" s="1795"/>
      <c r="M13" s="1795"/>
      <c r="N13" s="1795"/>
      <c r="O13" s="1795"/>
      <c r="P13" s="1795"/>
      <c r="Q13" s="1795"/>
      <c r="R13" s="1795"/>
      <c r="S13" s="1795"/>
    </row>
    <row r="14">
      <c r="A14" s="1786"/>
      <c r="B14" s="1793" t="s">
        <v>2912</v>
      </c>
      <c r="C14" s="1788"/>
      <c r="D14" s="1788"/>
      <c r="G14" s="954" t="s">
        <v>13058</v>
      </c>
      <c r="H14" s="1794">
        <v>60.71141</v>
      </c>
      <c r="I14" s="1794">
        <v>49.09212</v>
      </c>
      <c r="J14" s="1794">
        <v>38.09364</v>
      </c>
      <c r="K14" s="1794">
        <v>29.32307</v>
      </c>
      <c r="L14" s="1794">
        <v>25.41446</v>
      </c>
      <c r="M14" s="1794">
        <v>23.9235</v>
      </c>
      <c r="N14" s="1794">
        <v>23.80813</v>
      </c>
      <c r="O14" s="1794">
        <v>25.51861</v>
      </c>
      <c r="P14" s="1794">
        <v>27.34508</v>
      </c>
      <c r="Q14" s="1794">
        <v>37.63463</v>
      </c>
      <c r="R14" s="1794">
        <v>62.98851</v>
      </c>
      <c r="S14" s="1794">
        <v>56.60565</v>
      </c>
    </row>
    <row r="15">
      <c r="A15" s="1786"/>
      <c r="B15" s="1793" t="s">
        <v>497</v>
      </c>
      <c r="C15" s="1788"/>
      <c r="D15" s="1788"/>
      <c r="G15" s="954" t="s">
        <v>13058</v>
      </c>
      <c r="H15" s="1792">
        <v>17.42121</v>
      </c>
      <c r="I15" s="1792">
        <v>14.08704</v>
      </c>
      <c r="J15" s="1792">
        <v>10.93101</v>
      </c>
      <c r="K15" s="1792">
        <v>8.414288</v>
      </c>
      <c r="L15" s="1792">
        <v>7.292709</v>
      </c>
      <c r="M15" s="1792">
        <v>6.864877</v>
      </c>
      <c r="N15" s="1792">
        <v>6.83177</v>
      </c>
      <c r="O15" s="1792">
        <v>7.322596</v>
      </c>
      <c r="P15" s="1792">
        <v>7.846702</v>
      </c>
      <c r="Q15" s="1792">
        <v>10.7993</v>
      </c>
      <c r="R15" s="1792">
        <v>18.07462</v>
      </c>
      <c r="S15" s="1792">
        <v>16.24306</v>
      </c>
    </row>
    <row r="16">
      <c r="A16" s="1786"/>
      <c r="B16" s="1787" t="s">
        <v>1657</v>
      </c>
      <c r="C16" s="1788"/>
      <c r="D16" s="1788"/>
      <c r="G16" s="954" t="s">
        <v>13058</v>
      </c>
      <c r="H16" s="1794">
        <v>68.37073</v>
      </c>
      <c r="I16" s="1794">
        <v>55.28556</v>
      </c>
      <c r="J16" s="1794">
        <v>42.89952</v>
      </c>
      <c r="K16" s="1794">
        <v>33.02245</v>
      </c>
      <c r="L16" s="1794">
        <v>28.62074</v>
      </c>
      <c r="M16" s="1794">
        <v>26.94168</v>
      </c>
      <c r="N16" s="1794">
        <v>26.81175</v>
      </c>
      <c r="O16" s="1794">
        <v>28.73803</v>
      </c>
      <c r="P16" s="1794">
        <v>30.79492</v>
      </c>
      <c r="Q16" s="1794">
        <v>42.38259</v>
      </c>
      <c r="R16" s="1794">
        <v>70.93511</v>
      </c>
      <c r="S16" s="1794">
        <v>63.74699</v>
      </c>
    </row>
    <row r="17">
      <c r="A17" s="1786"/>
      <c r="B17" s="1787" t="s">
        <v>13068</v>
      </c>
      <c r="C17" s="1788"/>
      <c r="D17" s="1788"/>
      <c r="G17" s="954" t="s">
        <v>13058</v>
      </c>
      <c r="H17" s="1794">
        <v>56.16838</v>
      </c>
      <c r="I17" s="1794">
        <v>45.41856</v>
      </c>
      <c r="J17" s="1794">
        <v>35.24309</v>
      </c>
      <c r="K17" s="1794">
        <v>27.12882</v>
      </c>
      <c r="L17" s="1794">
        <v>23.5127</v>
      </c>
      <c r="M17" s="1794">
        <v>22.13331</v>
      </c>
      <c r="N17" s="1794">
        <v>22.02657</v>
      </c>
      <c r="O17" s="1794">
        <v>23.60906</v>
      </c>
      <c r="P17" s="1794">
        <v>25.29885</v>
      </c>
      <c r="Q17" s="1794">
        <v>34.81843</v>
      </c>
      <c r="R17" s="1794">
        <v>58.27508</v>
      </c>
      <c r="S17" s="1794">
        <v>52.36985</v>
      </c>
    </row>
    <row r="18">
      <c r="A18" s="1786"/>
      <c r="B18" s="1793" t="s">
        <v>13069</v>
      </c>
      <c r="C18" s="1788" t="s">
        <v>1418</v>
      </c>
      <c r="D18" s="1788" t="s">
        <v>1418</v>
      </c>
      <c r="G18" s="954" t="s">
        <v>13060</v>
      </c>
      <c r="H18" s="1795"/>
      <c r="I18" s="1795"/>
      <c r="J18" s="1795"/>
      <c r="K18" s="1795"/>
      <c r="L18" s="1795"/>
      <c r="M18" s="1795"/>
      <c r="N18" s="1795"/>
      <c r="O18" s="1795"/>
      <c r="P18" s="1795"/>
      <c r="Q18" s="1795"/>
      <c r="R18" s="1795"/>
      <c r="S18" s="1795"/>
    </row>
    <row r="19">
      <c r="A19" s="1786"/>
      <c r="B19" s="1787" t="s">
        <v>3127</v>
      </c>
      <c r="C19" s="1788" t="s">
        <v>1418</v>
      </c>
      <c r="D19" s="1788" t="s">
        <v>1418</v>
      </c>
      <c r="G19" s="954" t="s">
        <v>13060</v>
      </c>
      <c r="H19" s="1795"/>
      <c r="I19" s="1795"/>
      <c r="J19" s="1795"/>
      <c r="K19" s="1795"/>
      <c r="L19" s="1795"/>
      <c r="M19" s="1795"/>
      <c r="N19" s="1795"/>
      <c r="O19" s="1795"/>
      <c r="P19" s="1795"/>
      <c r="Q19" s="1795"/>
      <c r="R19" s="1795"/>
      <c r="S19" s="1795"/>
    </row>
    <row r="20">
      <c r="A20" s="1786"/>
      <c r="B20" s="1787" t="s">
        <v>2470</v>
      </c>
      <c r="C20" s="1788" t="s">
        <v>1418</v>
      </c>
      <c r="D20" s="1788" t="s">
        <v>1418</v>
      </c>
      <c r="G20" s="954" t="s">
        <v>13060</v>
      </c>
      <c r="H20" s="1795"/>
      <c r="I20" s="1795"/>
      <c r="J20" s="1795"/>
      <c r="K20" s="1795"/>
      <c r="L20" s="1795"/>
      <c r="M20" s="1795"/>
      <c r="N20" s="1795"/>
      <c r="O20" s="1795"/>
      <c r="P20" s="1795"/>
      <c r="Q20" s="1795"/>
      <c r="R20" s="1795"/>
      <c r="S20" s="1795"/>
    </row>
    <row r="21">
      <c r="A21" s="1786"/>
      <c r="B21" s="1787" t="s">
        <v>12890</v>
      </c>
      <c r="C21" s="1788" t="s">
        <v>1418</v>
      </c>
      <c r="D21" s="1788" t="s">
        <v>1418</v>
      </c>
      <c r="E21" s="954" t="s">
        <v>13070</v>
      </c>
      <c r="G21" s="954" t="s">
        <v>13060</v>
      </c>
      <c r="H21" s="1795"/>
      <c r="I21" s="1795"/>
      <c r="J21" s="1795"/>
      <c r="K21" s="1795"/>
      <c r="L21" s="1795"/>
      <c r="M21" s="1795"/>
      <c r="N21" s="1795"/>
      <c r="O21" s="1795"/>
      <c r="P21" s="1795"/>
      <c r="Q21" s="1795"/>
      <c r="R21" s="1795"/>
      <c r="S21" s="1795"/>
    </row>
    <row r="22">
      <c r="A22" s="1786"/>
      <c r="B22" s="1793" t="s">
        <v>3729</v>
      </c>
      <c r="C22" s="1788" t="s">
        <v>1418</v>
      </c>
      <c r="D22" s="1788" t="s">
        <v>1418</v>
      </c>
      <c r="G22" s="954" t="s">
        <v>13060</v>
      </c>
      <c r="H22" s="1795"/>
      <c r="I22" s="1795"/>
      <c r="J22" s="1795"/>
      <c r="K22" s="1795"/>
      <c r="L22" s="1795"/>
      <c r="M22" s="1795"/>
      <c r="N22" s="1795"/>
      <c r="O22" s="1795"/>
      <c r="P22" s="1795"/>
      <c r="Q22" s="1795"/>
      <c r="R22" s="1795"/>
      <c r="S22" s="1795"/>
    </row>
    <row r="23">
      <c r="A23" s="1786"/>
      <c r="B23" s="1787" t="s">
        <v>13071</v>
      </c>
      <c r="C23" s="1788"/>
      <c r="D23" s="1788"/>
      <c r="G23" s="954" t="s">
        <v>13060</v>
      </c>
      <c r="H23" s="1795"/>
      <c r="I23" s="1795"/>
      <c r="J23" s="1795"/>
      <c r="K23" s="1795"/>
      <c r="L23" s="1795"/>
      <c r="M23" s="1795"/>
      <c r="N23" s="1795"/>
      <c r="O23" s="1795"/>
      <c r="P23" s="1795"/>
      <c r="Q23" s="1795"/>
      <c r="R23" s="1795"/>
      <c r="S23" s="1795"/>
    </row>
    <row r="24">
      <c r="A24" s="1786"/>
      <c r="B24" s="1793" t="s">
        <v>13072</v>
      </c>
      <c r="C24" s="1788" t="s">
        <v>1418</v>
      </c>
      <c r="D24" s="1788" t="s">
        <v>1418</v>
      </c>
      <c r="G24" s="954" t="s">
        <v>13058</v>
      </c>
      <c r="H24" s="1794">
        <v>111.0977</v>
      </c>
      <c r="I24" s="1794">
        <v>89.83525</v>
      </c>
      <c r="J24" s="1794">
        <v>69.70877</v>
      </c>
      <c r="K24" s="1794">
        <v>53.65922</v>
      </c>
      <c r="L24" s="1794">
        <v>46.50674</v>
      </c>
      <c r="M24" s="1794">
        <v>43.77838</v>
      </c>
      <c r="N24" s="1794">
        <v>43.56726</v>
      </c>
      <c r="O24" s="1794">
        <v>46.69733</v>
      </c>
      <c r="P24" s="1794">
        <v>50.03963</v>
      </c>
      <c r="Q24" s="1794">
        <v>68.86881</v>
      </c>
      <c r="R24" s="1794">
        <v>115.2647</v>
      </c>
      <c r="S24" s="1794">
        <v>103.5845</v>
      </c>
    </row>
    <row r="25">
      <c r="A25" s="1786"/>
      <c r="B25" s="1787" t="s">
        <v>1331</v>
      </c>
      <c r="C25" s="1788"/>
      <c r="D25" s="1477"/>
      <c r="G25" s="954" t="s">
        <v>13060</v>
      </c>
      <c r="H25" s="1795"/>
      <c r="I25" s="1795"/>
      <c r="J25" s="1795"/>
      <c r="K25" s="1795"/>
      <c r="L25" s="1795"/>
      <c r="M25" s="1795"/>
      <c r="N25" s="1795"/>
      <c r="O25" s="1795"/>
      <c r="P25" s="1795"/>
      <c r="Q25" s="1795"/>
      <c r="R25" s="1795"/>
      <c r="S25" s="1795"/>
    </row>
    <row r="26">
      <c r="A26" s="1786"/>
      <c r="B26" s="1793" t="s">
        <v>13073</v>
      </c>
      <c r="C26" s="1477"/>
      <c r="D26" s="1477"/>
      <c r="G26" s="954" t="s">
        <v>13060</v>
      </c>
      <c r="H26" s="1795"/>
      <c r="I26" s="1795"/>
      <c r="J26" s="1795"/>
      <c r="K26" s="1795"/>
      <c r="L26" s="1795"/>
      <c r="M26" s="1795"/>
      <c r="N26" s="1795"/>
      <c r="O26" s="1795"/>
      <c r="P26" s="1795"/>
      <c r="Q26" s="1795"/>
      <c r="R26" s="1795"/>
      <c r="S26" s="1795"/>
    </row>
    <row r="27">
      <c r="A27" s="1786"/>
      <c r="B27" s="1793" t="s">
        <v>12598</v>
      </c>
      <c r="C27" s="1788" t="s">
        <v>1418</v>
      </c>
      <c r="D27" s="1788" t="s">
        <v>1418</v>
      </c>
      <c r="G27" s="954" t="s">
        <v>13060</v>
      </c>
      <c r="H27" s="1795"/>
      <c r="I27" s="1795"/>
      <c r="J27" s="1795"/>
      <c r="K27" s="1795"/>
      <c r="L27" s="1795"/>
      <c r="M27" s="1795"/>
      <c r="N27" s="1795"/>
      <c r="O27" s="1795"/>
      <c r="P27" s="1795"/>
      <c r="Q27" s="1795"/>
      <c r="R27" s="1795"/>
      <c r="S27" s="1795"/>
    </row>
    <row r="28">
      <c r="A28" s="1786"/>
      <c r="B28" s="1793" t="s">
        <v>595</v>
      </c>
      <c r="C28" s="1788"/>
      <c r="D28" s="1788"/>
      <c r="G28" s="954" t="s">
        <v>13058</v>
      </c>
      <c r="H28" s="1792">
        <v>18.84795</v>
      </c>
      <c r="I28" s="1792">
        <v>15.24072</v>
      </c>
      <c r="J28" s="1792">
        <v>11.82623</v>
      </c>
      <c r="K28" s="1792">
        <v>9.103389</v>
      </c>
      <c r="L28" s="1792">
        <v>7.889957</v>
      </c>
      <c r="M28" s="1792">
        <v>7.427087</v>
      </c>
      <c r="N28" s="1792">
        <v>7.391268</v>
      </c>
      <c r="O28" s="1792">
        <v>7.922291</v>
      </c>
      <c r="P28" s="1792">
        <v>8.48932</v>
      </c>
      <c r="Q28" s="1792">
        <v>11.68372</v>
      </c>
      <c r="R28" s="1792">
        <v>19.55487</v>
      </c>
      <c r="S28" s="1792">
        <v>17.57331</v>
      </c>
    </row>
    <row r="29">
      <c r="A29" s="1786"/>
      <c r="B29" s="1787" t="s">
        <v>12851</v>
      </c>
      <c r="C29" s="1788"/>
      <c r="D29" s="1788"/>
      <c r="G29" s="954" t="s">
        <v>13060</v>
      </c>
      <c r="H29" s="1795"/>
      <c r="I29" s="1795"/>
      <c r="J29" s="1795"/>
      <c r="K29" s="1795"/>
      <c r="L29" s="1795"/>
      <c r="M29" s="1795"/>
      <c r="N29" s="1795"/>
      <c r="O29" s="1795"/>
      <c r="P29" s="1795"/>
      <c r="Q29" s="1795"/>
      <c r="R29" s="1795"/>
      <c r="S29" s="1795"/>
    </row>
    <row r="30">
      <c r="A30" s="1786"/>
      <c r="B30" s="1787" t="s">
        <v>12883</v>
      </c>
      <c r="C30" s="1477"/>
      <c r="D30" s="1477"/>
      <c r="G30" s="954" t="s">
        <v>13060</v>
      </c>
      <c r="H30" s="1795"/>
      <c r="I30" s="1795"/>
      <c r="J30" s="1795"/>
      <c r="K30" s="1795"/>
      <c r="L30" s="1795"/>
      <c r="M30" s="1795"/>
      <c r="N30" s="1795"/>
      <c r="O30" s="1795"/>
      <c r="P30" s="1795"/>
      <c r="Q30" s="1795"/>
      <c r="R30" s="1795"/>
      <c r="S30" s="1795"/>
    </row>
    <row r="31">
      <c r="A31" s="1786"/>
      <c r="B31" s="1787" t="s">
        <v>12870</v>
      </c>
      <c r="C31" s="1788"/>
      <c r="D31" s="1477"/>
      <c r="G31" s="954" t="s">
        <v>13060</v>
      </c>
      <c r="H31" s="1795"/>
      <c r="I31" s="1795"/>
      <c r="J31" s="1795"/>
      <c r="K31" s="1795"/>
      <c r="L31" s="1795"/>
      <c r="M31" s="1795"/>
      <c r="N31" s="1795"/>
      <c r="O31" s="1795"/>
      <c r="P31" s="1795"/>
      <c r="Q31" s="1795"/>
      <c r="R31" s="1795"/>
      <c r="S31" s="1795"/>
    </row>
    <row r="32">
      <c r="A32" s="1786"/>
      <c r="B32" s="1787" t="s">
        <v>12858</v>
      </c>
      <c r="C32" s="1477"/>
      <c r="D32" s="1477"/>
      <c r="G32" s="954" t="s">
        <v>13060</v>
      </c>
      <c r="H32" s="1795"/>
      <c r="I32" s="1795"/>
      <c r="J32" s="1795"/>
      <c r="K32" s="1795"/>
      <c r="L32" s="1795"/>
      <c r="M32" s="1795"/>
      <c r="N32" s="1795"/>
      <c r="O32" s="1795"/>
      <c r="P32" s="1795"/>
      <c r="Q32" s="1795"/>
      <c r="R32" s="1795"/>
      <c r="S32" s="1795"/>
    </row>
    <row r="33">
      <c r="A33" s="1786"/>
      <c r="B33" s="1787" t="s">
        <v>2370</v>
      </c>
      <c r="C33" s="1788"/>
      <c r="D33" s="1788"/>
      <c r="G33" s="954" t="s">
        <v>13060</v>
      </c>
      <c r="H33" s="1795"/>
      <c r="I33" s="1795"/>
      <c r="J33" s="1795"/>
      <c r="K33" s="1795"/>
      <c r="L33" s="1795"/>
      <c r="M33" s="1795"/>
      <c r="N33" s="1795"/>
      <c r="O33" s="1795"/>
      <c r="P33" s="1795"/>
      <c r="Q33" s="1795"/>
      <c r="R33" s="1795"/>
      <c r="S33" s="1795"/>
    </row>
    <row r="34">
      <c r="A34" s="1786"/>
      <c r="B34" s="1793" t="s">
        <v>1233</v>
      </c>
      <c r="C34" s="1788" t="s">
        <v>1418</v>
      </c>
      <c r="D34" s="1788" t="s">
        <v>1418</v>
      </c>
      <c r="G34" s="954" t="s">
        <v>13060</v>
      </c>
      <c r="H34" s="1795"/>
      <c r="I34" s="1795"/>
      <c r="J34" s="1795"/>
      <c r="K34" s="1795"/>
      <c r="L34" s="1795"/>
      <c r="M34" s="1795"/>
      <c r="N34" s="1795"/>
      <c r="O34" s="1795"/>
      <c r="P34" s="1795"/>
      <c r="Q34" s="1795"/>
      <c r="R34" s="1795"/>
      <c r="S34" s="1795"/>
    </row>
    <row r="35">
      <c r="A35" s="1786"/>
      <c r="B35" s="1793" t="s">
        <v>12614</v>
      </c>
      <c r="C35" s="1788" t="s">
        <v>1418</v>
      </c>
      <c r="D35" s="1788"/>
      <c r="G35" s="954" t="s">
        <v>13058</v>
      </c>
      <c r="H35" s="1792">
        <v>25.98163</v>
      </c>
      <c r="I35" s="1792">
        <v>21.00912</v>
      </c>
      <c r="J35" s="1792">
        <v>16.30229</v>
      </c>
      <c r="K35" s="1792">
        <v>12.54889</v>
      </c>
      <c r="L35" s="1792">
        <v>10.8762</v>
      </c>
      <c r="M35" s="1792">
        <v>10.23814</v>
      </c>
      <c r="N35" s="1792">
        <v>10.18876</v>
      </c>
      <c r="O35" s="1792">
        <v>10.92077</v>
      </c>
      <c r="P35" s="1792">
        <v>11.70241</v>
      </c>
      <c r="Q35" s="1792">
        <v>16.10585</v>
      </c>
      <c r="R35" s="1792">
        <v>26.95612</v>
      </c>
      <c r="S35" s="1792">
        <v>24.22456</v>
      </c>
    </row>
    <row r="36">
      <c r="A36" s="1786"/>
      <c r="B36" s="1793" t="s">
        <v>13074</v>
      </c>
      <c r="C36" s="1788" t="s">
        <v>1418</v>
      </c>
      <c r="D36" s="1788"/>
      <c r="G36" s="954" t="s">
        <v>13058</v>
      </c>
      <c r="H36" s="1792">
        <v>25.90654</v>
      </c>
      <c r="I36" s="1792">
        <v>20.9484</v>
      </c>
      <c r="J36" s="1792">
        <v>16.25517</v>
      </c>
      <c r="K36" s="1792">
        <v>12.51263</v>
      </c>
      <c r="L36" s="1792">
        <v>10.84476</v>
      </c>
      <c r="M36" s="1792">
        <v>10.20855</v>
      </c>
      <c r="N36" s="1792">
        <v>10.15931</v>
      </c>
      <c r="O36" s="1792">
        <v>10.8892</v>
      </c>
      <c r="P36" s="1792">
        <v>11.66859</v>
      </c>
      <c r="Q36" s="1792">
        <v>16.0593</v>
      </c>
      <c r="R36" s="1792">
        <v>26.87821</v>
      </c>
      <c r="S36" s="1792">
        <v>24.15454</v>
      </c>
    </row>
    <row r="37">
      <c r="A37" s="1786"/>
      <c r="B37" s="1793" t="s">
        <v>702</v>
      </c>
      <c r="C37" s="1788"/>
      <c r="D37" s="1788"/>
      <c r="E37" s="954" t="s">
        <v>13075</v>
      </c>
      <c r="G37" s="954" t="s">
        <v>13058</v>
      </c>
      <c r="H37" s="1792">
        <v>16.78293</v>
      </c>
      <c r="I37" s="1792">
        <v>13.57092</v>
      </c>
      <c r="J37" s="1792">
        <v>10.53052</v>
      </c>
      <c r="K37" s="1792">
        <v>8.106006</v>
      </c>
      <c r="L37" s="1792">
        <v>7.025519</v>
      </c>
      <c r="M37" s="1792">
        <v>6.613362</v>
      </c>
      <c r="N37" s="1792">
        <v>6.581468</v>
      </c>
      <c r="O37" s="1792">
        <v>7.054311</v>
      </c>
      <c r="P37" s="1792">
        <v>7.559215</v>
      </c>
      <c r="Q37" s="1792">
        <v>10.40364</v>
      </c>
      <c r="R37" s="1792">
        <v>17.41241</v>
      </c>
      <c r="S37" s="1792">
        <v>15.64794</v>
      </c>
    </row>
    <row r="38">
      <c r="A38" s="1786"/>
      <c r="B38" s="1793" t="s">
        <v>13076</v>
      </c>
      <c r="C38" s="1788"/>
      <c r="D38" s="1788"/>
      <c r="G38" s="954" t="s">
        <v>13060</v>
      </c>
      <c r="H38" s="1795"/>
      <c r="I38" s="1795"/>
      <c r="J38" s="1795"/>
      <c r="K38" s="1795"/>
      <c r="L38" s="1795"/>
      <c r="M38" s="1795"/>
      <c r="N38" s="1795"/>
      <c r="O38" s="1795"/>
      <c r="P38" s="1795"/>
      <c r="Q38" s="1795"/>
      <c r="R38" s="1795"/>
      <c r="S38" s="1795"/>
    </row>
    <row r="39">
      <c r="A39" s="1786"/>
      <c r="B39" s="1787" t="s">
        <v>13077</v>
      </c>
      <c r="C39" s="1788" t="s">
        <v>1418</v>
      </c>
      <c r="D39" s="1788" t="s">
        <v>1418</v>
      </c>
      <c r="E39" s="954" t="s">
        <v>13078</v>
      </c>
      <c r="G39" s="954" t="s">
        <v>13060</v>
      </c>
      <c r="H39" s="1795"/>
      <c r="I39" s="1795"/>
      <c r="J39" s="1795"/>
      <c r="K39" s="1795"/>
      <c r="L39" s="1795"/>
      <c r="M39" s="1795"/>
      <c r="N39" s="1795"/>
      <c r="O39" s="1795"/>
      <c r="P39" s="1795"/>
      <c r="Q39" s="1795"/>
      <c r="R39" s="1795"/>
      <c r="S39" s="1795"/>
    </row>
    <row r="40">
      <c r="A40" s="1786"/>
      <c r="B40" s="1787" t="s">
        <v>13079</v>
      </c>
      <c r="C40" s="1788"/>
      <c r="D40" s="1788"/>
      <c r="G40" s="954" t="s">
        <v>13058</v>
      </c>
      <c r="H40" s="1792">
        <v>23.01552</v>
      </c>
      <c r="I40" s="1792">
        <v>18.61068</v>
      </c>
      <c r="J40" s="1792">
        <v>14.44119</v>
      </c>
      <c r="K40" s="1792">
        <v>11.11629</v>
      </c>
      <c r="L40" s="1792">
        <v>9.634549</v>
      </c>
      <c r="M40" s="1792">
        <v>9.069331</v>
      </c>
      <c r="N40" s="1792">
        <v>9.025593</v>
      </c>
      <c r="O40" s="1792">
        <v>9.674033</v>
      </c>
      <c r="P40" s="1792">
        <v>10.36644</v>
      </c>
      <c r="Q40" s="1792">
        <v>14.26718</v>
      </c>
      <c r="R40" s="1792">
        <v>23.87876</v>
      </c>
      <c r="S40" s="1792">
        <v>21.45904</v>
      </c>
    </row>
    <row r="41">
      <c r="A41" s="1786"/>
      <c r="B41" s="1787" t="s">
        <v>13080</v>
      </c>
      <c r="C41" s="1788" t="s">
        <v>1418</v>
      </c>
      <c r="D41" s="1788" t="s">
        <v>1418</v>
      </c>
      <c r="E41" s="954" t="s">
        <v>13078</v>
      </c>
      <c r="G41" s="954" t="s">
        <v>13060</v>
      </c>
      <c r="H41" s="1795"/>
      <c r="I41" s="1795"/>
      <c r="J41" s="1795"/>
      <c r="K41" s="1795"/>
      <c r="L41" s="1795"/>
      <c r="M41" s="1795"/>
      <c r="N41" s="1795"/>
      <c r="O41" s="1795"/>
      <c r="P41" s="1795"/>
      <c r="Q41" s="1795"/>
      <c r="R41" s="1795"/>
      <c r="S41" s="1795"/>
    </row>
    <row r="42">
      <c r="A42" s="1786"/>
      <c r="B42" s="1787" t="s">
        <v>13081</v>
      </c>
      <c r="C42" s="1477"/>
      <c r="D42" s="1477"/>
      <c r="G42" s="954" t="s">
        <v>13060</v>
      </c>
      <c r="H42" s="1795"/>
      <c r="I42" s="1795"/>
      <c r="J42" s="1795"/>
      <c r="K42" s="1795"/>
      <c r="L42" s="1795"/>
      <c r="M42" s="1795"/>
      <c r="N42" s="1795"/>
      <c r="O42" s="1795"/>
      <c r="P42" s="1795"/>
      <c r="Q42" s="1795"/>
      <c r="R42" s="1795"/>
      <c r="S42" s="1795"/>
    </row>
    <row r="43">
      <c r="A43" s="1786"/>
      <c r="B43" s="1787" t="s">
        <v>13082</v>
      </c>
      <c r="C43" s="1477"/>
      <c r="D43" s="1477"/>
      <c r="G43" s="954" t="s">
        <v>13060</v>
      </c>
      <c r="H43" s="1795"/>
      <c r="I43" s="1795"/>
      <c r="J43" s="1795"/>
      <c r="K43" s="1795"/>
      <c r="L43" s="1795"/>
      <c r="M43" s="1795"/>
      <c r="N43" s="1795"/>
      <c r="O43" s="1795"/>
      <c r="P43" s="1795"/>
      <c r="Q43" s="1795"/>
      <c r="R43" s="1795"/>
      <c r="S43" s="1795"/>
    </row>
    <row r="44">
      <c r="A44" s="1786"/>
      <c r="B44" s="1787" t="s">
        <v>13083</v>
      </c>
      <c r="C44" s="1788" t="s">
        <v>13084</v>
      </c>
      <c r="D44" s="1788"/>
      <c r="G44" s="954" t="s">
        <v>13060</v>
      </c>
      <c r="H44" s="1795"/>
      <c r="I44" s="1795"/>
      <c r="J44" s="1795"/>
      <c r="K44" s="1795"/>
      <c r="L44" s="1795"/>
      <c r="M44" s="1795"/>
      <c r="N44" s="1795"/>
      <c r="O44" s="1795"/>
      <c r="P44" s="1795"/>
      <c r="Q44" s="1795"/>
      <c r="R44" s="1795"/>
      <c r="S44" s="1795"/>
    </row>
    <row r="45">
      <c r="A45" s="1786"/>
      <c r="B45" s="1787" t="s">
        <v>12783</v>
      </c>
      <c r="C45" s="1788"/>
      <c r="D45" s="1788"/>
      <c r="G45" s="954" t="s">
        <v>13060</v>
      </c>
      <c r="H45" s="1795"/>
      <c r="I45" s="1795"/>
      <c r="J45" s="1795"/>
      <c r="K45" s="1795"/>
      <c r="L45" s="1795"/>
      <c r="M45" s="1795"/>
      <c r="N45" s="1795"/>
      <c r="O45" s="1795"/>
      <c r="P45" s="1795"/>
      <c r="Q45" s="1795"/>
      <c r="R45" s="1795"/>
      <c r="S45" s="1795"/>
    </row>
    <row r="46">
      <c r="A46" s="958"/>
      <c r="B46" s="1787" t="s">
        <v>12790</v>
      </c>
      <c r="C46" s="1788" t="s">
        <v>1418</v>
      </c>
      <c r="D46" s="1788" t="s">
        <v>1418</v>
      </c>
      <c r="G46" s="954" t="s">
        <v>13060</v>
      </c>
      <c r="H46" s="1795"/>
      <c r="I46" s="1795"/>
      <c r="J46" s="1795"/>
      <c r="K46" s="1795"/>
      <c r="L46" s="1795"/>
      <c r="M46" s="1795"/>
      <c r="N46" s="1795"/>
      <c r="O46" s="1795"/>
      <c r="P46" s="1795"/>
      <c r="Q46" s="1795"/>
      <c r="R46" s="1795"/>
      <c r="S46" s="1795"/>
    </row>
    <row r="47">
      <c r="A47" s="958"/>
      <c r="B47" s="1787" t="s">
        <v>12750</v>
      </c>
      <c r="C47" s="1788" t="s">
        <v>1418</v>
      </c>
      <c r="D47" s="1788"/>
      <c r="G47" s="954" t="s">
        <v>13060</v>
      </c>
      <c r="H47" s="1795"/>
      <c r="I47" s="1795"/>
      <c r="J47" s="1795"/>
      <c r="K47" s="1795"/>
      <c r="L47" s="1795"/>
      <c r="M47" s="1795"/>
      <c r="N47" s="1795"/>
      <c r="O47" s="1795"/>
      <c r="P47" s="1795"/>
      <c r="Q47" s="1795"/>
      <c r="R47" s="1795"/>
      <c r="S47" s="1795"/>
    </row>
    <row r="48">
      <c r="A48" s="958"/>
      <c r="B48" s="1787" t="s">
        <v>13085</v>
      </c>
      <c r="C48" s="1788" t="s">
        <v>1418</v>
      </c>
      <c r="D48" s="1788" t="s">
        <v>1418</v>
      </c>
      <c r="G48" s="954" t="s">
        <v>13060</v>
      </c>
      <c r="H48" s="1795"/>
      <c r="I48" s="1795"/>
      <c r="J48" s="1795"/>
      <c r="K48" s="1795"/>
      <c r="L48" s="1795"/>
      <c r="M48" s="1795"/>
      <c r="N48" s="1795"/>
      <c r="O48" s="1795"/>
      <c r="P48" s="1795"/>
      <c r="Q48" s="1795"/>
      <c r="R48" s="1795"/>
      <c r="S48" s="1795"/>
    </row>
    <row r="49">
      <c r="A49" s="958"/>
      <c r="B49" s="1787" t="s">
        <v>13086</v>
      </c>
      <c r="C49" s="1788"/>
      <c r="D49" s="1788"/>
      <c r="G49" s="954" t="s">
        <v>13058</v>
      </c>
      <c r="H49" s="1795"/>
      <c r="I49" s="1795"/>
      <c r="J49" s="1795"/>
      <c r="K49" s="1795"/>
      <c r="L49" s="1795"/>
      <c r="M49" s="1795"/>
      <c r="N49" s="1795"/>
      <c r="O49" s="1795"/>
      <c r="P49" s="1795"/>
      <c r="Q49" s="1795"/>
      <c r="R49" s="1795"/>
      <c r="S49" s="1795"/>
    </row>
    <row r="50">
      <c r="A50" s="958"/>
      <c r="B50" s="1787" t="s">
        <v>13087</v>
      </c>
      <c r="C50" s="1477"/>
      <c r="D50" s="1477"/>
      <c r="G50" s="954" t="s">
        <v>13060</v>
      </c>
      <c r="H50" s="1795"/>
      <c r="I50" s="1795"/>
      <c r="J50" s="1795"/>
      <c r="K50" s="1795"/>
      <c r="L50" s="1795"/>
      <c r="M50" s="1795"/>
      <c r="N50" s="1795"/>
      <c r="O50" s="1795"/>
      <c r="P50" s="1795"/>
      <c r="Q50" s="1795"/>
      <c r="R50" s="1795"/>
      <c r="S50" s="1795"/>
    </row>
    <row r="51">
      <c r="A51" s="958"/>
      <c r="B51" s="1787" t="s">
        <v>13088</v>
      </c>
      <c r="C51" s="1788" t="s">
        <v>1418</v>
      </c>
      <c r="D51" s="1788" t="s">
        <v>1418</v>
      </c>
      <c r="G51" s="954" t="s">
        <v>13058</v>
      </c>
      <c r="H51" s="1795"/>
      <c r="I51" s="1795"/>
      <c r="J51" s="1795"/>
      <c r="K51" s="1795"/>
      <c r="L51" s="1795"/>
      <c r="M51" s="1795"/>
      <c r="N51" s="1795"/>
      <c r="O51" s="1795"/>
      <c r="P51" s="1795"/>
      <c r="Q51" s="1795"/>
      <c r="R51" s="1795"/>
      <c r="S51" s="1795"/>
    </row>
    <row r="52">
      <c r="A52" s="958"/>
      <c r="B52" s="1787" t="s">
        <v>13089</v>
      </c>
      <c r="C52" s="1788" t="s">
        <v>1418</v>
      </c>
      <c r="D52" s="1788" t="s">
        <v>1418</v>
      </c>
      <c r="E52" s="1797" t="s">
        <v>13090</v>
      </c>
      <c r="G52" s="954" t="s">
        <v>13060</v>
      </c>
      <c r="H52" s="1795"/>
      <c r="I52" s="1795"/>
      <c r="J52" s="1795"/>
      <c r="K52" s="1795"/>
      <c r="L52" s="1795"/>
      <c r="M52" s="1795"/>
      <c r="N52" s="1795"/>
      <c r="O52" s="1795"/>
      <c r="P52" s="1795"/>
      <c r="Q52" s="1795"/>
      <c r="R52" s="1795"/>
      <c r="S52" s="1795"/>
    </row>
    <row r="53">
      <c r="A53" s="958"/>
      <c r="B53" s="1787" t="s">
        <v>13091</v>
      </c>
      <c r="C53" s="1788" t="s">
        <v>1418</v>
      </c>
      <c r="D53" s="1788" t="s">
        <v>1418</v>
      </c>
      <c r="G53" s="954" t="s">
        <v>13060</v>
      </c>
      <c r="H53" s="1795"/>
      <c r="I53" s="1795"/>
      <c r="J53" s="1795"/>
      <c r="K53" s="1795"/>
      <c r="L53" s="1795"/>
      <c r="M53" s="1795"/>
      <c r="N53" s="1795"/>
      <c r="O53" s="1795"/>
      <c r="P53" s="1795"/>
      <c r="Q53" s="1795"/>
      <c r="R53" s="1795"/>
      <c r="S53" s="1795"/>
    </row>
    <row r="54">
      <c r="A54" s="958"/>
      <c r="B54" s="954" t="s">
        <v>5233</v>
      </c>
      <c r="C54" s="1788"/>
      <c r="D54" s="1788"/>
      <c r="H54" s="808"/>
      <c r="I54" s="808"/>
      <c r="J54" s="808"/>
      <c r="K54" s="808"/>
      <c r="L54" s="808"/>
      <c r="M54" s="808"/>
      <c r="N54" s="808"/>
      <c r="O54" s="808"/>
      <c r="P54" s="808"/>
      <c r="Q54" s="808"/>
      <c r="R54" s="808"/>
      <c r="S54" s="808"/>
    </row>
    <row r="55">
      <c r="A55" s="958"/>
      <c r="B55" s="954" t="s">
        <v>13092</v>
      </c>
      <c r="C55" s="1788"/>
      <c r="D55" s="1788"/>
      <c r="H55" s="808"/>
      <c r="I55" s="808"/>
      <c r="J55" s="808"/>
      <c r="K55" s="808"/>
      <c r="L55" s="808"/>
      <c r="M55" s="808"/>
      <c r="N55" s="808"/>
      <c r="O55" s="808"/>
      <c r="P55" s="808"/>
      <c r="Q55" s="808"/>
      <c r="R55" s="808"/>
      <c r="S55" s="808"/>
    </row>
    <row r="56">
      <c r="A56" s="958"/>
      <c r="B56" s="954" t="s">
        <v>13093</v>
      </c>
      <c r="C56" s="1788" t="s">
        <v>1418</v>
      </c>
      <c r="D56" s="1788" t="s">
        <v>1418</v>
      </c>
      <c r="H56" s="808"/>
      <c r="I56" s="808"/>
      <c r="J56" s="808"/>
      <c r="K56" s="808"/>
      <c r="L56" s="808"/>
      <c r="M56" s="808"/>
      <c r="N56" s="808"/>
      <c r="O56" s="808"/>
      <c r="P56" s="808"/>
      <c r="Q56" s="808"/>
      <c r="R56" s="808"/>
      <c r="S56" s="808"/>
    </row>
    <row r="57">
      <c r="A57" s="958"/>
      <c r="B57" s="954" t="s">
        <v>13094</v>
      </c>
      <c r="C57" s="1788" t="s">
        <v>1418</v>
      </c>
      <c r="D57" s="1788"/>
      <c r="H57" s="808"/>
      <c r="I57" s="808"/>
      <c r="J57" s="808"/>
      <c r="K57" s="808"/>
      <c r="L57" s="808"/>
      <c r="M57" s="808"/>
      <c r="N57" s="808"/>
      <c r="O57" s="808"/>
      <c r="P57" s="808"/>
      <c r="Q57" s="808"/>
      <c r="R57" s="808"/>
      <c r="S57" s="808"/>
    </row>
    <row r="58">
      <c r="A58" s="958"/>
      <c r="B58" s="954" t="s">
        <v>13095</v>
      </c>
      <c r="C58" s="1788" t="s">
        <v>1418</v>
      </c>
      <c r="D58" s="1788" t="s">
        <v>1418</v>
      </c>
      <c r="H58" s="808"/>
      <c r="I58" s="808"/>
      <c r="J58" s="808"/>
      <c r="K58" s="808"/>
      <c r="L58" s="808"/>
      <c r="M58" s="808"/>
      <c r="N58" s="808"/>
      <c r="O58" s="808"/>
      <c r="P58" s="808"/>
      <c r="Q58" s="808"/>
      <c r="R58" s="808"/>
      <c r="S58" s="808"/>
    </row>
    <row r="59">
      <c r="A59" s="958"/>
      <c r="B59" s="954" t="s">
        <v>13096</v>
      </c>
      <c r="C59" s="1788"/>
      <c r="D59" s="1788"/>
      <c r="H59" s="808"/>
      <c r="I59" s="808"/>
      <c r="J59" s="808"/>
      <c r="K59" s="808"/>
      <c r="L59" s="808"/>
      <c r="M59" s="808"/>
      <c r="N59" s="808"/>
      <c r="O59" s="808"/>
      <c r="P59" s="808"/>
      <c r="Q59" s="808"/>
      <c r="R59" s="808"/>
      <c r="S59" s="808"/>
    </row>
    <row r="60">
      <c r="A60" s="958"/>
      <c r="B60" s="954" t="s">
        <v>13097</v>
      </c>
      <c r="C60" s="1788"/>
      <c r="D60" s="1788"/>
      <c r="H60" s="808"/>
      <c r="I60" s="808"/>
      <c r="J60" s="808"/>
      <c r="K60" s="808"/>
      <c r="L60" s="808"/>
      <c r="M60" s="808"/>
      <c r="N60" s="808"/>
      <c r="O60" s="808"/>
      <c r="P60" s="808"/>
      <c r="Q60" s="808"/>
      <c r="R60" s="808"/>
      <c r="S60" s="808"/>
    </row>
    <row r="61">
      <c r="A61" s="958"/>
      <c r="B61" s="954" t="s">
        <v>5751</v>
      </c>
      <c r="C61" s="1788"/>
      <c r="D61" s="1788"/>
      <c r="H61" s="808"/>
      <c r="I61" s="808"/>
      <c r="J61" s="808"/>
      <c r="K61" s="808"/>
      <c r="L61" s="808"/>
      <c r="M61" s="808"/>
      <c r="N61" s="808"/>
      <c r="O61" s="808"/>
      <c r="P61" s="808"/>
      <c r="Q61" s="808"/>
      <c r="R61" s="808"/>
      <c r="S61" s="808"/>
    </row>
    <row r="62">
      <c r="A62" s="958"/>
      <c r="B62" s="954" t="s">
        <v>13098</v>
      </c>
      <c r="C62" s="1788"/>
      <c r="D62" s="1788"/>
      <c r="H62" s="808"/>
      <c r="I62" s="808"/>
      <c r="J62" s="808"/>
      <c r="K62" s="808"/>
      <c r="L62" s="808"/>
      <c r="M62" s="808"/>
      <c r="N62" s="808"/>
      <c r="O62" s="808"/>
      <c r="P62" s="808"/>
      <c r="Q62" s="808"/>
      <c r="R62" s="808"/>
      <c r="S62" s="808"/>
    </row>
    <row r="63">
      <c r="A63" s="958"/>
      <c r="B63" s="954" t="s">
        <v>13099</v>
      </c>
      <c r="C63" s="1788"/>
      <c r="D63" s="1788"/>
      <c r="H63" s="808"/>
      <c r="I63" s="808"/>
      <c r="J63" s="808"/>
      <c r="K63" s="808"/>
      <c r="L63" s="808"/>
      <c r="M63" s="808"/>
      <c r="N63" s="808"/>
      <c r="O63" s="808"/>
      <c r="P63" s="808"/>
      <c r="Q63" s="808"/>
      <c r="R63" s="808"/>
      <c r="S63" s="808"/>
    </row>
    <row r="64">
      <c r="A64" s="958"/>
      <c r="B64" s="954" t="s">
        <v>13100</v>
      </c>
      <c r="C64" s="1788"/>
      <c r="D64" s="1788"/>
      <c r="H64" s="808"/>
      <c r="I64" s="808"/>
      <c r="J64" s="808"/>
      <c r="K64" s="808"/>
      <c r="L64" s="808"/>
      <c r="M64" s="808"/>
      <c r="N64" s="808"/>
      <c r="O64" s="808"/>
      <c r="P64" s="808"/>
      <c r="Q64" s="808"/>
      <c r="R64" s="808"/>
      <c r="S64" s="808"/>
    </row>
    <row r="65">
      <c r="A65" s="958"/>
      <c r="H65" s="808"/>
      <c r="I65" s="808"/>
      <c r="J65" s="808"/>
      <c r="K65" s="808"/>
      <c r="L65" s="808"/>
      <c r="M65" s="808"/>
      <c r="N65" s="808"/>
      <c r="O65" s="808"/>
      <c r="P65" s="808"/>
      <c r="Q65" s="808"/>
      <c r="R65" s="808"/>
      <c r="S65" s="808"/>
    </row>
    <row r="66">
      <c r="A66" s="958"/>
      <c r="H66" s="808"/>
      <c r="I66" s="808"/>
      <c r="J66" s="808"/>
      <c r="K66" s="808"/>
      <c r="L66" s="808"/>
      <c r="M66" s="808"/>
      <c r="N66" s="808"/>
      <c r="O66" s="808"/>
      <c r="P66" s="808"/>
      <c r="Q66" s="808"/>
      <c r="R66" s="808"/>
      <c r="S66" s="808"/>
    </row>
    <row r="67">
      <c r="A67" s="958"/>
      <c r="H67" s="808"/>
      <c r="I67" s="808"/>
      <c r="J67" s="808"/>
      <c r="K67" s="808"/>
      <c r="L67" s="808"/>
      <c r="M67" s="808"/>
      <c r="N67" s="808"/>
      <c r="O67" s="808"/>
      <c r="P67" s="808"/>
      <c r="Q67" s="808"/>
      <c r="R67" s="808"/>
      <c r="S67" s="808"/>
    </row>
    <row r="68">
      <c r="A68" s="958"/>
      <c r="H68" s="808"/>
      <c r="I68" s="808"/>
      <c r="J68" s="808"/>
      <c r="K68" s="808"/>
      <c r="L68" s="808"/>
      <c r="M68" s="808"/>
      <c r="N68" s="808"/>
      <c r="O68" s="808"/>
      <c r="P68" s="808"/>
      <c r="Q68" s="808"/>
      <c r="R68" s="808"/>
      <c r="S68" s="808"/>
    </row>
    <row r="69">
      <c r="A69" s="958"/>
      <c r="C69" s="1798"/>
      <c r="D69" s="1798"/>
      <c r="H69" s="808"/>
      <c r="I69" s="808"/>
      <c r="J69" s="808"/>
      <c r="K69" s="808"/>
      <c r="L69" s="808"/>
      <c r="M69" s="808"/>
      <c r="N69" s="808"/>
      <c r="O69" s="808"/>
      <c r="P69" s="808"/>
      <c r="Q69" s="808"/>
      <c r="R69" s="808"/>
      <c r="S69" s="808"/>
    </row>
    <row r="70">
      <c r="A70" s="958"/>
      <c r="C70" s="1477"/>
      <c r="D70" s="1477"/>
      <c r="H70" s="808"/>
      <c r="I70" s="808"/>
      <c r="J70" s="808"/>
      <c r="K70" s="808"/>
      <c r="L70" s="808"/>
      <c r="M70" s="808"/>
      <c r="N70" s="808"/>
      <c r="O70" s="808"/>
      <c r="P70" s="808"/>
      <c r="Q70" s="808"/>
      <c r="R70" s="808"/>
      <c r="S70" s="808"/>
    </row>
    <row r="71">
      <c r="A71" s="958"/>
      <c r="C71" s="1477"/>
      <c r="D71" s="1477"/>
      <c r="H71" s="808"/>
      <c r="I71" s="808"/>
      <c r="J71" s="808"/>
      <c r="K71" s="808"/>
      <c r="L71" s="808"/>
      <c r="M71" s="808"/>
      <c r="N71" s="808"/>
      <c r="O71" s="808"/>
      <c r="P71" s="808"/>
      <c r="Q71" s="808"/>
      <c r="R71" s="808"/>
      <c r="S71" s="808"/>
    </row>
    <row r="72">
      <c r="A72" s="958"/>
      <c r="C72" s="1477"/>
      <c r="D72" s="1477"/>
      <c r="H72" s="808"/>
      <c r="I72" s="808"/>
      <c r="J72" s="808"/>
      <c r="K72" s="808"/>
      <c r="L72" s="808"/>
      <c r="M72" s="808"/>
      <c r="N72" s="808"/>
      <c r="O72" s="808"/>
      <c r="P72" s="808"/>
      <c r="Q72" s="808"/>
      <c r="R72" s="808"/>
      <c r="S72" s="808"/>
    </row>
    <row r="73">
      <c r="A73" s="958"/>
      <c r="B73" s="1799"/>
      <c r="C73" s="1477"/>
      <c r="D73" s="1477"/>
      <c r="H73" s="808"/>
      <c r="I73" s="808"/>
      <c r="J73" s="808"/>
      <c r="K73" s="808"/>
      <c r="L73" s="808"/>
      <c r="M73" s="808"/>
      <c r="N73" s="808"/>
      <c r="O73" s="808"/>
      <c r="P73" s="808"/>
      <c r="Q73" s="808"/>
      <c r="R73" s="808"/>
      <c r="S73" s="808"/>
    </row>
    <row r="74">
      <c r="A74" s="958"/>
      <c r="B74" s="1799"/>
      <c r="C74" s="1477"/>
      <c r="D74" s="1477"/>
      <c r="H74" s="808"/>
      <c r="I74" s="808"/>
      <c r="J74" s="808"/>
      <c r="K74" s="808"/>
      <c r="L74" s="808"/>
      <c r="M74" s="808"/>
      <c r="N74" s="808"/>
      <c r="O74" s="808"/>
      <c r="P74" s="808"/>
      <c r="Q74" s="808"/>
      <c r="R74" s="808"/>
      <c r="S74" s="808"/>
    </row>
    <row r="75">
      <c r="A75" s="958"/>
      <c r="B75" s="1799"/>
      <c r="C75" s="1477"/>
      <c r="D75" s="1477"/>
      <c r="H75" s="808"/>
      <c r="I75" s="808"/>
      <c r="J75" s="808"/>
      <c r="K75" s="808"/>
      <c r="L75" s="808"/>
      <c r="M75" s="808"/>
      <c r="N75" s="808"/>
      <c r="O75" s="808"/>
      <c r="P75" s="808"/>
      <c r="Q75" s="808"/>
      <c r="R75" s="808"/>
      <c r="S75" s="808"/>
    </row>
    <row r="76">
      <c r="A76" s="958"/>
      <c r="B76" s="1799"/>
      <c r="C76" s="1477"/>
      <c r="D76" s="1477"/>
      <c r="H76" s="808"/>
      <c r="I76" s="808"/>
      <c r="J76" s="808"/>
      <c r="K76" s="808"/>
      <c r="L76" s="808"/>
      <c r="M76" s="808"/>
      <c r="N76" s="808"/>
      <c r="O76" s="808"/>
      <c r="P76" s="808"/>
      <c r="Q76" s="808"/>
      <c r="R76" s="808"/>
      <c r="S76" s="808"/>
    </row>
    <row r="77">
      <c r="A77" s="958"/>
      <c r="B77" s="1799"/>
      <c r="C77" s="1477"/>
      <c r="D77" s="1477"/>
      <c r="H77" s="808"/>
      <c r="I77" s="808"/>
      <c r="J77" s="808"/>
      <c r="K77" s="808"/>
      <c r="L77" s="808"/>
      <c r="M77" s="808"/>
      <c r="N77" s="808"/>
      <c r="O77" s="808"/>
      <c r="P77" s="808"/>
      <c r="Q77" s="808"/>
      <c r="R77" s="808"/>
      <c r="S77" s="808"/>
    </row>
    <row r="78">
      <c r="A78" s="958"/>
      <c r="B78" s="1799"/>
      <c r="C78" s="1477"/>
      <c r="D78" s="1477"/>
      <c r="H78" s="808"/>
      <c r="I78" s="808"/>
      <c r="J78" s="808"/>
      <c r="K78" s="808"/>
      <c r="L78" s="808"/>
      <c r="M78" s="808"/>
      <c r="N78" s="808"/>
      <c r="O78" s="808"/>
      <c r="P78" s="808"/>
      <c r="Q78" s="808"/>
      <c r="R78" s="808"/>
      <c r="S78" s="808"/>
    </row>
    <row r="79">
      <c r="A79" s="958"/>
      <c r="B79" s="1799"/>
      <c r="C79" s="1477"/>
      <c r="D79" s="1477"/>
      <c r="H79" s="808"/>
      <c r="I79" s="808"/>
      <c r="J79" s="808"/>
      <c r="K79" s="808"/>
      <c r="L79" s="808"/>
      <c r="M79" s="808"/>
      <c r="N79" s="808"/>
      <c r="O79" s="808"/>
      <c r="P79" s="808"/>
      <c r="Q79" s="808"/>
      <c r="R79" s="808"/>
      <c r="S79" s="808"/>
    </row>
    <row r="80">
      <c r="A80" s="958"/>
      <c r="B80" s="1799"/>
      <c r="C80" s="1477"/>
      <c r="D80" s="1477"/>
      <c r="H80" s="808"/>
      <c r="I80" s="808"/>
      <c r="J80" s="808"/>
      <c r="K80" s="808"/>
      <c r="L80" s="808"/>
      <c r="M80" s="808"/>
      <c r="N80" s="808"/>
      <c r="O80" s="808"/>
      <c r="P80" s="808"/>
      <c r="Q80" s="808"/>
      <c r="R80" s="808"/>
      <c r="S80" s="808"/>
    </row>
    <row r="81">
      <c r="A81" s="958"/>
      <c r="B81" s="1799"/>
      <c r="C81" s="1477"/>
      <c r="D81" s="1477"/>
      <c r="H81" s="808"/>
      <c r="I81" s="808"/>
      <c r="J81" s="808"/>
      <c r="K81" s="808"/>
      <c r="L81" s="808"/>
      <c r="M81" s="808"/>
      <c r="N81" s="808"/>
      <c r="O81" s="808"/>
      <c r="P81" s="808"/>
      <c r="Q81" s="808"/>
      <c r="R81" s="808"/>
      <c r="S81" s="808"/>
    </row>
    <row r="82">
      <c r="A82" s="958"/>
      <c r="B82" s="1799"/>
      <c r="C82" s="1477"/>
      <c r="D82" s="1477"/>
      <c r="H82" s="808"/>
      <c r="I82" s="808"/>
      <c r="J82" s="808"/>
      <c r="K82" s="808"/>
      <c r="L82" s="808"/>
      <c r="M82" s="808"/>
      <c r="N82" s="808"/>
      <c r="O82" s="808"/>
      <c r="P82" s="808"/>
      <c r="Q82" s="808"/>
      <c r="R82" s="808"/>
      <c r="S82" s="808"/>
    </row>
    <row r="83">
      <c r="A83" s="958"/>
      <c r="B83" s="1799"/>
      <c r="C83" s="1477"/>
      <c r="D83" s="1477"/>
      <c r="H83" s="808"/>
      <c r="I83" s="808"/>
      <c r="J83" s="808"/>
      <c r="K83" s="808"/>
      <c r="L83" s="808"/>
      <c r="M83" s="808"/>
      <c r="N83" s="808"/>
      <c r="O83" s="808"/>
      <c r="P83" s="808"/>
      <c r="Q83" s="808"/>
      <c r="R83" s="808"/>
      <c r="S83" s="808"/>
    </row>
    <row r="84">
      <c r="A84" s="958"/>
      <c r="B84" s="1799"/>
      <c r="C84" s="1477"/>
      <c r="D84" s="1477"/>
      <c r="H84" s="808"/>
      <c r="I84" s="808"/>
      <c r="J84" s="808"/>
      <c r="K84" s="808"/>
      <c r="L84" s="808"/>
      <c r="M84" s="808"/>
      <c r="N84" s="808"/>
      <c r="O84" s="808"/>
      <c r="P84" s="808"/>
      <c r="Q84" s="808"/>
      <c r="R84" s="808"/>
      <c r="S84" s="808"/>
    </row>
    <row r="85">
      <c r="A85" s="958"/>
      <c r="B85" s="1799"/>
      <c r="C85" s="1477"/>
      <c r="D85" s="1477"/>
      <c r="H85" s="808"/>
      <c r="I85" s="808"/>
      <c r="J85" s="808"/>
      <c r="K85" s="808"/>
      <c r="L85" s="808"/>
      <c r="M85" s="808"/>
      <c r="N85" s="808"/>
      <c r="O85" s="808"/>
      <c r="P85" s="808"/>
      <c r="Q85" s="808"/>
      <c r="R85" s="808"/>
      <c r="S85" s="808"/>
    </row>
    <row r="86">
      <c r="A86" s="958"/>
      <c r="B86" s="1799"/>
      <c r="C86" s="1477"/>
      <c r="D86" s="1477"/>
      <c r="H86" s="808"/>
      <c r="I86" s="808"/>
      <c r="J86" s="808"/>
      <c r="K86" s="808"/>
      <c r="L86" s="808"/>
      <c r="M86" s="808"/>
      <c r="N86" s="808"/>
      <c r="O86" s="808"/>
      <c r="P86" s="808"/>
      <c r="Q86" s="808"/>
      <c r="R86" s="808"/>
      <c r="S86" s="808"/>
    </row>
    <row r="87">
      <c r="A87" s="958"/>
      <c r="B87" s="1799"/>
      <c r="C87" s="1477"/>
      <c r="D87" s="1477"/>
      <c r="H87" s="808"/>
      <c r="I87" s="808"/>
      <c r="J87" s="808"/>
      <c r="K87" s="808"/>
      <c r="L87" s="808"/>
      <c r="M87" s="808"/>
      <c r="N87" s="808"/>
      <c r="O87" s="808"/>
      <c r="P87" s="808"/>
      <c r="Q87" s="808"/>
      <c r="R87" s="808"/>
      <c r="S87" s="808"/>
    </row>
    <row r="88">
      <c r="A88" s="958"/>
      <c r="B88" s="1799"/>
      <c r="C88" s="1477"/>
      <c r="D88" s="1477"/>
      <c r="H88" s="808"/>
      <c r="I88" s="808"/>
      <c r="J88" s="808"/>
      <c r="K88" s="808"/>
      <c r="L88" s="808"/>
      <c r="M88" s="808"/>
      <c r="N88" s="808"/>
      <c r="O88" s="808"/>
      <c r="P88" s="808"/>
      <c r="Q88" s="808"/>
      <c r="R88" s="808"/>
      <c r="S88" s="808"/>
    </row>
    <row r="89">
      <c r="A89" s="958"/>
      <c r="B89" s="1799"/>
      <c r="C89" s="1477"/>
      <c r="D89" s="1477"/>
      <c r="H89" s="808"/>
      <c r="I89" s="808"/>
      <c r="J89" s="808"/>
      <c r="K89" s="808"/>
      <c r="L89" s="808"/>
      <c r="M89" s="808"/>
      <c r="N89" s="808"/>
      <c r="O89" s="808"/>
      <c r="P89" s="808"/>
      <c r="Q89" s="808"/>
      <c r="R89" s="808"/>
      <c r="S89" s="808"/>
    </row>
    <row r="90">
      <c r="A90" s="958"/>
      <c r="B90" s="1799"/>
      <c r="C90" s="1477"/>
      <c r="D90" s="1477"/>
      <c r="H90" s="808"/>
      <c r="I90" s="808"/>
      <c r="J90" s="808"/>
      <c r="K90" s="808"/>
      <c r="L90" s="808"/>
      <c r="M90" s="808"/>
      <c r="N90" s="808"/>
      <c r="O90" s="808"/>
      <c r="P90" s="808"/>
      <c r="Q90" s="808"/>
      <c r="R90" s="808"/>
      <c r="S90" s="808"/>
    </row>
    <row r="91">
      <c r="A91" s="958"/>
      <c r="B91" s="1799"/>
      <c r="C91" s="1477"/>
      <c r="D91" s="1477"/>
      <c r="H91" s="808"/>
      <c r="I91" s="808"/>
      <c r="J91" s="808"/>
      <c r="K91" s="808"/>
      <c r="L91" s="808"/>
      <c r="M91" s="808"/>
      <c r="N91" s="808"/>
      <c r="O91" s="808"/>
      <c r="P91" s="808"/>
      <c r="Q91" s="808"/>
      <c r="R91" s="808"/>
      <c r="S91" s="808"/>
    </row>
    <row r="92">
      <c r="A92" s="958"/>
      <c r="B92" s="1799"/>
      <c r="C92" s="1477"/>
      <c r="D92" s="1477"/>
      <c r="H92" s="808"/>
      <c r="I92" s="808"/>
      <c r="J92" s="808"/>
      <c r="K92" s="808"/>
      <c r="L92" s="808"/>
      <c r="M92" s="808"/>
      <c r="N92" s="808"/>
      <c r="O92" s="808"/>
      <c r="P92" s="808"/>
      <c r="Q92" s="808"/>
      <c r="R92" s="808"/>
      <c r="S92" s="808"/>
    </row>
    <row r="93">
      <c r="A93" s="958"/>
      <c r="B93" s="1799"/>
      <c r="C93" s="1477"/>
      <c r="D93" s="1477"/>
      <c r="H93" s="808"/>
      <c r="I93" s="808"/>
      <c r="J93" s="808"/>
      <c r="K93" s="808"/>
      <c r="L93" s="808"/>
      <c r="M93" s="808"/>
      <c r="N93" s="808"/>
      <c r="O93" s="808"/>
      <c r="P93" s="808"/>
      <c r="Q93" s="808"/>
      <c r="R93" s="808"/>
      <c r="S93" s="808"/>
    </row>
    <row r="94">
      <c r="A94" s="958"/>
      <c r="B94" s="1799"/>
      <c r="C94" s="1477"/>
      <c r="D94" s="1477"/>
      <c r="H94" s="808"/>
      <c r="I94" s="808"/>
      <c r="J94" s="808"/>
      <c r="K94" s="808"/>
      <c r="L94" s="808"/>
      <c r="M94" s="808"/>
      <c r="N94" s="808"/>
      <c r="O94" s="808"/>
      <c r="P94" s="808"/>
      <c r="Q94" s="808"/>
      <c r="R94" s="808"/>
      <c r="S94" s="808"/>
    </row>
    <row r="95">
      <c r="A95" s="958"/>
      <c r="B95" s="1799"/>
      <c r="C95" s="1477"/>
      <c r="D95" s="1477"/>
      <c r="H95" s="808"/>
      <c r="I95" s="808"/>
      <c r="J95" s="808"/>
      <c r="K95" s="808"/>
      <c r="L95" s="808"/>
      <c r="M95" s="808"/>
      <c r="N95" s="808"/>
      <c r="O95" s="808"/>
      <c r="P95" s="808"/>
      <c r="Q95" s="808"/>
      <c r="R95" s="808"/>
      <c r="S95" s="808"/>
    </row>
    <row r="96">
      <c r="A96" s="958"/>
      <c r="B96" s="1799"/>
      <c r="C96" s="1477"/>
      <c r="D96" s="1477"/>
      <c r="H96" s="808"/>
      <c r="I96" s="808"/>
      <c r="J96" s="808"/>
      <c r="K96" s="808"/>
      <c r="L96" s="808"/>
      <c r="M96" s="808"/>
      <c r="N96" s="808"/>
      <c r="O96" s="808"/>
      <c r="P96" s="808"/>
      <c r="Q96" s="808"/>
      <c r="R96" s="808"/>
      <c r="S96" s="808"/>
    </row>
    <row r="97">
      <c r="A97" s="958"/>
      <c r="B97" s="1799"/>
      <c r="C97" s="1477"/>
      <c r="D97" s="1477"/>
      <c r="H97" s="808"/>
      <c r="I97" s="808"/>
      <c r="J97" s="808"/>
      <c r="K97" s="808"/>
      <c r="L97" s="808"/>
      <c r="M97" s="808"/>
      <c r="N97" s="808"/>
      <c r="O97" s="808"/>
      <c r="P97" s="808"/>
      <c r="Q97" s="808"/>
      <c r="R97" s="808"/>
      <c r="S97" s="808"/>
    </row>
    <row r="98">
      <c r="A98" s="958"/>
      <c r="B98" s="1799"/>
      <c r="C98" s="1477"/>
      <c r="D98" s="1477"/>
      <c r="H98" s="808"/>
      <c r="I98" s="808"/>
      <c r="J98" s="808"/>
      <c r="K98" s="808"/>
      <c r="L98" s="808"/>
      <c r="M98" s="808"/>
      <c r="N98" s="808"/>
      <c r="O98" s="808"/>
      <c r="P98" s="808"/>
      <c r="Q98" s="808"/>
      <c r="R98" s="808"/>
      <c r="S98" s="808"/>
    </row>
    <row r="99">
      <c r="A99" s="958"/>
      <c r="B99" s="1799"/>
      <c r="C99" s="1477"/>
      <c r="D99" s="1477"/>
      <c r="H99" s="808"/>
      <c r="I99" s="808"/>
      <c r="J99" s="808"/>
      <c r="K99" s="808"/>
      <c r="L99" s="808"/>
      <c r="M99" s="808"/>
      <c r="N99" s="808"/>
      <c r="O99" s="808"/>
      <c r="P99" s="808"/>
      <c r="Q99" s="808"/>
      <c r="R99" s="808"/>
      <c r="S99" s="808"/>
    </row>
    <row r="100">
      <c r="A100" s="958"/>
      <c r="B100" s="1799"/>
      <c r="C100" s="1477"/>
      <c r="D100" s="1477"/>
      <c r="H100" s="808"/>
      <c r="I100" s="808"/>
      <c r="J100" s="808"/>
      <c r="K100" s="808"/>
      <c r="L100" s="808"/>
      <c r="M100" s="808"/>
      <c r="N100" s="808"/>
      <c r="O100" s="808"/>
      <c r="P100" s="808"/>
      <c r="Q100" s="808"/>
      <c r="R100" s="808"/>
      <c r="S100" s="808"/>
    </row>
    <row r="101">
      <c r="A101" s="958"/>
      <c r="B101" s="1799"/>
      <c r="C101" s="1477"/>
      <c r="D101" s="1477"/>
      <c r="H101" s="808"/>
      <c r="I101" s="808"/>
      <c r="J101" s="808"/>
      <c r="K101" s="808"/>
      <c r="L101" s="808"/>
      <c r="M101" s="808"/>
      <c r="N101" s="808"/>
      <c r="O101" s="808"/>
      <c r="P101" s="808"/>
      <c r="Q101" s="808"/>
      <c r="R101" s="808"/>
      <c r="S101" s="808"/>
    </row>
    <row r="102">
      <c r="A102" s="958"/>
      <c r="B102" s="1799"/>
      <c r="C102" s="1477"/>
      <c r="D102" s="1477"/>
      <c r="H102" s="808"/>
      <c r="I102" s="808"/>
      <c r="J102" s="808"/>
      <c r="K102" s="808"/>
      <c r="L102" s="808"/>
      <c r="M102" s="808"/>
      <c r="N102" s="808"/>
      <c r="O102" s="808"/>
      <c r="P102" s="808"/>
      <c r="Q102" s="808"/>
      <c r="R102" s="808"/>
      <c r="S102" s="808"/>
    </row>
    <row r="103">
      <c r="A103" s="958"/>
      <c r="B103" s="1799"/>
      <c r="C103" s="1477"/>
      <c r="D103" s="1477"/>
      <c r="H103" s="808"/>
      <c r="I103" s="808"/>
      <c r="J103" s="808"/>
      <c r="K103" s="808"/>
      <c r="L103" s="808"/>
      <c r="M103" s="808"/>
      <c r="N103" s="808"/>
      <c r="O103" s="808"/>
      <c r="P103" s="808"/>
      <c r="Q103" s="808"/>
      <c r="R103" s="808"/>
      <c r="S103" s="808"/>
    </row>
    <row r="104">
      <c r="A104" s="958"/>
      <c r="B104" s="1799"/>
      <c r="C104" s="1477"/>
      <c r="D104" s="1477"/>
      <c r="H104" s="808"/>
      <c r="I104" s="808"/>
      <c r="J104" s="808"/>
      <c r="K104" s="808"/>
      <c r="L104" s="808"/>
      <c r="M104" s="808"/>
      <c r="N104" s="808"/>
      <c r="O104" s="808"/>
      <c r="P104" s="808"/>
      <c r="Q104" s="808"/>
      <c r="R104" s="808"/>
      <c r="S104" s="808"/>
    </row>
    <row r="105">
      <c r="A105" s="958"/>
      <c r="B105" s="1799"/>
      <c r="C105" s="1477"/>
      <c r="D105" s="1477"/>
      <c r="H105" s="808"/>
      <c r="I105" s="808"/>
      <c r="J105" s="808"/>
      <c r="K105" s="808"/>
      <c r="L105" s="808"/>
      <c r="M105" s="808"/>
      <c r="N105" s="808"/>
      <c r="O105" s="808"/>
      <c r="P105" s="808"/>
      <c r="Q105" s="808"/>
      <c r="R105" s="808"/>
      <c r="S105" s="808"/>
    </row>
    <row r="106">
      <c r="A106" s="958"/>
      <c r="B106" s="1799"/>
      <c r="C106" s="1477"/>
      <c r="D106" s="1477"/>
      <c r="H106" s="808"/>
      <c r="I106" s="808"/>
      <c r="J106" s="808"/>
      <c r="K106" s="808"/>
      <c r="L106" s="808"/>
      <c r="M106" s="808"/>
      <c r="N106" s="808"/>
      <c r="O106" s="808"/>
      <c r="P106" s="808"/>
      <c r="Q106" s="808"/>
      <c r="R106" s="808"/>
      <c r="S106" s="808"/>
    </row>
    <row r="107">
      <c r="A107" s="958"/>
      <c r="B107" s="1799"/>
      <c r="C107" s="1477"/>
      <c r="D107" s="1477"/>
      <c r="H107" s="808"/>
      <c r="I107" s="808"/>
      <c r="J107" s="808"/>
      <c r="K107" s="808"/>
      <c r="L107" s="808"/>
      <c r="M107" s="808"/>
      <c r="N107" s="808"/>
      <c r="O107" s="808"/>
      <c r="P107" s="808"/>
      <c r="Q107" s="808"/>
      <c r="R107" s="808"/>
      <c r="S107" s="808"/>
    </row>
    <row r="108">
      <c r="A108" s="958"/>
      <c r="B108" s="1799"/>
      <c r="C108" s="1477"/>
      <c r="D108" s="1477"/>
      <c r="H108" s="808"/>
      <c r="I108" s="808"/>
      <c r="J108" s="808"/>
      <c r="K108" s="808"/>
      <c r="L108" s="808"/>
      <c r="M108" s="808"/>
      <c r="N108" s="808"/>
      <c r="O108" s="808"/>
      <c r="P108" s="808"/>
      <c r="Q108" s="808"/>
      <c r="R108" s="808"/>
      <c r="S108" s="808"/>
    </row>
    <row r="109">
      <c r="A109" s="958"/>
      <c r="B109" s="1799"/>
      <c r="C109" s="1477"/>
      <c r="D109" s="1477"/>
      <c r="H109" s="808"/>
      <c r="I109" s="808"/>
      <c r="J109" s="808"/>
      <c r="K109" s="808"/>
      <c r="L109" s="808"/>
      <c r="M109" s="808"/>
      <c r="N109" s="808"/>
      <c r="O109" s="808"/>
      <c r="P109" s="808"/>
      <c r="Q109" s="808"/>
      <c r="R109" s="808"/>
      <c r="S109" s="808"/>
    </row>
    <row r="110">
      <c r="A110" s="958"/>
      <c r="B110" s="1799"/>
      <c r="C110" s="1477"/>
      <c r="D110" s="1477"/>
      <c r="H110" s="808"/>
      <c r="I110" s="808"/>
      <c r="J110" s="808"/>
      <c r="K110" s="808"/>
      <c r="L110" s="808"/>
      <c r="M110" s="808"/>
      <c r="N110" s="808"/>
      <c r="O110" s="808"/>
      <c r="P110" s="808"/>
      <c r="Q110" s="808"/>
      <c r="R110" s="808"/>
      <c r="S110" s="808"/>
    </row>
    <row r="111">
      <c r="A111" s="958"/>
      <c r="B111" s="1799"/>
      <c r="C111" s="1477"/>
      <c r="D111" s="1477"/>
      <c r="H111" s="808"/>
      <c r="I111" s="808"/>
      <c r="J111" s="808"/>
      <c r="K111" s="808"/>
      <c r="L111" s="808"/>
      <c r="M111" s="808"/>
      <c r="N111" s="808"/>
      <c r="O111" s="808"/>
      <c r="P111" s="808"/>
      <c r="Q111" s="808"/>
      <c r="R111" s="808"/>
      <c r="S111" s="808"/>
    </row>
    <row r="112">
      <c r="A112" s="958"/>
      <c r="B112" s="1799"/>
      <c r="C112" s="1477"/>
      <c r="D112" s="1477"/>
      <c r="H112" s="808"/>
      <c r="I112" s="808"/>
      <c r="J112" s="808"/>
      <c r="K112" s="808"/>
      <c r="L112" s="808"/>
      <c r="M112" s="808"/>
      <c r="N112" s="808"/>
      <c r="O112" s="808"/>
      <c r="P112" s="808"/>
      <c r="Q112" s="808"/>
      <c r="R112" s="808"/>
      <c r="S112" s="808"/>
    </row>
    <row r="113">
      <c r="A113" s="958"/>
      <c r="B113" s="1799"/>
      <c r="C113" s="1477"/>
      <c r="D113" s="1477"/>
      <c r="H113" s="808"/>
      <c r="I113" s="808"/>
      <c r="J113" s="808"/>
      <c r="K113" s="808"/>
      <c r="L113" s="808"/>
      <c r="M113" s="808"/>
      <c r="N113" s="808"/>
      <c r="O113" s="808"/>
      <c r="P113" s="808"/>
      <c r="Q113" s="808"/>
      <c r="R113" s="808"/>
      <c r="S113" s="808"/>
    </row>
    <row r="114">
      <c r="A114" s="958"/>
      <c r="B114" s="1799"/>
      <c r="C114" s="1477"/>
      <c r="D114" s="1477"/>
      <c r="H114" s="808"/>
      <c r="I114" s="808"/>
      <c r="J114" s="808"/>
      <c r="K114" s="808"/>
      <c r="L114" s="808"/>
      <c r="M114" s="808"/>
      <c r="N114" s="808"/>
      <c r="O114" s="808"/>
      <c r="P114" s="808"/>
      <c r="Q114" s="808"/>
      <c r="R114" s="808"/>
      <c r="S114" s="808"/>
    </row>
    <row r="115">
      <c r="A115" s="958"/>
      <c r="B115" s="1799"/>
      <c r="C115" s="1477"/>
      <c r="D115" s="1477"/>
      <c r="H115" s="808"/>
      <c r="I115" s="808"/>
      <c r="J115" s="808"/>
      <c r="K115" s="808"/>
      <c r="L115" s="808"/>
      <c r="M115" s="808"/>
      <c r="N115" s="808"/>
      <c r="O115" s="808"/>
      <c r="P115" s="808"/>
      <c r="Q115" s="808"/>
      <c r="R115" s="808"/>
      <c r="S115" s="808"/>
    </row>
    <row r="116">
      <c r="A116" s="958"/>
      <c r="B116" s="1799"/>
      <c r="C116" s="1477"/>
      <c r="D116" s="1477"/>
      <c r="H116" s="808"/>
      <c r="I116" s="808"/>
      <c r="J116" s="808"/>
      <c r="K116" s="808"/>
      <c r="L116" s="808"/>
      <c r="M116" s="808"/>
      <c r="N116" s="808"/>
      <c r="O116" s="808"/>
      <c r="P116" s="808"/>
      <c r="Q116" s="808"/>
      <c r="R116" s="808"/>
      <c r="S116" s="808"/>
    </row>
    <row r="117">
      <c r="A117" s="958"/>
      <c r="B117" s="1799"/>
      <c r="C117" s="1477"/>
      <c r="D117" s="1477"/>
      <c r="H117" s="808"/>
      <c r="I117" s="808"/>
      <c r="J117" s="808"/>
      <c r="K117" s="808"/>
      <c r="L117" s="808"/>
      <c r="M117" s="808"/>
      <c r="N117" s="808"/>
      <c r="O117" s="808"/>
      <c r="P117" s="808"/>
      <c r="Q117" s="808"/>
      <c r="R117" s="808"/>
      <c r="S117" s="808"/>
    </row>
    <row r="118">
      <c r="A118" s="958"/>
      <c r="B118" s="1799"/>
      <c r="C118" s="1477"/>
      <c r="D118" s="1477"/>
      <c r="H118" s="808"/>
      <c r="I118" s="808"/>
      <c r="J118" s="808"/>
      <c r="K118" s="808"/>
      <c r="L118" s="808"/>
      <c r="M118" s="808"/>
      <c r="N118" s="808"/>
      <c r="O118" s="808"/>
      <c r="P118" s="808"/>
      <c r="Q118" s="808"/>
      <c r="R118" s="808"/>
      <c r="S118" s="808"/>
    </row>
    <row r="119">
      <c r="A119" s="958"/>
      <c r="B119" s="1799"/>
      <c r="C119" s="1477"/>
      <c r="D119" s="1477"/>
      <c r="H119" s="808"/>
      <c r="I119" s="808"/>
      <c r="J119" s="808"/>
      <c r="K119" s="808"/>
      <c r="L119" s="808"/>
      <c r="M119" s="808"/>
      <c r="N119" s="808"/>
      <c r="O119" s="808"/>
      <c r="P119" s="808"/>
      <c r="Q119" s="808"/>
      <c r="R119" s="808"/>
      <c r="S119" s="808"/>
    </row>
    <row r="120">
      <c r="A120" s="958"/>
      <c r="B120" s="1799"/>
      <c r="C120" s="1477"/>
      <c r="D120" s="1477"/>
      <c r="H120" s="808"/>
      <c r="I120" s="808"/>
      <c r="J120" s="808"/>
      <c r="K120" s="808"/>
      <c r="L120" s="808"/>
      <c r="M120" s="808"/>
      <c r="N120" s="808"/>
      <c r="O120" s="808"/>
      <c r="P120" s="808"/>
      <c r="Q120" s="808"/>
      <c r="R120" s="808"/>
      <c r="S120" s="808"/>
    </row>
    <row r="121">
      <c r="A121" s="958"/>
      <c r="B121" s="1799"/>
      <c r="C121" s="1477"/>
      <c r="D121" s="1477"/>
      <c r="H121" s="808"/>
      <c r="I121" s="808"/>
      <c r="J121" s="808"/>
      <c r="K121" s="808"/>
      <c r="L121" s="808"/>
      <c r="M121" s="808"/>
      <c r="N121" s="808"/>
      <c r="O121" s="808"/>
      <c r="P121" s="808"/>
      <c r="Q121" s="808"/>
      <c r="R121" s="808"/>
      <c r="S121" s="808"/>
    </row>
    <row r="122">
      <c r="A122" s="958"/>
      <c r="B122" s="1799"/>
      <c r="C122" s="1477"/>
      <c r="D122" s="1477"/>
      <c r="H122" s="808"/>
      <c r="I122" s="808"/>
      <c r="J122" s="808"/>
      <c r="K122" s="808"/>
      <c r="L122" s="808"/>
      <c r="M122" s="808"/>
      <c r="N122" s="808"/>
      <c r="O122" s="808"/>
      <c r="P122" s="808"/>
      <c r="Q122" s="808"/>
      <c r="R122" s="808"/>
      <c r="S122" s="808"/>
    </row>
    <row r="123">
      <c r="A123" s="958"/>
      <c r="B123" s="1799"/>
      <c r="C123" s="1477"/>
      <c r="D123" s="1477"/>
      <c r="H123" s="808"/>
      <c r="I123" s="808"/>
      <c r="J123" s="808"/>
      <c r="K123" s="808"/>
      <c r="L123" s="808"/>
      <c r="M123" s="808"/>
      <c r="N123" s="808"/>
      <c r="O123" s="808"/>
      <c r="P123" s="808"/>
      <c r="Q123" s="808"/>
      <c r="R123" s="808"/>
      <c r="S123" s="808"/>
    </row>
    <row r="124">
      <c r="A124" s="958"/>
      <c r="B124" s="1799"/>
      <c r="C124" s="1477"/>
      <c r="D124" s="1477"/>
      <c r="H124" s="808"/>
      <c r="I124" s="808"/>
      <c r="J124" s="808"/>
      <c r="K124" s="808"/>
      <c r="L124" s="808"/>
      <c r="M124" s="808"/>
      <c r="N124" s="808"/>
      <c r="O124" s="808"/>
      <c r="P124" s="808"/>
      <c r="Q124" s="808"/>
      <c r="R124" s="808"/>
      <c r="S124" s="808"/>
    </row>
    <row r="125">
      <c r="A125" s="958"/>
      <c r="B125" s="1799"/>
      <c r="C125" s="1477"/>
      <c r="D125" s="1477"/>
      <c r="H125" s="808"/>
      <c r="I125" s="808"/>
      <c r="J125" s="808"/>
      <c r="K125" s="808"/>
      <c r="L125" s="808"/>
      <c r="M125" s="808"/>
      <c r="N125" s="808"/>
      <c r="O125" s="808"/>
      <c r="P125" s="808"/>
      <c r="Q125" s="808"/>
      <c r="R125" s="808"/>
      <c r="S125" s="808"/>
    </row>
    <row r="126">
      <c r="A126" s="958"/>
      <c r="B126" s="1799"/>
      <c r="C126" s="1477"/>
      <c r="D126" s="1477"/>
      <c r="H126" s="808"/>
      <c r="I126" s="808"/>
      <c r="J126" s="808"/>
      <c r="K126" s="808"/>
      <c r="L126" s="808"/>
      <c r="M126" s="808"/>
      <c r="N126" s="808"/>
      <c r="O126" s="808"/>
      <c r="P126" s="808"/>
      <c r="Q126" s="808"/>
      <c r="R126" s="808"/>
      <c r="S126" s="808"/>
    </row>
    <row r="127">
      <c r="A127" s="958"/>
      <c r="B127" s="1799"/>
      <c r="C127" s="1477"/>
      <c r="D127" s="1477"/>
      <c r="H127" s="808"/>
      <c r="I127" s="808"/>
      <c r="J127" s="808"/>
      <c r="K127" s="808"/>
      <c r="L127" s="808"/>
      <c r="M127" s="808"/>
      <c r="N127" s="808"/>
      <c r="O127" s="808"/>
      <c r="P127" s="808"/>
      <c r="Q127" s="808"/>
      <c r="R127" s="808"/>
      <c r="S127" s="808"/>
    </row>
    <row r="128">
      <c r="A128" s="958"/>
      <c r="B128" s="1799"/>
      <c r="C128" s="1477"/>
      <c r="D128" s="1477"/>
      <c r="H128" s="808"/>
      <c r="I128" s="808"/>
      <c r="J128" s="808"/>
      <c r="K128" s="808"/>
      <c r="L128" s="808"/>
      <c r="M128" s="808"/>
      <c r="N128" s="808"/>
      <c r="O128" s="808"/>
      <c r="P128" s="808"/>
      <c r="Q128" s="808"/>
      <c r="R128" s="808"/>
      <c r="S128" s="808"/>
    </row>
    <row r="129">
      <c r="A129" s="958"/>
      <c r="B129" s="1799"/>
      <c r="C129" s="1477"/>
      <c r="D129" s="1477"/>
      <c r="H129" s="808"/>
      <c r="I129" s="808"/>
      <c r="J129" s="808"/>
      <c r="K129" s="808"/>
      <c r="L129" s="808"/>
      <c r="M129" s="808"/>
      <c r="N129" s="808"/>
      <c r="O129" s="808"/>
      <c r="P129" s="808"/>
      <c r="Q129" s="808"/>
      <c r="R129" s="808"/>
      <c r="S129" s="808"/>
    </row>
    <row r="130">
      <c r="A130" s="958"/>
      <c r="B130" s="1799"/>
      <c r="C130" s="1477"/>
      <c r="D130" s="1477"/>
      <c r="H130" s="808"/>
      <c r="I130" s="808"/>
      <c r="J130" s="808"/>
      <c r="K130" s="808"/>
      <c r="L130" s="808"/>
      <c r="M130" s="808"/>
      <c r="N130" s="808"/>
      <c r="O130" s="808"/>
      <c r="P130" s="808"/>
      <c r="Q130" s="808"/>
      <c r="R130" s="808"/>
      <c r="S130" s="808"/>
    </row>
    <row r="131">
      <c r="A131" s="958"/>
      <c r="B131" s="1799"/>
      <c r="C131" s="1477"/>
      <c r="D131" s="1477"/>
      <c r="H131" s="808"/>
      <c r="I131" s="808"/>
      <c r="J131" s="808"/>
      <c r="K131" s="808"/>
      <c r="L131" s="808"/>
      <c r="M131" s="808"/>
      <c r="N131" s="808"/>
      <c r="O131" s="808"/>
      <c r="P131" s="808"/>
      <c r="Q131" s="808"/>
      <c r="R131" s="808"/>
      <c r="S131" s="808"/>
    </row>
    <row r="132">
      <c r="A132" s="958"/>
      <c r="B132" s="1799"/>
      <c r="C132" s="1477"/>
      <c r="D132" s="1477"/>
      <c r="H132" s="808"/>
      <c r="I132" s="808"/>
      <c r="J132" s="808"/>
      <c r="K132" s="808"/>
      <c r="L132" s="808"/>
      <c r="M132" s="808"/>
      <c r="N132" s="808"/>
      <c r="O132" s="808"/>
      <c r="P132" s="808"/>
      <c r="Q132" s="808"/>
      <c r="R132" s="808"/>
      <c r="S132" s="808"/>
    </row>
    <row r="133">
      <c r="A133" s="958"/>
      <c r="B133" s="1799"/>
      <c r="C133" s="1477"/>
      <c r="D133" s="1477"/>
      <c r="H133" s="808"/>
      <c r="I133" s="808"/>
      <c r="J133" s="808"/>
      <c r="K133" s="808"/>
      <c r="L133" s="808"/>
      <c r="M133" s="808"/>
      <c r="N133" s="808"/>
      <c r="O133" s="808"/>
      <c r="P133" s="808"/>
      <c r="Q133" s="808"/>
      <c r="R133" s="808"/>
      <c r="S133" s="808"/>
    </row>
    <row r="134">
      <c r="A134" s="958"/>
      <c r="B134" s="1799"/>
      <c r="C134" s="1477"/>
      <c r="D134" s="1477"/>
      <c r="H134" s="808"/>
      <c r="I134" s="808"/>
      <c r="J134" s="808"/>
      <c r="K134" s="808"/>
      <c r="L134" s="808"/>
      <c r="M134" s="808"/>
      <c r="N134" s="808"/>
      <c r="O134" s="808"/>
      <c r="P134" s="808"/>
      <c r="Q134" s="808"/>
      <c r="R134" s="808"/>
      <c r="S134" s="808"/>
    </row>
    <row r="135">
      <c r="A135" s="958"/>
      <c r="B135" s="1799"/>
      <c r="C135" s="1477"/>
      <c r="D135" s="1477"/>
      <c r="H135" s="808"/>
      <c r="I135" s="808"/>
      <c r="J135" s="808"/>
      <c r="K135" s="808"/>
      <c r="L135" s="808"/>
      <c r="M135" s="808"/>
      <c r="N135" s="808"/>
      <c r="O135" s="808"/>
      <c r="P135" s="808"/>
      <c r="Q135" s="808"/>
      <c r="R135" s="808"/>
      <c r="S135" s="808"/>
    </row>
    <row r="136">
      <c r="A136" s="958"/>
      <c r="B136" s="1799"/>
      <c r="C136" s="1477"/>
      <c r="D136" s="1477"/>
      <c r="H136" s="808"/>
      <c r="I136" s="808"/>
      <c r="J136" s="808"/>
      <c r="K136" s="808"/>
      <c r="L136" s="808"/>
      <c r="M136" s="808"/>
      <c r="N136" s="808"/>
      <c r="O136" s="808"/>
      <c r="P136" s="808"/>
      <c r="Q136" s="808"/>
      <c r="R136" s="808"/>
      <c r="S136" s="808"/>
    </row>
    <row r="137">
      <c r="A137" s="958"/>
      <c r="B137" s="1799"/>
      <c r="C137" s="1477"/>
      <c r="D137" s="1477"/>
      <c r="H137" s="808"/>
      <c r="I137" s="808"/>
      <c r="J137" s="808"/>
      <c r="K137" s="808"/>
      <c r="L137" s="808"/>
      <c r="M137" s="808"/>
      <c r="N137" s="808"/>
      <c r="O137" s="808"/>
      <c r="P137" s="808"/>
      <c r="Q137" s="808"/>
      <c r="R137" s="808"/>
      <c r="S137" s="808"/>
    </row>
    <row r="138">
      <c r="A138" s="958"/>
      <c r="B138" s="1799"/>
      <c r="C138" s="1477"/>
      <c r="D138" s="1477"/>
      <c r="H138" s="808"/>
      <c r="I138" s="808"/>
      <c r="J138" s="808"/>
      <c r="K138" s="808"/>
      <c r="L138" s="808"/>
      <c r="M138" s="808"/>
      <c r="N138" s="808"/>
      <c r="O138" s="808"/>
      <c r="P138" s="808"/>
      <c r="Q138" s="808"/>
      <c r="R138" s="808"/>
      <c r="S138" s="808"/>
    </row>
    <row r="139">
      <c r="A139" s="958"/>
      <c r="B139" s="1799"/>
      <c r="C139" s="1477"/>
      <c r="D139" s="1477"/>
      <c r="H139" s="808"/>
      <c r="I139" s="808"/>
      <c r="J139" s="808"/>
      <c r="K139" s="808"/>
      <c r="L139" s="808"/>
      <c r="M139" s="808"/>
      <c r="N139" s="808"/>
      <c r="O139" s="808"/>
      <c r="P139" s="808"/>
      <c r="Q139" s="808"/>
      <c r="R139" s="808"/>
      <c r="S139" s="808"/>
    </row>
    <row r="140">
      <c r="A140" s="958"/>
      <c r="B140" s="1799"/>
      <c r="C140" s="1477"/>
      <c r="D140" s="1477"/>
      <c r="H140" s="808"/>
      <c r="I140" s="808"/>
      <c r="J140" s="808"/>
      <c r="K140" s="808"/>
      <c r="L140" s="808"/>
      <c r="M140" s="808"/>
      <c r="N140" s="808"/>
      <c r="O140" s="808"/>
      <c r="P140" s="808"/>
      <c r="Q140" s="808"/>
      <c r="R140" s="808"/>
      <c r="S140" s="808"/>
    </row>
    <row r="141">
      <c r="A141" s="958"/>
      <c r="B141" s="1799"/>
      <c r="C141" s="1477"/>
      <c r="D141" s="1477"/>
      <c r="H141" s="808"/>
      <c r="I141" s="808"/>
      <c r="J141" s="808"/>
      <c r="K141" s="808"/>
      <c r="L141" s="808"/>
      <c r="M141" s="808"/>
      <c r="N141" s="808"/>
      <c r="O141" s="808"/>
      <c r="P141" s="808"/>
      <c r="Q141" s="808"/>
      <c r="R141" s="808"/>
      <c r="S141" s="808"/>
    </row>
    <row r="142">
      <c r="A142" s="958"/>
      <c r="B142" s="1799"/>
      <c r="C142" s="1477"/>
      <c r="D142" s="1477"/>
      <c r="H142" s="808"/>
      <c r="I142" s="808"/>
      <c r="J142" s="808"/>
      <c r="K142" s="808"/>
      <c r="L142" s="808"/>
      <c r="M142" s="808"/>
      <c r="N142" s="808"/>
      <c r="O142" s="808"/>
      <c r="P142" s="808"/>
      <c r="Q142" s="808"/>
      <c r="R142" s="808"/>
      <c r="S142" s="808"/>
    </row>
    <row r="143">
      <c r="A143" s="958"/>
      <c r="B143" s="1799"/>
      <c r="C143" s="1477"/>
      <c r="D143" s="1477"/>
      <c r="H143" s="808"/>
      <c r="I143" s="808"/>
      <c r="J143" s="808"/>
      <c r="K143" s="808"/>
      <c r="L143" s="808"/>
      <c r="M143" s="808"/>
      <c r="N143" s="808"/>
      <c r="O143" s="808"/>
      <c r="P143" s="808"/>
      <c r="Q143" s="808"/>
      <c r="R143" s="808"/>
      <c r="S143" s="808"/>
    </row>
    <row r="144">
      <c r="A144" s="958"/>
      <c r="B144" s="1799"/>
      <c r="C144" s="1477"/>
      <c r="D144" s="1477"/>
      <c r="H144" s="808"/>
      <c r="I144" s="808"/>
      <c r="J144" s="808"/>
      <c r="K144" s="808"/>
      <c r="L144" s="808"/>
      <c r="M144" s="808"/>
      <c r="N144" s="808"/>
      <c r="O144" s="808"/>
      <c r="P144" s="808"/>
      <c r="Q144" s="808"/>
      <c r="R144" s="808"/>
      <c r="S144" s="808"/>
    </row>
    <row r="145">
      <c r="A145" s="958"/>
      <c r="B145" s="1799"/>
      <c r="C145" s="1477"/>
      <c r="D145" s="1477"/>
      <c r="H145" s="808"/>
      <c r="I145" s="808"/>
      <c r="J145" s="808"/>
      <c r="K145" s="808"/>
      <c r="L145" s="808"/>
      <c r="M145" s="808"/>
      <c r="N145" s="808"/>
      <c r="O145" s="808"/>
      <c r="P145" s="808"/>
      <c r="Q145" s="808"/>
      <c r="R145" s="808"/>
      <c r="S145" s="808"/>
    </row>
    <row r="146">
      <c r="A146" s="958"/>
      <c r="B146" s="1799"/>
      <c r="C146" s="1477"/>
      <c r="D146" s="1477"/>
      <c r="H146" s="808"/>
      <c r="I146" s="808"/>
      <c r="J146" s="808"/>
      <c r="K146" s="808"/>
      <c r="L146" s="808"/>
      <c r="M146" s="808"/>
      <c r="N146" s="808"/>
      <c r="O146" s="808"/>
      <c r="P146" s="808"/>
      <c r="Q146" s="808"/>
      <c r="R146" s="808"/>
      <c r="S146" s="808"/>
    </row>
    <row r="147">
      <c r="A147" s="958"/>
      <c r="B147" s="1799"/>
      <c r="C147" s="1477"/>
      <c r="D147" s="1477"/>
      <c r="H147" s="808"/>
      <c r="I147" s="808"/>
      <c r="J147" s="808"/>
      <c r="K147" s="808"/>
      <c r="L147" s="808"/>
      <c r="M147" s="808"/>
      <c r="N147" s="808"/>
      <c r="O147" s="808"/>
      <c r="P147" s="808"/>
      <c r="Q147" s="808"/>
      <c r="R147" s="808"/>
      <c r="S147" s="808"/>
    </row>
    <row r="148">
      <c r="A148" s="958"/>
      <c r="B148" s="1799"/>
      <c r="C148" s="1477"/>
      <c r="D148" s="1477"/>
      <c r="H148" s="808"/>
      <c r="I148" s="808"/>
      <c r="J148" s="808"/>
      <c r="K148" s="808"/>
      <c r="L148" s="808"/>
      <c r="M148" s="808"/>
      <c r="N148" s="808"/>
      <c r="O148" s="808"/>
      <c r="P148" s="808"/>
      <c r="Q148" s="808"/>
      <c r="R148" s="808"/>
      <c r="S148" s="808"/>
    </row>
    <row r="149">
      <c r="A149" s="958"/>
      <c r="B149" s="1799"/>
      <c r="C149" s="1477"/>
      <c r="D149" s="1477"/>
      <c r="H149" s="808"/>
      <c r="I149" s="808"/>
      <c r="J149" s="808"/>
      <c r="K149" s="808"/>
      <c r="L149" s="808"/>
      <c r="M149" s="808"/>
      <c r="N149" s="808"/>
      <c r="O149" s="808"/>
      <c r="P149" s="808"/>
      <c r="Q149" s="808"/>
      <c r="R149" s="808"/>
      <c r="S149" s="808"/>
    </row>
    <row r="150">
      <c r="A150" s="958"/>
      <c r="B150" s="1799"/>
      <c r="C150" s="1477"/>
      <c r="D150" s="1477"/>
      <c r="H150" s="808"/>
      <c r="I150" s="808"/>
      <c r="J150" s="808"/>
      <c r="K150" s="808"/>
      <c r="L150" s="808"/>
      <c r="M150" s="808"/>
      <c r="N150" s="808"/>
      <c r="O150" s="808"/>
      <c r="P150" s="808"/>
      <c r="Q150" s="808"/>
      <c r="R150" s="808"/>
      <c r="S150" s="808"/>
    </row>
    <row r="151">
      <c r="A151" s="958"/>
      <c r="B151" s="1799"/>
      <c r="C151" s="1477"/>
      <c r="D151" s="1477"/>
      <c r="H151" s="808"/>
      <c r="I151" s="808"/>
      <c r="J151" s="808"/>
      <c r="K151" s="808"/>
      <c r="L151" s="808"/>
      <c r="M151" s="808"/>
      <c r="N151" s="808"/>
      <c r="O151" s="808"/>
      <c r="P151" s="808"/>
      <c r="Q151" s="808"/>
      <c r="R151" s="808"/>
      <c r="S151" s="808"/>
    </row>
    <row r="152">
      <c r="A152" s="958"/>
      <c r="B152" s="1799"/>
      <c r="C152" s="1477"/>
      <c r="D152" s="1477"/>
      <c r="H152" s="808"/>
      <c r="I152" s="808"/>
      <c r="J152" s="808"/>
      <c r="K152" s="808"/>
      <c r="L152" s="808"/>
      <c r="M152" s="808"/>
      <c r="N152" s="808"/>
      <c r="O152" s="808"/>
      <c r="P152" s="808"/>
      <c r="Q152" s="808"/>
      <c r="R152" s="808"/>
      <c r="S152" s="808"/>
    </row>
    <row r="153">
      <c r="A153" s="958"/>
      <c r="B153" s="1799"/>
      <c r="C153" s="1477"/>
      <c r="D153" s="1477"/>
      <c r="H153" s="808"/>
      <c r="I153" s="808"/>
      <c r="J153" s="808"/>
      <c r="K153" s="808"/>
      <c r="L153" s="808"/>
      <c r="M153" s="808"/>
      <c r="N153" s="808"/>
      <c r="O153" s="808"/>
      <c r="P153" s="808"/>
      <c r="Q153" s="808"/>
      <c r="R153" s="808"/>
      <c r="S153" s="808"/>
    </row>
    <row r="154">
      <c r="A154" s="958"/>
      <c r="B154" s="1799"/>
      <c r="C154" s="1477"/>
      <c r="D154" s="1477"/>
      <c r="H154" s="808"/>
      <c r="I154" s="808"/>
      <c r="J154" s="808"/>
      <c r="K154" s="808"/>
      <c r="L154" s="808"/>
      <c r="M154" s="808"/>
      <c r="N154" s="808"/>
      <c r="O154" s="808"/>
      <c r="P154" s="808"/>
      <c r="Q154" s="808"/>
      <c r="R154" s="808"/>
      <c r="S154" s="808"/>
    </row>
    <row r="155">
      <c r="A155" s="958"/>
      <c r="B155" s="1799"/>
      <c r="C155" s="1477"/>
      <c r="D155" s="1477"/>
      <c r="H155" s="808"/>
      <c r="I155" s="808"/>
      <c r="J155" s="808"/>
      <c r="K155" s="808"/>
      <c r="L155" s="808"/>
      <c r="M155" s="808"/>
      <c r="N155" s="808"/>
      <c r="O155" s="808"/>
      <c r="P155" s="808"/>
      <c r="Q155" s="808"/>
      <c r="R155" s="808"/>
      <c r="S155" s="808"/>
    </row>
    <row r="156">
      <c r="A156" s="958"/>
      <c r="B156" s="1799"/>
      <c r="C156" s="1477"/>
      <c r="D156" s="1477"/>
      <c r="H156" s="808"/>
      <c r="I156" s="808"/>
      <c r="J156" s="808"/>
      <c r="K156" s="808"/>
      <c r="L156" s="808"/>
      <c r="M156" s="808"/>
      <c r="N156" s="808"/>
      <c r="O156" s="808"/>
      <c r="P156" s="808"/>
      <c r="Q156" s="808"/>
      <c r="R156" s="808"/>
      <c r="S156" s="808"/>
    </row>
    <row r="157">
      <c r="A157" s="958"/>
      <c r="B157" s="1799"/>
      <c r="C157" s="1477"/>
      <c r="D157" s="1477"/>
      <c r="H157" s="808"/>
      <c r="I157" s="808"/>
      <c r="J157" s="808"/>
      <c r="K157" s="808"/>
      <c r="L157" s="808"/>
      <c r="M157" s="808"/>
      <c r="N157" s="808"/>
      <c r="O157" s="808"/>
      <c r="P157" s="808"/>
      <c r="Q157" s="808"/>
      <c r="R157" s="808"/>
      <c r="S157" s="808"/>
    </row>
    <row r="158">
      <c r="A158" s="958"/>
      <c r="B158" s="1799"/>
      <c r="C158" s="1477"/>
      <c r="D158" s="1477"/>
      <c r="H158" s="808"/>
      <c r="I158" s="808"/>
      <c r="J158" s="808"/>
      <c r="K158" s="808"/>
      <c r="L158" s="808"/>
      <c r="M158" s="808"/>
      <c r="N158" s="808"/>
      <c r="O158" s="808"/>
      <c r="P158" s="808"/>
      <c r="Q158" s="808"/>
      <c r="R158" s="808"/>
      <c r="S158" s="808"/>
    </row>
    <row r="159">
      <c r="A159" s="958"/>
      <c r="B159" s="1799"/>
      <c r="C159" s="1477"/>
      <c r="D159" s="1477"/>
      <c r="H159" s="808"/>
      <c r="I159" s="808"/>
      <c r="J159" s="808"/>
      <c r="K159" s="808"/>
      <c r="L159" s="808"/>
      <c r="M159" s="808"/>
      <c r="N159" s="808"/>
      <c r="O159" s="808"/>
      <c r="P159" s="808"/>
      <c r="Q159" s="808"/>
      <c r="R159" s="808"/>
      <c r="S159" s="808"/>
    </row>
    <row r="160">
      <c r="A160" s="958"/>
      <c r="B160" s="1799"/>
      <c r="C160" s="1477"/>
      <c r="D160" s="1477"/>
      <c r="H160" s="808"/>
      <c r="I160" s="808"/>
      <c r="J160" s="808"/>
      <c r="K160" s="808"/>
      <c r="L160" s="808"/>
      <c r="M160" s="808"/>
      <c r="N160" s="808"/>
      <c r="O160" s="808"/>
      <c r="P160" s="808"/>
      <c r="Q160" s="808"/>
      <c r="R160" s="808"/>
      <c r="S160" s="808"/>
    </row>
    <row r="161">
      <c r="A161" s="958"/>
      <c r="B161" s="1799"/>
      <c r="C161" s="1477"/>
      <c r="D161" s="1477"/>
      <c r="H161" s="808"/>
      <c r="I161" s="808"/>
      <c r="J161" s="808"/>
      <c r="K161" s="808"/>
      <c r="L161" s="808"/>
      <c r="M161" s="808"/>
      <c r="N161" s="808"/>
      <c r="O161" s="808"/>
      <c r="P161" s="808"/>
      <c r="Q161" s="808"/>
      <c r="R161" s="808"/>
      <c r="S161" s="808"/>
    </row>
    <row r="162">
      <c r="A162" s="958"/>
      <c r="B162" s="1799"/>
      <c r="C162" s="1477"/>
      <c r="D162" s="1477"/>
      <c r="H162" s="808"/>
      <c r="I162" s="808"/>
      <c r="J162" s="808"/>
      <c r="K162" s="808"/>
      <c r="L162" s="808"/>
      <c r="M162" s="808"/>
      <c r="N162" s="808"/>
      <c r="O162" s="808"/>
      <c r="P162" s="808"/>
      <c r="Q162" s="808"/>
      <c r="R162" s="808"/>
      <c r="S162" s="808"/>
    </row>
    <row r="163">
      <c r="A163" s="958"/>
      <c r="B163" s="1799"/>
      <c r="C163" s="1477"/>
      <c r="D163" s="1477"/>
      <c r="H163" s="808"/>
      <c r="I163" s="808"/>
      <c r="J163" s="808"/>
      <c r="K163" s="808"/>
      <c r="L163" s="808"/>
      <c r="M163" s="808"/>
      <c r="N163" s="808"/>
      <c r="O163" s="808"/>
      <c r="P163" s="808"/>
      <c r="Q163" s="808"/>
      <c r="R163" s="808"/>
      <c r="S163" s="808"/>
    </row>
    <row r="164">
      <c r="A164" s="958"/>
      <c r="B164" s="1799"/>
      <c r="C164" s="1477"/>
      <c r="D164" s="1477"/>
      <c r="H164" s="808"/>
      <c r="I164" s="808"/>
      <c r="J164" s="808"/>
      <c r="K164" s="808"/>
      <c r="L164" s="808"/>
      <c r="M164" s="808"/>
      <c r="N164" s="808"/>
      <c r="O164" s="808"/>
      <c r="P164" s="808"/>
      <c r="Q164" s="808"/>
      <c r="R164" s="808"/>
      <c r="S164" s="808"/>
    </row>
    <row r="165">
      <c r="A165" s="958"/>
      <c r="B165" s="1799"/>
      <c r="C165" s="1477"/>
      <c r="D165" s="1477"/>
      <c r="H165" s="808"/>
      <c r="I165" s="808"/>
      <c r="J165" s="808"/>
      <c r="K165" s="808"/>
      <c r="L165" s="808"/>
      <c r="M165" s="808"/>
      <c r="N165" s="808"/>
      <c r="O165" s="808"/>
      <c r="P165" s="808"/>
      <c r="Q165" s="808"/>
      <c r="R165" s="808"/>
      <c r="S165" s="808"/>
    </row>
    <row r="166">
      <c r="A166" s="958"/>
      <c r="B166" s="1799"/>
      <c r="C166" s="1477"/>
      <c r="D166" s="1477"/>
      <c r="H166" s="808"/>
      <c r="I166" s="808"/>
      <c r="J166" s="808"/>
      <c r="K166" s="808"/>
      <c r="L166" s="808"/>
      <c r="M166" s="808"/>
      <c r="N166" s="808"/>
      <c r="O166" s="808"/>
      <c r="P166" s="808"/>
      <c r="Q166" s="808"/>
      <c r="R166" s="808"/>
      <c r="S166" s="808"/>
    </row>
    <row r="167">
      <c r="A167" s="958"/>
      <c r="B167" s="1799"/>
      <c r="C167" s="1477"/>
      <c r="D167" s="1477"/>
      <c r="H167" s="808"/>
      <c r="I167" s="808"/>
      <c r="J167" s="808"/>
      <c r="K167" s="808"/>
      <c r="L167" s="808"/>
      <c r="M167" s="808"/>
      <c r="N167" s="808"/>
      <c r="O167" s="808"/>
      <c r="P167" s="808"/>
      <c r="Q167" s="808"/>
      <c r="R167" s="808"/>
      <c r="S167" s="808"/>
    </row>
    <row r="168">
      <c r="A168" s="958"/>
      <c r="B168" s="1799"/>
      <c r="C168" s="1477"/>
      <c r="D168" s="1477"/>
      <c r="H168" s="808"/>
      <c r="I168" s="808"/>
      <c r="J168" s="808"/>
      <c r="K168" s="808"/>
      <c r="L168" s="808"/>
      <c r="M168" s="808"/>
      <c r="N168" s="808"/>
      <c r="O168" s="808"/>
      <c r="P168" s="808"/>
      <c r="Q168" s="808"/>
      <c r="R168" s="808"/>
      <c r="S168" s="808"/>
    </row>
    <row r="169">
      <c r="A169" s="958"/>
      <c r="B169" s="1799"/>
      <c r="C169" s="1477"/>
      <c r="D169" s="1477"/>
      <c r="H169" s="808"/>
      <c r="I169" s="808"/>
      <c r="J169" s="808"/>
      <c r="K169" s="808"/>
      <c r="L169" s="808"/>
      <c r="M169" s="808"/>
      <c r="N169" s="808"/>
      <c r="O169" s="808"/>
      <c r="P169" s="808"/>
      <c r="Q169" s="808"/>
      <c r="R169" s="808"/>
      <c r="S169" s="808"/>
    </row>
    <row r="170">
      <c r="A170" s="958"/>
      <c r="B170" s="1799"/>
      <c r="C170" s="1477"/>
      <c r="D170" s="1477"/>
      <c r="H170" s="808"/>
      <c r="I170" s="808"/>
      <c r="J170" s="808"/>
      <c r="K170" s="808"/>
      <c r="L170" s="808"/>
      <c r="M170" s="808"/>
      <c r="N170" s="808"/>
      <c r="O170" s="808"/>
      <c r="P170" s="808"/>
      <c r="Q170" s="808"/>
      <c r="R170" s="808"/>
      <c r="S170" s="808"/>
    </row>
    <row r="171">
      <c r="A171" s="958"/>
      <c r="B171" s="1799"/>
      <c r="C171" s="1477"/>
      <c r="D171" s="1477"/>
      <c r="H171" s="808"/>
      <c r="I171" s="808"/>
      <c r="J171" s="808"/>
      <c r="K171" s="808"/>
      <c r="L171" s="808"/>
      <c r="M171" s="808"/>
      <c r="N171" s="808"/>
      <c r="O171" s="808"/>
      <c r="P171" s="808"/>
      <c r="Q171" s="808"/>
      <c r="R171" s="808"/>
      <c r="S171" s="808"/>
    </row>
    <row r="172">
      <c r="A172" s="958"/>
      <c r="B172" s="1799"/>
      <c r="C172" s="1477"/>
      <c r="D172" s="1477"/>
      <c r="H172" s="808"/>
      <c r="I172" s="808"/>
      <c r="J172" s="808"/>
      <c r="K172" s="808"/>
      <c r="L172" s="808"/>
      <c r="M172" s="808"/>
      <c r="N172" s="808"/>
      <c r="O172" s="808"/>
      <c r="P172" s="808"/>
      <c r="Q172" s="808"/>
      <c r="R172" s="808"/>
      <c r="S172" s="808"/>
    </row>
    <row r="173">
      <c r="A173" s="958"/>
      <c r="B173" s="1799"/>
      <c r="C173" s="1477"/>
      <c r="D173" s="1477"/>
      <c r="H173" s="808"/>
      <c r="I173" s="808"/>
      <c r="J173" s="808"/>
      <c r="K173" s="808"/>
      <c r="L173" s="808"/>
      <c r="M173" s="808"/>
      <c r="N173" s="808"/>
      <c r="O173" s="808"/>
      <c r="P173" s="808"/>
      <c r="Q173" s="808"/>
      <c r="R173" s="808"/>
      <c r="S173" s="808"/>
    </row>
    <row r="174">
      <c r="A174" s="958"/>
      <c r="B174" s="1799"/>
      <c r="C174" s="1477"/>
      <c r="D174" s="1477"/>
      <c r="H174" s="808"/>
      <c r="I174" s="808"/>
      <c r="J174" s="808"/>
      <c r="K174" s="808"/>
      <c r="L174" s="808"/>
      <c r="M174" s="808"/>
      <c r="N174" s="808"/>
      <c r="O174" s="808"/>
      <c r="P174" s="808"/>
      <c r="Q174" s="808"/>
      <c r="R174" s="808"/>
      <c r="S174" s="808"/>
    </row>
    <row r="175">
      <c r="A175" s="958"/>
      <c r="B175" s="1799"/>
      <c r="C175" s="1477"/>
      <c r="D175" s="1477"/>
      <c r="H175" s="808"/>
      <c r="I175" s="808"/>
      <c r="J175" s="808"/>
      <c r="K175" s="808"/>
      <c r="L175" s="808"/>
      <c r="M175" s="808"/>
      <c r="N175" s="808"/>
      <c r="O175" s="808"/>
      <c r="P175" s="808"/>
      <c r="Q175" s="808"/>
      <c r="R175" s="808"/>
      <c r="S175" s="808"/>
    </row>
    <row r="176">
      <c r="A176" s="958"/>
      <c r="B176" s="1799"/>
      <c r="C176" s="1477"/>
      <c r="D176" s="1477"/>
      <c r="H176" s="808"/>
      <c r="I176" s="808"/>
      <c r="J176" s="808"/>
      <c r="K176" s="808"/>
      <c r="L176" s="808"/>
      <c r="M176" s="808"/>
      <c r="N176" s="808"/>
      <c r="O176" s="808"/>
      <c r="P176" s="808"/>
      <c r="Q176" s="808"/>
      <c r="R176" s="808"/>
      <c r="S176" s="808"/>
    </row>
    <row r="177">
      <c r="A177" s="958"/>
      <c r="B177" s="1799"/>
      <c r="C177" s="1477"/>
      <c r="D177" s="1477"/>
      <c r="H177" s="808"/>
      <c r="I177" s="808"/>
      <c r="J177" s="808"/>
      <c r="K177" s="808"/>
      <c r="L177" s="808"/>
      <c r="M177" s="808"/>
      <c r="N177" s="808"/>
      <c r="O177" s="808"/>
      <c r="P177" s="808"/>
      <c r="Q177" s="808"/>
      <c r="R177" s="808"/>
      <c r="S177" s="808"/>
    </row>
    <row r="178">
      <c r="A178" s="958"/>
      <c r="B178" s="1799"/>
      <c r="C178" s="1477"/>
      <c r="D178" s="1477"/>
      <c r="H178" s="808"/>
      <c r="I178" s="808"/>
      <c r="J178" s="808"/>
      <c r="K178" s="808"/>
      <c r="L178" s="808"/>
      <c r="M178" s="808"/>
      <c r="N178" s="808"/>
      <c r="O178" s="808"/>
      <c r="P178" s="808"/>
      <c r="Q178" s="808"/>
      <c r="R178" s="808"/>
      <c r="S178" s="808"/>
    </row>
    <row r="179">
      <c r="A179" s="958"/>
      <c r="B179" s="1799"/>
      <c r="C179" s="1477"/>
      <c r="D179" s="1477"/>
      <c r="H179" s="808"/>
      <c r="I179" s="808"/>
      <c r="J179" s="808"/>
      <c r="K179" s="808"/>
      <c r="L179" s="808"/>
      <c r="M179" s="808"/>
      <c r="N179" s="808"/>
      <c r="O179" s="808"/>
      <c r="P179" s="808"/>
      <c r="Q179" s="808"/>
      <c r="R179" s="808"/>
      <c r="S179" s="808"/>
    </row>
    <row r="180">
      <c r="A180" s="958"/>
      <c r="B180" s="1799"/>
      <c r="C180" s="1477"/>
      <c r="D180" s="1477"/>
      <c r="H180" s="808"/>
      <c r="I180" s="808"/>
      <c r="J180" s="808"/>
      <c r="K180" s="808"/>
      <c r="L180" s="808"/>
      <c r="M180" s="808"/>
      <c r="N180" s="808"/>
      <c r="O180" s="808"/>
      <c r="P180" s="808"/>
      <c r="Q180" s="808"/>
      <c r="R180" s="808"/>
      <c r="S180" s="808"/>
    </row>
    <row r="181">
      <c r="A181" s="958"/>
      <c r="B181" s="1799"/>
      <c r="C181" s="1477"/>
      <c r="D181" s="1477"/>
      <c r="H181" s="808"/>
      <c r="I181" s="808"/>
      <c r="J181" s="808"/>
      <c r="K181" s="808"/>
      <c r="L181" s="808"/>
      <c r="M181" s="808"/>
      <c r="N181" s="808"/>
      <c r="O181" s="808"/>
      <c r="P181" s="808"/>
      <c r="Q181" s="808"/>
      <c r="R181" s="808"/>
      <c r="S181" s="808"/>
    </row>
    <row r="182">
      <c r="A182" s="958"/>
      <c r="B182" s="1799"/>
      <c r="C182" s="1477"/>
      <c r="D182" s="1477"/>
      <c r="H182" s="808"/>
      <c r="I182" s="808"/>
      <c r="J182" s="808"/>
      <c r="K182" s="808"/>
      <c r="L182" s="808"/>
      <c r="M182" s="808"/>
      <c r="N182" s="808"/>
      <c r="O182" s="808"/>
      <c r="P182" s="808"/>
      <c r="Q182" s="808"/>
      <c r="R182" s="808"/>
      <c r="S182" s="808"/>
    </row>
    <row r="183">
      <c r="A183" s="958"/>
      <c r="B183" s="1799"/>
      <c r="C183" s="1477"/>
      <c r="D183" s="1477"/>
      <c r="H183" s="808"/>
      <c r="I183" s="808"/>
      <c r="J183" s="808"/>
      <c r="K183" s="808"/>
      <c r="L183" s="808"/>
      <c r="M183" s="808"/>
      <c r="N183" s="808"/>
      <c r="O183" s="808"/>
      <c r="P183" s="808"/>
      <c r="Q183" s="808"/>
      <c r="R183" s="808"/>
      <c r="S183" s="808"/>
    </row>
    <row r="184">
      <c r="A184" s="958"/>
      <c r="B184" s="1799"/>
      <c r="C184" s="1477"/>
      <c r="D184" s="1477"/>
      <c r="H184" s="808"/>
      <c r="I184" s="808"/>
      <c r="J184" s="808"/>
      <c r="K184" s="808"/>
      <c r="L184" s="808"/>
      <c r="M184" s="808"/>
      <c r="N184" s="808"/>
      <c r="O184" s="808"/>
      <c r="P184" s="808"/>
      <c r="Q184" s="808"/>
      <c r="R184" s="808"/>
      <c r="S184" s="808"/>
    </row>
    <row r="185">
      <c r="A185" s="958"/>
      <c r="B185" s="1799"/>
      <c r="C185" s="1477"/>
      <c r="D185" s="1477"/>
      <c r="H185" s="808"/>
      <c r="I185" s="808"/>
      <c r="J185" s="808"/>
      <c r="K185" s="808"/>
      <c r="L185" s="808"/>
      <c r="M185" s="808"/>
      <c r="N185" s="808"/>
      <c r="O185" s="808"/>
      <c r="P185" s="808"/>
      <c r="Q185" s="808"/>
      <c r="R185" s="808"/>
      <c r="S185" s="808"/>
    </row>
    <row r="186">
      <c r="A186" s="958"/>
      <c r="B186" s="1799"/>
      <c r="C186" s="1477"/>
      <c r="D186" s="1477"/>
      <c r="H186" s="808"/>
      <c r="I186" s="808"/>
      <c r="J186" s="808"/>
      <c r="K186" s="808"/>
      <c r="L186" s="808"/>
      <c r="M186" s="808"/>
      <c r="N186" s="808"/>
      <c r="O186" s="808"/>
      <c r="P186" s="808"/>
      <c r="Q186" s="808"/>
      <c r="R186" s="808"/>
      <c r="S186" s="808"/>
    </row>
    <row r="187">
      <c r="A187" s="958"/>
      <c r="B187" s="1799"/>
      <c r="C187" s="1477"/>
      <c r="D187" s="1477"/>
      <c r="H187" s="808"/>
      <c r="I187" s="808"/>
      <c r="J187" s="808"/>
      <c r="K187" s="808"/>
      <c r="L187" s="808"/>
      <c r="M187" s="808"/>
      <c r="N187" s="808"/>
      <c r="O187" s="808"/>
      <c r="P187" s="808"/>
      <c r="Q187" s="808"/>
      <c r="R187" s="808"/>
      <c r="S187" s="808"/>
    </row>
    <row r="188">
      <c r="A188" s="958"/>
      <c r="B188" s="1799"/>
      <c r="C188" s="1477"/>
      <c r="D188" s="1477"/>
      <c r="H188" s="808"/>
      <c r="I188" s="808"/>
      <c r="J188" s="808"/>
      <c r="K188" s="808"/>
      <c r="L188" s="808"/>
      <c r="M188" s="808"/>
      <c r="N188" s="808"/>
      <c r="O188" s="808"/>
      <c r="P188" s="808"/>
      <c r="Q188" s="808"/>
      <c r="R188" s="808"/>
      <c r="S188" s="808"/>
    </row>
    <row r="189">
      <c r="A189" s="958"/>
      <c r="B189" s="1799"/>
      <c r="C189" s="1477"/>
      <c r="D189" s="1477"/>
      <c r="H189" s="808"/>
      <c r="I189" s="808"/>
      <c r="J189" s="808"/>
      <c r="K189" s="808"/>
      <c r="L189" s="808"/>
      <c r="M189" s="808"/>
      <c r="N189" s="808"/>
      <c r="O189" s="808"/>
      <c r="P189" s="808"/>
      <c r="Q189" s="808"/>
      <c r="R189" s="808"/>
      <c r="S189" s="808"/>
    </row>
    <row r="190">
      <c r="A190" s="958"/>
      <c r="B190" s="1799"/>
      <c r="C190" s="1477"/>
      <c r="D190" s="1477"/>
      <c r="H190" s="808"/>
      <c r="I190" s="808"/>
      <c r="J190" s="808"/>
      <c r="K190" s="808"/>
      <c r="L190" s="808"/>
      <c r="M190" s="808"/>
      <c r="N190" s="808"/>
      <c r="O190" s="808"/>
      <c r="P190" s="808"/>
      <c r="Q190" s="808"/>
      <c r="R190" s="808"/>
      <c r="S190" s="808"/>
    </row>
    <row r="191">
      <c r="A191" s="958"/>
      <c r="B191" s="1799"/>
      <c r="C191" s="1477"/>
      <c r="D191" s="1477"/>
      <c r="H191" s="808"/>
      <c r="I191" s="808"/>
      <c r="J191" s="808"/>
      <c r="K191" s="808"/>
      <c r="L191" s="808"/>
      <c r="M191" s="808"/>
      <c r="N191" s="808"/>
      <c r="O191" s="808"/>
      <c r="P191" s="808"/>
      <c r="Q191" s="808"/>
      <c r="R191" s="808"/>
      <c r="S191" s="808"/>
    </row>
    <row r="192">
      <c r="A192" s="958"/>
      <c r="B192" s="1799"/>
      <c r="C192" s="1477"/>
      <c r="D192" s="1477"/>
      <c r="H192" s="808"/>
      <c r="I192" s="808"/>
      <c r="J192" s="808"/>
      <c r="K192" s="808"/>
      <c r="L192" s="808"/>
      <c r="M192" s="808"/>
      <c r="N192" s="808"/>
      <c r="O192" s="808"/>
      <c r="P192" s="808"/>
      <c r="Q192" s="808"/>
      <c r="R192" s="808"/>
      <c r="S192" s="808"/>
    </row>
    <row r="193">
      <c r="A193" s="958"/>
      <c r="B193" s="1799"/>
      <c r="C193" s="1477"/>
      <c r="D193" s="1477"/>
      <c r="H193" s="808"/>
      <c r="I193" s="808"/>
      <c r="J193" s="808"/>
      <c r="K193" s="808"/>
      <c r="L193" s="808"/>
      <c r="M193" s="808"/>
      <c r="N193" s="808"/>
      <c r="O193" s="808"/>
      <c r="P193" s="808"/>
      <c r="Q193" s="808"/>
      <c r="R193" s="808"/>
      <c r="S193" s="808"/>
    </row>
    <row r="194">
      <c r="A194" s="958"/>
      <c r="B194" s="1799"/>
      <c r="C194" s="1477"/>
      <c r="D194" s="1477"/>
      <c r="H194" s="808"/>
      <c r="I194" s="808"/>
      <c r="J194" s="808"/>
      <c r="K194" s="808"/>
      <c r="L194" s="808"/>
      <c r="M194" s="808"/>
      <c r="N194" s="808"/>
      <c r="O194" s="808"/>
      <c r="P194" s="808"/>
      <c r="Q194" s="808"/>
      <c r="R194" s="808"/>
      <c r="S194" s="808"/>
    </row>
    <row r="195">
      <c r="A195" s="958"/>
      <c r="B195" s="1799"/>
      <c r="C195" s="1477"/>
      <c r="D195" s="1477"/>
      <c r="H195" s="808"/>
      <c r="I195" s="808"/>
      <c r="J195" s="808"/>
      <c r="K195" s="808"/>
      <c r="L195" s="808"/>
      <c r="M195" s="808"/>
      <c r="N195" s="808"/>
      <c r="O195" s="808"/>
      <c r="P195" s="808"/>
      <c r="Q195" s="808"/>
      <c r="R195" s="808"/>
      <c r="S195" s="808"/>
    </row>
    <row r="196">
      <c r="A196" s="958"/>
      <c r="B196" s="1799"/>
      <c r="C196" s="1477"/>
      <c r="D196" s="1477"/>
      <c r="H196" s="808"/>
      <c r="I196" s="808"/>
      <c r="J196" s="808"/>
      <c r="K196" s="808"/>
      <c r="L196" s="808"/>
      <c r="M196" s="808"/>
      <c r="N196" s="808"/>
      <c r="O196" s="808"/>
      <c r="P196" s="808"/>
      <c r="Q196" s="808"/>
      <c r="R196" s="808"/>
      <c r="S196" s="808"/>
    </row>
    <row r="197">
      <c r="A197" s="958"/>
      <c r="B197" s="1799"/>
      <c r="C197" s="1477"/>
      <c r="D197" s="1477"/>
      <c r="H197" s="808"/>
      <c r="I197" s="808"/>
      <c r="J197" s="808"/>
      <c r="K197" s="808"/>
      <c r="L197" s="808"/>
      <c r="M197" s="808"/>
      <c r="N197" s="808"/>
      <c r="O197" s="808"/>
      <c r="P197" s="808"/>
      <c r="Q197" s="808"/>
      <c r="R197" s="808"/>
      <c r="S197" s="808"/>
    </row>
    <row r="198">
      <c r="A198" s="958"/>
      <c r="B198" s="1799"/>
      <c r="C198" s="1477"/>
      <c r="D198" s="1477"/>
      <c r="H198" s="808"/>
      <c r="I198" s="808"/>
      <c r="J198" s="808"/>
      <c r="K198" s="808"/>
      <c r="L198" s="808"/>
      <c r="M198" s="808"/>
      <c r="N198" s="808"/>
      <c r="O198" s="808"/>
      <c r="P198" s="808"/>
      <c r="Q198" s="808"/>
      <c r="R198" s="808"/>
      <c r="S198" s="808"/>
    </row>
    <row r="199">
      <c r="A199" s="958"/>
      <c r="B199" s="1799"/>
      <c r="C199" s="1477"/>
      <c r="D199" s="1477"/>
      <c r="H199" s="808"/>
      <c r="I199" s="808"/>
      <c r="J199" s="808"/>
      <c r="K199" s="808"/>
      <c r="L199" s="808"/>
      <c r="M199" s="808"/>
      <c r="N199" s="808"/>
      <c r="O199" s="808"/>
      <c r="P199" s="808"/>
      <c r="Q199" s="808"/>
      <c r="R199" s="808"/>
      <c r="S199" s="808"/>
    </row>
    <row r="200">
      <c r="A200" s="958"/>
      <c r="B200" s="1799"/>
      <c r="C200" s="1477"/>
      <c r="D200" s="1477"/>
      <c r="H200" s="808"/>
      <c r="I200" s="808"/>
      <c r="J200" s="808"/>
      <c r="K200" s="808"/>
      <c r="L200" s="808"/>
      <c r="M200" s="808"/>
      <c r="N200" s="808"/>
      <c r="O200" s="808"/>
      <c r="P200" s="808"/>
      <c r="Q200" s="808"/>
      <c r="R200" s="808"/>
      <c r="S200" s="808"/>
    </row>
    <row r="201">
      <c r="A201" s="958"/>
      <c r="B201" s="1799"/>
      <c r="C201" s="1477"/>
      <c r="D201" s="1477"/>
      <c r="H201" s="808"/>
      <c r="I201" s="808"/>
      <c r="J201" s="808"/>
      <c r="K201" s="808"/>
      <c r="L201" s="808"/>
      <c r="M201" s="808"/>
      <c r="N201" s="808"/>
      <c r="O201" s="808"/>
      <c r="P201" s="808"/>
      <c r="Q201" s="808"/>
      <c r="R201" s="808"/>
      <c r="S201" s="808"/>
    </row>
    <row r="202">
      <c r="A202" s="958"/>
      <c r="B202" s="1799"/>
      <c r="C202" s="1477"/>
      <c r="D202" s="1477"/>
      <c r="H202" s="808"/>
      <c r="I202" s="808"/>
      <c r="J202" s="808"/>
      <c r="K202" s="808"/>
      <c r="L202" s="808"/>
      <c r="M202" s="808"/>
      <c r="N202" s="808"/>
      <c r="O202" s="808"/>
      <c r="P202" s="808"/>
      <c r="Q202" s="808"/>
      <c r="R202" s="808"/>
      <c r="S202" s="808"/>
    </row>
    <row r="203">
      <c r="A203" s="958"/>
      <c r="B203" s="1799"/>
      <c r="C203" s="1477"/>
      <c r="D203" s="1477"/>
      <c r="H203" s="808"/>
      <c r="I203" s="808"/>
      <c r="J203" s="808"/>
      <c r="K203" s="808"/>
      <c r="L203" s="808"/>
      <c r="M203" s="808"/>
      <c r="N203" s="808"/>
      <c r="O203" s="808"/>
      <c r="P203" s="808"/>
      <c r="Q203" s="808"/>
      <c r="R203" s="808"/>
      <c r="S203" s="808"/>
    </row>
    <row r="204">
      <c r="A204" s="958"/>
      <c r="B204" s="1799"/>
      <c r="C204" s="1477"/>
      <c r="D204" s="1477"/>
      <c r="H204" s="808"/>
      <c r="I204" s="808"/>
      <c r="J204" s="808"/>
      <c r="K204" s="808"/>
      <c r="L204" s="808"/>
      <c r="M204" s="808"/>
      <c r="N204" s="808"/>
      <c r="O204" s="808"/>
      <c r="P204" s="808"/>
      <c r="Q204" s="808"/>
      <c r="R204" s="808"/>
      <c r="S204" s="808"/>
    </row>
    <row r="205">
      <c r="A205" s="958"/>
      <c r="B205" s="1799"/>
      <c r="C205" s="1477"/>
      <c r="D205" s="1477"/>
      <c r="H205" s="808"/>
      <c r="I205" s="808"/>
      <c r="J205" s="808"/>
      <c r="K205" s="808"/>
      <c r="L205" s="808"/>
      <c r="M205" s="808"/>
      <c r="N205" s="808"/>
      <c r="O205" s="808"/>
      <c r="P205" s="808"/>
      <c r="Q205" s="808"/>
      <c r="R205" s="808"/>
      <c r="S205" s="808"/>
    </row>
    <row r="206">
      <c r="A206" s="958"/>
      <c r="B206" s="1799"/>
      <c r="C206" s="1477"/>
      <c r="D206" s="1477"/>
      <c r="H206" s="808"/>
      <c r="I206" s="808"/>
      <c r="J206" s="808"/>
      <c r="K206" s="808"/>
      <c r="L206" s="808"/>
      <c r="M206" s="808"/>
      <c r="N206" s="808"/>
      <c r="O206" s="808"/>
      <c r="P206" s="808"/>
      <c r="Q206" s="808"/>
      <c r="R206" s="808"/>
      <c r="S206" s="808"/>
    </row>
    <row r="207">
      <c r="A207" s="958"/>
      <c r="B207" s="1799"/>
      <c r="C207" s="1477"/>
      <c r="D207" s="1477"/>
      <c r="H207" s="808"/>
      <c r="I207" s="808"/>
      <c r="J207" s="808"/>
      <c r="K207" s="808"/>
      <c r="L207" s="808"/>
      <c r="M207" s="808"/>
      <c r="N207" s="808"/>
      <c r="O207" s="808"/>
      <c r="P207" s="808"/>
      <c r="Q207" s="808"/>
      <c r="R207" s="808"/>
      <c r="S207" s="808"/>
    </row>
    <row r="208">
      <c r="A208" s="958"/>
      <c r="B208" s="1799"/>
      <c r="C208" s="1477"/>
      <c r="D208" s="1477"/>
      <c r="H208" s="808"/>
      <c r="I208" s="808"/>
      <c r="J208" s="808"/>
      <c r="K208" s="808"/>
      <c r="L208" s="808"/>
      <c r="M208" s="808"/>
      <c r="N208" s="808"/>
      <c r="O208" s="808"/>
      <c r="P208" s="808"/>
      <c r="Q208" s="808"/>
      <c r="R208" s="808"/>
      <c r="S208" s="808"/>
    </row>
    <row r="209">
      <c r="A209" s="958"/>
      <c r="B209" s="1799"/>
      <c r="C209" s="1477"/>
      <c r="D209" s="1477"/>
      <c r="H209" s="808"/>
      <c r="I209" s="808"/>
      <c r="J209" s="808"/>
      <c r="K209" s="808"/>
      <c r="L209" s="808"/>
      <c r="M209" s="808"/>
      <c r="N209" s="808"/>
      <c r="O209" s="808"/>
      <c r="P209" s="808"/>
      <c r="Q209" s="808"/>
      <c r="R209" s="808"/>
      <c r="S209" s="808"/>
    </row>
    <row r="210">
      <c r="A210" s="958"/>
      <c r="B210" s="1799"/>
      <c r="C210" s="1477"/>
      <c r="D210" s="1477"/>
      <c r="H210" s="808"/>
      <c r="I210" s="808"/>
      <c r="J210" s="808"/>
      <c r="K210" s="808"/>
      <c r="L210" s="808"/>
      <c r="M210" s="808"/>
      <c r="N210" s="808"/>
      <c r="O210" s="808"/>
      <c r="P210" s="808"/>
      <c r="Q210" s="808"/>
      <c r="R210" s="808"/>
      <c r="S210" s="808"/>
    </row>
    <row r="211">
      <c r="A211" s="958"/>
      <c r="B211" s="1799"/>
      <c r="C211" s="1477"/>
      <c r="D211" s="1477"/>
      <c r="H211" s="808"/>
      <c r="I211" s="808"/>
      <c r="J211" s="808"/>
      <c r="K211" s="808"/>
      <c r="L211" s="808"/>
      <c r="M211" s="808"/>
      <c r="N211" s="808"/>
      <c r="O211" s="808"/>
      <c r="P211" s="808"/>
      <c r="Q211" s="808"/>
      <c r="R211" s="808"/>
      <c r="S211" s="808"/>
    </row>
    <row r="212">
      <c r="A212" s="958"/>
      <c r="B212" s="1799"/>
      <c r="C212" s="1477"/>
      <c r="D212" s="1477"/>
      <c r="H212" s="808"/>
      <c r="I212" s="808"/>
      <c r="J212" s="808"/>
      <c r="K212" s="808"/>
      <c r="L212" s="808"/>
      <c r="M212" s="808"/>
      <c r="N212" s="808"/>
      <c r="O212" s="808"/>
      <c r="P212" s="808"/>
      <c r="Q212" s="808"/>
      <c r="R212" s="808"/>
      <c r="S212" s="808"/>
    </row>
    <row r="213">
      <c r="A213" s="958"/>
      <c r="B213" s="1799"/>
      <c r="C213" s="1477"/>
      <c r="D213" s="1477"/>
      <c r="H213" s="808"/>
      <c r="I213" s="808"/>
      <c r="J213" s="808"/>
      <c r="K213" s="808"/>
      <c r="L213" s="808"/>
      <c r="M213" s="808"/>
      <c r="N213" s="808"/>
      <c r="O213" s="808"/>
      <c r="P213" s="808"/>
      <c r="Q213" s="808"/>
      <c r="R213" s="808"/>
      <c r="S213" s="808"/>
    </row>
    <row r="214">
      <c r="A214" s="958"/>
      <c r="B214" s="1799"/>
      <c r="C214" s="1477"/>
      <c r="D214" s="1477"/>
      <c r="H214" s="808"/>
      <c r="I214" s="808"/>
      <c r="J214" s="808"/>
      <c r="K214" s="808"/>
      <c r="L214" s="808"/>
      <c r="M214" s="808"/>
      <c r="N214" s="808"/>
      <c r="O214" s="808"/>
      <c r="P214" s="808"/>
      <c r="Q214" s="808"/>
      <c r="R214" s="808"/>
      <c r="S214" s="808"/>
    </row>
    <row r="215">
      <c r="A215" s="958"/>
      <c r="B215" s="1799"/>
      <c r="C215" s="1477"/>
      <c r="D215" s="1477"/>
      <c r="H215" s="808"/>
      <c r="I215" s="808"/>
      <c r="J215" s="808"/>
      <c r="K215" s="808"/>
      <c r="L215" s="808"/>
      <c r="M215" s="808"/>
      <c r="N215" s="808"/>
      <c r="O215" s="808"/>
      <c r="P215" s="808"/>
      <c r="Q215" s="808"/>
      <c r="R215" s="808"/>
      <c r="S215" s="808"/>
    </row>
    <row r="216">
      <c r="A216" s="958"/>
      <c r="B216" s="1799"/>
      <c r="C216" s="1477"/>
      <c r="D216" s="1477"/>
      <c r="H216" s="808"/>
      <c r="I216" s="808"/>
      <c r="J216" s="808"/>
      <c r="K216" s="808"/>
      <c r="L216" s="808"/>
      <c r="M216" s="808"/>
      <c r="N216" s="808"/>
      <c r="O216" s="808"/>
      <c r="P216" s="808"/>
      <c r="Q216" s="808"/>
      <c r="R216" s="808"/>
      <c r="S216" s="808"/>
    </row>
    <row r="217">
      <c r="A217" s="958"/>
      <c r="B217" s="1799"/>
      <c r="C217" s="1477"/>
      <c r="D217" s="1477"/>
      <c r="H217" s="808"/>
      <c r="I217" s="808"/>
      <c r="J217" s="808"/>
      <c r="K217" s="808"/>
      <c r="L217" s="808"/>
      <c r="M217" s="808"/>
      <c r="N217" s="808"/>
      <c r="O217" s="808"/>
      <c r="P217" s="808"/>
      <c r="Q217" s="808"/>
      <c r="R217" s="808"/>
      <c r="S217" s="808"/>
    </row>
    <row r="218">
      <c r="A218" s="958"/>
      <c r="B218" s="1799"/>
      <c r="C218" s="1477"/>
      <c r="D218" s="1477"/>
      <c r="H218" s="808"/>
      <c r="I218" s="808"/>
      <c r="J218" s="808"/>
      <c r="K218" s="808"/>
      <c r="L218" s="808"/>
      <c r="M218" s="808"/>
      <c r="N218" s="808"/>
      <c r="O218" s="808"/>
      <c r="P218" s="808"/>
      <c r="Q218" s="808"/>
      <c r="R218" s="808"/>
      <c r="S218" s="808"/>
    </row>
    <row r="219">
      <c r="A219" s="958"/>
      <c r="B219" s="1799"/>
      <c r="C219" s="1477"/>
      <c r="D219" s="1477"/>
      <c r="H219" s="808"/>
      <c r="I219" s="808"/>
      <c r="J219" s="808"/>
      <c r="K219" s="808"/>
      <c r="L219" s="808"/>
      <c r="M219" s="808"/>
      <c r="N219" s="808"/>
      <c r="O219" s="808"/>
      <c r="P219" s="808"/>
      <c r="Q219" s="808"/>
      <c r="R219" s="808"/>
      <c r="S219" s="808"/>
    </row>
    <row r="220">
      <c r="A220" s="958"/>
      <c r="B220" s="1799"/>
      <c r="C220" s="1477"/>
      <c r="D220" s="1477"/>
      <c r="H220" s="808"/>
      <c r="I220" s="808"/>
      <c r="J220" s="808"/>
      <c r="K220" s="808"/>
      <c r="L220" s="808"/>
      <c r="M220" s="808"/>
      <c r="N220" s="808"/>
      <c r="O220" s="808"/>
      <c r="P220" s="808"/>
      <c r="Q220" s="808"/>
      <c r="R220" s="808"/>
      <c r="S220" s="808"/>
    </row>
    <row r="221">
      <c r="A221" s="958"/>
      <c r="B221" s="1799"/>
      <c r="C221" s="1477"/>
      <c r="D221" s="1477"/>
      <c r="H221" s="808"/>
      <c r="I221" s="808"/>
      <c r="J221" s="808"/>
      <c r="K221" s="808"/>
      <c r="L221" s="808"/>
      <c r="M221" s="808"/>
      <c r="N221" s="808"/>
      <c r="O221" s="808"/>
      <c r="P221" s="808"/>
      <c r="Q221" s="808"/>
      <c r="R221" s="808"/>
      <c r="S221" s="808"/>
    </row>
    <row r="222">
      <c r="A222" s="958"/>
      <c r="B222" s="1799"/>
      <c r="C222" s="1477"/>
      <c r="D222" s="1477"/>
      <c r="H222" s="808"/>
      <c r="I222" s="808"/>
      <c r="J222" s="808"/>
      <c r="K222" s="808"/>
      <c r="L222" s="808"/>
      <c r="M222" s="808"/>
      <c r="N222" s="808"/>
      <c r="O222" s="808"/>
      <c r="P222" s="808"/>
      <c r="Q222" s="808"/>
      <c r="R222" s="808"/>
      <c r="S222" s="808"/>
    </row>
    <row r="223">
      <c r="A223" s="958"/>
      <c r="B223" s="1799"/>
      <c r="C223" s="1477"/>
      <c r="D223" s="1477"/>
      <c r="H223" s="808"/>
      <c r="I223" s="808"/>
      <c r="J223" s="808"/>
      <c r="K223" s="808"/>
      <c r="L223" s="808"/>
      <c r="M223" s="808"/>
      <c r="N223" s="808"/>
      <c r="O223" s="808"/>
      <c r="P223" s="808"/>
      <c r="Q223" s="808"/>
      <c r="R223" s="808"/>
      <c r="S223" s="808"/>
    </row>
    <row r="224">
      <c r="A224" s="958"/>
      <c r="B224" s="1799"/>
      <c r="C224" s="1477"/>
      <c r="D224" s="1477"/>
      <c r="H224" s="808"/>
      <c r="I224" s="808"/>
      <c r="J224" s="808"/>
      <c r="K224" s="808"/>
      <c r="L224" s="808"/>
      <c r="M224" s="808"/>
      <c r="N224" s="808"/>
      <c r="O224" s="808"/>
      <c r="P224" s="808"/>
      <c r="Q224" s="808"/>
      <c r="R224" s="808"/>
      <c r="S224" s="808"/>
    </row>
    <row r="225">
      <c r="A225" s="958"/>
      <c r="B225" s="1799"/>
      <c r="C225" s="1477"/>
      <c r="D225" s="1477"/>
      <c r="H225" s="808"/>
      <c r="I225" s="808"/>
      <c r="J225" s="808"/>
      <c r="K225" s="808"/>
      <c r="L225" s="808"/>
      <c r="M225" s="808"/>
      <c r="N225" s="808"/>
      <c r="O225" s="808"/>
      <c r="P225" s="808"/>
      <c r="Q225" s="808"/>
      <c r="R225" s="808"/>
      <c r="S225" s="808"/>
    </row>
    <row r="226">
      <c r="A226" s="958"/>
      <c r="B226" s="1799"/>
      <c r="C226" s="1477"/>
      <c r="D226" s="1477"/>
      <c r="H226" s="808"/>
      <c r="I226" s="808"/>
      <c r="J226" s="808"/>
      <c r="K226" s="808"/>
      <c r="L226" s="808"/>
      <c r="M226" s="808"/>
      <c r="N226" s="808"/>
      <c r="O226" s="808"/>
      <c r="P226" s="808"/>
      <c r="Q226" s="808"/>
      <c r="R226" s="808"/>
      <c r="S226" s="808"/>
    </row>
    <row r="227">
      <c r="A227" s="958"/>
      <c r="B227" s="1799"/>
      <c r="C227" s="1477"/>
      <c r="D227" s="1477"/>
      <c r="H227" s="808"/>
      <c r="I227" s="808"/>
      <c r="J227" s="808"/>
      <c r="K227" s="808"/>
      <c r="L227" s="808"/>
      <c r="M227" s="808"/>
      <c r="N227" s="808"/>
      <c r="O227" s="808"/>
      <c r="P227" s="808"/>
      <c r="Q227" s="808"/>
      <c r="R227" s="808"/>
      <c r="S227" s="808"/>
    </row>
    <row r="228">
      <c r="A228" s="958"/>
      <c r="B228" s="1799"/>
      <c r="C228" s="1477"/>
      <c r="D228" s="1477"/>
      <c r="H228" s="808"/>
      <c r="I228" s="808"/>
      <c r="J228" s="808"/>
      <c r="K228" s="808"/>
      <c r="L228" s="808"/>
      <c r="M228" s="808"/>
      <c r="N228" s="808"/>
      <c r="O228" s="808"/>
      <c r="P228" s="808"/>
      <c r="Q228" s="808"/>
      <c r="R228" s="808"/>
      <c r="S228" s="808"/>
    </row>
    <row r="229">
      <c r="A229" s="958"/>
      <c r="B229" s="1799"/>
      <c r="C229" s="1477"/>
      <c r="D229" s="1477"/>
      <c r="H229" s="808"/>
      <c r="I229" s="808"/>
      <c r="J229" s="808"/>
      <c r="K229" s="808"/>
      <c r="L229" s="808"/>
      <c r="M229" s="808"/>
      <c r="N229" s="808"/>
      <c r="O229" s="808"/>
      <c r="P229" s="808"/>
      <c r="Q229" s="808"/>
      <c r="R229" s="808"/>
      <c r="S229" s="808"/>
    </row>
    <row r="230">
      <c r="A230" s="958"/>
      <c r="B230" s="1799"/>
      <c r="C230" s="1477"/>
      <c r="D230" s="1477"/>
      <c r="H230" s="808"/>
      <c r="I230" s="808"/>
      <c r="J230" s="808"/>
      <c r="K230" s="808"/>
      <c r="L230" s="808"/>
      <c r="M230" s="808"/>
      <c r="N230" s="808"/>
      <c r="O230" s="808"/>
      <c r="P230" s="808"/>
      <c r="Q230" s="808"/>
      <c r="R230" s="808"/>
      <c r="S230" s="808"/>
    </row>
    <row r="231">
      <c r="A231" s="958"/>
      <c r="B231" s="1799"/>
      <c r="C231" s="1477"/>
      <c r="D231" s="1477"/>
      <c r="H231" s="808"/>
      <c r="I231" s="808"/>
      <c r="J231" s="808"/>
      <c r="K231" s="808"/>
      <c r="L231" s="808"/>
      <c r="M231" s="808"/>
      <c r="N231" s="808"/>
      <c r="O231" s="808"/>
      <c r="P231" s="808"/>
      <c r="Q231" s="808"/>
      <c r="R231" s="808"/>
      <c r="S231" s="808"/>
    </row>
    <row r="232">
      <c r="A232" s="958"/>
      <c r="B232" s="1799"/>
      <c r="C232" s="1477"/>
      <c r="D232" s="1477"/>
      <c r="H232" s="808"/>
      <c r="I232" s="808"/>
      <c r="J232" s="808"/>
      <c r="K232" s="808"/>
      <c r="L232" s="808"/>
      <c r="M232" s="808"/>
      <c r="N232" s="808"/>
      <c r="O232" s="808"/>
      <c r="P232" s="808"/>
      <c r="Q232" s="808"/>
      <c r="R232" s="808"/>
      <c r="S232" s="808"/>
    </row>
    <row r="233">
      <c r="A233" s="958"/>
      <c r="B233" s="1799"/>
      <c r="C233" s="1477"/>
      <c r="D233" s="1477"/>
      <c r="H233" s="808"/>
      <c r="I233" s="808"/>
      <c r="J233" s="808"/>
      <c r="K233" s="808"/>
      <c r="L233" s="808"/>
      <c r="M233" s="808"/>
      <c r="N233" s="808"/>
      <c r="O233" s="808"/>
      <c r="P233" s="808"/>
      <c r="Q233" s="808"/>
      <c r="R233" s="808"/>
      <c r="S233" s="808"/>
    </row>
    <row r="234">
      <c r="A234" s="958"/>
      <c r="B234" s="1799"/>
      <c r="C234" s="1477"/>
      <c r="D234" s="1477"/>
      <c r="H234" s="808"/>
      <c r="I234" s="808"/>
      <c r="J234" s="808"/>
      <c r="K234" s="808"/>
      <c r="L234" s="808"/>
      <c r="M234" s="808"/>
      <c r="N234" s="808"/>
      <c r="O234" s="808"/>
      <c r="P234" s="808"/>
      <c r="Q234" s="808"/>
      <c r="R234" s="808"/>
      <c r="S234" s="808"/>
    </row>
    <row r="235">
      <c r="A235" s="958"/>
      <c r="B235" s="1799"/>
      <c r="C235" s="1477"/>
      <c r="D235" s="1477"/>
      <c r="H235" s="808"/>
      <c r="I235" s="808"/>
      <c r="J235" s="808"/>
      <c r="K235" s="808"/>
      <c r="L235" s="808"/>
      <c r="M235" s="808"/>
      <c r="N235" s="808"/>
      <c r="O235" s="808"/>
      <c r="P235" s="808"/>
      <c r="Q235" s="808"/>
      <c r="R235" s="808"/>
      <c r="S235" s="808"/>
    </row>
    <row r="236">
      <c r="A236" s="958"/>
      <c r="B236" s="1799"/>
      <c r="C236" s="1477"/>
      <c r="D236" s="1477"/>
      <c r="H236" s="808"/>
      <c r="I236" s="808"/>
      <c r="J236" s="808"/>
      <c r="K236" s="808"/>
      <c r="L236" s="808"/>
      <c r="M236" s="808"/>
      <c r="N236" s="808"/>
      <c r="O236" s="808"/>
      <c r="P236" s="808"/>
      <c r="Q236" s="808"/>
      <c r="R236" s="808"/>
      <c r="S236" s="808"/>
    </row>
    <row r="237">
      <c r="A237" s="958"/>
      <c r="B237" s="1799"/>
      <c r="C237" s="1477"/>
      <c r="D237" s="1477"/>
      <c r="H237" s="808"/>
      <c r="I237" s="808"/>
      <c r="J237" s="808"/>
      <c r="K237" s="808"/>
      <c r="L237" s="808"/>
      <c r="M237" s="808"/>
      <c r="N237" s="808"/>
      <c r="O237" s="808"/>
      <c r="P237" s="808"/>
      <c r="Q237" s="808"/>
      <c r="R237" s="808"/>
      <c r="S237" s="808"/>
    </row>
    <row r="238">
      <c r="A238" s="958"/>
      <c r="B238" s="1799"/>
      <c r="C238" s="1477"/>
      <c r="D238" s="1477"/>
      <c r="H238" s="808"/>
      <c r="I238" s="808"/>
      <c r="J238" s="808"/>
      <c r="K238" s="808"/>
      <c r="L238" s="808"/>
      <c r="M238" s="808"/>
      <c r="N238" s="808"/>
      <c r="O238" s="808"/>
      <c r="P238" s="808"/>
      <c r="Q238" s="808"/>
      <c r="R238" s="808"/>
      <c r="S238" s="808"/>
    </row>
    <row r="239">
      <c r="A239" s="958"/>
      <c r="B239" s="1799"/>
      <c r="C239" s="1477"/>
      <c r="D239" s="1477"/>
      <c r="H239" s="808"/>
      <c r="I239" s="808"/>
      <c r="J239" s="808"/>
      <c r="K239" s="808"/>
      <c r="L239" s="808"/>
      <c r="M239" s="808"/>
      <c r="N239" s="808"/>
      <c r="O239" s="808"/>
      <c r="P239" s="808"/>
      <c r="Q239" s="808"/>
      <c r="R239" s="808"/>
      <c r="S239" s="808"/>
    </row>
    <row r="240">
      <c r="A240" s="958"/>
      <c r="B240" s="1799"/>
      <c r="C240" s="1477"/>
      <c r="D240" s="1477"/>
      <c r="H240" s="808"/>
      <c r="I240" s="808"/>
      <c r="J240" s="808"/>
      <c r="K240" s="808"/>
      <c r="L240" s="808"/>
      <c r="M240" s="808"/>
      <c r="N240" s="808"/>
      <c r="O240" s="808"/>
      <c r="P240" s="808"/>
      <c r="Q240" s="808"/>
      <c r="R240" s="808"/>
      <c r="S240" s="808"/>
    </row>
    <row r="241">
      <c r="A241" s="958"/>
      <c r="B241" s="1799"/>
      <c r="C241" s="1477"/>
      <c r="D241" s="1477"/>
      <c r="H241" s="808"/>
      <c r="I241" s="808"/>
      <c r="J241" s="808"/>
      <c r="K241" s="808"/>
      <c r="L241" s="808"/>
      <c r="M241" s="808"/>
      <c r="N241" s="808"/>
      <c r="O241" s="808"/>
      <c r="P241" s="808"/>
      <c r="Q241" s="808"/>
      <c r="R241" s="808"/>
      <c r="S241" s="808"/>
    </row>
    <row r="242">
      <c r="A242" s="958"/>
      <c r="B242" s="1799"/>
      <c r="C242" s="1477"/>
      <c r="D242" s="1477"/>
      <c r="H242" s="808"/>
      <c r="I242" s="808"/>
      <c r="J242" s="808"/>
      <c r="K242" s="808"/>
      <c r="L242" s="808"/>
      <c r="M242" s="808"/>
      <c r="N242" s="808"/>
      <c r="O242" s="808"/>
      <c r="P242" s="808"/>
      <c r="Q242" s="808"/>
      <c r="R242" s="808"/>
      <c r="S242" s="808"/>
    </row>
    <row r="243">
      <c r="A243" s="958"/>
      <c r="B243" s="1799"/>
      <c r="C243" s="1477"/>
      <c r="D243" s="1477"/>
      <c r="H243" s="808"/>
      <c r="I243" s="808"/>
      <c r="J243" s="808"/>
      <c r="K243" s="808"/>
      <c r="L243" s="808"/>
      <c r="M243" s="808"/>
      <c r="N243" s="808"/>
      <c r="O243" s="808"/>
      <c r="P243" s="808"/>
      <c r="Q243" s="808"/>
      <c r="R243" s="808"/>
      <c r="S243" s="808"/>
    </row>
    <row r="244">
      <c r="A244" s="958"/>
      <c r="B244" s="1799"/>
      <c r="C244" s="1477"/>
      <c r="D244" s="1477"/>
      <c r="H244" s="808"/>
      <c r="I244" s="808"/>
      <c r="J244" s="808"/>
      <c r="K244" s="808"/>
      <c r="L244" s="808"/>
      <c r="M244" s="808"/>
      <c r="N244" s="808"/>
      <c r="O244" s="808"/>
      <c r="P244" s="808"/>
      <c r="Q244" s="808"/>
      <c r="R244" s="808"/>
      <c r="S244" s="808"/>
    </row>
    <row r="245">
      <c r="A245" s="958"/>
      <c r="B245" s="1799"/>
      <c r="C245" s="1477"/>
      <c r="D245" s="1477"/>
      <c r="H245" s="808"/>
      <c r="I245" s="808"/>
      <c r="J245" s="808"/>
      <c r="K245" s="808"/>
      <c r="L245" s="808"/>
      <c r="M245" s="808"/>
      <c r="N245" s="808"/>
      <c r="O245" s="808"/>
      <c r="P245" s="808"/>
      <c r="Q245" s="808"/>
      <c r="R245" s="808"/>
      <c r="S245" s="808"/>
    </row>
    <row r="246">
      <c r="A246" s="958"/>
      <c r="B246" s="1799"/>
      <c r="C246" s="1477"/>
      <c r="D246" s="1477"/>
      <c r="H246" s="808"/>
      <c r="I246" s="808"/>
      <c r="J246" s="808"/>
      <c r="K246" s="808"/>
      <c r="L246" s="808"/>
      <c r="M246" s="808"/>
      <c r="N246" s="808"/>
      <c r="O246" s="808"/>
      <c r="P246" s="808"/>
      <c r="Q246" s="808"/>
      <c r="R246" s="808"/>
      <c r="S246" s="808"/>
    </row>
    <row r="247">
      <c r="A247" s="958"/>
      <c r="B247" s="1799"/>
      <c r="C247" s="1477"/>
      <c r="D247" s="1477"/>
      <c r="H247" s="808"/>
      <c r="I247" s="808"/>
      <c r="J247" s="808"/>
      <c r="K247" s="808"/>
      <c r="L247" s="808"/>
      <c r="M247" s="808"/>
      <c r="N247" s="808"/>
      <c r="O247" s="808"/>
      <c r="P247" s="808"/>
      <c r="Q247" s="808"/>
      <c r="R247" s="808"/>
      <c r="S247" s="808"/>
    </row>
    <row r="248">
      <c r="A248" s="958"/>
      <c r="B248" s="1799"/>
      <c r="C248" s="1477"/>
      <c r="D248" s="1477"/>
      <c r="H248" s="808"/>
      <c r="I248" s="808"/>
      <c r="J248" s="808"/>
      <c r="K248" s="808"/>
      <c r="L248" s="808"/>
      <c r="M248" s="808"/>
      <c r="N248" s="808"/>
      <c r="O248" s="808"/>
      <c r="P248" s="808"/>
      <c r="Q248" s="808"/>
      <c r="R248" s="808"/>
      <c r="S248" s="808"/>
    </row>
    <row r="249">
      <c r="A249" s="958"/>
      <c r="B249" s="1799"/>
      <c r="C249" s="1477"/>
      <c r="D249" s="1477"/>
      <c r="H249" s="808"/>
      <c r="I249" s="808"/>
      <c r="J249" s="808"/>
      <c r="K249" s="808"/>
      <c r="L249" s="808"/>
      <c r="M249" s="808"/>
      <c r="N249" s="808"/>
      <c r="O249" s="808"/>
      <c r="P249" s="808"/>
      <c r="Q249" s="808"/>
      <c r="R249" s="808"/>
      <c r="S249" s="808"/>
    </row>
    <row r="250">
      <c r="A250" s="958"/>
      <c r="B250" s="1799"/>
      <c r="C250" s="1477"/>
      <c r="D250" s="1477"/>
      <c r="H250" s="808"/>
      <c r="I250" s="808"/>
      <c r="J250" s="808"/>
      <c r="K250" s="808"/>
      <c r="L250" s="808"/>
      <c r="M250" s="808"/>
      <c r="N250" s="808"/>
      <c r="O250" s="808"/>
      <c r="P250" s="808"/>
      <c r="Q250" s="808"/>
      <c r="R250" s="808"/>
      <c r="S250" s="808"/>
    </row>
    <row r="251">
      <c r="A251" s="958"/>
      <c r="B251" s="1799"/>
      <c r="C251" s="1477"/>
      <c r="D251" s="1477"/>
      <c r="H251" s="808"/>
      <c r="I251" s="808"/>
      <c r="J251" s="808"/>
      <c r="K251" s="808"/>
      <c r="L251" s="808"/>
      <c r="M251" s="808"/>
      <c r="N251" s="808"/>
      <c r="O251" s="808"/>
      <c r="P251" s="808"/>
      <c r="Q251" s="808"/>
      <c r="R251" s="808"/>
      <c r="S251" s="808"/>
    </row>
    <row r="252">
      <c r="A252" s="958"/>
      <c r="B252" s="1799"/>
      <c r="C252" s="1477"/>
      <c r="D252" s="1477"/>
      <c r="H252" s="808"/>
      <c r="I252" s="808"/>
      <c r="J252" s="808"/>
      <c r="K252" s="808"/>
      <c r="L252" s="808"/>
      <c r="M252" s="808"/>
      <c r="N252" s="808"/>
      <c r="O252" s="808"/>
      <c r="P252" s="808"/>
      <c r="Q252" s="808"/>
      <c r="R252" s="808"/>
      <c r="S252" s="808"/>
    </row>
    <row r="253">
      <c r="A253" s="958"/>
      <c r="B253" s="1799"/>
      <c r="C253" s="1477"/>
      <c r="D253" s="1477"/>
      <c r="H253" s="808"/>
      <c r="I253" s="808"/>
      <c r="J253" s="808"/>
      <c r="K253" s="808"/>
      <c r="L253" s="808"/>
      <c r="M253" s="808"/>
      <c r="N253" s="808"/>
      <c r="O253" s="808"/>
      <c r="P253" s="808"/>
      <c r="Q253" s="808"/>
      <c r="R253" s="808"/>
      <c r="S253" s="808"/>
    </row>
    <row r="254">
      <c r="A254" s="958"/>
      <c r="B254" s="1799"/>
      <c r="C254" s="1477"/>
      <c r="D254" s="1477"/>
      <c r="H254" s="808"/>
      <c r="I254" s="808"/>
      <c r="J254" s="808"/>
      <c r="K254" s="808"/>
      <c r="L254" s="808"/>
      <c r="M254" s="808"/>
      <c r="N254" s="808"/>
      <c r="O254" s="808"/>
      <c r="P254" s="808"/>
      <c r="Q254" s="808"/>
      <c r="R254" s="808"/>
      <c r="S254" s="808"/>
    </row>
    <row r="255">
      <c r="A255" s="958"/>
      <c r="B255" s="1799"/>
      <c r="C255" s="1477"/>
      <c r="D255" s="1477"/>
      <c r="H255" s="808"/>
      <c r="I255" s="808"/>
      <c r="J255" s="808"/>
      <c r="K255" s="808"/>
      <c r="L255" s="808"/>
      <c r="M255" s="808"/>
      <c r="N255" s="808"/>
      <c r="O255" s="808"/>
      <c r="P255" s="808"/>
      <c r="Q255" s="808"/>
      <c r="R255" s="808"/>
      <c r="S255" s="808"/>
    </row>
    <row r="256">
      <c r="A256" s="958"/>
      <c r="B256" s="1799"/>
      <c r="C256" s="1477"/>
      <c r="D256" s="1477"/>
      <c r="H256" s="808"/>
      <c r="I256" s="808"/>
      <c r="J256" s="808"/>
      <c r="K256" s="808"/>
      <c r="L256" s="808"/>
      <c r="M256" s="808"/>
      <c r="N256" s="808"/>
      <c r="O256" s="808"/>
      <c r="P256" s="808"/>
      <c r="Q256" s="808"/>
      <c r="R256" s="808"/>
      <c r="S256" s="808"/>
    </row>
    <row r="257">
      <c r="A257" s="958"/>
      <c r="B257" s="1799"/>
      <c r="C257" s="1477"/>
      <c r="D257" s="1477"/>
      <c r="H257" s="808"/>
      <c r="I257" s="808"/>
      <c r="J257" s="808"/>
      <c r="K257" s="808"/>
      <c r="L257" s="808"/>
      <c r="M257" s="808"/>
      <c r="N257" s="808"/>
      <c r="O257" s="808"/>
      <c r="P257" s="808"/>
      <c r="Q257" s="808"/>
      <c r="R257" s="808"/>
      <c r="S257" s="808"/>
    </row>
    <row r="258">
      <c r="A258" s="958"/>
      <c r="B258" s="1799"/>
      <c r="C258" s="1477"/>
      <c r="D258" s="1477"/>
      <c r="H258" s="808"/>
      <c r="I258" s="808"/>
      <c r="J258" s="808"/>
      <c r="K258" s="808"/>
      <c r="L258" s="808"/>
      <c r="M258" s="808"/>
      <c r="N258" s="808"/>
      <c r="O258" s="808"/>
      <c r="P258" s="808"/>
      <c r="Q258" s="808"/>
      <c r="R258" s="808"/>
      <c r="S258" s="808"/>
    </row>
    <row r="259">
      <c r="A259" s="958"/>
      <c r="B259" s="1799"/>
      <c r="C259" s="1477"/>
      <c r="D259" s="1477"/>
      <c r="H259" s="808"/>
      <c r="I259" s="808"/>
      <c r="J259" s="808"/>
      <c r="K259" s="808"/>
      <c r="L259" s="808"/>
      <c r="M259" s="808"/>
      <c r="N259" s="808"/>
      <c r="O259" s="808"/>
      <c r="P259" s="808"/>
      <c r="Q259" s="808"/>
      <c r="R259" s="808"/>
      <c r="S259" s="808"/>
    </row>
    <row r="260">
      <c r="A260" s="958"/>
      <c r="B260" s="1799"/>
      <c r="C260" s="1477"/>
      <c r="D260" s="1477"/>
      <c r="H260" s="808"/>
      <c r="I260" s="808"/>
      <c r="J260" s="808"/>
      <c r="K260" s="808"/>
      <c r="L260" s="808"/>
      <c r="M260" s="808"/>
      <c r="N260" s="808"/>
      <c r="O260" s="808"/>
      <c r="P260" s="808"/>
      <c r="Q260" s="808"/>
      <c r="R260" s="808"/>
      <c r="S260" s="808"/>
    </row>
    <row r="261">
      <c r="A261" s="958"/>
      <c r="B261" s="1799"/>
      <c r="C261" s="1477"/>
      <c r="D261" s="1477"/>
      <c r="H261" s="808"/>
      <c r="I261" s="808"/>
      <c r="J261" s="808"/>
      <c r="K261" s="808"/>
      <c r="L261" s="808"/>
      <c r="M261" s="808"/>
      <c r="N261" s="808"/>
      <c r="O261" s="808"/>
      <c r="P261" s="808"/>
      <c r="Q261" s="808"/>
      <c r="R261" s="808"/>
      <c r="S261" s="808"/>
    </row>
    <row r="262">
      <c r="A262" s="958"/>
      <c r="B262" s="1799"/>
      <c r="C262" s="1477"/>
      <c r="D262" s="1477"/>
      <c r="H262" s="808"/>
      <c r="I262" s="808"/>
      <c r="J262" s="808"/>
      <c r="K262" s="808"/>
      <c r="L262" s="808"/>
      <c r="M262" s="808"/>
      <c r="N262" s="808"/>
      <c r="O262" s="808"/>
      <c r="P262" s="808"/>
      <c r="Q262" s="808"/>
      <c r="R262" s="808"/>
      <c r="S262" s="808"/>
    </row>
    <row r="263">
      <c r="A263" s="958"/>
      <c r="B263" s="1799"/>
      <c r="C263" s="1477"/>
      <c r="D263" s="1477"/>
      <c r="H263" s="808"/>
      <c r="I263" s="808"/>
      <c r="J263" s="808"/>
      <c r="K263" s="808"/>
      <c r="L263" s="808"/>
      <c r="M263" s="808"/>
      <c r="N263" s="808"/>
      <c r="O263" s="808"/>
      <c r="P263" s="808"/>
      <c r="Q263" s="808"/>
      <c r="R263" s="808"/>
      <c r="S263" s="808"/>
    </row>
    <row r="264">
      <c r="A264" s="958"/>
      <c r="B264" s="1799"/>
      <c r="C264" s="1477"/>
      <c r="D264" s="1477"/>
      <c r="H264" s="808"/>
      <c r="I264" s="808"/>
      <c r="J264" s="808"/>
      <c r="K264" s="808"/>
      <c r="L264" s="808"/>
      <c r="M264" s="808"/>
      <c r="N264" s="808"/>
      <c r="O264" s="808"/>
      <c r="P264" s="808"/>
      <c r="Q264" s="808"/>
      <c r="R264" s="808"/>
      <c r="S264" s="808"/>
    </row>
    <row r="265">
      <c r="A265" s="958"/>
      <c r="B265" s="1799"/>
      <c r="C265" s="1477"/>
      <c r="D265" s="1477"/>
      <c r="H265" s="808"/>
      <c r="I265" s="808"/>
      <c r="J265" s="808"/>
      <c r="K265" s="808"/>
      <c r="L265" s="808"/>
      <c r="M265" s="808"/>
      <c r="N265" s="808"/>
      <c r="O265" s="808"/>
      <c r="P265" s="808"/>
      <c r="Q265" s="808"/>
      <c r="R265" s="808"/>
      <c r="S265" s="808"/>
    </row>
    <row r="266">
      <c r="A266" s="958"/>
      <c r="B266" s="1799"/>
      <c r="C266" s="1477"/>
      <c r="D266" s="1477"/>
      <c r="H266" s="808"/>
      <c r="I266" s="808"/>
      <c r="J266" s="808"/>
      <c r="K266" s="808"/>
      <c r="L266" s="808"/>
      <c r="M266" s="808"/>
      <c r="N266" s="808"/>
      <c r="O266" s="808"/>
      <c r="P266" s="808"/>
      <c r="Q266" s="808"/>
      <c r="R266" s="808"/>
      <c r="S266" s="808"/>
    </row>
    <row r="267">
      <c r="A267" s="958"/>
      <c r="B267" s="1799"/>
      <c r="C267" s="1477"/>
      <c r="D267" s="1477"/>
      <c r="H267" s="808"/>
      <c r="I267" s="808"/>
      <c r="J267" s="808"/>
      <c r="K267" s="808"/>
      <c r="L267" s="808"/>
      <c r="M267" s="808"/>
      <c r="N267" s="808"/>
      <c r="O267" s="808"/>
      <c r="P267" s="808"/>
      <c r="Q267" s="808"/>
      <c r="R267" s="808"/>
      <c r="S267" s="808"/>
    </row>
    <row r="268">
      <c r="A268" s="958"/>
      <c r="B268" s="1799"/>
      <c r="C268" s="1477"/>
      <c r="D268" s="1477"/>
      <c r="H268" s="808"/>
      <c r="I268" s="808"/>
      <c r="J268" s="808"/>
      <c r="K268" s="808"/>
      <c r="L268" s="808"/>
      <c r="M268" s="808"/>
      <c r="N268" s="808"/>
      <c r="O268" s="808"/>
      <c r="P268" s="808"/>
      <c r="Q268" s="808"/>
      <c r="R268" s="808"/>
      <c r="S268" s="808"/>
    </row>
    <row r="269">
      <c r="A269" s="958"/>
      <c r="B269" s="1799"/>
      <c r="C269" s="1477"/>
      <c r="D269" s="1477"/>
      <c r="H269" s="808"/>
      <c r="I269" s="808"/>
      <c r="J269" s="808"/>
      <c r="K269" s="808"/>
      <c r="L269" s="808"/>
      <c r="M269" s="808"/>
      <c r="N269" s="808"/>
      <c r="O269" s="808"/>
      <c r="P269" s="808"/>
      <c r="Q269" s="808"/>
      <c r="R269" s="808"/>
      <c r="S269" s="808"/>
    </row>
    <row r="270">
      <c r="A270" s="958"/>
      <c r="B270" s="1799"/>
      <c r="C270" s="1477"/>
      <c r="D270" s="1477"/>
      <c r="H270" s="808"/>
      <c r="I270" s="808"/>
      <c r="J270" s="808"/>
      <c r="K270" s="808"/>
      <c r="L270" s="808"/>
      <c r="M270" s="808"/>
      <c r="N270" s="808"/>
      <c r="O270" s="808"/>
      <c r="P270" s="808"/>
      <c r="Q270" s="808"/>
      <c r="R270" s="808"/>
      <c r="S270" s="808"/>
    </row>
    <row r="271">
      <c r="A271" s="958"/>
      <c r="B271" s="1799"/>
      <c r="C271" s="1477"/>
      <c r="D271" s="1477"/>
      <c r="H271" s="808"/>
      <c r="I271" s="808"/>
      <c r="J271" s="808"/>
      <c r="K271" s="808"/>
      <c r="L271" s="808"/>
      <c r="M271" s="808"/>
      <c r="N271" s="808"/>
      <c r="O271" s="808"/>
      <c r="P271" s="808"/>
      <c r="Q271" s="808"/>
      <c r="R271" s="808"/>
      <c r="S271" s="808"/>
    </row>
    <row r="272">
      <c r="A272" s="958"/>
      <c r="B272" s="1799"/>
      <c r="C272" s="1477"/>
      <c r="D272" s="1477"/>
      <c r="H272" s="808"/>
      <c r="I272" s="808"/>
      <c r="J272" s="808"/>
      <c r="K272" s="808"/>
      <c r="L272" s="808"/>
      <c r="M272" s="808"/>
      <c r="N272" s="808"/>
      <c r="O272" s="808"/>
      <c r="P272" s="808"/>
      <c r="Q272" s="808"/>
      <c r="R272" s="808"/>
      <c r="S272" s="808"/>
    </row>
    <row r="273">
      <c r="A273" s="958"/>
      <c r="B273" s="1799"/>
      <c r="C273" s="1477"/>
      <c r="D273" s="1477"/>
      <c r="H273" s="808"/>
      <c r="I273" s="808"/>
      <c r="J273" s="808"/>
      <c r="K273" s="808"/>
      <c r="L273" s="808"/>
      <c r="M273" s="808"/>
      <c r="N273" s="808"/>
      <c r="O273" s="808"/>
      <c r="P273" s="808"/>
      <c r="Q273" s="808"/>
      <c r="R273" s="808"/>
      <c r="S273" s="808"/>
    </row>
    <row r="274">
      <c r="A274" s="958"/>
      <c r="B274" s="1799"/>
      <c r="C274" s="1477"/>
      <c r="D274" s="1477"/>
      <c r="H274" s="808"/>
      <c r="I274" s="808"/>
      <c r="J274" s="808"/>
      <c r="K274" s="808"/>
      <c r="L274" s="808"/>
      <c r="M274" s="808"/>
      <c r="N274" s="808"/>
      <c r="O274" s="808"/>
      <c r="P274" s="808"/>
      <c r="Q274" s="808"/>
      <c r="R274" s="808"/>
      <c r="S274" s="808"/>
    </row>
    <row r="275">
      <c r="A275" s="958"/>
      <c r="B275" s="1799"/>
      <c r="C275" s="1477"/>
      <c r="D275" s="1477"/>
      <c r="H275" s="808"/>
      <c r="I275" s="808"/>
      <c r="J275" s="808"/>
      <c r="K275" s="808"/>
      <c r="L275" s="808"/>
      <c r="M275" s="808"/>
      <c r="N275" s="808"/>
      <c r="O275" s="808"/>
      <c r="P275" s="808"/>
      <c r="Q275" s="808"/>
      <c r="R275" s="808"/>
      <c r="S275" s="808"/>
    </row>
    <row r="276">
      <c r="A276" s="958"/>
      <c r="B276" s="1799"/>
      <c r="C276" s="1477"/>
      <c r="D276" s="1477"/>
      <c r="H276" s="808"/>
      <c r="I276" s="808"/>
      <c r="J276" s="808"/>
      <c r="K276" s="808"/>
      <c r="L276" s="808"/>
      <c r="M276" s="808"/>
      <c r="N276" s="808"/>
      <c r="O276" s="808"/>
      <c r="P276" s="808"/>
      <c r="Q276" s="808"/>
      <c r="R276" s="808"/>
      <c r="S276" s="808"/>
    </row>
    <row r="277">
      <c r="A277" s="958"/>
      <c r="B277" s="1799"/>
      <c r="C277" s="1477"/>
      <c r="D277" s="1477"/>
      <c r="H277" s="808"/>
      <c r="I277" s="808"/>
      <c r="J277" s="808"/>
      <c r="K277" s="808"/>
      <c r="L277" s="808"/>
      <c r="M277" s="808"/>
      <c r="N277" s="808"/>
      <c r="O277" s="808"/>
      <c r="P277" s="808"/>
      <c r="Q277" s="808"/>
      <c r="R277" s="808"/>
      <c r="S277" s="808"/>
    </row>
    <row r="278">
      <c r="A278" s="958"/>
      <c r="B278" s="1799"/>
      <c r="C278" s="1477"/>
      <c r="D278" s="1477"/>
      <c r="H278" s="808"/>
      <c r="I278" s="808"/>
      <c r="J278" s="808"/>
      <c r="K278" s="808"/>
      <c r="L278" s="808"/>
      <c r="M278" s="808"/>
      <c r="N278" s="808"/>
      <c r="O278" s="808"/>
      <c r="P278" s="808"/>
      <c r="Q278" s="808"/>
      <c r="R278" s="808"/>
      <c r="S278" s="808"/>
    </row>
    <row r="279">
      <c r="A279" s="958"/>
      <c r="B279" s="1799"/>
      <c r="C279" s="1477"/>
      <c r="D279" s="1477"/>
      <c r="H279" s="808"/>
      <c r="I279" s="808"/>
      <c r="J279" s="808"/>
      <c r="K279" s="808"/>
      <c r="L279" s="808"/>
      <c r="M279" s="808"/>
      <c r="N279" s="808"/>
      <c r="O279" s="808"/>
      <c r="P279" s="808"/>
      <c r="Q279" s="808"/>
      <c r="R279" s="808"/>
      <c r="S279" s="808"/>
    </row>
    <row r="280">
      <c r="A280" s="958"/>
      <c r="B280" s="1799"/>
      <c r="C280" s="1477"/>
      <c r="D280" s="1477"/>
      <c r="H280" s="808"/>
      <c r="I280" s="808"/>
      <c r="J280" s="808"/>
      <c r="K280" s="808"/>
      <c r="L280" s="808"/>
      <c r="M280" s="808"/>
      <c r="N280" s="808"/>
      <c r="O280" s="808"/>
      <c r="P280" s="808"/>
      <c r="Q280" s="808"/>
      <c r="R280" s="808"/>
      <c r="S280" s="808"/>
    </row>
    <row r="281">
      <c r="A281" s="958"/>
      <c r="B281" s="1799"/>
      <c r="C281" s="1477"/>
      <c r="D281" s="1477"/>
      <c r="H281" s="808"/>
      <c r="I281" s="808"/>
      <c r="J281" s="808"/>
      <c r="K281" s="808"/>
      <c r="L281" s="808"/>
      <c r="M281" s="808"/>
      <c r="N281" s="808"/>
      <c r="O281" s="808"/>
      <c r="P281" s="808"/>
      <c r="Q281" s="808"/>
      <c r="R281" s="808"/>
      <c r="S281" s="808"/>
    </row>
    <row r="282">
      <c r="A282" s="958"/>
      <c r="B282" s="1799"/>
      <c r="C282" s="1477"/>
      <c r="D282" s="1477"/>
      <c r="H282" s="808"/>
      <c r="I282" s="808"/>
      <c r="J282" s="808"/>
      <c r="K282" s="808"/>
      <c r="L282" s="808"/>
      <c r="M282" s="808"/>
      <c r="N282" s="808"/>
      <c r="O282" s="808"/>
      <c r="P282" s="808"/>
      <c r="Q282" s="808"/>
      <c r="R282" s="808"/>
      <c r="S282" s="808"/>
    </row>
    <row r="283">
      <c r="A283" s="958"/>
      <c r="B283" s="1799"/>
      <c r="C283" s="1477"/>
      <c r="D283" s="1477"/>
      <c r="H283" s="808"/>
      <c r="I283" s="808"/>
      <c r="J283" s="808"/>
      <c r="K283" s="808"/>
      <c r="L283" s="808"/>
      <c r="M283" s="808"/>
      <c r="N283" s="808"/>
      <c r="O283" s="808"/>
      <c r="P283" s="808"/>
      <c r="Q283" s="808"/>
      <c r="R283" s="808"/>
      <c r="S283" s="808"/>
    </row>
    <row r="284">
      <c r="A284" s="958"/>
      <c r="B284" s="1799"/>
      <c r="C284" s="1477"/>
      <c r="D284" s="1477"/>
      <c r="H284" s="808"/>
      <c r="I284" s="808"/>
      <c r="J284" s="808"/>
      <c r="K284" s="808"/>
      <c r="L284" s="808"/>
      <c r="M284" s="808"/>
      <c r="N284" s="808"/>
      <c r="O284" s="808"/>
      <c r="P284" s="808"/>
      <c r="Q284" s="808"/>
      <c r="R284" s="808"/>
      <c r="S284" s="808"/>
    </row>
    <row r="285">
      <c r="A285" s="958"/>
      <c r="B285" s="1799"/>
      <c r="C285" s="1477"/>
      <c r="D285" s="1477"/>
      <c r="H285" s="808"/>
      <c r="I285" s="808"/>
      <c r="J285" s="808"/>
      <c r="K285" s="808"/>
      <c r="L285" s="808"/>
      <c r="M285" s="808"/>
      <c r="N285" s="808"/>
      <c r="O285" s="808"/>
      <c r="P285" s="808"/>
      <c r="Q285" s="808"/>
      <c r="R285" s="808"/>
      <c r="S285" s="808"/>
    </row>
    <row r="286">
      <c r="A286" s="958"/>
      <c r="B286" s="1799"/>
      <c r="C286" s="1477"/>
      <c r="D286" s="1477"/>
      <c r="H286" s="808"/>
      <c r="I286" s="808"/>
      <c r="J286" s="808"/>
      <c r="K286" s="808"/>
      <c r="L286" s="808"/>
      <c r="M286" s="808"/>
      <c r="N286" s="808"/>
      <c r="O286" s="808"/>
      <c r="P286" s="808"/>
      <c r="Q286" s="808"/>
      <c r="R286" s="808"/>
      <c r="S286" s="808"/>
    </row>
    <row r="287">
      <c r="A287" s="958"/>
      <c r="B287" s="1799"/>
      <c r="C287" s="1477"/>
      <c r="D287" s="1477"/>
      <c r="H287" s="808"/>
      <c r="I287" s="808"/>
      <c r="J287" s="808"/>
      <c r="K287" s="808"/>
      <c r="L287" s="808"/>
      <c r="M287" s="808"/>
      <c r="N287" s="808"/>
      <c r="O287" s="808"/>
      <c r="P287" s="808"/>
      <c r="Q287" s="808"/>
      <c r="R287" s="808"/>
      <c r="S287" s="808"/>
    </row>
    <row r="288">
      <c r="A288" s="958"/>
      <c r="B288" s="1799"/>
      <c r="C288" s="1477"/>
      <c r="D288" s="1477"/>
      <c r="H288" s="808"/>
      <c r="I288" s="808"/>
      <c r="J288" s="808"/>
      <c r="K288" s="808"/>
      <c r="L288" s="808"/>
      <c r="M288" s="808"/>
      <c r="N288" s="808"/>
      <c r="O288" s="808"/>
      <c r="P288" s="808"/>
      <c r="Q288" s="808"/>
      <c r="R288" s="808"/>
      <c r="S288" s="808"/>
    </row>
    <row r="289">
      <c r="A289" s="958"/>
      <c r="B289" s="1799"/>
      <c r="C289" s="1477"/>
      <c r="D289" s="1477"/>
      <c r="H289" s="808"/>
      <c r="I289" s="808"/>
      <c r="J289" s="808"/>
      <c r="K289" s="808"/>
      <c r="L289" s="808"/>
      <c r="M289" s="808"/>
      <c r="N289" s="808"/>
      <c r="O289" s="808"/>
      <c r="P289" s="808"/>
      <c r="Q289" s="808"/>
      <c r="R289" s="808"/>
      <c r="S289" s="808"/>
    </row>
    <row r="290">
      <c r="A290" s="958"/>
      <c r="B290" s="1799"/>
      <c r="C290" s="1477"/>
      <c r="D290" s="1477"/>
      <c r="H290" s="808"/>
      <c r="I290" s="808"/>
      <c r="J290" s="808"/>
      <c r="K290" s="808"/>
      <c r="L290" s="808"/>
      <c r="M290" s="808"/>
      <c r="N290" s="808"/>
      <c r="O290" s="808"/>
      <c r="P290" s="808"/>
      <c r="Q290" s="808"/>
      <c r="R290" s="808"/>
      <c r="S290" s="808"/>
    </row>
    <row r="291">
      <c r="A291" s="958"/>
      <c r="B291" s="1799"/>
      <c r="C291" s="1477"/>
      <c r="D291" s="1477"/>
      <c r="H291" s="808"/>
      <c r="I291" s="808"/>
      <c r="J291" s="808"/>
      <c r="K291" s="808"/>
      <c r="L291" s="808"/>
      <c r="M291" s="808"/>
      <c r="N291" s="808"/>
      <c r="O291" s="808"/>
      <c r="P291" s="808"/>
      <c r="Q291" s="808"/>
      <c r="R291" s="808"/>
      <c r="S291" s="808"/>
    </row>
    <row r="292">
      <c r="A292" s="958"/>
      <c r="B292" s="1799"/>
      <c r="C292" s="1477"/>
      <c r="D292" s="1477"/>
      <c r="H292" s="808"/>
      <c r="I292" s="808"/>
      <c r="J292" s="808"/>
      <c r="K292" s="808"/>
      <c r="L292" s="808"/>
      <c r="M292" s="808"/>
      <c r="N292" s="808"/>
      <c r="O292" s="808"/>
      <c r="P292" s="808"/>
      <c r="Q292" s="808"/>
      <c r="R292" s="808"/>
      <c r="S292" s="808"/>
    </row>
    <row r="293">
      <c r="A293" s="958"/>
      <c r="B293" s="1799"/>
      <c r="C293" s="1477"/>
      <c r="D293" s="1477"/>
      <c r="H293" s="808"/>
      <c r="I293" s="808"/>
      <c r="J293" s="808"/>
      <c r="K293" s="808"/>
      <c r="L293" s="808"/>
      <c r="M293" s="808"/>
      <c r="N293" s="808"/>
      <c r="O293" s="808"/>
      <c r="P293" s="808"/>
      <c r="Q293" s="808"/>
      <c r="R293" s="808"/>
      <c r="S293" s="808"/>
    </row>
    <row r="294">
      <c r="A294" s="958"/>
      <c r="B294" s="1799"/>
      <c r="C294" s="1477"/>
      <c r="D294" s="1477"/>
      <c r="H294" s="808"/>
      <c r="I294" s="808"/>
      <c r="J294" s="808"/>
      <c r="K294" s="808"/>
      <c r="L294" s="808"/>
      <c r="M294" s="808"/>
      <c r="N294" s="808"/>
      <c r="O294" s="808"/>
      <c r="P294" s="808"/>
      <c r="Q294" s="808"/>
      <c r="R294" s="808"/>
      <c r="S294" s="808"/>
    </row>
    <row r="295">
      <c r="A295" s="958"/>
      <c r="B295" s="1799"/>
      <c r="C295" s="1477"/>
      <c r="D295" s="1477"/>
      <c r="H295" s="808"/>
      <c r="I295" s="808"/>
      <c r="J295" s="808"/>
      <c r="K295" s="808"/>
      <c r="L295" s="808"/>
      <c r="M295" s="808"/>
      <c r="N295" s="808"/>
      <c r="O295" s="808"/>
      <c r="P295" s="808"/>
      <c r="Q295" s="808"/>
      <c r="R295" s="808"/>
      <c r="S295" s="808"/>
    </row>
    <row r="296">
      <c r="A296" s="958"/>
      <c r="B296" s="1799"/>
      <c r="C296" s="1477"/>
      <c r="D296" s="1477"/>
      <c r="H296" s="808"/>
      <c r="I296" s="808"/>
      <c r="J296" s="808"/>
      <c r="K296" s="808"/>
      <c r="L296" s="808"/>
      <c r="M296" s="808"/>
      <c r="N296" s="808"/>
      <c r="O296" s="808"/>
      <c r="P296" s="808"/>
      <c r="Q296" s="808"/>
      <c r="R296" s="808"/>
      <c r="S296" s="808"/>
    </row>
    <row r="297">
      <c r="A297" s="958"/>
      <c r="B297" s="1799"/>
      <c r="C297" s="1477"/>
      <c r="D297" s="1477"/>
      <c r="H297" s="808"/>
      <c r="I297" s="808"/>
      <c r="J297" s="808"/>
      <c r="K297" s="808"/>
      <c r="L297" s="808"/>
      <c r="M297" s="808"/>
      <c r="N297" s="808"/>
      <c r="O297" s="808"/>
      <c r="P297" s="808"/>
      <c r="Q297" s="808"/>
      <c r="R297" s="808"/>
      <c r="S297" s="808"/>
    </row>
    <row r="298">
      <c r="A298" s="958"/>
      <c r="B298" s="1799"/>
      <c r="C298" s="1477"/>
      <c r="D298" s="1477"/>
      <c r="H298" s="808"/>
      <c r="I298" s="808"/>
      <c r="J298" s="808"/>
      <c r="K298" s="808"/>
      <c r="L298" s="808"/>
      <c r="M298" s="808"/>
      <c r="N298" s="808"/>
      <c r="O298" s="808"/>
      <c r="P298" s="808"/>
      <c r="Q298" s="808"/>
      <c r="R298" s="808"/>
      <c r="S298" s="808"/>
    </row>
    <row r="299">
      <c r="A299" s="958"/>
      <c r="B299" s="1799"/>
      <c r="C299" s="1477"/>
      <c r="D299" s="1477"/>
      <c r="H299" s="808"/>
      <c r="I299" s="808"/>
      <c r="J299" s="808"/>
      <c r="K299" s="808"/>
      <c r="L299" s="808"/>
      <c r="M299" s="808"/>
      <c r="N299" s="808"/>
      <c r="O299" s="808"/>
      <c r="P299" s="808"/>
      <c r="Q299" s="808"/>
      <c r="R299" s="808"/>
      <c r="S299" s="808"/>
    </row>
    <row r="300">
      <c r="A300" s="958"/>
      <c r="B300" s="1799"/>
      <c r="C300" s="1477"/>
      <c r="D300" s="1477"/>
      <c r="H300" s="808"/>
      <c r="I300" s="808"/>
      <c r="J300" s="808"/>
      <c r="K300" s="808"/>
      <c r="L300" s="808"/>
      <c r="M300" s="808"/>
      <c r="N300" s="808"/>
      <c r="O300" s="808"/>
      <c r="P300" s="808"/>
      <c r="Q300" s="808"/>
      <c r="R300" s="808"/>
      <c r="S300" s="808"/>
    </row>
    <row r="301">
      <c r="A301" s="958"/>
      <c r="B301" s="1799"/>
      <c r="C301" s="1477"/>
      <c r="D301" s="1477"/>
      <c r="H301" s="808"/>
      <c r="I301" s="808"/>
      <c r="J301" s="808"/>
      <c r="K301" s="808"/>
      <c r="L301" s="808"/>
      <c r="M301" s="808"/>
      <c r="N301" s="808"/>
      <c r="O301" s="808"/>
      <c r="P301" s="808"/>
      <c r="Q301" s="808"/>
      <c r="R301" s="808"/>
      <c r="S301" s="808"/>
    </row>
    <row r="302">
      <c r="A302" s="958"/>
      <c r="B302" s="1799"/>
      <c r="C302" s="1477"/>
      <c r="D302" s="1477"/>
      <c r="H302" s="808"/>
      <c r="I302" s="808"/>
      <c r="J302" s="808"/>
      <c r="K302" s="808"/>
      <c r="L302" s="808"/>
      <c r="M302" s="808"/>
      <c r="N302" s="808"/>
      <c r="O302" s="808"/>
      <c r="P302" s="808"/>
      <c r="Q302" s="808"/>
      <c r="R302" s="808"/>
      <c r="S302" s="808"/>
    </row>
    <row r="303">
      <c r="A303" s="958"/>
      <c r="B303" s="1799"/>
      <c r="C303" s="1477"/>
      <c r="D303" s="1477"/>
      <c r="H303" s="808"/>
      <c r="I303" s="808"/>
      <c r="J303" s="808"/>
      <c r="K303" s="808"/>
      <c r="L303" s="808"/>
      <c r="M303" s="808"/>
      <c r="N303" s="808"/>
      <c r="O303" s="808"/>
      <c r="P303" s="808"/>
      <c r="Q303" s="808"/>
      <c r="R303" s="808"/>
      <c r="S303" s="808"/>
    </row>
    <row r="304">
      <c r="A304" s="958"/>
      <c r="B304" s="1799"/>
      <c r="C304" s="1477"/>
      <c r="D304" s="1477"/>
      <c r="H304" s="808"/>
      <c r="I304" s="808"/>
      <c r="J304" s="808"/>
      <c r="K304" s="808"/>
      <c r="L304" s="808"/>
      <c r="M304" s="808"/>
      <c r="N304" s="808"/>
      <c r="O304" s="808"/>
      <c r="P304" s="808"/>
      <c r="Q304" s="808"/>
      <c r="R304" s="808"/>
      <c r="S304" s="808"/>
    </row>
    <row r="305">
      <c r="A305" s="958"/>
      <c r="B305" s="1799"/>
      <c r="C305" s="1477"/>
      <c r="D305" s="1477"/>
      <c r="H305" s="808"/>
      <c r="I305" s="808"/>
      <c r="J305" s="808"/>
      <c r="K305" s="808"/>
      <c r="L305" s="808"/>
      <c r="M305" s="808"/>
      <c r="N305" s="808"/>
      <c r="O305" s="808"/>
      <c r="P305" s="808"/>
      <c r="Q305" s="808"/>
      <c r="R305" s="808"/>
      <c r="S305" s="808"/>
    </row>
    <row r="306">
      <c r="A306" s="958"/>
      <c r="B306" s="1799"/>
      <c r="C306" s="1477"/>
      <c r="D306" s="1477"/>
      <c r="H306" s="808"/>
      <c r="I306" s="808"/>
      <c r="J306" s="808"/>
      <c r="K306" s="808"/>
      <c r="L306" s="808"/>
      <c r="M306" s="808"/>
      <c r="N306" s="808"/>
      <c r="O306" s="808"/>
      <c r="P306" s="808"/>
      <c r="Q306" s="808"/>
      <c r="R306" s="808"/>
      <c r="S306" s="808"/>
    </row>
    <row r="307">
      <c r="A307" s="958"/>
      <c r="B307" s="1799"/>
      <c r="C307" s="1477"/>
      <c r="D307" s="1477"/>
      <c r="H307" s="808"/>
      <c r="I307" s="808"/>
      <c r="J307" s="808"/>
      <c r="K307" s="808"/>
      <c r="L307" s="808"/>
      <c r="M307" s="808"/>
      <c r="N307" s="808"/>
      <c r="O307" s="808"/>
      <c r="P307" s="808"/>
      <c r="Q307" s="808"/>
      <c r="R307" s="808"/>
      <c r="S307" s="808"/>
    </row>
    <row r="308">
      <c r="A308" s="958"/>
      <c r="B308" s="1799"/>
      <c r="C308" s="1477"/>
      <c r="D308" s="1477"/>
      <c r="H308" s="808"/>
      <c r="I308" s="808"/>
      <c r="J308" s="808"/>
      <c r="K308" s="808"/>
      <c r="L308" s="808"/>
      <c r="M308" s="808"/>
      <c r="N308" s="808"/>
      <c r="O308" s="808"/>
      <c r="P308" s="808"/>
      <c r="Q308" s="808"/>
      <c r="R308" s="808"/>
      <c r="S308" s="808"/>
    </row>
    <row r="309">
      <c r="A309" s="958"/>
      <c r="B309" s="1799"/>
      <c r="C309" s="1477"/>
      <c r="D309" s="1477"/>
      <c r="H309" s="808"/>
      <c r="I309" s="808"/>
      <c r="J309" s="808"/>
      <c r="K309" s="808"/>
      <c r="L309" s="808"/>
      <c r="M309" s="808"/>
      <c r="N309" s="808"/>
      <c r="O309" s="808"/>
      <c r="P309" s="808"/>
      <c r="Q309" s="808"/>
      <c r="R309" s="808"/>
      <c r="S309" s="808"/>
    </row>
    <row r="310">
      <c r="A310" s="958"/>
      <c r="B310" s="1799"/>
      <c r="C310" s="1477"/>
      <c r="D310" s="1477"/>
      <c r="H310" s="808"/>
      <c r="I310" s="808"/>
      <c r="J310" s="808"/>
      <c r="K310" s="808"/>
      <c r="L310" s="808"/>
      <c r="M310" s="808"/>
      <c r="N310" s="808"/>
      <c r="O310" s="808"/>
      <c r="P310" s="808"/>
      <c r="Q310" s="808"/>
      <c r="R310" s="808"/>
      <c r="S310" s="808"/>
    </row>
    <row r="311">
      <c r="A311" s="958"/>
      <c r="B311" s="1799"/>
      <c r="C311" s="1477"/>
      <c r="D311" s="1477"/>
      <c r="H311" s="808"/>
      <c r="I311" s="808"/>
      <c r="J311" s="808"/>
      <c r="K311" s="808"/>
      <c r="L311" s="808"/>
      <c r="M311" s="808"/>
      <c r="N311" s="808"/>
      <c r="O311" s="808"/>
      <c r="P311" s="808"/>
      <c r="Q311" s="808"/>
      <c r="R311" s="808"/>
      <c r="S311" s="808"/>
    </row>
    <row r="312">
      <c r="A312" s="958"/>
      <c r="B312" s="1799"/>
      <c r="C312" s="1477"/>
      <c r="D312" s="1477"/>
      <c r="H312" s="808"/>
      <c r="I312" s="808"/>
      <c r="J312" s="808"/>
      <c r="K312" s="808"/>
      <c r="L312" s="808"/>
      <c r="M312" s="808"/>
      <c r="N312" s="808"/>
      <c r="O312" s="808"/>
      <c r="P312" s="808"/>
      <c r="Q312" s="808"/>
      <c r="R312" s="808"/>
      <c r="S312" s="808"/>
    </row>
    <row r="313">
      <c r="A313" s="958"/>
      <c r="B313" s="1799"/>
      <c r="C313" s="1477"/>
      <c r="D313" s="1477"/>
      <c r="H313" s="808"/>
      <c r="I313" s="808"/>
      <c r="J313" s="808"/>
      <c r="K313" s="808"/>
      <c r="L313" s="808"/>
      <c r="M313" s="808"/>
      <c r="N313" s="808"/>
      <c r="O313" s="808"/>
      <c r="P313" s="808"/>
      <c r="Q313" s="808"/>
      <c r="R313" s="808"/>
      <c r="S313" s="808"/>
    </row>
    <row r="314">
      <c r="A314" s="958"/>
      <c r="B314" s="1799"/>
      <c r="C314" s="1477"/>
      <c r="D314" s="1477"/>
      <c r="H314" s="808"/>
      <c r="I314" s="808"/>
      <c r="J314" s="808"/>
      <c r="K314" s="808"/>
      <c r="L314" s="808"/>
      <c r="M314" s="808"/>
      <c r="N314" s="808"/>
      <c r="O314" s="808"/>
      <c r="P314" s="808"/>
      <c r="Q314" s="808"/>
      <c r="R314" s="808"/>
      <c r="S314" s="808"/>
    </row>
    <row r="315">
      <c r="A315" s="958"/>
      <c r="B315" s="1799"/>
      <c r="C315" s="1477"/>
      <c r="D315" s="1477"/>
      <c r="H315" s="808"/>
      <c r="I315" s="808"/>
      <c r="J315" s="808"/>
      <c r="K315" s="808"/>
      <c r="L315" s="808"/>
      <c r="M315" s="808"/>
      <c r="N315" s="808"/>
      <c r="O315" s="808"/>
      <c r="P315" s="808"/>
      <c r="Q315" s="808"/>
      <c r="R315" s="808"/>
      <c r="S315" s="808"/>
    </row>
    <row r="316">
      <c r="A316" s="958"/>
      <c r="B316" s="1799"/>
      <c r="C316" s="1477"/>
      <c r="D316" s="1477"/>
      <c r="H316" s="808"/>
      <c r="I316" s="808"/>
      <c r="J316" s="808"/>
      <c r="K316" s="808"/>
      <c r="L316" s="808"/>
      <c r="M316" s="808"/>
      <c r="N316" s="808"/>
      <c r="O316" s="808"/>
      <c r="P316" s="808"/>
      <c r="Q316" s="808"/>
      <c r="R316" s="808"/>
      <c r="S316" s="808"/>
    </row>
    <row r="317">
      <c r="A317" s="958"/>
      <c r="B317" s="1799"/>
      <c r="C317" s="1477"/>
      <c r="D317" s="1477"/>
      <c r="H317" s="808"/>
      <c r="I317" s="808"/>
      <c r="J317" s="808"/>
      <c r="K317" s="808"/>
      <c r="L317" s="808"/>
      <c r="M317" s="808"/>
      <c r="N317" s="808"/>
      <c r="O317" s="808"/>
      <c r="P317" s="808"/>
      <c r="Q317" s="808"/>
      <c r="R317" s="808"/>
      <c r="S317" s="808"/>
    </row>
    <row r="318">
      <c r="A318" s="958"/>
      <c r="B318" s="1799"/>
      <c r="C318" s="1477"/>
      <c r="D318" s="1477"/>
      <c r="H318" s="808"/>
      <c r="I318" s="808"/>
      <c r="J318" s="808"/>
      <c r="K318" s="808"/>
      <c r="L318" s="808"/>
      <c r="M318" s="808"/>
      <c r="N318" s="808"/>
      <c r="O318" s="808"/>
      <c r="P318" s="808"/>
      <c r="Q318" s="808"/>
      <c r="R318" s="808"/>
      <c r="S318" s="808"/>
    </row>
    <row r="319">
      <c r="A319" s="958"/>
      <c r="B319" s="1799"/>
      <c r="C319" s="1477"/>
      <c r="D319" s="1477"/>
      <c r="H319" s="808"/>
      <c r="I319" s="808"/>
      <c r="J319" s="808"/>
      <c r="K319" s="808"/>
      <c r="L319" s="808"/>
      <c r="M319" s="808"/>
      <c r="N319" s="808"/>
      <c r="O319" s="808"/>
      <c r="P319" s="808"/>
      <c r="Q319" s="808"/>
      <c r="R319" s="808"/>
      <c r="S319" s="808"/>
    </row>
    <row r="320">
      <c r="A320" s="958"/>
      <c r="B320" s="1799"/>
      <c r="C320" s="1477"/>
      <c r="D320" s="1477"/>
      <c r="H320" s="808"/>
      <c r="I320" s="808"/>
      <c r="J320" s="808"/>
      <c r="K320" s="808"/>
      <c r="L320" s="808"/>
      <c r="M320" s="808"/>
      <c r="N320" s="808"/>
      <c r="O320" s="808"/>
      <c r="P320" s="808"/>
      <c r="Q320" s="808"/>
      <c r="R320" s="808"/>
      <c r="S320" s="808"/>
    </row>
    <row r="321">
      <c r="A321" s="958"/>
      <c r="B321" s="1799"/>
      <c r="C321" s="1477"/>
      <c r="D321" s="1477"/>
      <c r="H321" s="808"/>
      <c r="I321" s="808"/>
      <c r="J321" s="808"/>
      <c r="K321" s="808"/>
      <c r="L321" s="808"/>
      <c r="M321" s="808"/>
      <c r="N321" s="808"/>
      <c r="O321" s="808"/>
      <c r="P321" s="808"/>
      <c r="Q321" s="808"/>
      <c r="R321" s="808"/>
      <c r="S321" s="808"/>
    </row>
    <row r="322">
      <c r="A322" s="958"/>
      <c r="B322" s="1799"/>
      <c r="C322" s="1477"/>
      <c r="D322" s="1477"/>
      <c r="H322" s="808"/>
      <c r="I322" s="808"/>
      <c r="J322" s="808"/>
      <c r="K322" s="808"/>
      <c r="L322" s="808"/>
      <c r="M322" s="808"/>
      <c r="N322" s="808"/>
      <c r="O322" s="808"/>
      <c r="P322" s="808"/>
      <c r="Q322" s="808"/>
      <c r="R322" s="808"/>
      <c r="S322" s="808"/>
    </row>
    <row r="323">
      <c r="A323" s="958"/>
      <c r="B323" s="1799"/>
      <c r="C323" s="1477"/>
      <c r="D323" s="1477"/>
      <c r="H323" s="808"/>
      <c r="I323" s="808"/>
      <c r="J323" s="808"/>
      <c r="K323" s="808"/>
      <c r="L323" s="808"/>
      <c r="M323" s="808"/>
      <c r="N323" s="808"/>
      <c r="O323" s="808"/>
      <c r="P323" s="808"/>
      <c r="Q323" s="808"/>
      <c r="R323" s="808"/>
      <c r="S323" s="808"/>
    </row>
    <row r="324">
      <c r="A324" s="958"/>
      <c r="B324" s="1799"/>
      <c r="C324" s="1477"/>
      <c r="D324" s="1477"/>
      <c r="H324" s="808"/>
      <c r="I324" s="808"/>
      <c r="J324" s="808"/>
      <c r="K324" s="808"/>
      <c r="L324" s="808"/>
      <c r="M324" s="808"/>
      <c r="N324" s="808"/>
      <c r="O324" s="808"/>
      <c r="P324" s="808"/>
      <c r="Q324" s="808"/>
      <c r="R324" s="808"/>
      <c r="S324" s="808"/>
    </row>
    <row r="325">
      <c r="A325" s="958"/>
      <c r="B325" s="1799"/>
      <c r="C325" s="1477"/>
      <c r="D325" s="1477"/>
      <c r="H325" s="808"/>
      <c r="I325" s="808"/>
      <c r="J325" s="808"/>
      <c r="K325" s="808"/>
      <c r="L325" s="808"/>
      <c r="M325" s="808"/>
      <c r="N325" s="808"/>
      <c r="O325" s="808"/>
      <c r="P325" s="808"/>
      <c r="Q325" s="808"/>
      <c r="R325" s="808"/>
      <c r="S325" s="808"/>
    </row>
    <row r="326">
      <c r="A326" s="958"/>
      <c r="B326" s="1799"/>
      <c r="C326" s="1477"/>
      <c r="D326" s="1477"/>
      <c r="H326" s="808"/>
      <c r="I326" s="808"/>
      <c r="J326" s="808"/>
      <c r="K326" s="808"/>
      <c r="L326" s="808"/>
      <c r="M326" s="808"/>
      <c r="N326" s="808"/>
      <c r="O326" s="808"/>
      <c r="P326" s="808"/>
      <c r="Q326" s="808"/>
      <c r="R326" s="808"/>
      <c r="S326" s="808"/>
    </row>
    <row r="327">
      <c r="A327" s="958"/>
      <c r="B327" s="1799"/>
      <c r="C327" s="1477"/>
      <c r="D327" s="1477"/>
      <c r="H327" s="808"/>
      <c r="I327" s="808"/>
      <c r="J327" s="808"/>
      <c r="K327" s="808"/>
      <c r="L327" s="808"/>
      <c r="M327" s="808"/>
      <c r="N327" s="808"/>
      <c r="O327" s="808"/>
      <c r="P327" s="808"/>
      <c r="Q327" s="808"/>
      <c r="R327" s="808"/>
      <c r="S327" s="808"/>
    </row>
    <row r="328">
      <c r="A328" s="958"/>
      <c r="B328" s="1799"/>
      <c r="C328" s="1477"/>
      <c r="D328" s="1477"/>
      <c r="H328" s="808"/>
      <c r="I328" s="808"/>
      <c r="J328" s="808"/>
      <c r="K328" s="808"/>
      <c r="L328" s="808"/>
      <c r="M328" s="808"/>
      <c r="N328" s="808"/>
      <c r="O328" s="808"/>
      <c r="P328" s="808"/>
      <c r="Q328" s="808"/>
      <c r="R328" s="808"/>
      <c r="S328" s="808"/>
    </row>
    <row r="329">
      <c r="A329" s="958"/>
      <c r="B329" s="1799"/>
      <c r="C329" s="1477"/>
      <c r="D329" s="1477"/>
      <c r="H329" s="808"/>
      <c r="I329" s="808"/>
      <c r="J329" s="808"/>
      <c r="K329" s="808"/>
      <c r="L329" s="808"/>
      <c r="M329" s="808"/>
      <c r="N329" s="808"/>
      <c r="O329" s="808"/>
      <c r="P329" s="808"/>
      <c r="Q329" s="808"/>
      <c r="R329" s="808"/>
      <c r="S329" s="808"/>
    </row>
    <row r="330">
      <c r="A330" s="958"/>
      <c r="B330" s="1799"/>
      <c r="C330" s="1477"/>
      <c r="D330" s="1477"/>
      <c r="H330" s="808"/>
      <c r="I330" s="808"/>
      <c r="J330" s="808"/>
      <c r="K330" s="808"/>
      <c r="L330" s="808"/>
      <c r="M330" s="808"/>
      <c r="N330" s="808"/>
      <c r="O330" s="808"/>
      <c r="P330" s="808"/>
      <c r="Q330" s="808"/>
      <c r="R330" s="808"/>
      <c r="S330" s="808"/>
    </row>
    <row r="331">
      <c r="A331" s="958"/>
      <c r="B331" s="1799"/>
      <c r="C331" s="1477"/>
      <c r="D331" s="1477"/>
      <c r="H331" s="808"/>
      <c r="I331" s="808"/>
      <c r="J331" s="808"/>
      <c r="K331" s="808"/>
      <c r="L331" s="808"/>
      <c r="M331" s="808"/>
      <c r="N331" s="808"/>
      <c r="O331" s="808"/>
      <c r="P331" s="808"/>
      <c r="Q331" s="808"/>
      <c r="R331" s="808"/>
      <c r="S331" s="808"/>
    </row>
    <row r="332">
      <c r="A332" s="958"/>
      <c r="B332" s="1799"/>
      <c r="C332" s="1477"/>
      <c r="D332" s="1477"/>
      <c r="H332" s="808"/>
      <c r="I332" s="808"/>
      <c r="J332" s="808"/>
      <c r="K332" s="808"/>
      <c r="L332" s="808"/>
      <c r="M332" s="808"/>
      <c r="N332" s="808"/>
      <c r="O332" s="808"/>
      <c r="P332" s="808"/>
      <c r="Q332" s="808"/>
      <c r="R332" s="808"/>
      <c r="S332" s="808"/>
    </row>
    <row r="333">
      <c r="A333" s="958"/>
      <c r="B333" s="1799"/>
      <c r="C333" s="1477"/>
      <c r="D333" s="1477"/>
      <c r="H333" s="808"/>
      <c r="I333" s="808"/>
      <c r="J333" s="808"/>
      <c r="K333" s="808"/>
      <c r="L333" s="808"/>
      <c r="M333" s="808"/>
      <c r="N333" s="808"/>
      <c r="O333" s="808"/>
      <c r="P333" s="808"/>
      <c r="Q333" s="808"/>
      <c r="R333" s="808"/>
      <c r="S333" s="808"/>
    </row>
    <row r="334">
      <c r="A334" s="958"/>
      <c r="B334" s="1799"/>
      <c r="C334" s="1477"/>
      <c r="D334" s="1477"/>
      <c r="H334" s="808"/>
      <c r="I334" s="808"/>
      <c r="J334" s="808"/>
      <c r="K334" s="808"/>
      <c r="L334" s="808"/>
      <c r="M334" s="808"/>
      <c r="N334" s="808"/>
      <c r="O334" s="808"/>
      <c r="P334" s="808"/>
      <c r="Q334" s="808"/>
      <c r="R334" s="808"/>
      <c r="S334" s="808"/>
    </row>
    <row r="335">
      <c r="A335" s="958"/>
      <c r="B335" s="1799"/>
      <c r="C335" s="1477"/>
      <c r="D335" s="1477"/>
      <c r="H335" s="808"/>
      <c r="I335" s="808"/>
      <c r="J335" s="808"/>
      <c r="K335" s="808"/>
      <c r="L335" s="808"/>
      <c r="M335" s="808"/>
      <c r="N335" s="808"/>
      <c r="O335" s="808"/>
      <c r="P335" s="808"/>
      <c r="Q335" s="808"/>
      <c r="R335" s="808"/>
      <c r="S335" s="808"/>
    </row>
    <row r="336">
      <c r="A336" s="958"/>
      <c r="B336" s="1799"/>
      <c r="C336" s="1477"/>
      <c r="D336" s="1477"/>
      <c r="H336" s="808"/>
      <c r="I336" s="808"/>
      <c r="J336" s="808"/>
      <c r="K336" s="808"/>
      <c r="L336" s="808"/>
      <c r="M336" s="808"/>
      <c r="N336" s="808"/>
      <c r="O336" s="808"/>
      <c r="P336" s="808"/>
      <c r="Q336" s="808"/>
      <c r="R336" s="808"/>
      <c r="S336" s="808"/>
    </row>
    <row r="337">
      <c r="A337" s="958"/>
      <c r="B337" s="1799"/>
      <c r="C337" s="1477"/>
      <c r="D337" s="1477"/>
      <c r="H337" s="808"/>
      <c r="I337" s="808"/>
      <c r="J337" s="808"/>
      <c r="K337" s="808"/>
      <c r="L337" s="808"/>
      <c r="M337" s="808"/>
      <c r="N337" s="808"/>
      <c r="O337" s="808"/>
      <c r="P337" s="808"/>
      <c r="Q337" s="808"/>
      <c r="R337" s="808"/>
      <c r="S337" s="808"/>
    </row>
    <row r="338">
      <c r="A338" s="958"/>
      <c r="B338" s="1799"/>
      <c r="C338" s="1477"/>
      <c r="D338" s="1477"/>
      <c r="H338" s="808"/>
      <c r="I338" s="808"/>
      <c r="J338" s="808"/>
      <c r="K338" s="808"/>
      <c r="L338" s="808"/>
      <c r="M338" s="808"/>
      <c r="N338" s="808"/>
      <c r="O338" s="808"/>
      <c r="P338" s="808"/>
      <c r="Q338" s="808"/>
      <c r="R338" s="808"/>
      <c r="S338" s="808"/>
    </row>
    <row r="339">
      <c r="A339" s="958"/>
      <c r="B339" s="1799"/>
      <c r="C339" s="1477"/>
      <c r="D339" s="1477"/>
      <c r="H339" s="808"/>
      <c r="I339" s="808"/>
      <c r="J339" s="808"/>
      <c r="K339" s="808"/>
      <c r="L339" s="808"/>
      <c r="M339" s="808"/>
      <c r="N339" s="808"/>
      <c r="O339" s="808"/>
      <c r="P339" s="808"/>
      <c r="Q339" s="808"/>
      <c r="R339" s="808"/>
      <c r="S339" s="808"/>
    </row>
    <row r="340">
      <c r="A340" s="958"/>
      <c r="B340" s="1799"/>
      <c r="C340" s="1477"/>
      <c r="D340" s="1477"/>
      <c r="H340" s="808"/>
      <c r="I340" s="808"/>
      <c r="J340" s="808"/>
      <c r="K340" s="808"/>
      <c r="L340" s="808"/>
      <c r="M340" s="808"/>
      <c r="N340" s="808"/>
      <c r="O340" s="808"/>
      <c r="P340" s="808"/>
      <c r="Q340" s="808"/>
      <c r="R340" s="808"/>
      <c r="S340" s="808"/>
    </row>
    <row r="341">
      <c r="A341" s="958"/>
      <c r="B341" s="1799"/>
      <c r="C341" s="1477"/>
      <c r="D341" s="1477"/>
      <c r="H341" s="808"/>
      <c r="I341" s="808"/>
      <c r="J341" s="808"/>
      <c r="K341" s="808"/>
      <c r="L341" s="808"/>
      <c r="M341" s="808"/>
      <c r="N341" s="808"/>
      <c r="O341" s="808"/>
      <c r="P341" s="808"/>
      <c r="Q341" s="808"/>
      <c r="R341" s="808"/>
      <c r="S341" s="808"/>
    </row>
    <row r="342">
      <c r="A342" s="958"/>
      <c r="B342" s="1799"/>
      <c r="C342" s="1477"/>
      <c r="D342" s="1477"/>
      <c r="H342" s="808"/>
      <c r="I342" s="808"/>
      <c r="J342" s="808"/>
      <c r="K342" s="808"/>
      <c r="L342" s="808"/>
      <c r="M342" s="808"/>
      <c r="N342" s="808"/>
      <c r="O342" s="808"/>
      <c r="P342" s="808"/>
      <c r="Q342" s="808"/>
      <c r="R342" s="808"/>
      <c r="S342" s="808"/>
    </row>
    <row r="343">
      <c r="A343" s="958"/>
      <c r="B343" s="1799"/>
      <c r="C343" s="1477"/>
      <c r="D343" s="1477"/>
      <c r="H343" s="808"/>
      <c r="I343" s="808"/>
      <c r="J343" s="808"/>
      <c r="K343" s="808"/>
      <c r="L343" s="808"/>
      <c r="M343" s="808"/>
      <c r="N343" s="808"/>
      <c r="O343" s="808"/>
      <c r="P343" s="808"/>
      <c r="Q343" s="808"/>
      <c r="R343" s="808"/>
      <c r="S343" s="808"/>
    </row>
    <row r="344">
      <c r="A344" s="958"/>
      <c r="B344" s="1799"/>
      <c r="C344" s="1477"/>
      <c r="D344" s="1477"/>
      <c r="H344" s="808"/>
      <c r="I344" s="808"/>
      <c r="J344" s="808"/>
      <c r="K344" s="808"/>
      <c r="L344" s="808"/>
      <c r="M344" s="808"/>
      <c r="N344" s="808"/>
      <c r="O344" s="808"/>
      <c r="P344" s="808"/>
      <c r="Q344" s="808"/>
      <c r="R344" s="808"/>
      <c r="S344" s="808"/>
    </row>
    <row r="345">
      <c r="A345" s="958"/>
      <c r="B345" s="1799"/>
      <c r="C345" s="1477"/>
      <c r="D345" s="1477"/>
      <c r="H345" s="808"/>
      <c r="I345" s="808"/>
      <c r="J345" s="808"/>
      <c r="K345" s="808"/>
      <c r="L345" s="808"/>
      <c r="M345" s="808"/>
      <c r="N345" s="808"/>
      <c r="O345" s="808"/>
      <c r="P345" s="808"/>
      <c r="Q345" s="808"/>
      <c r="R345" s="808"/>
      <c r="S345" s="808"/>
    </row>
    <row r="346">
      <c r="A346" s="958"/>
      <c r="B346" s="1799"/>
      <c r="C346" s="1477"/>
      <c r="D346" s="1477"/>
      <c r="H346" s="808"/>
      <c r="I346" s="808"/>
      <c r="J346" s="808"/>
      <c r="K346" s="808"/>
      <c r="L346" s="808"/>
      <c r="M346" s="808"/>
      <c r="N346" s="808"/>
      <c r="O346" s="808"/>
      <c r="P346" s="808"/>
      <c r="Q346" s="808"/>
      <c r="R346" s="808"/>
      <c r="S346" s="808"/>
    </row>
    <row r="347">
      <c r="A347" s="958"/>
      <c r="B347" s="1799"/>
      <c r="C347" s="1477"/>
      <c r="D347" s="1477"/>
      <c r="H347" s="808"/>
      <c r="I347" s="808"/>
      <c r="J347" s="808"/>
      <c r="K347" s="808"/>
      <c r="L347" s="808"/>
      <c r="M347" s="808"/>
      <c r="N347" s="808"/>
      <c r="O347" s="808"/>
      <c r="P347" s="808"/>
      <c r="Q347" s="808"/>
      <c r="R347" s="808"/>
      <c r="S347" s="808"/>
    </row>
    <row r="348">
      <c r="A348" s="958"/>
      <c r="B348" s="1799"/>
      <c r="C348" s="1477"/>
      <c r="D348" s="1477"/>
      <c r="H348" s="808"/>
      <c r="I348" s="808"/>
      <c r="J348" s="808"/>
      <c r="K348" s="808"/>
      <c r="L348" s="808"/>
      <c r="M348" s="808"/>
      <c r="N348" s="808"/>
      <c r="O348" s="808"/>
      <c r="P348" s="808"/>
      <c r="Q348" s="808"/>
      <c r="R348" s="808"/>
      <c r="S348" s="808"/>
    </row>
    <row r="349">
      <c r="A349" s="958"/>
      <c r="B349" s="1799"/>
      <c r="C349" s="1477"/>
      <c r="D349" s="1477"/>
      <c r="H349" s="808"/>
      <c r="I349" s="808"/>
      <c r="J349" s="808"/>
      <c r="K349" s="808"/>
      <c r="L349" s="808"/>
      <c r="M349" s="808"/>
      <c r="N349" s="808"/>
      <c r="O349" s="808"/>
      <c r="P349" s="808"/>
      <c r="Q349" s="808"/>
      <c r="R349" s="808"/>
      <c r="S349" s="808"/>
    </row>
    <row r="350">
      <c r="A350" s="958"/>
      <c r="B350" s="1799"/>
      <c r="C350" s="1477"/>
      <c r="D350" s="1477"/>
      <c r="H350" s="808"/>
      <c r="I350" s="808"/>
      <c r="J350" s="808"/>
      <c r="K350" s="808"/>
      <c r="L350" s="808"/>
      <c r="M350" s="808"/>
      <c r="N350" s="808"/>
      <c r="O350" s="808"/>
      <c r="P350" s="808"/>
      <c r="Q350" s="808"/>
      <c r="R350" s="808"/>
      <c r="S350" s="808"/>
    </row>
    <row r="351">
      <c r="A351" s="958"/>
      <c r="B351" s="1799"/>
      <c r="C351" s="1477"/>
      <c r="D351" s="1477"/>
      <c r="H351" s="808"/>
      <c r="I351" s="808"/>
      <c r="J351" s="808"/>
      <c r="K351" s="808"/>
      <c r="L351" s="808"/>
      <c r="M351" s="808"/>
      <c r="N351" s="808"/>
      <c r="O351" s="808"/>
      <c r="P351" s="808"/>
      <c r="Q351" s="808"/>
      <c r="R351" s="808"/>
      <c r="S351" s="808"/>
    </row>
    <row r="352">
      <c r="A352" s="958"/>
      <c r="B352" s="1799"/>
      <c r="C352" s="1477"/>
      <c r="D352" s="1477"/>
      <c r="H352" s="808"/>
      <c r="I352" s="808"/>
      <c r="J352" s="808"/>
      <c r="K352" s="808"/>
      <c r="L352" s="808"/>
      <c r="M352" s="808"/>
      <c r="N352" s="808"/>
      <c r="O352" s="808"/>
      <c r="P352" s="808"/>
      <c r="Q352" s="808"/>
      <c r="R352" s="808"/>
      <c r="S352" s="808"/>
    </row>
    <row r="353">
      <c r="A353" s="958"/>
      <c r="B353" s="1799"/>
      <c r="C353" s="1477"/>
      <c r="D353" s="1477"/>
      <c r="H353" s="808"/>
      <c r="I353" s="808"/>
      <c r="J353" s="808"/>
      <c r="K353" s="808"/>
      <c r="L353" s="808"/>
      <c r="M353" s="808"/>
      <c r="N353" s="808"/>
      <c r="O353" s="808"/>
      <c r="P353" s="808"/>
      <c r="Q353" s="808"/>
      <c r="R353" s="808"/>
      <c r="S353" s="808"/>
    </row>
    <row r="354">
      <c r="A354" s="958"/>
      <c r="B354" s="1799"/>
      <c r="C354" s="1477"/>
      <c r="D354" s="1477"/>
      <c r="H354" s="808"/>
      <c r="I354" s="808"/>
      <c r="J354" s="808"/>
      <c r="K354" s="808"/>
      <c r="L354" s="808"/>
      <c r="M354" s="808"/>
      <c r="N354" s="808"/>
      <c r="O354" s="808"/>
      <c r="P354" s="808"/>
      <c r="Q354" s="808"/>
      <c r="R354" s="808"/>
      <c r="S354" s="808"/>
    </row>
    <row r="355">
      <c r="A355" s="958"/>
      <c r="B355" s="1799"/>
      <c r="C355" s="1477"/>
      <c r="D355" s="1477"/>
      <c r="H355" s="808"/>
      <c r="I355" s="808"/>
      <c r="J355" s="808"/>
      <c r="K355" s="808"/>
      <c r="L355" s="808"/>
      <c r="M355" s="808"/>
      <c r="N355" s="808"/>
      <c r="O355" s="808"/>
      <c r="P355" s="808"/>
      <c r="Q355" s="808"/>
      <c r="R355" s="808"/>
      <c r="S355" s="808"/>
    </row>
    <row r="356">
      <c r="A356" s="958"/>
      <c r="B356" s="1799"/>
      <c r="C356" s="1477"/>
      <c r="D356" s="1477"/>
      <c r="H356" s="808"/>
      <c r="I356" s="808"/>
      <c r="J356" s="808"/>
      <c r="K356" s="808"/>
      <c r="L356" s="808"/>
      <c r="M356" s="808"/>
      <c r="N356" s="808"/>
      <c r="O356" s="808"/>
      <c r="P356" s="808"/>
      <c r="Q356" s="808"/>
      <c r="R356" s="808"/>
      <c r="S356" s="808"/>
    </row>
    <row r="357">
      <c r="A357" s="958"/>
      <c r="B357" s="1799"/>
      <c r="C357" s="1477"/>
      <c r="D357" s="1477"/>
      <c r="H357" s="808"/>
      <c r="I357" s="808"/>
      <c r="J357" s="808"/>
      <c r="K357" s="808"/>
      <c r="L357" s="808"/>
      <c r="M357" s="808"/>
      <c r="N357" s="808"/>
      <c r="O357" s="808"/>
      <c r="P357" s="808"/>
      <c r="Q357" s="808"/>
      <c r="R357" s="808"/>
      <c r="S357" s="808"/>
    </row>
    <row r="358">
      <c r="A358" s="958"/>
      <c r="B358" s="1799"/>
      <c r="C358" s="1477"/>
      <c r="D358" s="1477"/>
      <c r="H358" s="808"/>
      <c r="I358" s="808"/>
      <c r="J358" s="808"/>
      <c r="K358" s="808"/>
      <c r="L358" s="808"/>
      <c r="M358" s="808"/>
      <c r="N358" s="808"/>
      <c r="O358" s="808"/>
      <c r="P358" s="808"/>
      <c r="Q358" s="808"/>
      <c r="R358" s="808"/>
      <c r="S358" s="808"/>
    </row>
    <row r="359">
      <c r="A359" s="958"/>
      <c r="B359" s="1799"/>
      <c r="C359" s="1477"/>
      <c r="D359" s="1477"/>
      <c r="H359" s="808"/>
      <c r="I359" s="808"/>
      <c r="J359" s="808"/>
      <c r="K359" s="808"/>
      <c r="L359" s="808"/>
      <c r="M359" s="808"/>
      <c r="N359" s="808"/>
      <c r="O359" s="808"/>
      <c r="P359" s="808"/>
      <c r="Q359" s="808"/>
      <c r="R359" s="808"/>
      <c r="S359" s="808"/>
    </row>
    <row r="360">
      <c r="A360" s="958"/>
      <c r="B360" s="1799"/>
      <c r="C360" s="1477"/>
      <c r="D360" s="1477"/>
      <c r="H360" s="808"/>
      <c r="I360" s="808"/>
      <c r="J360" s="808"/>
      <c r="K360" s="808"/>
      <c r="L360" s="808"/>
      <c r="M360" s="808"/>
      <c r="N360" s="808"/>
      <c r="O360" s="808"/>
      <c r="P360" s="808"/>
      <c r="Q360" s="808"/>
      <c r="R360" s="808"/>
      <c r="S360" s="808"/>
    </row>
    <row r="361">
      <c r="A361" s="958"/>
      <c r="B361" s="1799"/>
      <c r="C361" s="1477"/>
      <c r="D361" s="1477"/>
      <c r="H361" s="808"/>
      <c r="I361" s="808"/>
      <c r="J361" s="808"/>
      <c r="K361" s="808"/>
      <c r="L361" s="808"/>
      <c r="M361" s="808"/>
      <c r="N361" s="808"/>
      <c r="O361" s="808"/>
      <c r="P361" s="808"/>
      <c r="Q361" s="808"/>
      <c r="R361" s="808"/>
      <c r="S361" s="808"/>
    </row>
    <row r="362">
      <c r="A362" s="958"/>
      <c r="B362" s="1799"/>
      <c r="C362" s="1477"/>
      <c r="D362" s="1477"/>
      <c r="H362" s="808"/>
      <c r="I362" s="808"/>
      <c r="J362" s="808"/>
      <c r="K362" s="808"/>
      <c r="L362" s="808"/>
      <c r="M362" s="808"/>
      <c r="N362" s="808"/>
      <c r="O362" s="808"/>
      <c r="P362" s="808"/>
      <c r="Q362" s="808"/>
      <c r="R362" s="808"/>
      <c r="S362" s="808"/>
    </row>
    <row r="363">
      <c r="A363" s="958"/>
      <c r="B363" s="1799"/>
      <c r="C363" s="1477"/>
      <c r="D363" s="1477"/>
      <c r="H363" s="808"/>
      <c r="I363" s="808"/>
      <c r="J363" s="808"/>
      <c r="K363" s="808"/>
      <c r="L363" s="808"/>
      <c r="M363" s="808"/>
      <c r="N363" s="808"/>
      <c r="O363" s="808"/>
      <c r="P363" s="808"/>
      <c r="Q363" s="808"/>
      <c r="R363" s="808"/>
      <c r="S363" s="808"/>
    </row>
    <row r="364">
      <c r="A364" s="958"/>
      <c r="B364" s="1799"/>
      <c r="C364" s="1477"/>
      <c r="D364" s="1477"/>
      <c r="H364" s="808"/>
      <c r="I364" s="808"/>
      <c r="J364" s="808"/>
      <c r="K364" s="808"/>
      <c r="L364" s="808"/>
      <c r="M364" s="808"/>
      <c r="N364" s="808"/>
      <c r="O364" s="808"/>
      <c r="P364" s="808"/>
      <c r="Q364" s="808"/>
      <c r="R364" s="808"/>
      <c r="S364" s="808"/>
    </row>
    <row r="365">
      <c r="A365" s="958"/>
      <c r="B365" s="1799"/>
      <c r="C365" s="1477"/>
      <c r="D365" s="1477"/>
      <c r="H365" s="808"/>
      <c r="I365" s="808"/>
      <c r="J365" s="808"/>
      <c r="K365" s="808"/>
      <c r="L365" s="808"/>
      <c r="M365" s="808"/>
      <c r="N365" s="808"/>
      <c r="O365" s="808"/>
      <c r="P365" s="808"/>
      <c r="Q365" s="808"/>
      <c r="R365" s="808"/>
      <c r="S365" s="808"/>
    </row>
    <row r="366">
      <c r="A366" s="958"/>
      <c r="B366" s="1799"/>
      <c r="C366" s="1477"/>
      <c r="D366" s="1477"/>
      <c r="H366" s="808"/>
      <c r="I366" s="808"/>
      <c r="J366" s="808"/>
      <c r="K366" s="808"/>
      <c r="L366" s="808"/>
      <c r="M366" s="808"/>
      <c r="N366" s="808"/>
      <c r="O366" s="808"/>
      <c r="P366" s="808"/>
      <c r="Q366" s="808"/>
      <c r="R366" s="808"/>
      <c r="S366" s="808"/>
    </row>
    <row r="367">
      <c r="A367" s="958"/>
      <c r="B367" s="1799"/>
      <c r="C367" s="1477"/>
      <c r="D367" s="1477"/>
      <c r="H367" s="808"/>
      <c r="I367" s="808"/>
      <c r="J367" s="808"/>
      <c r="K367" s="808"/>
      <c r="L367" s="808"/>
      <c r="M367" s="808"/>
      <c r="N367" s="808"/>
      <c r="O367" s="808"/>
      <c r="P367" s="808"/>
      <c r="Q367" s="808"/>
      <c r="R367" s="808"/>
      <c r="S367" s="808"/>
    </row>
    <row r="368">
      <c r="A368" s="958"/>
      <c r="B368" s="1799"/>
      <c r="C368" s="1477"/>
      <c r="D368" s="1477"/>
      <c r="H368" s="808"/>
      <c r="I368" s="808"/>
      <c r="J368" s="808"/>
      <c r="K368" s="808"/>
      <c r="L368" s="808"/>
      <c r="M368" s="808"/>
      <c r="N368" s="808"/>
      <c r="O368" s="808"/>
      <c r="P368" s="808"/>
      <c r="Q368" s="808"/>
      <c r="R368" s="808"/>
      <c r="S368" s="808"/>
    </row>
    <row r="369">
      <c r="A369" s="958"/>
      <c r="B369" s="1799"/>
      <c r="C369" s="1477"/>
      <c r="D369" s="1477"/>
      <c r="H369" s="808"/>
      <c r="I369" s="808"/>
      <c r="J369" s="808"/>
      <c r="K369" s="808"/>
      <c r="L369" s="808"/>
      <c r="M369" s="808"/>
      <c r="N369" s="808"/>
      <c r="O369" s="808"/>
      <c r="P369" s="808"/>
      <c r="Q369" s="808"/>
      <c r="R369" s="808"/>
      <c r="S369" s="808"/>
    </row>
    <row r="370">
      <c r="A370" s="958"/>
      <c r="B370" s="1799"/>
      <c r="C370" s="1477"/>
      <c r="D370" s="1477"/>
      <c r="H370" s="808"/>
      <c r="I370" s="808"/>
      <c r="J370" s="808"/>
      <c r="K370" s="808"/>
      <c r="L370" s="808"/>
      <c r="M370" s="808"/>
      <c r="N370" s="808"/>
      <c r="O370" s="808"/>
      <c r="P370" s="808"/>
      <c r="Q370" s="808"/>
      <c r="R370" s="808"/>
      <c r="S370" s="808"/>
    </row>
    <row r="371">
      <c r="A371" s="958"/>
      <c r="B371" s="1799"/>
      <c r="C371" s="1477"/>
      <c r="D371" s="1477"/>
      <c r="H371" s="808"/>
      <c r="I371" s="808"/>
      <c r="J371" s="808"/>
      <c r="K371" s="808"/>
      <c r="L371" s="808"/>
      <c r="M371" s="808"/>
      <c r="N371" s="808"/>
      <c r="O371" s="808"/>
      <c r="P371" s="808"/>
      <c r="Q371" s="808"/>
      <c r="R371" s="808"/>
      <c r="S371" s="808"/>
    </row>
    <row r="372">
      <c r="A372" s="958"/>
      <c r="B372" s="1799"/>
      <c r="C372" s="1477"/>
      <c r="D372" s="1477"/>
      <c r="H372" s="808"/>
      <c r="I372" s="808"/>
      <c r="J372" s="808"/>
      <c r="K372" s="808"/>
      <c r="L372" s="808"/>
      <c r="M372" s="808"/>
      <c r="N372" s="808"/>
      <c r="O372" s="808"/>
      <c r="P372" s="808"/>
      <c r="Q372" s="808"/>
      <c r="R372" s="808"/>
      <c r="S372" s="808"/>
    </row>
    <row r="373">
      <c r="A373" s="958"/>
      <c r="B373" s="1799"/>
      <c r="C373" s="1477"/>
      <c r="D373" s="1477"/>
      <c r="H373" s="808"/>
      <c r="I373" s="808"/>
      <c r="J373" s="808"/>
      <c r="K373" s="808"/>
      <c r="L373" s="808"/>
      <c r="M373" s="808"/>
      <c r="N373" s="808"/>
      <c r="O373" s="808"/>
      <c r="P373" s="808"/>
      <c r="Q373" s="808"/>
      <c r="R373" s="808"/>
      <c r="S373" s="808"/>
    </row>
    <row r="374">
      <c r="A374" s="958"/>
      <c r="B374" s="1799"/>
      <c r="C374" s="1477"/>
      <c r="D374" s="1477"/>
      <c r="H374" s="808"/>
      <c r="I374" s="808"/>
      <c r="J374" s="808"/>
      <c r="K374" s="808"/>
      <c r="L374" s="808"/>
      <c r="M374" s="808"/>
      <c r="N374" s="808"/>
      <c r="O374" s="808"/>
      <c r="P374" s="808"/>
      <c r="Q374" s="808"/>
      <c r="R374" s="808"/>
      <c r="S374" s="808"/>
    </row>
    <row r="375">
      <c r="A375" s="958"/>
      <c r="B375" s="1799"/>
      <c r="C375" s="1477"/>
      <c r="D375" s="1477"/>
      <c r="H375" s="808"/>
      <c r="I375" s="808"/>
      <c r="J375" s="808"/>
      <c r="K375" s="808"/>
      <c r="L375" s="808"/>
      <c r="M375" s="808"/>
      <c r="N375" s="808"/>
      <c r="O375" s="808"/>
      <c r="P375" s="808"/>
      <c r="Q375" s="808"/>
      <c r="R375" s="808"/>
      <c r="S375" s="808"/>
    </row>
    <row r="376">
      <c r="A376" s="958"/>
      <c r="B376" s="1799"/>
      <c r="C376" s="1477"/>
      <c r="D376" s="1477"/>
      <c r="H376" s="808"/>
      <c r="I376" s="808"/>
      <c r="J376" s="808"/>
      <c r="K376" s="808"/>
      <c r="L376" s="808"/>
      <c r="M376" s="808"/>
      <c r="N376" s="808"/>
      <c r="O376" s="808"/>
      <c r="P376" s="808"/>
      <c r="Q376" s="808"/>
      <c r="R376" s="808"/>
      <c r="S376" s="808"/>
    </row>
    <row r="377">
      <c r="A377" s="958"/>
      <c r="B377" s="1799"/>
      <c r="C377" s="1477"/>
      <c r="D377" s="1477"/>
      <c r="H377" s="808"/>
      <c r="I377" s="808"/>
      <c r="J377" s="808"/>
      <c r="K377" s="808"/>
      <c r="L377" s="808"/>
      <c r="M377" s="808"/>
      <c r="N377" s="808"/>
      <c r="O377" s="808"/>
      <c r="P377" s="808"/>
      <c r="Q377" s="808"/>
      <c r="R377" s="808"/>
      <c r="S377" s="808"/>
    </row>
    <row r="378">
      <c r="A378" s="958"/>
      <c r="B378" s="1799"/>
      <c r="C378" s="1477"/>
      <c r="D378" s="1477"/>
      <c r="H378" s="808"/>
      <c r="I378" s="808"/>
      <c r="J378" s="808"/>
      <c r="K378" s="808"/>
      <c r="L378" s="808"/>
      <c r="M378" s="808"/>
      <c r="N378" s="808"/>
      <c r="O378" s="808"/>
      <c r="P378" s="808"/>
      <c r="Q378" s="808"/>
      <c r="R378" s="808"/>
      <c r="S378" s="808"/>
    </row>
    <row r="379">
      <c r="A379" s="958"/>
      <c r="B379" s="1799"/>
      <c r="C379" s="1477"/>
      <c r="D379" s="1477"/>
      <c r="H379" s="808"/>
      <c r="I379" s="808"/>
      <c r="J379" s="808"/>
      <c r="K379" s="808"/>
      <c r="L379" s="808"/>
      <c r="M379" s="808"/>
      <c r="N379" s="808"/>
      <c r="O379" s="808"/>
      <c r="P379" s="808"/>
      <c r="Q379" s="808"/>
      <c r="R379" s="808"/>
      <c r="S379" s="808"/>
    </row>
    <row r="380">
      <c r="A380" s="958"/>
      <c r="B380" s="1799"/>
      <c r="C380" s="1477"/>
      <c r="D380" s="1477"/>
      <c r="H380" s="808"/>
      <c r="I380" s="808"/>
      <c r="J380" s="808"/>
      <c r="K380" s="808"/>
      <c r="L380" s="808"/>
      <c r="M380" s="808"/>
      <c r="N380" s="808"/>
      <c r="O380" s="808"/>
      <c r="P380" s="808"/>
      <c r="Q380" s="808"/>
      <c r="R380" s="808"/>
      <c r="S380" s="808"/>
    </row>
    <row r="381">
      <c r="A381" s="958"/>
      <c r="B381" s="1799"/>
      <c r="C381" s="1477"/>
      <c r="D381" s="1477"/>
      <c r="H381" s="808"/>
      <c r="I381" s="808"/>
      <c r="J381" s="808"/>
      <c r="K381" s="808"/>
      <c r="L381" s="808"/>
      <c r="M381" s="808"/>
      <c r="N381" s="808"/>
      <c r="O381" s="808"/>
      <c r="P381" s="808"/>
      <c r="Q381" s="808"/>
      <c r="R381" s="808"/>
      <c r="S381" s="808"/>
    </row>
    <row r="382">
      <c r="A382" s="958"/>
      <c r="B382" s="1799"/>
      <c r="C382" s="1477"/>
      <c r="D382" s="1477"/>
      <c r="H382" s="808"/>
      <c r="I382" s="808"/>
      <c r="J382" s="808"/>
      <c r="K382" s="808"/>
      <c r="L382" s="808"/>
      <c r="M382" s="808"/>
      <c r="N382" s="808"/>
      <c r="O382" s="808"/>
      <c r="P382" s="808"/>
      <c r="Q382" s="808"/>
      <c r="R382" s="808"/>
      <c r="S382" s="808"/>
    </row>
    <row r="383">
      <c r="A383" s="958"/>
      <c r="B383" s="1799"/>
      <c r="C383" s="1477"/>
      <c r="D383" s="1477"/>
      <c r="H383" s="808"/>
      <c r="I383" s="808"/>
      <c r="J383" s="808"/>
      <c r="K383" s="808"/>
      <c r="L383" s="808"/>
      <c r="M383" s="808"/>
      <c r="N383" s="808"/>
      <c r="O383" s="808"/>
      <c r="P383" s="808"/>
      <c r="Q383" s="808"/>
      <c r="R383" s="808"/>
      <c r="S383" s="808"/>
    </row>
    <row r="384">
      <c r="A384" s="958"/>
      <c r="B384" s="1799"/>
      <c r="C384" s="1477"/>
      <c r="D384" s="1477"/>
      <c r="H384" s="808"/>
      <c r="I384" s="808"/>
      <c r="J384" s="808"/>
      <c r="K384" s="808"/>
      <c r="L384" s="808"/>
      <c r="M384" s="808"/>
      <c r="N384" s="808"/>
      <c r="O384" s="808"/>
      <c r="P384" s="808"/>
      <c r="Q384" s="808"/>
      <c r="R384" s="808"/>
      <c r="S384" s="808"/>
    </row>
    <row r="385">
      <c r="A385" s="958"/>
      <c r="B385" s="1799"/>
      <c r="C385" s="1477"/>
      <c r="D385" s="1477"/>
      <c r="H385" s="808"/>
      <c r="I385" s="808"/>
      <c r="J385" s="808"/>
      <c r="K385" s="808"/>
      <c r="L385" s="808"/>
      <c r="M385" s="808"/>
      <c r="N385" s="808"/>
      <c r="O385" s="808"/>
      <c r="P385" s="808"/>
      <c r="Q385" s="808"/>
      <c r="R385" s="808"/>
      <c r="S385" s="808"/>
    </row>
    <row r="386">
      <c r="A386" s="958"/>
      <c r="B386" s="1799"/>
      <c r="C386" s="1477"/>
      <c r="D386" s="1477"/>
      <c r="H386" s="808"/>
      <c r="I386" s="808"/>
      <c r="J386" s="808"/>
      <c r="K386" s="808"/>
      <c r="L386" s="808"/>
      <c r="M386" s="808"/>
      <c r="N386" s="808"/>
      <c r="O386" s="808"/>
      <c r="P386" s="808"/>
      <c r="Q386" s="808"/>
      <c r="R386" s="808"/>
      <c r="S386" s="808"/>
    </row>
    <row r="387">
      <c r="A387" s="958"/>
      <c r="B387" s="1799"/>
      <c r="C387" s="1477"/>
      <c r="D387" s="1477"/>
      <c r="H387" s="808"/>
      <c r="I387" s="808"/>
      <c r="J387" s="808"/>
      <c r="K387" s="808"/>
      <c r="L387" s="808"/>
      <c r="M387" s="808"/>
      <c r="N387" s="808"/>
      <c r="O387" s="808"/>
      <c r="P387" s="808"/>
      <c r="Q387" s="808"/>
      <c r="R387" s="808"/>
      <c r="S387" s="808"/>
    </row>
    <row r="388">
      <c r="A388" s="958"/>
      <c r="B388" s="1799"/>
      <c r="C388" s="1477"/>
      <c r="D388" s="1477"/>
      <c r="H388" s="808"/>
      <c r="I388" s="808"/>
      <c r="J388" s="808"/>
      <c r="K388" s="808"/>
      <c r="L388" s="808"/>
      <c r="M388" s="808"/>
      <c r="N388" s="808"/>
      <c r="O388" s="808"/>
      <c r="P388" s="808"/>
      <c r="Q388" s="808"/>
      <c r="R388" s="808"/>
      <c r="S388" s="808"/>
    </row>
    <row r="389">
      <c r="A389" s="958"/>
      <c r="B389" s="1799"/>
      <c r="C389" s="1477"/>
      <c r="D389" s="1477"/>
      <c r="H389" s="808"/>
      <c r="I389" s="808"/>
      <c r="J389" s="808"/>
      <c r="K389" s="808"/>
      <c r="L389" s="808"/>
      <c r="M389" s="808"/>
      <c r="N389" s="808"/>
      <c r="O389" s="808"/>
      <c r="P389" s="808"/>
      <c r="Q389" s="808"/>
      <c r="R389" s="808"/>
      <c r="S389" s="808"/>
    </row>
    <row r="390">
      <c r="A390" s="958"/>
      <c r="B390" s="1799"/>
      <c r="C390" s="1477"/>
      <c r="D390" s="1477"/>
      <c r="H390" s="808"/>
      <c r="I390" s="808"/>
      <c r="J390" s="808"/>
      <c r="K390" s="808"/>
      <c r="L390" s="808"/>
      <c r="M390" s="808"/>
      <c r="N390" s="808"/>
      <c r="O390" s="808"/>
      <c r="P390" s="808"/>
      <c r="Q390" s="808"/>
      <c r="R390" s="808"/>
      <c r="S390" s="808"/>
    </row>
    <row r="391">
      <c r="A391" s="958"/>
      <c r="B391" s="1799"/>
      <c r="C391" s="1477"/>
      <c r="D391" s="1477"/>
      <c r="H391" s="808"/>
      <c r="I391" s="808"/>
      <c r="J391" s="808"/>
      <c r="K391" s="808"/>
      <c r="L391" s="808"/>
      <c r="M391" s="808"/>
      <c r="N391" s="808"/>
      <c r="O391" s="808"/>
      <c r="P391" s="808"/>
      <c r="Q391" s="808"/>
      <c r="R391" s="808"/>
      <c r="S391" s="808"/>
    </row>
    <row r="392">
      <c r="A392" s="958"/>
      <c r="B392" s="1799"/>
      <c r="C392" s="1477"/>
      <c r="D392" s="1477"/>
      <c r="H392" s="808"/>
      <c r="I392" s="808"/>
      <c r="J392" s="808"/>
      <c r="K392" s="808"/>
      <c r="L392" s="808"/>
      <c r="M392" s="808"/>
      <c r="N392" s="808"/>
      <c r="O392" s="808"/>
      <c r="P392" s="808"/>
      <c r="Q392" s="808"/>
      <c r="R392" s="808"/>
      <c r="S392" s="808"/>
    </row>
    <row r="393">
      <c r="A393" s="958"/>
      <c r="B393" s="1799"/>
      <c r="C393" s="1477"/>
      <c r="D393" s="1477"/>
      <c r="H393" s="808"/>
      <c r="I393" s="808"/>
      <c r="J393" s="808"/>
      <c r="K393" s="808"/>
      <c r="L393" s="808"/>
      <c r="M393" s="808"/>
      <c r="N393" s="808"/>
      <c r="O393" s="808"/>
      <c r="P393" s="808"/>
      <c r="Q393" s="808"/>
      <c r="R393" s="808"/>
      <c r="S393" s="808"/>
    </row>
    <row r="394">
      <c r="A394" s="958"/>
      <c r="B394" s="1799"/>
      <c r="C394" s="1477"/>
      <c r="D394" s="1477"/>
      <c r="H394" s="808"/>
      <c r="I394" s="808"/>
      <c r="J394" s="808"/>
      <c r="K394" s="808"/>
      <c r="L394" s="808"/>
      <c r="M394" s="808"/>
      <c r="N394" s="808"/>
      <c r="O394" s="808"/>
      <c r="P394" s="808"/>
      <c r="Q394" s="808"/>
      <c r="R394" s="808"/>
      <c r="S394" s="808"/>
    </row>
    <row r="395">
      <c r="A395" s="958"/>
      <c r="B395" s="1799"/>
      <c r="C395" s="1477"/>
      <c r="D395" s="1477"/>
      <c r="H395" s="808"/>
      <c r="I395" s="808"/>
      <c r="J395" s="808"/>
      <c r="K395" s="808"/>
      <c r="L395" s="808"/>
      <c r="M395" s="808"/>
      <c r="N395" s="808"/>
      <c r="O395" s="808"/>
      <c r="P395" s="808"/>
      <c r="Q395" s="808"/>
      <c r="R395" s="808"/>
      <c r="S395" s="808"/>
    </row>
    <row r="396">
      <c r="A396" s="958"/>
      <c r="B396" s="1799"/>
      <c r="C396" s="1477"/>
      <c r="D396" s="1477"/>
      <c r="H396" s="808"/>
      <c r="I396" s="808"/>
      <c r="J396" s="808"/>
      <c r="K396" s="808"/>
      <c r="L396" s="808"/>
      <c r="M396" s="808"/>
      <c r="N396" s="808"/>
      <c r="O396" s="808"/>
      <c r="P396" s="808"/>
      <c r="Q396" s="808"/>
      <c r="R396" s="808"/>
      <c r="S396" s="808"/>
    </row>
    <row r="397">
      <c r="A397" s="958"/>
      <c r="B397" s="1799"/>
      <c r="C397" s="1477"/>
      <c r="D397" s="1477"/>
      <c r="H397" s="808"/>
      <c r="I397" s="808"/>
      <c r="J397" s="808"/>
      <c r="K397" s="808"/>
      <c r="L397" s="808"/>
      <c r="M397" s="808"/>
      <c r="N397" s="808"/>
      <c r="O397" s="808"/>
      <c r="P397" s="808"/>
      <c r="Q397" s="808"/>
      <c r="R397" s="808"/>
      <c r="S397" s="808"/>
    </row>
    <row r="398">
      <c r="A398" s="958"/>
      <c r="B398" s="1799"/>
      <c r="C398" s="1477"/>
      <c r="D398" s="1477"/>
      <c r="H398" s="808"/>
      <c r="I398" s="808"/>
      <c r="J398" s="808"/>
      <c r="K398" s="808"/>
      <c r="L398" s="808"/>
      <c r="M398" s="808"/>
      <c r="N398" s="808"/>
      <c r="O398" s="808"/>
      <c r="P398" s="808"/>
      <c r="Q398" s="808"/>
      <c r="R398" s="808"/>
      <c r="S398" s="808"/>
    </row>
    <row r="399">
      <c r="A399" s="958"/>
      <c r="B399" s="1799"/>
      <c r="C399" s="1477"/>
      <c r="D399" s="1477"/>
      <c r="H399" s="808"/>
      <c r="I399" s="808"/>
      <c r="J399" s="808"/>
      <c r="K399" s="808"/>
      <c r="L399" s="808"/>
      <c r="M399" s="808"/>
      <c r="N399" s="808"/>
      <c r="O399" s="808"/>
      <c r="P399" s="808"/>
      <c r="Q399" s="808"/>
      <c r="R399" s="808"/>
      <c r="S399" s="808"/>
    </row>
    <row r="400">
      <c r="A400" s="958"/>
      <c r="B400" s="1799"/>
      <c r="C400" s="1477"/>
      <c r="D400" s="1477"/>
      <c r="H400" s="808"/>
      <c r="I400" s="808"/>
      <c r="J400" s="808"/>
      <c r="K400" s="808"/>
      <c r="L400" s="808"/>
      <c r="M400" s="808"/>
      <c r="N400" s="808"/>
      <c r="O400" s="808"/>
      <c r="P400" s="808"/>
      <c r="Q400" s="808"/>
      <c r="R400" s="808"/>
      <c r="S400" s="808"/>
    </row>
    <row r="401">
      <c r="A401" s="958"/>
      <c r="B401" s="1799"/>
      <c r="C401" s="1477"/>
      <c r="D401" s="1477"/>
      <c r="H401" s="808"/>
      <c r="I401" s="808"/>
      <c r="J401" s="808"/>
      <c r="K401" s="808"/>
      <c r="L401" s="808"/>
      <c r="M401" s="808"/>
      <c r="N401" s="808"/>
      <c r="O401" s="808"/>
      <c r="P401" s="808"/>
      <c r="Q401" s="808"/>
      <c r="R401" s="808"/>
      <c r="S401" s="808"/>
    </row>
    <row r="402">
      <c r="A402" s="958"/>
      <c r="B402" s="1799"/>
      <c r="C402" s="1477"/>
      <c r="D402" s="1477"/>
      <c r="H402" s="808"/>
      <c r="I402" s="808"/>
      <c r="J402" s="808"/>
      <c r="K402" s="808"/>
      <c r="L402" s="808"/>
      <c r="M402" s="808"/>
      <c r="N402" s="808"/>
      <c r="O402" s="808"/>
      <c r="P402" s="808"/>
      <c r="Q402" s="808"/>
      <c r="R402" s="808"/>
      <c r="S402" s="808"/>
    </row>
    <row r="403">
      <c r="A403" s="958"/>
      <c r="B403" s="1799"/>
      <c r="C403" s="1477"/>
      <c r="D403" s="1477"/>
      <c r="H403" s="808"/>
      <c r="I403" s="808"/>
      <c r="J403" s="808"/>
      <c r="K403" s="808"/>
      <c r="L403" s="808"/>
      <c r="M403" s="808"/>
      <c r="N403" s="808"/>
      <c r="O403" s="808"/>
      <c r="P403" s="808"/>
      <c r="Q403" s="808"/>
      <c r="R403" s="808"/>
      <c r="S403" s="808"/>
    </row>
    <row r="404">
      <c r="A404" s="958"/>
      <c r="B404" s="1799"/>
      <c r="C404" s="1477"/>
      <c r="D404" s="1477"/>
      <c r="H404" s="808"/>
      <c r="I404" s="808"/>
      <c r="J404" s="808"/>
      <c r="K404" s="808"/>
      <c r="L404" s="808"/>
      <c r="M404" s="808"/>
      <c r="N404" s="808"/>
      <c r="O404" s="808"/>
      <c r="P404" s="808"/>
      <c r="Q404" s="808"/>
      <c r="R404" s="808"/>
      <c r="S404" s="808"/>
    </row>
    <row r="405">
      <c r="A405" s="958"/>
      <c r="B405" s="1799"/>
      <c r="C405" s="1477"/>
      <c r="D405" s="1477"/>
      <c r="H405" s="808"/>
      <c r="I405" s="808"/>
      <c r="J405" s="808"/>
      <c r="K405" s="808"/>
      <c r="L405" s="808"/>
      <c r="M405" s="808"/>
      <c r="N405" s="808"/>
      <c r="O405" s="808"/>
      <c r="P405" s="808"/>
      <c r="Q405" s="808"/>
      <c r="R405" s="808"/>
      <c r="S405" s="808"/>
    </row>
    <row r="406">
      <c r="A406" s="958"/>
      <c r="B406" s="1799"/>
      <c r="C406" s="1477"/>
      <c r="D406" s="1477"/>
      <c r="H406" s="808"/>
      <c r="I406" s="808"/>
      <c r="J406" s="808"/>
      <c r="K406" s="808"/>
      <c r="L406" s="808"/>
      <c r="M406" s="808"/>
      <c r="N406" s="808"/>
      <c r="O406" s="808"/>
      <c r="P406" s="808"/>
      <c r="Q406" s="808"/>
      <c r="R406" s="808"/>
      <c r="S406" s="808"/>
    </row>
    <row r="407">
      <c r="A407" s="958"/>
      <c r="B407" s="1799"/>
      <c r="C407" s="1477"/>
      <c r="D407" s="1477"/>
      <c r="H407" s="808"/>
      <c r="I407" s="808"/>
      <c r="J407" s="808"/>
      <c r="K407" s="808"/>
      <c r="L407" s="808"/>
      <c r="M407" s="808"/>
      <c r="N407" s="808"/>
      <c r="O407" s="808"/>
      <c r="P407" s="808"/>
      <c r="Q407" s="808"/>
      <c r="R407" s="808"/>
      <c r="S407" s="808"/>
    </row>
    <row r="408">
      <c r="A408" s="958"/>
      <c r="B408" s="1799"/>
      <c r="C408" s="1477"/>
      <c r="D408" s="1477"/>
      <c r="H408" s="808"/>
      <c r="I408" s="808"/>
      <c r="J408" s="808"/>
      <c r="K408" s="808"/>
      <c r="L408" s="808"/>
      <c r="M408" s="808"/>
      <c r="N408" s="808"/>
      <c r="O408" s="808"/>
      <c r="P408" s="808"/>
      <c r="Q408" s="808"/>
      <c r="R408" s="808"/>
      <c r="S408" s="808"/>
    </row>
    <row r="409">
      <c r="A409" s="958"/>
      <c r="B409" s="1799"/>
      <c r="C409" s="1477"/>
      <c r="D409" s="1477"/>
      <c r="H409" s="808"/>
      <c r="I409" s="808"/>
      <c r="J409" s="808"/>
      <c r="K409" s="808"/>
      <c r="L409" s="808"/>
      <c r="M409" s="808"/>
      <c r="N409" s="808"/>
      <c r="O409" s="808"/>
      <c r="P409" s="808"/>
      <c r="Q409" s="808"/>
      <c r="R409" s="808"/>
      <c r="S409" s="808"/>
    </row>
    <row r="410">
      <c r="A410" s="958"/>
      <c r="B410" s="1799"/>
      <c r="C410" s="1477"/>
      <c r="D410" s="1477"/>
      <c r="H410" s="808"/>
      <c r="I410" s="808"/>
      <c r="J410" s="808"/>
      <c r="K410" s="808"/>
      <c r="L410" s="808"/>
      <c r="M410" s="808"/>
      <c r="N410" s="808"/>
      <c r="O410" s="808"/>
      <c r="P410" s="808"/>
      <c r="Q410" s="808"/>
      <c r="R410" s="808"/>
      <c r="S410" s="808"/>
    </row>
    <row r="411">
      <c r="A411" s="958"/>
      <c r="B411" s="1799"/>
      <c r="C411" s="1477"/>
      <c r="D411" s="1477"/>
      <c r="H411" s="808"/>
      <c r="I411" s="808"/>
      <c r="J411" s="808"/>
      <c r="K411" s="808"/>
      <c r="L411" s="808"/>
      <c r="M411" s="808"/>
      <c r="N411" s="808"/>
      <c r="O411" s="808"/>
      <c r="P411" s="808"/>
      <c r="Q411" s="808"/>
      <c r="R411" s="808"/>
      <c r="S411" s="808"/>
    </row>
    <row r="412">
      <c r="A412" s="958"/>
      <c r="B412" s="1799"/>
      <c r="C412" s="1477"/>
      <c r="D412" s="1477"/>
      <c r="H412" s="808"/>
      <c r="I412" s="808"/>
      <c r="J412" s="808"/>
      <c r="K412" s="808"/>
      <c r="L412" s="808"/>
      <c r="M412" s="808"/>
      <c r="N412" s="808"/>
      <c r="O412" s="808"/>
      <c r="P412" s="808"/>
      <c r="Q412" s="808"/>
      <c r="R412" s="808"/>
      <c r="S412" s="808"/>
    </row>
    <row r="413">
      <c r="A413" s="958"/>
      <c r="B413" s="1799"/>
      <c r="C413" s="1477"/>
      <c r="D413" s="1477"/>
      <c r="H413" s="808"/>
      <c r="I413" s="808"/>
      <c r="J413" s="808"/>
      <c r="K413" s="808"/>
      <c r="L413" s="808"/>
      <c r="M413" s="808"/>
      <c r="N413" s="808"/>
      <c r="O413" s="808"/>
      <c r="P413" s="808"/>
      <c r="Q413" s="808"/>
      <c r="R413" s="808"/>
      <c r="S413" s="808"/>
    </row>
    <row r="414">
      <c r="A414" s="958"/>
      <c r="B414" s="1799"/>
      <c r="C414" s="1477"/>
      <c r="D414" s="1477"/>
      <c r="H414" s="808"/>
      <c r="I414" s="808"/>
      <c r="J414" s="808"/>
      <c r="K414" s="808"/>
      <c r="L414" s="808"/>
      <c r="M414" s="808"/>
      <c r="N414" s="808"/>
      <c r="O414" s="808"/>
      <c r="P414" s="808"/>
      <c r="Q414" s="808"/>
      <c r="R414" s="808"/>
      <c r="S414" s="808"/>
    </row>
    <row r="415">
      <c r="A415" s="958"/>
      <c r="B415" s="1799"/>
      <c r="C415" s="1477"/>
      <c r="D415" s="1477"/>
      <c r="H415" s="808"/>
      <c r="I415" s="808"/>
      <c r="J415" s="808"/>
      <c r="K415" s="808"/>
      <c r="L415" s="808"/>
      <c r="M415" s="808"/>
      <c r="N415" s="808"/>
      <c r="O415" s="808"/>
      <c r="P415" s="808"/>
      <c r="Q415" s="808"/>
      <c r="R415" s="808"/>
      <c r="S415" s="808"/>
    </row>
    <row r="416">
      <c r="A416" s="958"/>
      <c r="B416" s="1799"/>
      <c r="C416" s="1477"/>
      <c r="D416" s="1477"/>
      <c r="H416" s="808"/>
      <c r="I416" s="808"/>
      <c r="J416" s="808"/>
      <c r="K416" s="808"/>
      <c r="L416" s="808"/>
      <c r="M416" s="808"/>
      <c r="N416" s="808"/>
      <c r="O416" s="808"/>
      <c r="P416" s="808"/>
      <c r="Q416" s="808"/>
      <c r="R416" s="808"/>
      <c r="S416" s="808"/>
    </row>
    <row r="417">
      <c r="A417" s="958"/>
      <c r="B417" s="1799"/>
      <c r="C417" s="1477"/>
      <c r="D417" s="1477"/>
      <c r="H417" s="808"/>
      <c r="I417" s="808"/>
      <c r="J417" s="808"/>
      <c r="K417" s="808"/>
      <c r="L417" s="808"/>
      <c r="M417" s="808"/>
      <c r="N417" s="808"/>
      <c r="O417" s="808"/>
      <c r="P417" s="808"/>
      <c r="Q417" s="808"/>
      <c r="R417" s="808"/>
      <c r="S417" s="808"/>
    </row>
    <row r="418">
      <c r="A418" s="958"/>
      <c r="B418" s="1799"/>
      <c r="C418" s="1477"/>
      <c r="D418" s="1477"/>
      <c r="H418" s="808"/>
      <c r="I418" s="808"/>
      <c r="J418" s="808"/>
      <c r="K418" s="808"/>
      <c r="L418" s="808"/>
      <c r="M418" s="808"/>
      <c r="N418" s="808"/>
      <c r="O418" s="808"/>
      <c r="P418" s="808"/>
      <c r="Q418" s="808"/>
      <c r="R418" s="808"/>
      <c r="S418" s="808"/>
    </row>
    <row r="419">
      <c r="A419" s="958"/>
      <c r="B419" s="1799"/>
      <c r="C419" s="1477"/>
      <c r="D419" s="1477"/>
      <c r="H419" s="808"/>
      <c r="I419" s="808"/>
      <c r="J419" s="808"/>
      <c r="K419" s="808"/>
      <c r="L419" s="808"/>
      <c r="M419" s="808"/>
      <c r="N419" s="808"/>
      <c r="O419" s="808"/>
      <c r="P419" s="808"/>
      <c r="Q419" s="808"/>
      <c r="R419" s="808"/>
      <c r="S419" s="808"/>
    </row>
    <row r="420">
      <c r="A420" s="958"/>
      <c r="B420" s="1799"/>
      <c r="C420" s="1477"/>
      <c r="D420" s="1477"/>
      <c r="H420" s="808"/>
      <c r="I420" s="808"/>
      <c r="J420" s="808"/>
      <c r="K420" s="808"/>
      <c r="L420" s="808"/>
      <c r="M420" s="808"/>
      <c r="N420" s="808"/>
      <c r="O420" s="808"/>
      <c r="P420" s="808"/>
      <c r="Q420" s="808"/>
      <c r="R420" s="808"/>
      <c r="S420" s="808"/>
    </row>
    <row r="421">
      <c r="A421" s="958"/>
      <c r="B421" s="1799"/>
      <c r="C421" s="1477"/>
      <c r="D421" s="1477"/>
      <c r="H421" s="808"/>
      <c r="I421" s="808"/>
      <c r="J421" s="808"/>
      <c r="K421" s="808"/>
      <c r="L421" s="808"/>
      <c r="M421" s="808"/>
      <c r="N421" s="808"/>
      <c r="O421" s="808"/>
      <c r="P421" s="808"/>
      <c r="Q421" s="808"/>
      <c r="R421" s="808"/>
      <c r="S421" s="808"/>
    </row>
    <row r="422">
      <c r="A422" s="958"/>
      <c r="B422" s="1799"/>
      <c r="C422" s="1477"/>
      <c r="D422" s="1477"/>
      <c r="H422" s="808"/>
      <c r="I422" s="808"/>
      <c r="J422" s="808"/>
      <c r="K422" s="808"/>
      <c r="L422" s="808"/>
      <c r="M422" s="808"/>
      <c r="N422" s="808"/>
      <c r="O422" s="808"/>
      <c r="P422" s="808"/>
      <c r="Q422" s="808"/>
      <c r="R422" s="808"/>
      <c r="S422" s="808"/>
    </row>
    <row r="423">
      <c r="A423" s="958"/>
      <c r="B423" s="1799"/>
      <c r="C423" s="1477"/>
      <c r="D423" s="1477"/>
      <c r="H423" s="808"/>
      <c r="I423" s="808"/>
      <c r="J423" s="808"/>
      <c r="K423" s="808"/>
      <c r="L423" s="808"/>
      <c r="M423" s="808"/>
      <c r="N423" s="808"/>
      <c r="O423" s="808"/>
      <c r="P423" s="808"/>
      <c r="Q423" s="808"/>
      <c r="R423" s="808"/>
      <c r="S423" s="808"/>
    </row>
    <row r="424">
      <c r="A424" s="958"/>
      <c r="B424" s="1799"/>
      <c r="C424" s="1477"/>
      <c r="D424" s="1477"/>
      <c r="H424" s="808"/>
      <c r="I424" s="808"/>
      <c r="J424" s="808"/>
      <c r="K424" s="808"/>
      <c r="L424" s="808"/>
      <c r="M424" s="808"/>
      <c r="N424" s="808"/>
      <c r="O424" s="808"/>
      <c r="P424" s="808"/>
      <c r="Q424" s="808"/>
      <c r="R424" s="808"/>
      <c r="S424" s="808"/>
    </row>
    <row r="425">
      <c r="A425" s="958"/>
      <c r="B425" s="1799"/>
      <c r="C425" s="1477"/>
      <c r="D425" s="1477"/>
      <c r="H425" s="808"/>
      <c r="I425" s="808"/>
      <c r="J425" s="808"/>
      <c r="K425" s="808"/>
      <c r="L425" s="808"/>
      <c r="M425" s="808"/>
      <c r="N425" s="808"/>
      <c r="O425" s="808"/>
      <c r="P425" s="808"/>
      <c r="Q425" s="808"/>
      <c r="R425" s="808"/>
      <c r="S425" s="808"/>
    </row>
    <row r="426">
      <c r="A426" s="958"/>
      <c r="B426" s="1799"/>
      <c r="C426" s="1477"/>
      <c r="D426" s="1477"/>
      <c r="H426" s="808"/>
      <c r="I426" s="808"/>
      <c r="J426" s="808"/>
      <c r="K426" s="808"/>
      <c r="L426" s="808"/>
      <c r="M426" s="808"/>
      <c r="N426" s="808"/>
      <c r="O426" s="808"/>
      <c r="P426" s="808"/>
      <c r="Q426" s="808"/>
      <c r="R426" s="808"/>
      <c r="S426" s="808"/>
    </row>
    <row r="427">
      <c r="A427" s="958"/>
      <c r="B427" s="1799"/>
      <c r="C427" s="1477"/>
      <c r="D427" s="1477"/>
      <c r="H427" s="808"/>
      <c r="I427" s="808"/>
      <c r="J427" s="808"/>
      <c r="K427" s="808"/>
      <c r="L427" s="808"/>
      <c r="M427" s="808"/>
      <c r="N427" s="808"/>
      <c r="O427" s="808"/>
      <c r="P427" s="808"/>
      <c r="Q427" s="808"/>
      <c r="R427" s="808"/>
      <c r="S427" s="808"/>
    </row>
    <row r="428">
      <c r="A428" s="958"/>
      <c r="B428" s="1799"/>
      <c r="C428" s="1477"/>
      <c r="D428" s="1477"/>
      <c r="H428" s="808"/>
      <c r="I428" s="808"/>
      <c r="J428" s="808"/>
      <c r="K428" s="808"/>
      <c r="L428" s="808"/>
      <c r="M428" s="808"/>
      <c r="N428" s="808"/>
      <c r="O428" s="808"/>
      <c r="P428" s="808"/>
      <c r="Q428" s="808"/>
      <c r="R428" s="808"/>
      <c r="S428" s="808"/>
    </row>
    <row r="429">
      <c r="A429" s="958"/>
      <c r="B429" s="1799"/>
      <c r="C429" s="1477"/>
      <c r="D429" s="1477"/>
      <c r="H429" s="808"/>
      <c r="I429" s="808"/>
      <c r="J429" s="808"/>
      <c r="K429" s="808"/>
      <c r="L429" s="808"/>
      <c r="M429" s="808"/>
      <c r="N429" s="808"/>
      <c r="O429" s="808"/>
      <c r="P429" s="808"/>
      <c r="Q429" s="808"/>
      <c r="R429" s="808"/>
      <c r="S429" s="808"/>
    </row>
    <row r="430">
      <c r="A430" s="958"/>
      <c r="B430" s="1799"/>
      <c r="C430" s="1477"/>
      <c r="D430" s="1477"/>
      <c r="H430" s="808"/>
      <c r="I430" s="808"/>
      <c r="J430" s="808"/>
      <c r="K430" s="808"/>
      <c r="L430" s="808"/>
      <c r="M430" s="808"/>
      <c r="N430" s="808"/>
      <c r="O430" s="808"/>
      <c r="P430" s="808"/>
      <c r="Q430" s="808"/>
      <c r="R430" s="808"/>
      <c r="S430" s="808"/>
    </row>
    <row r="431">
      <c r="A431" s="958"/>
      <c r="B431" s="1799"/>
      <c r="C431" s="1477"/>
      <c r="D431" s="1477"/>
      <c r="H431" s="808"/>
      <c r="I431" s="808"/>
      <c r="J431" s="808"/>
      <c r="K431" s="808"/>
      <c r="L431" s="808"/>
      <c r="M431" s="808"/>
      <c r="N431" s="808"/>
      <c r="O431" s="808"/>
      <c r="P431" s="808"/>
      <c r="Q431" s="808"/>
      <c r="R431" s="808"/>
      <c r="S431" s="808"/>
    </row>
    <row r="432">
      <c r="A432" s="958"/>
      <c r="B432" s="1799"/>
      <c r="C432" s="1477"/>
      <c r="D432" s="1477"/>
      <c r="H432" s="808"/>
      <c r="I432" s="808"/>
      <c r="J432" s="808"/>
      <c r="K432" s="808"/>
      <c r="L432" s="808"/>
      <c r="M432" s="808"/>
      <c r="N432" s="808"/>
      <c r="O432" s="808"/>
      <c r="P432" s="808"/>
      <c r="Q432" s="808"/>
      <c r="R432" s="808"/>
      <c r="S432" s="808"/>
    </row>
    <row r="433">
      <c r="A433" s="958"/>
      <c r="B433" s="1799"/>
      <c r="C433" s="1477"/>
      <c r="D433" s="1477"/>
      <c r="H433" s="808"/>
      <c r="I433" s="808"/>
      <c r="J433" s="808"/>
      <c r="K433" s="808"/>
      <c r="L433" s="808"/>
      <c r="M433" s="808"/>
      <c r="N433" s="808"/>
      <c r="O433" s="808"/>
      <c r="P433" s="808"/>
      <c r="Q433" s="808"/>
      <c r="R433" s="808"/>
      <c r="S433" s="808"/>
    </row>
    <row r="434">
      <c r="A434" s="958"/>
      <c r="B434" s="1799"/>
      <c r="C434" s="1477"/>
      <c r="D434" s="1477"/>
      <c r="H434" s="808"/>
      <c r="I434" s="808"/>
      <c r="J434" s="808"/>
      <c r="K434" s="808"/>
      <c r="L434" s="808"/>
      <c r="M434" s="808"/>
      <c r="N434" s="808"/>
      <c r="O434" s="808"/>
      <c r="P434" s="808"/>
      <c r="Q434" s="808"/>
      <c r="R434" s="808"/>
      <c r="S434" s="808"/>
    </row>
    <row r="435">
      <c r="A435" s="958"/>
      <c r="B435" s="1799"/>
      <c r="C435" s="1477"/>
      <c r="D435" s="1477"/>
      <c r="H435" s="808"/>
      <c r="I435" s="808"/>
      <c r="J435" s="808"/>
      <c r="K435" s="808"/>
      <c r="L435" s="808"/>
      <c r="M435" s="808"/>
      <c r="N435" s="808"/>
      <c r="O435" s="808"/>
      <c r="P435" s="808"/>
      <c r="Q435" s="808"/>
      <c r="R435" s="808"/>
      <c r="S435" s="808"/>
    </row>
    <row r="436">
      <c r="A436" s="958"/>
      <c r="B436" s="1799"/>
      <c r="C436" s="1477"/>
      <c r="D436" s="1477"/>
      <c r="H436" s="808"/>
      <c r="I436" s="808"/>
      <c r="J436" s="808"/>
      <c r="K436" s="808"/>
      <c r="L436" s="808"/>
      <c r="M436" s="808"/>
      <c r="N436" s="808"/>
      <c r="O436" s="808"/>
      <c r="P436" s="808"/>
      <c r="Q436" s="808"/>
      <c r="R436" s="808"/>
      <c r="S436" s="808"/>
    </row>
    <row r="437">
      <c r="A437" s="958"/>
      <c r="B437" s="1799"/>
      <c r="C437" s="1477"/>
      <c r="D437" s="1477"/>
      <c r="H437" s="808"/>
      <c r="I437" s="808"/>
      <c r="J437" s="808"/>
      <c r="K437" s="808"/>
      <c r="L437" s="808"/>
      <c r="M437" s="808"/>
      <c r="N437" s="808"/>
      <c r="O437" s="808"/>
      <c r="P437" s="808"/>
      <c r="Q437" s="808"/>
      <c r="R437" s="808"/>
      <c r="S437" s="808"/>
    </row>
    <row r="438">
      <c r="A438" s="958"/>
      <c r="B438" s="1799"/>
      <c r="C438" s="1477"/>
      <c r="D438" s="1477"/>
      <c r="H438" s="808"/>
      <c r="I438" s="808"/>
      <c r="J438" s="808"/>
      <c r="K438" s="808"/>
      <c r="L438" s="808"/>
      <c r="M438" s="808"/>
      <c r="N438" s="808"/>
      <c r="O438" s="808"/>
      <c r="P438" s="808"/>
      <c r="Q438" s="808"/>
      <c r="R438" s="808"/>
      <c r="S438" s="808"/>
    </row>
    <row r="439">
      <c r="A439" s="958"/>
      <c r="B439" s="1799"/>
      <c r="C439" s="1477"/>
      <c r="D439" s="1477"/>
      <c r="H439" s="808"/>
      <c r="I439" s="808"/>
      <c r="J439" s="808"/>
      <c r="K439" s="808"/>
      <c r="L439" s="808"/>
      <c r="M439" s="808"/>
      <c r="N439" s="808"/>
      <c r="O439" s="808"/>
      <c r="P439" s="808"/>
      <c r="Q439" s="808"/>
      <c r="R439" s="808"/>
      <c r="S439" s="808"/>
    </row>
    <row r="440">
      <c r="A440" s="958"/>
      <c r="B440" s="1799"/>
      <c r="C440" s="1477"/>
      <c r="D440" s="1477"/>
      <c r="H440" s="808"/>
      <c r="I440" s="808"/>
      <c r="J440" s="808"/>
      <c r="K440" s="808"/>
      <c r="L440" s="808"/>
      <c r="M440" s="808"/>
      <c r="N440" s="808"/>
      <c r="O440" s="808"/>
      <c r="P440" s="808"/>
      <c r="Q440" s="808"/>
      <c r="R440" s="808"/>
      <c r="S440" s="808"/>
    </row>
    <row r="441">
      <c r="A441" s="958"/>
      <c r="B441" s="1799"/>
      <c r="C441" s="1477"/>
      <c r="D441" s="1477"/>
      <c r="H441" s="808"/>
      <c r="I441" s="808"/>
      <c r="J441" s="808"/>
      <c r="K441" s="808"/>
      <c r="L441" s="808"/>
      <c r="M441" s="808"/>
      <c r="N441" s="808"/>
      <c r="O441" s="808"/>
      <c r="P441" s="808"/>
      <c r="Q441" s="808"/>
      <c r="R441" s="808"/>
      <c r="S441" s="808"/>
    </row>
    <row r="442">
      <c r="A442" s="958"/>
      <c r="B442" s="1799"/>
      <c r="C442" s="1477"/>
      <c r="D442" s="1477"/>
      <c r="H442" s="808"/>
      <c r="I442" s="808"/>
      <c r="J442" s="808"/>
      <c r="K442" s="808"/>
      <c r="L442" s="808"/>
      <c r="M442" s="808"/>
      <c r="N442" s="808"/>
      <c r="O442" s="808"/>
      <c r="P442" s="808"/>
      <c r="Q442" s="808"/>
      <c r="R442" s="808"/>
      <c r="S442" s="808"/>
    </row>
    <row r="443">
      <c r="A443" s="958"/>
      <c r="B443" s="1799"/>
      <c r="C443" s="1477"/>
      <c r="D443" s="1477"/>
      <c r="H443" s="808"/>
      <c r="I443" s="808"/>
      <c r="J443" s="808"/>
      <c r="K443" s="808"/>
      <c r="L443" s="808"/>
      <c r="M443" s="808"/>
      <c r="N443" s="808"/>
      <c r="O443" s="808"/>
      <c r="P443" s="808"/>
      <c r="Q443" s="808"/>
      <c r="R443" s="808"/>
      <c r="S443" s="808"/>
    </row>
    <row r="444">
      <c r="A444" s="958"/>
      <c r="B444" s="1799"/>
      <c r="C444" s="1477"/>
      <c r="D444" s="1477"/>
      <c r="H444" s="808"/>
      <c r="I444" s="808"/>
      <c r="J444" s="808"/>
      <c r="K444" s="808"/>
      <c r="L444" s="808"/>
      <c r="M444" s="808"/>
      <c r="N444" s="808"/>
      <c r="O444" s="808"/>
      <c r="P444" s="808"/>
      <c r="Q444" s="808"/>
      <c r="R444" s="808"/>
      <c r="S444" s="808"/>
    </row>
    <row r="445">
      <c r="A445" s="958"/>
      <c r="B445" s="1799"/>
      <c r="C445" s="1477"/>
      <c r="D445" s="1477"/>
      <c r="H445" s="808"/>
      <c r="I445" s="808"/>
      <c r="J445" s="808"/>
      <c r="K445" s="808"/>
      <c r="L445" s="808"/>
      <c r="M445" s="808"/>
      <c r="N445" s="808"/>
      <c r="O445" s="808"/>
      <c r="P445" s="808"/>
      <c r="Q445" s="808"/>
      <c r="R445" s="808"/>
      <c r="S445" s="808"/>
    </row>
    <row r="446">
      <c r="A446" s="958"/>
      <c r="B446" s="1799"/>
      <c r="C446" s="1477"/>
      <c r="D446" s="1477"/>
      <c r="H446" s="808"/>
      <c r="I446" s="808"/>
      <c r="J446" s="808"/>
      <c r="K446" s="808"/>
      <c r="L446" s="808"/>
      <c r="M446" s="808"/>
      <c r="N446" s="808"/>
      <c r="O446" s="808"/>
      <c r="P446" s="808"/>
      <c r="Q446" s="808"/>
      <c r="R446" s="808"/>
      <c r="S446" s="808"/>
    </row>
    <row r="447">
      <c r="A447" s="958"/>
      <c r="B447" s="1799"/>
      <c r="C447" s="1477"/>
      <c r="D447" s="1477"/>
      <c r="H447" s="808"/>
      <c r="I447" s="808"/>
      <c r="J447" s="808"/>
      <c r="K447" s="808"/>
      <c r="L447" s="808"/>
      <c r="M447" s="808"/>
      <c r="N447" s="808"/>
      <c r="O447" s="808"/>
      <c r="P447" s="808"/>
      <c r="Q447" s="808"/>
      <c r="R447" s="808"/>
      <c r="S447" s="808"/>
    </row>
    <row r="448">
      <c r="A448" s="958"/>
      <c r="B448" s="1799"/>
      <c r="C448" s="1477"/>
      <c r="D448" s="1477"/>
      <c r="H448" s="808"/>
      <c r="I448" s="808"/>
      <c r="J448" s="808"/>
      <c r="K448" s="808"/>
      <c r="L448" s="808"/>
      <c r="M448" s="808"/>
      <c r="N448" s="808"/>
      <c r="O448" s="808"/>
      <c r="P448" s="808"/>
      <c r="Q448" s="808"/>
      <c r="R448" s="808"/>
      <c r="S448" s="808"/>
    </row>
    <row r="449">
      <c r="A449" s="958"/>
      <c r="B449" s="1799"/>
      <c r="C449" s="1477"/>
      <c r="D449" s="1477"/>
      <c r="H449" s="808"/>
      <c r="I449" s="808"/>
      <c r="J449" s="808"/>
      <c r="K449" s="808"/>
      <c r="L449" s="808"/>
      <c r="M449" s="808"/>
      <c r="N449" s="808"/>
      <c r="O449" s="808"/>
      <c r="P449" s="808"/>
      <c r="Q449" s="808"/>
      <c r="R449" s="808"/>
      <c r="S449" s="808"/>
    </row>
    <row r="450">
      <c r="A450" s="958"/>
      <c r="B450" s="1799"/>
      <c r="C450" s="1477"/>
      <c r="D450" s="1477"/>
      <c r="H450" s="808"/>
      <c r="I450" s="808"/>
      <c r="J450" s="808"/>
      <c r="K450" s="808"/>
      <c r="L450" s="808"/>
      <c r="M450" s="808"/>
      <c r="N450" s="808"/>
      <c r="O450" s="808"/>
      <c r="P450" s="808"/>
      <c r="Q450" s="808"/>
      <c r="R450" s="808"/>
      <c r="S450" s="808"/>
    </row>
    <row r="451">
      <c r="A451" s="958"/>
      <c r="B451" s="1799"/>
      <c r="C451" s="1477"/>
      <c r="D451" s="1477"/>
      <c r="H451" s="808"/>
      <c r="I451" s="808"/>
      <c r="J451" s="808"/>
      <c r="K451" s="808"/>
      <c r="L451" s="808"/>
      <c r="M451" s="808"/>
      <c r="N451" s="808"/>
      <c r="O451" s="808"/>
      <c r="P451" s="808"/>
      <c r="Q451" s="808"/>
      <c r="R451" s="808"/>
      <c r="S451" s="808"/>
    </row>
    <row r="452">
      <c r="A452" s="958"/>
      <c r="B452" s="1799"/>
      <c r="C452" s="1477"/>
      <c r="D452" s="1477"/>
      <c r="H452" s="808"/>
      <c r="I452" s="808"/>
      <c r="J452" s="808"/>
      <c r="K452" s="808"/>
      <c r="L452" s="808"/>
      <c r="M452" s="808"/>
      <c r="N452" s="808"/>
      <c r="O452" s="808"/>
      <c r="P452" s="808"/>
      <c r="Q452" s="808"/>
      <c r="R452" s="808"/>
      <c r="S452" s="808"/>
    </row>
    <row r="453">
      <c r="A453" s="958"/>
      <c r="B453" s="1799"/>
      <c r="C453" s="1477"/>
      <c r="D453" s="1477"/>
      <c r="H453" s="808"/>
      <c r="I453" s="808"/>
      <c r="J453" s="808"/>
      <c r="K453" s="808"/>
      <c r="L453" s="808"/>
      <c r="M453" s="808"/>
      <c r="N453" s="808"/>
      <c r="O453" s="808"/>
      <c r="P453" s="808"/>
      <c r="Q453" s="808"/>
      <c r="R453" s="808"/>
      <c r="S453" s="808"/>
    </row>
    <row r="454">
      <c r="A454" s="958"/>
      <c r="B454" s="1799"/>
      <c r="C454" s="1477"/>
      <c r="D454" s="1477"/>
      <c r="H454" s="808"/>
      <c r="I454" s="808"/>
      <c r="J454" s="808"/>
      <c r="K454" s="808"/>
      <c r="L454" s="808"/>
      <c r="M454" s="808"/>
      <c r="N454" s="808"/>
      <c r="O454" s="808"/>
      <c r="P454" s="808"/>
      <c r="Q454" s="808"/>
      <c r="R454" s="808"/>
      <c r="S454" s="808"/>
    </row>
    <row r="455">
      <c r="A455" s="958"/>
      <c r="B455" s="1799"/>
      <c r="C455" s="1477"/>
      <c r="D455" s="1477"/>
      <c r="H455" s="808"/>
      <c r="I455" s="808"/>
      <c r="J455" s="808"/>
      <c r="K455" s="808"/>
      <c r="L455" s="808"/>
      <c r="M455" s="808"/>
      <c r="N455" s="808"/>
      <c r="O455" s="808"/>
      <c r="P455" s="808"/>
      <c r="Q455" s="808"/>
      <c r="R455" s="808"/>
      <c r="S455" s="808"/>
    </row>
    <row r="456">
      <c r="A456" s="958"/>
      <c r="B456" s="1799"/>
      <c r="C456" s="1477"/>
      <c r="D456" s="1477"/>
      <c r="H456" s="808"/>
      <c r="I456" s="808"/>
      <c r="J456" s="808"/>
      <c r="K456" s="808"/>
      <c r="L456" s="808"/>
      <c r="M456" s="808"/>
      <c r="N456" s="808"/>
      <c r="O456" s="808"/>
      <c r="P456" s="808"/>
      <c r="Q456" s="808"/>
      <c r="R456" s="808"/>
      <c r="S456" s="808"/>
    </row>
    <row r="457">
      <c r="A457" s="958"/>
      <c r="B457" s="1799"/>
      <c r="C457" s="1477"/>
      <c r="D457" s="1477"/>
      <c r="H457" s="808"/>
      <c r="I457" s="808"/>
      <c r="J457" s="808"/>
      <c r="K457" s="808"/>
      <c r="L457" s="808"/>
      <c r="M457" s="808"/>
      <c r="N457" s="808"/>
      <c r="O457" s="808"/>
      <c r="P457" s="808"/>
      <c r="Q457" s="808"/>
      <c r="R457" s="808"/>
      <c r="S457" s="808"/>
    </row>
    <row r="458">
      <c r="A458" s="958"/>
      <c r="B458" s="1799"/>
      <c r="C458" s="1477"/>
      <c r="D458" s="1477"/>
      <c r="H458" s="808"/>
      <c r="I458" s="808"/>
      <c r="J458" s="808"/>
      <c r="K458" s="808"/>
      <c r="L458" s="808"/>
      <c r="M458" s="808"/>
      <c r="N458" s="808"/>
      <c r="O458" s="808"/>
      <c r="P458" s="808"/>
      <c r="Q458" s="808"/>
      <c r="R458" s="808"/>
      <c r="S458" s="808"/>
    </row>
    <row r="459">
      <c r="A459" s="958"/>
      <c r="B459" s="1799"/>
      <c r="C459" s="1477"/>
      <c r="D459" s="1477"/>
      <c r="H459" s="808"/>
      <c r="I459" s="808"/>
      <c r="J459" s="808"/>
      <c r="K459" s="808"/>
      <c r="L459" s="808"/>
      <c r="M459" s="808"/>
      <c r="N459" s="808"/>
      <c r="O459" s="808"/>
      <c r="P459" s="808"/>
      <c r="Q459" s="808"/>
      <c r="R459" s="808"/>
      <c r="S459" s="808"/>
    </row>
    <row r="460">
      <c r="A460" s="958"/>
      <c r="B460" s="1799"/>
      <c r="C460" s="1477"/>
      <c r="D460" s="1477"/>
      <c r="H460" s="808"/>
      <c r="I460" s="808"/>
      <c r="J460" s="808"/>
      <c r="K460" s="808"/>
      <c r="L460" s="808"/>
      <c r="M460" s="808"/>
      <c r="N460" s="808"/>
      <c r="O460" s="808"/>
      <c r="P460" s="808"/>
      <c r="Q460" s="808"/>
      <c r="R460" s="808"/>
      <c r="S460" s="808"/>
    </row>
    <row r="461">
      <c r="A461" s="958"/>
      <c r="B461" s="1799"/>
      <c r="C461" s="1477"/>
      <c r="D461" s="1477"/>
      <c r="H461" s="808"/>
      <c r="I461" s="808"/>
      <c r="J461" s="808"/>
      <c r="K461" s="808"/>
      <c r="L461" s="808"/>
      <c r="M461" s="808"/>
      <c r="N461" s="808"/>
      <c r="O461" s="808"/>
      <c r="P461" s="808"/>
      <c r="Q461" s="808"/>
      <c r="R461" s="808"/>
      <c r="S461" s="808"/>
    </row>
    <row r="462">
      <c r="A462" s="958"/>
      <c r="B462" s="1799"/>
      <c r="C462" s="1477"/>
      <c r="D462" s="1477"/>
      <c r="H462" s="808"/>
      <c r="I462" s="808"/>
      <c r="J462" s="808"/>
      <c r="K462" s="808"/>
      <c r="L462" s="808"/>
      <c r="M462" s="808"/>
      <c r="N462" s="808"/>
      <c r="O462" s="808"/>
      <c r="P462" s="808"/>
      <c r="Q462" s="808"/>
      <c r="R462" s="808"/>
      <c r="S462" s="808"/>
    </row>
    <row r="463">
      <c r="A463" s="958"/>
      <c r="B463" s="1799"/>
      <c r="C463" s="1477"/>
      <c r="D463" s="1477"/>
      <c r="H463" s="808"/>
      <c r="I463" s="808"/>
      <c r="J463" s="808"/>
      <c r="K463" s="808"/>
      <c r="L463" s="808"/>
      <c r="M463" s="808"/>
      <c r="N463" s="808"/>
      <c r="O463" s="808"/>
      <c r="P463" s="808"/>
      <c r="Q463" s="808"/>
      <c r="R463" s="808"/>
      <c r="S463" s="808"/>
    </row>
    <row r="464">
      <c r="A464" s="958"/>
      <c r="B464" s="1799"/>
      <c r="C464" s="1477"/>
      <c r="D464" s="1477"/>
      <c r="H464" s="808"/>
      <c r="I464" s="808"/>
      <c r="J464" s="808"/>
      <c r="K464" s="808"/>
      <c r="L464" s="808"/>
      <c r="M464" s="808"/>
      <c r="N464" s="808"/>
      <c r="O464" s="808"/>
      <c r="P464" s="808"/>
      <c r="Q464" s="808"/>
      <c r="R464" s="808"/>
      <c r="S464" s="808"/>
    </row>
    <row r="465">
      <c r="A465" s="958"/>
      <c r="B465" s="1799"/>
      <c r="C465" s="1477"/>
      <c r="D465" s="1477"/>
      <c r="H465" s="808"/>
      <c r="I465" s="808"/>
      <c r="J465" s="808"/>
      <c r="K465" s="808"/>
      <c r="L465" s="808"/>
      <c r="M465" s="808"/>
      <c r="N465" s="808"/>
      <c r="O465" s="808"/>
      <c r="P465" s="808"/>
      <c r="Q465" s="808"/>
      <c r="R465" s="808"/>
      <c r="S465" s="808"/>
    </row>
    <row r="466">
      <c r="A466" s="958"/>
      <c r="B466" s="1799"/>
      <c r="C466" s="1477"/>
      <c r="D466" s="1477"/>
      <c r="H466" s="808"/>
      <c r="I466" s="808"/>
      <c r="J466" s="808"/>
      <c r="K466" s="808"/>
      <c r="L466" s="808"/>
      <c r="M466" s="808"/>
      <c r="N466" s="808"/>
      <c r="O466" s="808"/>
      <c r="P466" s="808"/>
      <c r="Q466" s="808"/>
      <c r="R466" s="808"/>
      <c r="S466" s="808"/>
    </row>
    <row r="467">
      <c r="A467" s="958"/>
      <c r="B467" s="1799"/>
      <c r="C467" s="1477"/>
      <c r="D467" s="1477"/>
      <c r="H467" s="808"/>
      <c r="I467" s="808"/>
      <c r="J467" s="808"/>
      <c r="K467" s="808"/>
      <c r="L467" s="808"/>
      <c r="M467" s="808"/>
      <c r="N467" s="808"/>
      <c r="O467" s="808"/>
      <c r="P467" s="808"/>
      <c r="Q467" s="808"/>
      <c r="R467" s="808"/>
      <c r="S467" s="808"/>
    </row>
    <row r="468">
      <c r="A468" s="958"/>
      <c r="B468" s="1799"/>
      <c r="C468" s="1477"/>
      <c r="D468" s="1477"/>
      <c r="H468" s="808"/>
      <c r="I468" s="808"/>
      <c r="J468" s="808"/>
      <c r="K468" s="808"/>
      <c r="L468" s="808"/>
      <c r="M468" s="808"/>
      <c r="N468" s="808"/>
      <c r="O468" s="808"/>
      <c r="P468" s="808"/>
      <c r="Q468" s="808"/>
      <c r="R468" s="808"/>
      <c r="S468" s="808"/>
    </row>
    <row r="469">
      <c r="A469" s="958"/>
      <c r="B469" s="1799"/>
      <c r="C469" s="1477"/>
      <c r="D469" s="1477"/>
      <c r="H469" s="808"/>
      <c r="I469" s="808"/>
      <c r="J469" s="808"/>
      <c r="K469" s="808"/>
      <c r="L469" s="808"/>
      <c r="M469" s="808"/>
      <c r="N469" s="808"/>
      <c r="O469" s="808"/>
      <c r="P469" s="808"/>
      <c r="Q469" s="808"/>
      <c r="R469" s="808"/>
      <c r="S469" s="808"/>
    </row>
    <row r="470">
      <c r="A470" s="958"/>
      <c r="B470" s="1799"/>
      <c r="C470" s="1477"/>
      <c r="D470" s="1477"/>
      <c r="H470" s="808"/>
      <c r="I470" s="808"/>
      <c r="J470" s="808"/>
      <c r="K470" s="808"/>
      <c r="L470" s="808"/>
      <c r="M470" s="808"/>
      <c r="N470" s="808"/>
      <c r="O470" s="808"/>
      <c r="P470" s="808"/>
      <c r="Q470" s="808"/>
      <c r="R470" s="808"/>
      <c r="S470" s="808"/>
    </row>
    <row r="471">
      <c r="A471" s="958"/>
      <c r="B471" s="1799"/>
      <c r="C471" s="1477"/>
      <c r="D471" s="1477"/>
      <c r="H471" s="808"/>
      <c r="I471" s="808"/>
      <c r="J471" s="808"/>
      <c r="K471" s="808"/>
      <c r="L471" s="808"/>
      <c r="M471" s="808"/>
      <c r="N471" s="808"/>
      <c r="O471" s="808"/>
      <c r="P471" s="808"/>
      <c r="Q471" s="808"/>
      <c r="R471" s="808"/>
      <c r="S471" s="808"/>
    </row>
    <row r="472">
      <c r="A472" s="958"/>
      <c r="B472" s="1799"/>
      <c r="C472" s="1477"/>
      <c r="D472" s="1477"/>
      <c r="H472" s="808"/>
      <c r="I472" s="808"/>
      <c r="J472" s="808"/>
      <c r="K472" s="808"/>
      <c r="L472" s="808"/>
      <c r="M472" s="808"/>
      <c r="N472" s="808"/>
      <c r="O472" s="808"/>
      <c r="P472" s="808"/>
      <c r="Q472" s="808"/>
      <c r="R472" s="808"/>
      <c r="S472" s="808"/>
    </row>
    <row r="473">
      <c r="A473" s="958"/>
      <c r="B473" s="1799"/>
      <c r="C473" s="1477"/>
      <c r="D473" s="1477"/>
      <c r="H473" s="808"/>
      <c r="I473" s="808"/>
      <c r="J473" s="808"/>
      <c r="K473" s="808"/>
      <c r="L473" s="808"/>
      <c r="M473" s="808"/>
      <c r="N473" s="808"/>
      <c r="O473" s="808"/>
      <c r="P473" s="808"/>
      <c r="Q473" s="808"/>
      <c r="R473" s="808"/>
      <c r="S473" s="808"/>
    </row>
    <row r="474">
      <c r="A474" s="958"/>
      <c r="B474" s="1799"/>
      <c r="C474" s="1477"/>
      <c r="D474" s="1477"/>
      <c r="H474" s="808"/>
      <c r="I474" s="808"/>
      <c r="J474" s="808"/>
      <c r="K474" s="808"/>
      <c r="L474" s="808"/>
      <c r="M474" s="808"/>
      <c r="N474" s="808"/>
      <c r="O474" s="808"/>
      <c r="P474" s="808"/>
      <c r="Q474" s="808"/>
      <c r="R474" s="808"/>
      <c r="S474" s="808"/>
    </row>
    <row r="475">
      <c r="A475" s="958"/>
      <c r="B475" s="1799"/>
      <c r="C475" s="1477"/>
      <c r="D475" s="1477"/>
      <c r="H475" s="808"/>
      <c r="I475" s="808"/>
      <c r="J475" s="808"/>
      <c r="K475" s="808"/>
      <c r="L475" s="808"/>
      <c r="M475" s="808"/>
      <c r="N475" s="808"/>
      <c r="O475" s="808"/>
      <c r="P475" s="808"/>
      <c r="Q475" s="808"/>
      <c r="R475" s="808"/>
      <c r="S475" s="808"/>
    </row>
    <row r="476">
      <c r="A476" s="958"/>
      <c r="B476" s="1799"/>
      <c r="C476" s="1477"/>
      <c r="D476" s="1477"/>
      <c r="H476" s="808"/>
      <c r="I476" s="808"/>
      <c r="J476" s="808"/>
      <c r="K476" s="808"/>
      <c r="L476" s="808"/>
      <c r="M476" s="808"/>
      <c r="N476" s="808"/>
      <c r="O476" s="808"/>
      <c r="P476" s="808"/>
      <c r="Q476" s="808"/>
      <c r="R476" s="808"/>
      <c r="S476" s="808"/>
    </row>
    <row r="477">
      <c r="A477" s="958"/>
      <c r="B477" s="1799"/>
      <c r="C477" s="1477"/>
      <c r="D477" s="1477"/>
      <c r="H477" s="808"/>
      <c r="I477" s="808"/>
      <c r="J477" s="808"/>
      <c r="K477" s="808"/>
      <c r="L477" s="808"/>
      <c r="M477" s="808"/>
      <c r="N477" s="808"/>
      <c r="O477" s="808"/>
      <c r="P477" s="808"/>
      <c r="Q477" s="808"/>
      <c r="R477" s="808"/>
      <c r="S477" s="808"/>
    </row>
    <row r="478">
      <c r="A478" s="958"/>
      <c r="B478" s="1799"/>
      <c r="C478" s="1477"/>
      <c r="D478" s="1477"/>
      <c r="H478" s="808"/>
      <c r="I478" s="808"/>
      <c r="J478" s="808"/>
      <c r="K478" s="808"/>
      <c r="L478" s="808"/>
      <c r="M478" s="808"/>
      <c r="N478" s="808"/>
      <c r="O478" s="808"/>
      <c r="P478" s="808"/>
      <c r="Q478" s="808"/>
      <c r="R478" s="808"/>
      <c r="S478" s="808"/>
    </row>
    <row r="479">
      <c r="A479" s="958"/>
      <c r="B479" s="1799"/>
      <c r="C479" s="1477"/>
      <c r="D479" s="1477"/>
      <c r="H479" s="808"/>
      <c r="I479" s="808"/>
      <c r="J479" s="808"/>
      <c r="K479" s="808"/>
      <c r="L479" s="808"/>
      <c r="M479" s="808"/>
      <c r="N479" s="808"/>
      <c r="O479" s="808"/>
      <c r="P479" s="808"/>
      <c r="Q479" s="808"/>
      <c r="R479" s="808"/>
      <c r="S479" s="808"/>
    </row>
    <row r="480">
      <c r="A480" s="958"/>
      <c r="B480" s="1799"/>
      <c r="C480" s="1477"/>
      <c r="D480" s="1477"/>
      <c r="H480" s="808"/>
      <c r="I480" s="808"/>
      <c r="J480" s="808"/>
      <c r="K480" s="808"/>
      <c r="L480" s="808"/>
      <c r="M480" s="808"/>
      <c r="N480" s="808"/>
      <c r="O480" s="808"/>
      <c r="P480" s="808"/>
      <c r="Q480" s="808"/>
      <c r="R480" s="808"/>
      <c r="S480" s="808"/>
    </row>
    <row r="481">
      <c r="A481" s="958"/>
      <c r="B481" s="1799"/>
      <c r="C481" s="1477"/>
      <c r="D481" s="1477"/>
      <c r="H481" s="808"/>
      <c r="I481" s="808"/>
      <c r="J481" s="808"/>
      <c r="K481" s="808"/>
      <c r="L481" s="808"/>
      <c r="M481" s="808"/>
      <c r="N481" s="808"/>
      <c r="O481" s="808"/>
      <c r="P481" s="808"/>
      <c r="Q481" s="808"/>
      <c r="R481" s="808"/>
      <c r="S481" s="808"/>
    </row>
    <row r="482">
      <c r="A482" s="958"/>
      <c r="B482" s="1799"/>
      <c r="C482" s="1477"/>
      <c r="D482" s="1477"/>
      <c r="H482" s="808"/>
      <c r="I482" s="808"/>
      <c r="J482" s="808"/>
      <c r="K482" s="808"/>
      <c r="L482" s="808"/>
      <c r="M482" s="808"/>
      <c r="N482" s="808"/>
      <c r="O482" s="808"/>
      <c r="P482" s="808"/>
      <c r="Q482" s="808"/>
      <c r="R482" s="808"/>
      <c r="S482" s="808"/>
    </row>
    <row r="483">
      <c r="A483" s="958"/>
      <c r="B483" s="1799"/>
      <c r="C483" s="1477"/>
      <c r="D483" s="1477"/>
      <c r="H483" s="808"/>
      <c r="I483" s="808"/>
      <c r="J483" s="808"/>
      <c r="K483" s="808"/>
      <c r="L483" s="808"/>
      <c r="M483" s="808"/>
      <c r="N483" s="808"/>
      <c r="O483" s="808"/>
      <c r="P483" s="808"/>
      <c r="Q483" s="808"/>
      <c r="R483" s="808"/>
      <c r="S483" s="808"/>
    </row>
    <row r="484">
      <c r="A484" s="958"/>
      <c r="B484" s="1799"/>
      <c r="C484" s="1477"/>
      <c r="D484" s="1477"/>
      <c r="H484" s="808"/>
      <c r="I484" s="808"/>
      <c r="J484" s="808"/>
      <c r="K484" s="808"/>
      <c r="L484" s="808"/>
      <c r="M484" s="808"/>
      <c r="N484" s="808"/>
      <c r="O484" s="808"/>
      <c r="P484" s="808"/>
      <c r="Q484" s="808"/>
      <c r="R484" s="808"/>
      <c r="S484" s="808"/>
    </row>
    <row r="485">
      <c r="A485" s="958"/>
      <c r="B485" s="1799"/>
      <c r="C485" s="1477"/>
      <c r="D485" s="1477"/>
      <c r="H485" s="808"/>
      <c r="I485" s="808"/>
      <c r="J485" s="808"/>
      <c r="K485" s="808"/>
      <c r="L485" s="808"/>
      <c r="M485" s="808"/>
      <c r="N485" s="808"/>
      <c r="O485" s="808"/>
      <c r="P485" s="808"/>
      <c r="Q485" s="808"/>
      <c r="R485" s="808"/>
      <c r="S485" s="808"/>
    </row>
    <row r="486">
      <c r="A486" s="958"/>
      <c r="B486" s="1799"/>
      <c r="C486" s="1477"/>
      <c r="D486" s="1477"/>
      <c r="H486" s="808"/>
      <c r="I486" s="808"/>
      <c r="J486" s="808"/>
      <c r="K486" s="808"/>
      <c r="L486" s="808"/>
      <c r="M486" s="808"/>
      <c r="N486" s="808"/>
      <c r="O486" s="808"/>
      <c r="P486" s="808"/>
      <c r="Q486" s="808"/>
      <c r="R486" s="808"/>
      <c r="S486" s="808"/>
    </row>
    <row r="487">
      <c r="A487" s="958"/>
      <c r="B487" s="1799"/>
      <c r="C487" s="1477"/>
      <c r="D487" s="1477"/>
      <c r="H487" s="808"/>
      <c r="I487" s="808"/>
      <c r="J487" s="808"/>
      <c r="K487" s="808"/>
      <c r="L487" s="808"/>
      <c r="M487" s="808"/>
      <c r="N487" s="808"/>
      <c r="O487" s="808"/>
      <c r="P487" s="808"/>
      <c r="Q487" s="808"/>
      <c r="R487" s="808"/>
      <c r="S487" s="808"/>
    </row>
    <row r="488">
      <c r="A488" s="958"/>
      <c r="B488" s="1799"/>
      <c r="C488" s="1477"/>
      <c r="D488" s="1477"/>
      <c r="H488" s="808"/>
      <c r="I488" s="808"/>
      <c r="J488" s="808"/>
      <c r="K488" s="808"/>
      <c r="L488" s="808"/>
      <c r="M488" s="808"/>
      <c r="N488" s="808"/>
      <c r="O488" s="808"/>
      <c r="P488" s="808"/>
      <c r="Q488" s="808"/>
      <c r="R488" s="808"/>
      <c r="S488" s="808"/>
    </row>
    <row r="489">
      <c r="A489" s="958"/>
      <c r="B489" s="1799"/>
      <c r="C489" s="1477"/>
      <c r="D489" s="1477"/>
      <c r="H489" s="808"/>
      <c r="I489" s="808"/>
      <c r="J489" s="808"/>
      <c r="K489" s="808"/>
      <c r="L489" s="808"/>
      <c r="M489" s="808"/>
      <c r="N489" s="808"/>
      <c r="O489" s="808"/>
      <c r="P489" s="808"/>
      <c r="Q489" s="808"/>
      <c r="R489" s="808"/>
      <c r="S489" s="808"/>
    </row>
    <row r="490">
      <c r="A490" s="958"/>
      <c r="B490" s="1799"/>
      <c r="C490" s="1477"/>
      <c r="D490" s="1477"/>
      <c r="H490" s="808"/>
      <c r="I490" s="808"/>
      <c r="J490" s="808"/>
      <c r="K490" s="808"/>
      <c r="L490" s="808"/>
      <c r="M490" s="808"/>
      <c r="N490" s="808"/>
      <c r="O490" s="808"/>
      <c r="P490" s="808"/>
      <c r="Q490" s="808"/>
      <c r="R490" s="808"/>
      <c r="S490" s="808"/>
    </row>
    <row r="491">
      <c r="A491" s="958"/>
      <c r="B491" s="1799"/>
      <c r="C491" s="1477"/>
      <c r="D491" s="1477"/>
      <c r="H491" s="808"/>
      <c r="I491" s="808"/>
      <c r="J491" s="808"/>
      <c r="K491" s="808"/>
      <c r="L491" s="808"/>
      <c r="M491" s="808"/>
      <c r="N491" s="808"/>
      <c r="O491" s="808"/>
      <c r="P491" s="808"/>
      <c r="Q491" s="808"/>
      <c r="R491" s="808"/>
      <c r="S491" s="808"/>
    </row>
    <row r="492">
      <c r="A492" s="958"/>
      <c r="B492" s="1799"/>
      <c r="C492" s="1477"/>
      <c r="D492" s="1477"/>
      <c r="H492" s="808"/>
      <c r="I492" s="808"/>
      <c r="J492" s="808"/>
      <c r="K492" s="808"/>
      <c r="L492" s="808"/>
      <c r="M492" s="808"/>
      <c r="N492" s="808"/>
      <c r="O492" s="808"/>
      <c r="P492" s="808"/>
      <c r="Q492" s="808"/>
      <c r="R492" s="808"/>
      <c r="S492" s="808"/>
    </row>
    <row r="493">
      <c r="A493" s="958"/>
      <c r="B493" s="1799"/>
      <c r="C493" s="1477"/>
      <c r="D493" s="1477"/>
      <c r="H493" s="808"/>
      <c r="I493" s="808"/>
      <c r="J493" s="808"/>
      <c r="K493" s="808"/>
      <c r="L493" s="808"/>
      <c r="M493" s="808"/>
      <c r="N493" s="808"/>
      <c r="O493" s="808"/>
      <c r="P493" s="808"/>
      <c r="Q493" s="808"/>
      <c r="R493" s="808"/>
      <c r="S493" s="808"/>
    </row>
    <row r="494">
      <c r="A494" s="958"/>
      <c r="B494" s="1799"/>
      <c r="C494" s="1477"/>
      <c r="D494" s="1477"/>
      <c r="H494" s="808"/>
      <c r="I494" s="808"/>
      <c r="J494" s="808"/>
      <c r="K494" s="808"/>
      <c r="L494" s="808"/>
      <c r="M494" s="808"/>
      <c r="N494" s="808"/>
      <c r="O494" s="808"/>
      <c r="P494" s="808"/>
      <c r="Q494" s="808"/>
      <c r="R494" s="808"/>
      <c r="S494" s="808"/>
    </row>
    <row r="495">
      <c r="A495" s="958"/>
      <c r="B495" s="1799"/>
      <c r="C495" s="1477"/>
      <c r="D495" s="1477"/>
      <c r="H495" s="808"/>
      <c r="I495" s="808"/>
      <c r="J495" s="808"/>
      <c r="K495" s="808"/>
      <c r="L495" s="808"/>
      <c r="M495" s="808"/>
      <c r="N495" s="808"/>
      <c r="O495" s="808"/>
      <c r="P495" s="808"/>
      <c r="Q495" s="808"/>
      <c r="R495" s="808"/>
      <c r="S495" s="808"/>
    </row>
    <row r="496">
      <c r="A496" s="958"/>
      <c r="B496" s="1799"/>
      <c r="C496" s="1477"/>
      <c r="D496" s="1477"/>
      <c r="H496" s="808"/>
      <c r="I496" s="808"/>
      <c r="J496" s="808"/>
      <c r="K496" s="808"/>
      <c r="L496" s="808"/>
      <c r="M496" s="808"/>
      <c r="N496" s="808"/>
      <c r="O496" s="808"/>
      <c r="P496" s="808"/>
      <c r="Q496" s="808"/>
      <c r="R496" s="808"/>
      <c r="S496" s="808"/>
    </row>
    <row r="497">
      <c r="A497" s="958"/>
      <c r="B497" s="1799"/>
      <c r="C497" s="1477"/>
      <c r="D497" s="1477"/>
      <c r="H497" s="808"/>
      <c r="I497" s="808"/>
      <c r="J497" s="808"/>
      <c r="K497" s="808"/>
      <c r="L497" s="808"/>
      <c r="M497" s="808"/>
      <c r="N497" s="808"/>
      <c r="O497" s="808"/>
      <c r="P497" s="808"/>
      <c r="Q497" s="808"/>
      <c r="R497" s="808"/>
      <c r="S497" s="808"/>
    </row>
    <row r="498">
      <c r="A498" s="958"/>
      <c r="B498" s="1799"/>
      <c r="C498" s="1477"/>
      <c r="D498" s="1477"/>
      <c r="H498" s="808"/>
      <c r="I498" s="808"/>
      <c r="J498" s="808"/>
      <c r="K498" s="808"/>
      <c r="L498" s="808"/>
      <c r="M498" s="808"/>
      <c r="N498" s="808"/>
      <c r="O498" s="808"/>
      <c r="P498" s="808"/>
      <c r="Q498" s="808"/>
      <c r="R498" s="808"/>
      <c r="S498" s="808"/>
    </row>
    <row r="499">
      <c r="A499" s="958"/>
      <c r="B499" s="1799"/>
      <c r="C499" s="1477"/>
      <c r="D499" s="1477"/>
      <c r="H499" s="808"/>
      <c r="I499" s="808"/>
      <c r="J499" s="808"/>
      <c r="K499" s="808"/>
      <c r="L499" s="808"/>
      <c r="M499" s="808"/>
      <c r="N499" s="808"/>
      <c r="O499" s="808"/>
      <c r="P499" s="808"/>
      <c r="Q499" s="808"/>
      <c r="R499" s="808"/>
      <c r="S499" s="808"/>
    </row>
    <row r="500">
      <c r="A500" s="958"/>
      <c r="B500" s="1799"/>
      <c r="C500" s="1477"/>
      <c r="D500" s="1477"/>
      <c r="H500" s="808"/>
      <c r="I500" s="808"/>
      <c r="J500" s="808"/>
      <c r="K500" s="808"/>
      <c r="L500" s="808"/>
      <c r="M500" s="808"/>
      <c r="N500" s="808"/>
      <c r="O500" s="808"/>
      <c r="P500" s="808"/>
      <c r="Q500" s="808"/>
      <c r="R500" s="808"/>
      <c r="S500" s="808"/>
    </row>
    <row r="501">
      <c r="A501" s="958"/>
      <c r="B501" s="1799"/>
      <c r="C501" s="1477"/>
      <c r="D501" s="1477"/>
      <c r="H501" s="808"/>
      <c r="I501" s="808"/>
      <c r="J501" s="808"/>
      <c r="K501" s="808"/>
      <c r="L501" s="808"/>
      <c r="M501" s="808"/>
      <c r="N501" s="808"/>
      <c r="O501" s="808"/>
      <c r="P501" s="808"/>
      <c r="Q501" s="808"/>
      <c r="R501" s="808"/>
      <c r="S501" s="808"/>
    </row>
    <row r="502">
      <c r="A502" s="958"/>
      <c r="B502" s="1799"/>
      <c r="C502" s="1477"/>
      <c r="D502" s="1477"/>
      <c r="H502" s="808"/>
      <c r="I502" s="808"/>
      <c r="J502" s="808"/>
      <c r="K502" s="808"/>
      <c r="L502" s="808"/>
      <c r="M502" s="808"/>
      <c r="N502" s="808"/>
      <c r="O502" s="808"/>
      <c r="P502" s="808"/>
      <c r="Q502" s="808"/>
      <c r="R502" s="808"/>
      <c r="S502" s="808"/>
    </row>
    <row r="503">
      <c r="A503" s="958"/>
      <c r="B503" s="1799"/>
      <c r="C503" s="1477"/>
      <c r="D503" s="1477"/>
      <c r="H503" s="808"/>
      <c r="I503" s="808"/>
      <c r="J503" s="808"/>
      <c r="K503" s="808"/>
      <c r="L503" s="808"/>
      <c r="M503" s="808"/>
      <c r="N503" s="808"/>
      <c r="O503" s="808"/>
      <c r="P503" s="808"/>
      <c r="Q503" s="808"/>
      <c r="R503" s="808"/>
      <c r="S503" s="808"/>
    </row>
    <row r="504">
      <c r="A504" s="958"/>
      <c r="B504" s="1799"/>
      <c r="C504" s="1477"/>
      <c r="D504" s="1477"/>
      <c r="H504" s="808"/>
      <c r="I504" s="808"/>
      <c r="J504" s="808"/>
      <c r="K504" s="808"/>
      <c r="L504" s="808"/>
      <c r="M504" s="808"/>
      <c r="N504" s="808"/>
      <c r="O504" s="808"/>
      <c r="P504" s="808"/>
      <c r="Q504" s="808"/>
      <c r="R504" s="808"/>
      <c r="S504" s="808"/>
    </row>
    <row r="505">
      <c r="A505" s="958"/>
      <c r="B505" s="1799"/>
      <c r="C505" s="1477"/>
      <c r="D505" s="1477"/>
      <c r="H505" s="808"/>
      <c r="I505" s="808"/>
      <c r="J505" s="808"/>
      <c r="K505" s="808"/>
      <c r="L505" s="808"/>
      <c r="M505" s="808"/>
      <c r="N505" s="808"/>
      <c r="O505" s="808"/>
      <c r="P505" s="808"/>
      <c r="Q505" s="808"/>
      <c r="R505" s="808"/>
      <c r="S505" s="808"/>
    </row>
    <row r="506">
      <c r="A506" s="958"/>
      <c r="B506" s="1799"/>
      <c r="C506" s="1477"/>
      <c r="D506" s="1477"/>
      <c r="H506" s="808"/>
      <c r="I506" s="808"/>
      <c r="J506" s="808"/>
      <c r="K506" s="808"/>
      <c r="L506" s="808"/>
      <c r="M506" s="808"/>
      <c r="N506" s="808"/>
      <c r="O506" s="808"/>
      <c r="P506" s="808"/>
      <c r="Q506" s="808"/>
      <c r="R506" s="808"/>
      <c r="S506" s="808"/>
    </row>
    <row r="507">
      <c r="A507" s="958"/>
      <c r="B507" s="1799"/>
      <c r="C507" s="1477"/>
      <c r="D507" s="1477"/>
      <c r="H507" s="808"/>
      <c r="I507" s="808"/>
      <c r="J507" s="808"/>
      <c r="K507" s="808"/>
      <c r="L507" s="808"/>
      <c r="M507" s="808"/>
      <c r="N507" s="808"/>
      <c r="O507" s="808"/>
      <c r="P507" s="808"/>
      <c r="Q507" s="808"/>
      <c r="R507" s="808"/>
      <c r="S507" s="808"/>
    </row>
    <row r="508">
      <c r="A508" s="958"/>
      <c r="B508" s="1799"/>
      <c r="C508" s="1477"/>
      <c r="D508" s="1477"/>
      <c r="H508" s="808"/>
      <c r="I508" s="808"/>
      <c r="J508" s="808"/>
      <c r="K508" s="808"/>
      <c r="L508" s="808"/>
      <c r="M508" s="808"/>
      <c r="N508" s="808"/>
      <c r="O508" s="808"/>
      <c r="P508" s="808"/>
      <c r="Q508" s="808"/>
      <c r="R508" s="808"/>
      <c r="S508" s="808"/>
    </row>
    <row r="509">
      <c r="A509" s="958"/>
      <c r="B509" s="1799"/>
      <c r="C509" s="1477"/>
      <c r="D509" s="1477"/>
      <c r="H509" s="808"/>
      <c r="I509" s="808"/>
      <c r="J509" s="808"/>
      <c r="K509" s="808"/>
      <c r="L509" s="808"/>
      <c r="M509" s="808"/>
      <c r="N509" s="808"/>
      <c r="O509" s="808"/>
      <c r="P509" s="808"/>
      <c r="Q509" s="808"/>
      <c r="R509" s="808"/>
      <c r="S509" s="808"/>
    </row>
    <row r="510">
      <c r="A510" s="958"/>
      <c r="B510" s="1799"/>
      <c r="C510" s="1477"/>
      <c r="D510" s="1477"/>
      <c r="H510" s="808"/>
      <c r="I510" s="808"/>
      <c r="J510" s="808"/>
      <c r="K510" s="808"/>
      <c r="L510" s="808"/>
      <c r="M510" s="808"/>
      <c r="N510" s="808"/>
      <c r="O510" s="808"/>
      <c r="P510" s="808"/>
      <c r="Q510" s="808"/>
      <c r="R510" s="808"/>
      <c r="S510" s="808"/>
    </row>
    <row r="511">
      <c r="A511" s="958"/>
      <c r="B511" s="1799"/>
      <c r="C511" s="1477"/>
      <c r="D511" s="1477"/>
      <c r="H511" s="808"/>
      <c r="I511" s="808"/>
      <c r="J511" s="808"/>
      <c r="K511" s="808"/>
      <c r="L511" s="808"/>
      <c r="M511" s="808"/>
      <c r="N511" s="808"/>
      <c r="O511" s="808"/>
      <c r="P511" s="808"/>
      <c r="Q511" s="808"/>
      <c r="R511" s="808"/>
      <c r="S511" s="808"/>
    </row>
    <row r="512">
      <c r="A512" s="958"/>
      <c r="B512" s="1799"/>
      <c r="C512" s="1477"/>
      <c r="D512" s="1477"/>
      <c r="H512" s="808"/>
      <c r="I512" s="808"/>
      <c r="J512" s="808"/>
      <c r="K512" s="808"/>
      <c r="L512" s="808"/>
      <c r="M512" s="808"/>
      <c r="N512" s="808"/>
      <c r="O512" s="808"/>
      <c r="P512" s="808"/>
      <c r="Q512" s="808"/>
      <c r="R512" s="808"/>
      <c r="S512" s="808"/>
    </row>
    <row r="513">
      <c r="A513" s="958"/>
      <c r="B513" s="1799"/>
      <c r="C513" s="1477"/>
      <c r="D513" s="1477"/>
      <c r="H513" s="808"/>
      <c r="I513" s="808"/>
      <c r="J513" s="808"/>
      <c r="K513" s="808"/>
      <c r="L513" s="808"/>
      <c r="M513" s="808"/>
      <c r="N513" s="808"/>
      <c r="O513" s="808"/>
      <c r="P513" s="808"/>
      <c r="Q513" s="808"/>
      <c r="R513" s="808"/>
      <c r="S513" s="808"/>
    </row>
    <row r="514">
      <c r="A514" s="958"/>
      <c r="B514" s="1799"/>
      <c r="C514" s="1477"/>
      <c r="D514" s="1477"/>
      <c r="H514" s="808"/>
      <c r="I514" s="808"/>
      <c r="J514" s="808"/>
      <c r="K514" s="808"/>
      <c r="L514" s="808"/>
      <c r="M514" s="808"/>
      <c r="N514" s="808"/>
      <c r="O514" s="808"/>
      <c r="P514" s="808"/>
      <c r="Q514" s="808"/>
      <c r="R514" s="808"/>
      <c r="S514" s="808"/>
    </row>
    <row r="515">
      <c r="A515" s="958"/>
      <c r="B515" s="1799"/>
      <c r="C515" s="1477"/>
      <c r="D515" s="1477"/>
      <c r="H515" s="808"/>
      <c r="I515" s="808"/>
      <c r="J515" s="808"/>
      <c r="K515" s="808"/>
      <c r="L515" s="808"/>
      <c r="M515" s="808"/>
      <c r="N515" s="808"/>
      <c r="O515" s="808"/>
      <c r="P515" s="808"/>
      <c r="Q515" s="808"/>
      <c r="R515" s="808"/>
      <c r="S515" s="808"/>
    </row>
    <row r="516">
      <c r="A516" s="958"/>
      <c r="B516" s="1799"/>
      <c r="C516" s="1477"/>
      <c r="D516" s="1477"/>
      <c r="H516" s="808"/>
      <c r="I516" s="808"/>
      <c r="J516" s="808"/>
      <c r="K516" s="808"/>
      <c r="L516" s="808"/>
      <c r="M516" s="808"/>
      <c r="N516" s="808"/>
      <c r="O516" s="808"/>
      <c r="P516" s="808"/>
      <c r="Q516" s="808"/>
      <c r="R516" s="808"/>
      <c r="S516" s="808"/>
    </row>
    <row r="517">
      <c r="A517" s="958"/>
      <c r="B517" s="1799"/>
      <c r="C517" s="1477"/>
      <c r="D517" s="1477"/>
      <c r="H517" s="808"/>
      <c r="I517" s="808"/>
      <c r="J517" s="808"/>
      <c r="K517" s="808"/>
      <c r="L517" s="808"/>
      <c r="M517" s="808"/>
      <c r="N517" s="808"/>
      <c r="O517" s="808"/>
      <c r="P517" s="808"/>
      <c r="Q517" s="808"/>
      <c r="R517" s="808"/>
      <c r="S517" s="808"/>
    </row>
    <row r="518">
      <c r="A518" s="958"/>
      <c r="B518" s="1799"/>
      <c r="C518" s="1477"/>
      <c r="D518" s="1477"/>
      <c r="H518" s="808"/>
      <c r="I518" s="808"/>
      <c r="J518" s="808"/>
      <c r="K518" s="808"/>
      <c r="L518" s="808"/>
      <c r="M518" s="808"/>
      <c r="N518" s="808"/>
      <c r="O518" s="808"/>
      <c r="P518" s="808"/>
      <c r="Q518" s="808"/>
      <c r="R518" s="808"/>
      <c r="S518" s="808"/>
    </row>
    <row r="519">
      <c r="A519" s="958"/>
      <c r="B519" s="1799"/>
      <c r="C519" s="1477"/>
      <c r="D519" s="1477"/>
      <c r="H519" s="808"/>
      <c r="I519" s="808"/>
      <c r="J519" s="808"/>
      <c r="K519" s="808"/>
      <c r="L519" s="808"/>
      <c r="M519" s="808"/>
      <c r="N519" s="808"/>
      <c r="O519" s="808"/>
      <c r="P519" s="808"/>
      <c r="Q519" s="808"/>
      <c r="R519" s="808"/>
      <c r="S519" s="808"/>
    </row>
    <row r="520">
      <c r="A520" s="958"/>
      <c r="B520" s="1799"/>
      <c r="C520" s="1477"/>
      <c r="D520" s="1477"/>
      <c r="H520" s="808"/>
      <c r="I520" s="808"/>
      <c r="J520" s="808"/>
      <c r="K520" s="808"/>
      <c r="L520" s="808"/>
      <c r="M520" s="808"/>
      <c r="N520" s="808"/>
      <c r="O520" s="808"/>
      <c r="P520" s="808"/>
      <c r="Q520" s="808"/>
      <c r="R520" s="808"/>
      <c r="S520" s="808"/>
    </row>
    <row r="521">
      <c r="A521" s="958"/>
      <c r="B521" s="1799"/>
      <c r="C521" s="1477"/>
      <c r="D521" s="1477"/>
      <c r="H521" s="808"/>
      <c r="I521" s="808"/>
      <c r="J521" s="808"/>
      <c r="K521" s="808"/>
      <c r="L521" s="808"/>
      <c r="M521" s="808"/>
      <c r="N521" s="808"/>
      <c r="O521" s="808"/>
      <c r="P521" s="808"/>
      <c r="Q521" s="808"/>
      <c r="R521" s="808"/>
      <c r="S521" s="808"/>
    </row>
    <row r="522">
      <c r="A522" s="958"/>
      <c r="B522" s="1799"/>
      <c r="C522" s="1477"/>
      <c r="D522" s="1477"/>
      <c r="H522" s="808"/>
      <c r="I522" s="808"/>
      <c r="J522" s="808"/>
      <c r="K522" s="808"/>
      <c r="L522" s="808"/>
      <c r="M522" s="808"/>
      <c r="N522" s="808"/>
      <c r="O522" s="808"/>
      <c r="P522" s="808"/>
      <c r="Q522" s="808"/>
      <c r="R522" s="808"/>
      <c r="S522" s="808"/>
    </row>
    <row r="523">
      <c r="A523" s="958"/>
      <c r="B523" s="1799"/>
      <c r="C523" s="1477"/>
      <c r="D523" s="1477"/>
      <c r="H523" s="808"/>
      <c r="I523" s="808"/>
      <c r="J523" s="808"/>
      <c r="K523" s="808"/>
      <c r="L523" s="808"/>
      <c r="M523" s="808"/>
      <c r="N523" s="808"/>
      <c r="O523" s="808"/>
      <c r="P523" s="808"/>
      <c r="Q523" s="808"/>
      <c r="R523" s="808"/>
      <c r="S523" s="808"/>
    </row>
    <row r="524">
      <c r="A524" s="958"/>
      <c r="B524" s="1799"/>
      <c r="C524" s="1477"/>
      <c r="D524" s="1477"/>
      <c r="H524" s="808"/>
      <c r="I524" s="808"/>
      <c r="J524" s="808"/>
      <c r="K524" s="808"/>
      <c r="L524" s="808"/>
      <c r="M524" s="808"/>
      <c r="N524" s="808"/>
      <c r="O524" s="808"/>
      <c r="P524" s="808"/>
      <c r="Q524" s="808"/>
      <c r="R524" s="808"/>
      <c r="S524" s="808"/>
    </row>
    <row r="525">
      <c r="A525" s="958"/>
      <c r="B525" s="1799"/>
      <c r="C525" s="1477"/>
      <c r="D525" s="1477"/>
      <c r="H525" s="808"/>
      <c r="I525" s="808"/>
      <c r="J525" s="808"/>
      <c r="K525" s="808"/>
      <c r="L525" s="808"/>
      <c r="M525" s="808"/>
      <c r="N525" s="808"/>
      <c r="O525" s="808"/>
      <c r="P525" s="808"/>
      <c r="Q525" s="808"/>
      <c r="R525" s="808"/>
      <c r="S525" s="808"/>
    </row>
    <row r="526">
      <c r="A526" s="958"/>
      <c r="B526" s="1799"/>
      <c r="C526" s="1477"/>
      <c r="D526" s="1477"/>
      <c r="H526" s="808"/>
      <c r="I526" s="808"/>
      <c r="J526" s="808"/>
      <c r="K526" s="808"/>
      <c r="L526" s="808"/>
      <c r="M526" s="808"/>
      <c r="N526" s="808"/>
      <c r="O526" s="808"/>
      <c r="P526" s="808"/>
      <c r="Q526" s="808"/>
      <c r="R526" s="808"/>
      <c r="S526" s="808"/>
    </row>
    <row r="527">
      <c r="A527" s="958"/>
      <c r="B527" s="1799"/>
      <c r="C527" s="1477"/>
      <c r="D527" s="1477"/>
      <c r="H527" s="808"/>
      <c r="I527" s="808"/>
      <c r="J527" s="808"/>
      <c r="K527" s="808"/>
      <c r="L527" s="808"/>
      <c r="M527" s="808"/>
      <c r="N527" s="808"/>
      <c r="O527" s="808"/>
      <c r="P527" s="808"/>
      <c r="Q527" s="808"/>
      <c r="R527" s="808"/>
      <c r="S527" s="808"/>
    </row>
    <row r="528">
      <c r="A528" s="958"/>
      <c r="B528" s="1799"/>
      <c r="C528" s="1477"/>
      <c r="D528" s="1477"/>
      <c r="H528" s="808"/>
      <c r="I528" s="808"/>
      <c r="J528" s="808"/>
      <c r="K528" s="808"/>
      <c r="L528" s="808"/>
      <c r="M528" s="808"/>
      <c r="N528" s="808"/>
      <c r="O528" s="808"/>
      <c r="P528" s="808"/>
      <c r="Q528" s="808"/>
      <c r="R528" s="808"/>
      <c r="S528" s="808"/>
    </row>
    <row r="529">
      <c r="A529" s="958"/>
      <c r="B529" s="1799"/>
      <c r="C529" s="1477"/>
      <c r="D529" s="1477"/>
      <c r="H529" s="808"/>
      <c r="I529" s="808"/>
      <c r="J529" s="808"/>
      <c r="K529" s="808"/>
      <c r="L529" s="808"/>
      <c r="M529" s="808"/>
      <c r="N529" s="808"/>
      <c r="O529" s="808"/>
      <c r="P529" s="808"/>
      <c r="Q529" s="808"/>
      <c r="R529" s="808"/>
      <c r="S529" s="808"/>
    </row>
    <row r="530">
      <c r="A530" s="958"/>
      <c r="B530" s="1799"/>
      <c r="C530" s="1477"/>
      <c r="D530" s="1477"/>
      <c r="H530" s="808"/>
      <c r="I530" s="808"/>
      <c r="J530" s="808"/>
      <c r="K530" s="808"/>
      <c r="L530" s="808"/>
      <c r="M530" s="808"/>
      <c r="N530" s="808"/>
      <c r="O530" s="808"/>
      <c r="P530" s="808"/>
      <c r="Q530" s="808"/>
      <c r="R530" s="808"/>
      <c r="S530" s="808"/>
    </row>
    <row r="531">
      <c r="A531" s="958"/>
      <c r="B531" s="1799"/>
      <c r="C531" s="1477"/>
      <c r="D531" s="1477"/>
      <c r="H531" s="808"/>
      <c r="I531" s="808"/>
      <c r="J531" s="808"/>
      <c r="K531" s="808"/>
      <c r="L531" s="808"/>
      <c r="M531" s="808"/>
      <c r="N531" s="808"/>
      <c r="O531" s="808"/>
      <c r="P531" s="808"/>
      <c r="Q531" s="808"/>
      <c r="R531" s="808"/>
      <c r="S531" s="808"/>
    </row>
    <row r="532">
      <c r="A532" s="958"/>
      <c r="B532" s="1799"/>
      <c r="C532" s="1477"/>
      <c r="D532" s="1477"/>
      <c r="H532" s="808"/>
      <c r="I532" s="808"/>
      <c r="J532" s="808"/>
      <c r="K532" s="808"/>
      <c r="L532" s="808"/>
      <c r="M532" s="808"/>
      <c r="N532" s="808"/>
      <c r="O532" s="808"/>
      <c r="P532" s="808"/>
      <c r="Q532" s="808"/>
      <c r="R532" s="808"/>
      <c r="S532" s="808"/>
    </row>
    <row r="533">
      <c r="A533" s="958"/>
      <c r="B533" s="1799"/>
      <c r="C533" s="1477"/>
      <c r="D533" s="1477"/>
      <c r="H533" s="808"/>
      <c r="I533" s="808"/>
      <c r="J533" s="808"/>
      <c r="K533" s="808"/>
      <c r="L533" s="808"/>
      <c r="M533" s="808"/>
      <c r="N533" s="808"/>
      <c r="O533" s="808"/>
      <c r="P533" s="808"/>
      <c r="Q533" s="808"/>
      <c r="R533" s="808"/>
      <c r="S533" s="808"/>
    </row>
    <row r="534">
      <c r="A534" s="958"/>
      <c r="B534" s="1799"/>
      <c r="C534" s="1477"/>
      <c r="D534" s="1477"/>
      <c r="H534" s="808"/>
      <c r="I534" s="808"/>
      <c r="J534" s="808"/>
      <c r="K534" s="808"/>
      <c r="L534" s="808"/>
      <c r="M534" s="808"/>
      <c r="N534" s="808"/>
      <c r="O534" s="808"/>
      <c r="P534" s="808"/>
      <c r="Q534" s="808"/>
      <c r="R534" s="808"/>
      <c r="S534" s="808"/>
    </row>
    <row r="535">
      <c r="A535" s="958"/>
      <c r="B535" s="1799"/>
      <c r="C535" s="1477"/>
      <c r="D535" s="1477"/>
      <c r="H535" s="808"/>
      <c r="I535" s="808"/>
      <c r="J535" s="808"/>
      <c r="K535" s="808"/>
      <c r="L535" s="808"/>
      <c r="M535" s="808"/>
      <c r="N535" s="808"/>
      <c r="O535" s="808"/>
      <c r="P535" s="808"/>
      <c r="Q535" s="808"/>
      <c r="R535" s="808"/>
      <c r="S535" s="808"/>
    </row>
    <row r="536">
      <c r="A536" s="958"/>
      <c r="B536" s="1799"/>
      <c r="C536" s="1477"/>
      <c r="D536" s="1477"/>
      <c r="H536" s="808"/>
      <c r="I536" s="808"/>
      <c r="J536" s="808"/>
      <c r="K536" s="808"/>
      <c r="L536" s="808"/>
      <c r="M536" s="808"/>
      <c r="N536" s="808"/>
      <c r="O536" s="808"/>
      <c r="P536" s="808"/>
      <c r="Q536" s="808"/>
      <c r="R536" s="808"/>
      <c r="S536" s="808"/>
    </row>
    <row r="537">
      <c r="A537" s="958"/>
      <c r="B537" s="1799"/>
      <c r="C537" s="1477"/>
      <c r="D537" s="1477"/>
      <c r="H537" s="808"/>
      <c r="I537" s="808"/>
      <c r="J537" s="808"/>
      <c r="K537" s="808"/>
      <c r="L537" s="808"/>
      <c r="M537" s="808"/>
      <c r="N537" s="808"/>
      <c r="O537" s="808"/>
      <c r="P537" s="808"/>
      <c r="Q537" s="808"/>
      <c r="R537" s="808"/>
      <c r="S537" s="808"/>
    </row>
    <row r="538">
      <c r="A538" s="958"/>
      <c r="B538" s="1799"/>
      <c r="C538" s="1477"/>
      <c r="D538" s="1477"/>
      <c r="H538" s="808"/>
      <c r="I538" s="808"/>
      <c r="J538" s="808"/>
      <c r="K538" s="808"/>
      <c r="L538" s="808"/>
      <c r="M538" s="808"/>
      <c r="N538" s="808"/>
      <c r="O538" s="808"/>
      <c r="P538" s="808"/>
      <c r="Q538" s="808"/>
      <c r="R538" s="808"/>
      <c r="S538" s="808"/>
    </row>
    <row r="539">
      <c r="A539" s="958"/>
      <c r="B539" s="1799"/>
      <c r="C539" s="1477"/>
      <c r="D539" s="1477"/>
      <c r="H539" s="808"/>
      <c r="I539" s="808"/>
      <c r="J539" s="808"/>
      <c r="K539" s="808"/>
      <c r="L539" s="808"/>
      <c r="M539" s="808"/>
      <c r="N539" s="808"/>
      <c r="O539" s="808"/>
      <c r="P539" s="808"/>
      <c r="Q539" s="808"/>
      <c r="R539" s="808"/>
      <c r="S539" s="808"/>
    </row>
    <row r="540">
      <c r="A540" s="958"/>
      <c r="B540" s="1799"/>
      <c r="C540" s="1477"/>
      <c r="D540" s="1477"/>
      <c r="H540" s="808"/>
      <c r="I540" s="808"/>
      <c r="J540" s="808"/>
      <c r="K540" s="808"/>
      <c r="L540" s="808"/>
      <c r="M540" s="808"/>
      <c r="N540" s="808"/>
      <c r="O540" s="808"/>
      <c r="P540" s="808"/>
      <c r="Q540" s="808"/>
      <c r="R540" s="808"/>
      <c r="S540" s="808"/>
    </row>
    <row r="541">
      <c r="A541" s="958"/>
      <c r="B541" s="1799"/>
      <c r="C541" s="1477"/>
      <c r="D541" s="1477"/>
      <c r="H541" s="808"/>
      <c r="I541" s="808"/>
      <c r="J541" s="808"/>
      <c r="K541" s="808"/>
      <c r="L541" s="808"/>
      <c r="M541" s="808"/>
      <c r="N541" s="808"/>
      <c r="O541" s="808"/>
      <c r="P541" s="808"/>
      <c r="Q541" s="808"/>
      <c r="R541" s="808"/>
      <c r="S541" s="808"/>
    </row>
    <row r="542">
      <c r="A542" s="958"/>
      <c r="B542" s="1799"/>
      <c r="C542" s="1477"/>
      <c r="D542" s="1477"/>
      <c r="H542" s="808"/>
      <c r="I542" s="808"/>
      <c r="J542" s="808"/>
      <c r="K542" s="808"/>
      <c r="L542" s="808"/>
      <c r="M542" s="808"/>
      <c r="N542" s="808"/>
      <c r="O542" s="808"/>
      <c r="P542" s="808"/>
      <c r="Q542" s="808"/>
      <c r="R542" s="808"/>
      <c r="S542" s="808"/>
    </row>
    <row r="543">
      <c r="A543" s="958"/>
      <c r="B543" s="1799"/>
      <c r="C543" s="1477"/>
      <c r="D543" s="1477"/>
      <c r="H543" s="808"/>
      <c r="I543" s="808"/>
      <c r="J543" s="808"/>
      <c r="K543" s="808"/>
      <c r="L543" s="808"/>
      <c r="M543" s="808"/>
      <c r="N543" s="808"/>
      <c r="O543" s="808"/>
      <c r="P543" s="808"/>
      <c r="Q543" s="808"/>
      <c r="R543" s="808"/>
      <c r="S543" s="808"/>
    </row>
    <row r="544">
      <c r="A544" s="958"/>
      <c r="B544" s="1799"/>
      <c r="C544" s="1477"/>
      <c r="D544" s="1477"/>
      <c r="H544" s="808"/>
      <c r="I544" s="808"/>
      <c r="J544" s="808"/>
      <c r="K544" s="808"/>
      <c r="L544" s="808"/>
      <c r="M544" s="808"/>
      <c r="N544" s="808"/>
      <c r="O544" s="808"/>
      <c r="P544" s="808"/>
      <c r="Q544" s="808"/>
      <c r="R544" s="808"/>
      <c r="S544" s="808"/>
    </row>
    <row r="545">
      <c r="A545" s="958"/>
      <c r="B545" s="1799"/>
      <c r="C545" s="1477"/>
      <c r="D545" s="1477"/>
      <c r="H545" s="808"/>
      <c r="I545" s="808"/>
      <c r="J545" s="808"/>
      <c r="K545" s="808"/>
      <c r="L545" s="808"/>
      <c r="M545" s="808"/>
      <c r="N545" s="808"/>
      <c r="O545" s="808"/>
      <c r="P545" s="808"/>
      <c r="Q545" s="808"/>
      <c r="R545" s="808"/>
      <c r="S545" s="808"/>
    </row>
    <row r="546">
      <c r="A546" s="958"/>
      <c r="B546" s="1799"/>
      <c r="C546" s="1477"/>
      <c r="D546" s="1477"/>
      <c r="H546" s="808"/>
      <c r="I546" s="808"/>
      <c r="J546" s="808"/>
      <c r="K546" s="808"/>
      <c r="L546" s="808"/>
      <c r="M546" s="808"/>
      <c r="N546" s="808"/>
      <c r="O546" s="808"/>
      <c r="P546" s="808"/>
      <c r="Q546" s="808"/>
      <c r="R546" s="808"/>
      <c r="S546" s="808"/>
    </row>
    <row r="547">
      <c r="A547" s="958"/>
      <c r="B547" s="1799"/>
      <c r="C547" s="1477"/>
      <c r="D547" s="1477"/>
      <c r="H547" s="808"/>
      <c r="I547" s="808"/>
      <c r="J547" s="808"/>
      <c r="K547" s="808"/>
      <c r="L547" s="808"/>
      <c r="M547" s="808"/>
      <c r="N547" s="808"/>
      <c r="O547" s="808"/>
      <c r="P547" s="808"/>
      <c r="Q547" s="808"/>
      <c r="R547" s="808"/>
      <c r="S547" s="808"/>
    </row>
    <row r="548">
      <c r="A548" s="958"/>
      <c r="B548" s="1799"/>
      <c r="C548" s="1477"/>
      <c r="D548" s="1477"/>
      <c r="H548" s="808"/>
      <c r="I548" s="808"/>
      <c r="J548" s="808"/>
      <c r="K548" s="808"/>
      <c r="L548" s="808"/>
      <c r="M548" s="808"/>
      <c r="N548" s="808"/>
      <c r="O548" s="808"/>
      <c r="P548" s="808"/>
      <c r="Q548" s="808"/>
      <c r="R548" s="808"/>
      <c r="S548" s="808"/>
    </row>
    <row r="549">
      <c r="A549" s="958"/>
      <c r="B549" s="1799"/>
      <c r="C549" s="1477"/>
      <c r="D549" s="1477"/>
      <c r="H549" s="808"/>
      <c r="I549" s="808"/>
      <c r="J549" s="808"/>
      <c r="K549" s="808"/>
      <c r="L549" s="808"/>
      <c r="M549" s="808"/>
      <c r="N549" s="808"/>
      <c r="O549" s="808"/>
      <c r="P549" s="808"/>
      <c r="Q549" s="808"/>
      <c r="R549" s="808"/>
      <c r="S549" s="808"/>
    </row>
    <row r="550">
      <c r="A550" s="958"/>
      <c r="B550" s="1799"/>
      <c r="C550" s="1477"/>
      <c r="D550" s="1477"/>
      <c r="H550" s="808"/>
      <c r="I550" s="808"/>
      <c r="J550" s="808"/>
      <c r="K550" s="808"/>
      <c r="L550" s="808"/>
      <c r="M550" s="808"/>
      <c r="N550" s="808"/>
      <c r="O550" s="808"/>
      <c r="P550" s="808"/>
      <c r="Q550" s="808"/>
      <c r="R550" s="808"/>
      <c r="S550" s="808"/>
    </row>
    <row r="551">
      <c r="A551" s="958"/>
      <c r="B551" s="1799"/>
      <c r="C551" s="1477"/>
      <c r="D551" s="1477"/>
      <c r="H551" s="808"/>
      <c r="I551" s="808"/>
      <c r="J551" s="808"/>
      <c r="K551" s="808"/>
      <c r="L551" s="808"/>
      <c r="M551" s="808"/>
      <c r="N551" s="808"/>
      <c r="O551" s="808"/>
      <c r="P551" s="808"/>
      <c r="Q551" s="808"/>
      <c r="R551" s="808"/>
      <c r="S551" s="808"/>
    </row>
    <row r="552">
      <c r="A552" s="958"/>
      <c r="B552" s="1799"/>
      <c r="C552" s="1477"/>
      <c r="D552" s="1477"/>
      <c r="H552" s="808"/>
      <c r="I552" s="808"/>
      <c r="J552" s="808"/>
      <c r="K552" s="808"/>
      <c r="L552" s="808"/>
      <c r="M552" s="808"/>
      <c r="N552" s="808"/>
      <c r="O552" s="808"/>
      <c r="P552" s="808"/>
      <c r="Q552" s="808"/>
      <c r="R552" s="808"/>
      <c r="S552" s="808"/>
    </row>
    <row r="553">
      <c r="A553" s="958"/>
      <c r="B553" s="1799"/>
      <c r="C553" s="1477"/>
      <c r="D553" s="1477"/>
      <c r="H553" s="808"/>
      <c r="I553" s="808"/>
      <c r="J553" s="808"/>
      <c r="K553" s="808"/>
      <c r="L553" s="808"/>
      <c r="M553" s="808"/>
      <c r="N553" s="808"/>
      <c r="O553" s="808"/>
      <c r="P553" s="808"/>
      <c r="Q553" s="808"/>
      <c r="R553" s="808"/>
      <c r="S553" s="808"/>
    </row>
    <row r="554">
      <c r="A554" s="958"/>
      <c r="B554" s="1799"/>
      <c r="C554" s="1477"/>
      <c r="D554" s="1477"/>
      <c r="H554" s="808"/>
      <c r="I554" s="808"/>
      <c r="J554" s="808"/>
      <c r="K554" s="808"/>
      <c r="L554" s="808"/>
      <c r="M554" s="808"/>
      <c r="N554" s="808"/>
      <c r="O554" s="808"/>
      <c r="P554" s="808"/>
      <c r="Q554" s="808"/>
      <c r="R554" s="808"/>
      <c r="S554" s="808"/>
    </row>
    <row r="555">
      <c r="A555" s="958"/>
      <c r="B555" s="1799"/>
      <c r="C555" s="1477"/>
      <c r="D555" s="1477"/>
      <c r="H555" s="808"/>
      <c r="I555" s="808"/>
      <c r="J555" s="808"/>
      <c r="K555" s="808"/>
      <c r="L555" s="808"/>
      <c r="M555" s="808"/>
      <c r="N555" s="808"/>
      <c r="O555" s="808"/>
      <c r="P555" s="808"/>
      <c r="Q555" s="808"/>
      <c r="R555" s="808"/>
      <c r="S555" s="808"/>
    </row>
    <row r="556">
      <c r="A556" s="958"/>
      <c r="B556" s="1799"/>
      <c r="C556" s="1477"/>
      <c r="D556" s="1477"/>
      <c r="H556" s="808"/>
      <c r="I556" s="808"/>
      <c r="J556" s="808"/>
      <c r="K556" s="808"/>
      <c r="L556" s="808"/>
      <c r="M556" s="808"/>
      <c r="N556" s="808"/>
      <c r="O556" s="808"/>
      <c r="P556" s="808"/>
      <c r="Q556" s="808"/>
      <c r="R556" s="808"/>
      <c r="S556" s="808"/>
    </row>
    <row r="557">
      <c r="A557" s="958"/>
      <c r="B557" s="1799"/>
      <c r="C557" s="1477"/>
      <c r="D557" s="1477"/>
      <c r="H557" s="808"/>
      <c r="I557" s="808"/>
      <c r="J557" s="808"/>
      <c r="K557" s="808"/>
      <c r="L557" s="808"/>
      <c r="M557" s="808"/>
      <c r="N557" s="808"/>
      <c r="O557" s="808"/>
      <c r="P557" s="808"/>
      <c r="Q557" s="808"/>
      <c r="R557" s="808"/>
      <c r="S557" s="808"/>
    </row>
    <row r="558">
      <c r="A558" s="958"/>
      <c r="B558" s="1799"/>
      <c r="C558" s="1477"/>
      <c r="D558" s="1477"/>
      <c r="H558" s="808"/>
      <c r="I558" s="808"/>
      <c r="J558" s="808"/>
      <c r="K558" s="808"/>
      <c r="L558" s="808"/>
      <c r="M558" s="808"/>
      <c r="N558" s="808"/>
      <c r="O558" s="808"/>
      <c r="P558" s="808"/>
      <c r="Q558" s="808"/>
      <c r="R558" s="808"/>
      <c r="S558" s="808"/>
    </row>
    <row r="559">
      <c r="A559" s="958"/>
      <c r="B559" s="1799"/>
      <c r="C559" s="1477"/>
      <c r="D559" s="1477"/>
      <c r="H559" s="808"/>
      <c r="I559" s="808"/>
      <c r="J559" s="808"/>
      <c r="K559" s="808"/>
      <c r="L559" s="808"/>
      <c r="M559" s="808"/>
      <c r="N559" s="808"/>
      <c r="O559" s="808"/>
      <c r="P559" s="808"/>
      <c r="Q559" s="808"/>
      <c r="R559" s="808"/>
      <c r="S559" s="808"/>
    </row>
    <row r="560">
      <c r="A560" s="958"/>
      <c r="B560" s="1799"/>
      <c r="C560" s="1477"/>
      <c r="D560" s="1477"/>
      <c r="H560" s="808"/>
      <c r="I560" s="808"/>
      <c r="J560" s="808"/>
      <c r="K560" s="808"/>
      <c r="L560" s="808"/>
      <c r="M560" s="808"/>
      <c r="N560" s="808"/>
      <c r="O560" s="808"/>
      <c r="P560" s="808"/>
      <c r="Q560" s="808"/>
      <c r="R560" s="808"/>
      <c r="S560" s="808"/>
    </row>
    <row r="561">
      <c r="A561" s="958"/>
      <c r="B561" s="1799"/>
      <c r="C561" s="1477"/>
      <c r="D561" s="1477"/>
      <c r="H561" s="808"/>
      <c r="I561" s="808"/>
      <c r="J561" s="808"/>
      <c r="K561" s="808"/>
      <c r="L561" s="808"/>
      <c r="M561" s="808"/>
      <c r="N561" s="808"/>
      <c r="O561" s="808"/>
      <c r="P561" s="808"/>
      <c r="Q561" s="808"/>
      <c r="R561" s="808"/>
      <c r="S561" s="808"/>
    </row>
    <row r="562">
      <c r="A562" s="958"/>
      <c r="B562" s="1799"/>
      <c r="C562" s="1477"/>
      <c r="D562" s="1477"/>
      <c r="H562" s="808"/>
      <c r="I562" s="808"/>
      <c r="J562" s="808"/>
      <c r="K562" s="808"/>
      <c r="L562" s="808"/>
      <c r="M562" s="808"/>
      <c r="N562" s="808"/>
      <c r="O562" s="808"/>
      <c r="P562" s="808"/>
      <c r="Q562" s="808"/>
      <c r="R562" s="808"/>
      <c r="S562" s="808"/>
    </row>
    <row r="563">
      <c r="A563" s="958"/>
      <c r="B563" s="1799"/>
      <c r="C563" s="1477"/>
      <c r="D563" s="1477"/>
      <c r="H563" s="808"/>
      <c r="I563" s="808"/>
      <c r="J563" s="808"/>
      <c r="K563" s="808"/>
      <c r="L563" s="808"/>
      <c r="M563" s="808"/>
      <c r="N563" s="808"/>
      <c r="O563" s="808"/>
      <c r="P563" s="808"/>
      <c r="Q563" s="808"/>
      <c r="R563" s="808"/>
      <c r="S563" s="808"/>
    </row>
    <row r="564">
      <c r="A564" s="958"/>
      <c r="B564" s="1799"/>
      <c r="C564" s="1477"/>
      <c r="D564" s="1477"/>
      <c r="H564" s="808"/>
      <c r="I564" s="808"/>
      <c r="J564" s="808"/>
      <c r="K564" s="808"/>
      <c r="L564" s="808"/>
      <c r="M564" s="808"/>
      <c r="N564" s="808"/>
      <c r="O564" s="808"/>
      <c r="P564" s="808"/>
      <c r="Q564" s="808"/>
      <c r="R564" s="808"/>
      <c r="S564" s="808"/>
    </row>
    <row r="565">
      <c r="A565" s="958"/>
      <c r="B565" s="1799"/>
      <c r="C565" s="1477"/>
      <c r="D565" s="1477"/>
      <c r="H565" s="808"/>
      <c r="I565" s="808"/>
      <c r="J565" s="808"/>
      <c r="K565" s="808"/>
      <c r="L565" s="808"/>
      <c r="M565" s="808"/>
      <c r="N565" s="808"/>
      <c r="O565" s="808"/>
      <c r="P565" s="808"/>
      <c r="Q565" s="808"/>
      <c r="R565" s="808"/>
      <c r="S565" s="808"/>
    </row>
    <row r="566">
      <c r="A566" s="958"/>
      <c r="B566" s="1799"/>
      <c r="C566" s="1477"/>
      <c r="D566" s="1477"/>
      <c r="H566" s="808"/>
      <c r="I566" s="808"/>
      <c r="J566" s="808"/>
      <c r="K566" s="808"/>
      <c r="L566" s="808"/>
      <c r="M566" s="808"/>
      <c r="N566" s="808"/>
      <c r="O566" s="808"/>
      <c r="P566" s="808"/>
      <c r="Q566" s="808"/>
      <c r="R566" s="808"/>
      <c r="S566" s="808"/>
    </row>
    <row r="567">
      <c r="A567" s="958"/>
      <c r="B567" s="1799"/>
      <c r="C567" s="1477"/>
      <c r="D567" s="1477"/>
      <c r="H567" s="808"/>
      <c r="I567" s="808"/>
      <c r="J567" s="808"/>
      <c r="K567" s="808"/>
      <c r="L567" s="808"/>
      <c r="M567" s="808"/>
      <c r="N567" s="808"/>
      <c r="O567" s="808"/>
      <c r="P567" s="808"/>
      <c r="Q567" s="808"/>
      <c r="R567" s="808"/>
      <c r="S567" s="808"/>
    </row>
    <row r="568">
      <c r="A568" s="958"/>
      <c r="B568" s="1799"/>
      <c r="C568" s="1477"/>
      <c r="D568" s="1477"/>
      <c r="H568" s="808"/>
      <c r="I568" s="808"/>
      <c r="J568" s="808"/>
      <c r="K568" s="808"/>
      <c r="L568" s="808"/>
      <c r="M568" s="808"/>
      <c r="N568" s="808"/>
      <c r="O568" s="808"/>
      <c r="P568" s="808"/>
      <c r="Q568" s="808"/>
      <c r="R568" s="808"/>
      <c r="S568" s="808"/>
    </row>
    <row r="569">
      <c r="A569" s="958"/>
      <c r="B569" s="1799"/>
      <c r="C569" s="1477"/>
      <c r="D569" s="1477"/>
      <c r="H569" s="808"/>
      <c r="I569" s="808"/>
      <c r="J569" s="808"/>
      <c r="K569" s="808"/>
      <c r="L569" s="808"/>
      <c r="M569" s="808"/>
      <c r="N569" s="808"/>
      <c r="O569" s="808"/>
      <c r="P569" s="808"/>
      <c r="Q569" s="808"/>
      <c r="R569" s="808"/>
      <c r="S569" s="808"/>
    </row>
    <row r="570">
      <c r="A570" s="958"/>
      <c r="B570" s="1799"/>
      <c r="C570" s="1477"/>
      <c r="D570" s="1477"/>
      <c r="H570" s="808"/>
      <c r="I570" s="808"/>
      <c r="J570" s="808"/>
      <c r="K570" s="808"/>
      <c r="L570" s="808"/>
      <c r="M570" s="808"/>
      <c r="N570" s="808"/>
      <c r="O570" s="808"/>
      <c r="P570" s="808"/>
      <c r="Q570" s="808"/>
      <c r="R570" s="808"/>
      <c r="S570" s="808"/>
    </row>
    <row r="571">
      <c r="A571" s="958"/>
      <c r="B571" s="1799"/>
      <c r="C571" s="1477"/>
      <c r="D571" s="1477"/>
      <c r="H571" s="808"/>
      <c r="I571" s="808"/>
      <c r="J571" s="808"/>
      <c r="K571" s="808"/>
      <c r="L571" s="808"/>
      <c r="M571" s="808"/>
      <c r="N571" s="808"/>
      <c r="O571" s="808"/>
      <c r="P571" s="808"/>
      <c r="Q571" s="808"/>
      <c r="R571" s="808"/>
      <c r="S571" s="808"/>
    </row>
    <row r="572">
      <c r="A572" s="958"/>
      <c r="B572" s="1799"/>
      <c r="C572" s="1477"/>
      <c r="D572" s="1477"/>
      <c r="H572" s="808"/>
      <c r="I572" s="808"/>
      <c r="J572" s="808"/>
      <c r="K572" s="808"/>
      <c r="L572" s="808"/>
      <c r="M572" s="808"/>
      <c r="N572" s="808"/>
      <c r="O572" s="808"/>
      <c r="P572" s="808"/>
      <c r="Q572" s="808"/>
      <c r="R572" s="808"/>
      <c r="S572" s="808"/>
    </row>
    <row r="573">
      <c r="A573" s="958"/>
      <c r="B573" s="1799"/>
      <c r="C573" s="1477"/>
      <c r="D573" s="1477"/>
      <c r="H573" s="808"/>
      <c r="I573" s="808"/>
      <c r="J573" s="808"/>
      <c r="K573" s="808"/>
      <c r="L573" s="808"/>
      <c r="M573" s="808"/>
      <c r="N573" s="808"/>
      <c r="O573" s="808"/>
      <c r="P573" s="808"/>
      <c r="Q573" s="808"/>
      <c r="R573" s="808"/>
      <c r="S573" s="808"/>
    </row>
    <row r="574">
      <c r="A574" s="958"/>
      <c r="B574" s="1799"/>
      <c r="C574" s="1477"/>
      <c r="D574" s="1477"/>
      <c r="H574" s="808"/>
      <c r="I574" s="808"/>
      <c r="J574" s="808"/>
      <c r="K574" s="808"/>
      <c r="L574" s="808"/>
      <c r="M574" s="808"/>
      <c r="N574" s="808"/>
      <c r="O574" s="808"/>
      <c r="P574" s="808"/>
      <c r="Q574" s="808"/>
      <c r="R574" s="808"/>
      <c r="S574" s="808"/>
    </row>
    <row r="575">
      <c r="A575" s="958"/>
      <c r="B575" s="1799"/>
      <c r="C575" s="1477"/>
      <c r="D575" s="1477"/>
      <c r="H575" s="808"/>
      <c r="I575" s="808"/>
      <c r="J575" s="808"/>
      <c r="K575" s="808"/>
      <c r="L575" s="808"/>
      <c r="M575" s="808"/>
      <c r="N575" s="808"/>
      <c r="O575" s="808"/>
      <c r="P575" s="808"/>
      <c r="Q575" s="808"/>
      <c r="R575" s="808"/>
      <c r="S575" s="808"/>
    </row>
    <row r="576">
      <c r="A576" s="958"/>
      <c r="B576" s="1799"/>
      <c r="C576" s="1477"/>
      <c r="D576" s="1477"/>
      <c r="H576" s="808"/>
      <c r="I576" s="808"/>
      <c r="J576" s="808"/>
      <c r="K576" s="808"/>
      <c r="L576" s="808"/>
      <c r="M576" s="808"/>
      <c r="N576" s="808"/>
      <c r="O576" s="808"/>
      <c r="P576" s="808"/>
      <c r="Q576" s="808"/>
      <c r="R576" s="808"/>
      <c r="S576" s="808"/>
    </row>
    <row r="577">
      <c r="A577" s="958"/>
      <c r="B577" s="1799"/>
      <c r="C577" s="1477"/>
      <c r="D577" s="1477"/>
      <c r="H577" s="808"/>
      <c r="I577" s="808"/>
      <c r="J577" s="808"/>
      <c r="K577" s="808"/>
      <c r="L577" s="808"/>
      <c r="M577" s="808"/>
      <c r="N577" s="808"/>
      <c r="O577" s="808"/>
      <c r="P577" s="808"/>
      <c r="Q577" s="808"/>
      <c r="R577" s="808"/>
      <c r="S577" s="808"/>
    </row>
    <row r="578">
      <c r="A578" s="958"/>
      <c r="B578" s="1799"/>
      <c r="C578" s="1477"/>
      <c r="D578" s="1477"/>
      <c r="H578" s="808"/>
      <c r="I578" s="808"/>
      <c r="J578" s="808"/>
      <c r="K578" s="808"/>
      <c r="L578" s="808"/>
      <c r="M578" s="808"/>
      <c r="N578" s="808"/>
      <c r="O578" s="808"/>
      <c r="P578" s="808"/>
      <c r="Q578" s="808"/>
      <c r="R578" s="808"/>
      <c r="S578" s="808"/>
    </row>
    <row r="579">
      <c r="A579" s="958"/>
      <c r="B579" s="1799"/>
      <c r="C579" s="1477"/>
      <c r="D579" s="1477"/>
      <c r="H579" s="808"/>
      <c r="I579" s="808"/>
      <c r="J579" s="808"/>
      <c r="K579" s="808"/>
      <c r="L579" s="808"/>
      <c r="M579" s="808"/>
      <c r="N579" s="808"/>
      <c r="O579" s="808"/>
      <c r="P579" s="808"/>
      <c r="Q579" s="808"/>
      <c r="R579" s="808"/>
      <c r="S579" s="808"/>
    </row>
    <row r="580">
      <c r="A580" s="958"/>
      <c r="B580" s="1799"/>
      <c r="C580" s="1477"/>
      <c r="D580" s="1477"/>
      <c r="H580" s="808"/>
      <c r="I580" s="808"/>
      <c r="J580" s="808"/>
      <c r="K580" s="808"/>
      <c r="L580" s="808"/>
      <c r="M580" s="808"/>
      <c r="N580" s="808"/>
      <c r="O580" s="808"/>
      <c r="P580" s="808"/>
      <c r="Q580" s="808"/>
      <c r="R580" s="808"/>
      <c r="S580" s="808"/>
    </row>
    <row r="581">
      <c r="A581" s="958"/>
      <c r="B581" s="1799"/>
      <c r="C581" s="1477"/>
      <c r="D581" s="1477"/>
      <c r="H581" s="808"/>
      <c r="I581" s="808"/>
      <c r="J581" s="808"/>
      <c r="K581" s="808"/>
      <c r="L581" s="808"/>
      <c r="M581" s="808"/>
      <c r="N581" s="808"/>
      <c r="O581" s="808"/>
      <c r="P581" s="808"/>
      <c r="Q581" s="808"/>
      <c r="R581" s="808"/>
      <c r="S581" s="808"/>
    </row>
    <row r="582">
      <c r="A582" s="958"/>
      <c r="B582" s="1799"/>
      <c r="C582" s="1477"/>
      <c r="D582" s="1477"/>
      <c r="H582" s="808"/>
      <c r="I582" s="808"/>
      <c r="J582" s="808"/>
      <c r="K582" s="808"/>
      <c r="L582" s="808"/>
      <c r="M582" s="808"/>
      <c r="N582" s="808"/>
      <c r="O582" s="808"/>
      <c r="P582" s="808"/>
      <c r="Q582" s="808"/>
      <c r="R582" s="808"/>
      <c r="S582" s="808"/>
    </row>
    <row r="583">
      <c r="A583" s="958"/>
      <c r="B583" s="1799"/>
      <c r="C583" s="1477"/>
      <c r="D583" s="1477"/>
      <c r="H583" s="808"/>
      <c r="I583" s="808"/>
      <c r="J583" s="808"/>
      <c r="K583" s="808"/>
      <c r="L583" s="808"/>
      <c r="M583" s="808"/>
      <c r="N583" s="808"/>
      <c r="O583" s="808"/>
      <c r="P583" s="808"/>
      <c r="Q583" s="808"/>
      <c r="R583" s="808"/>
      <c r="S583" s="808"/>
    </row>
    <row r="584">
      <c r="A584" s="958"/>
      <c r="B584" s="1799"/>
      <c r="C584" s="1477"/>
      <c r="D584" s="1477"/>
      <c r="H584" s="808"/>
      <c r="I584" s="808"/>
      <c r="J584" s="808"/>
      <c r="K584" s="808"/>
      <c r="L584" s="808"/>
      <c r="M584" s="808"/>
      <c r="N584" s="808"/>
      <c r="O584" s="808"/>
      <c r="P584" s="808"/>
      <c r="Q584" s="808"/>
      <c r="R584" s="808"/>
      <c r="S584" s="808"/>
    </row>
    <row r="585">
      <c r="A585" s="958"/>
      <c r="B585" s="1799"/>
      <c r="C585" s="1477"/>
      <c r="D585" s="1477"/>
      <c r="H585" s="808"/>
      <c r="I585" s="808"/>
      <c r="J585" s="808"/>
      <c r="K585" s="808"/>
      <c r="L585" s="808"/>
      <c r="M585" s="808"/>
      <c r="N585" s="808"/>
      <c r="O585" s="808"/>
      <c r="P585" s="808"/>
      <c r="Q585" s="808"/>
      <c r="R585" s="808"/>
      <c r="S585" s="808"/>
    </row>
    <row r="586">
      <c r="A586" s="958"/>
      <c r="B586" s="1799"/>
      <c r="C586" s="1477"/>
      <c r="D586" s="1477"/>
      <c r="H586" s="808"/>
      <c r="I586" s="808"/>
      <c r="J586" s="808"/>
      <c r="K586" s="808"/>
      <c r="L586" s="808"/>
      <c r="M586" s="808"/>
      <c r="N586" s="808"/>
      <c r="O586" s="808"/>
      <c r="P586" s="808"/>
      <c r="Q586" s="808"/>
      <c r="R586" s="808"/>
      <c r="S586" s="808"/>
    </row>
    <row r="587">
      <c r="A587" s="958"/>
      <c r="B587" s="1799"/>
      <c r="C587" s="1477"/>
      <c r="D587" s="1477"/>
      <c r="H587" s="808"/>
      <c r="I587" s="808"/>
      <c r="J587" s="808"/>
      <c r="K587" s="808"/>
      <c r="L587" s="808"/>
      <c r="M587" s="808"/>
      <c r="N587" s="808"/>
      <c r="O587" s="808"/>
      <c r="P587" s="808"/>
      <c r="Q587" s="808"/>
      <c r="R587" s="808"/>
      <c r="S587" s="808"/>
    </row>
    <row r="588">
      <c r="A588" s="958"/>
      <c r="B588" s="1799"/>
      <c r="C588" s="1477"/>
      <c r="D588" s="1477"/>
      <c r="H588" s="808"/>
      <c r="I588" s="808"/>
      <c r="J588" s="808"/>
      <c r="K588" s="808"/>
      <c r="L588" s="808"/>
      <c r="M588" s="808"/>
      <c r="N588" s="808"/>
      <c r="O588" s="808"/>
      <c r="P588" s="808"/>
      <c r="Q588" s="808"/>
      <c r="R588" s="808"/>
      <c r="S588" s="808"/>
    </row>
    <row r="589">
      <c r="A589" s="958"/>
      <c r="B589" s="1799"/>
      <c r="C589" s="1477"/>
      <c r="D589" s="1477"/>
      <c r="H589" s="808"/>
      <c r="I589" s="808"/>
      <c r="J589" s="808"/>
      <c r="K589" s="808"/>
      <c r="L589" s="808"/>
      <c r="M589" s="808"/>
      <c r="N589" s="808"/>
      <c r="O589" s="808"/>
      <c r="P589" s="808"/>
      <c r="Q589" s="808"/>
      <c r="R589" s="808"/>
      <c r="S589" s="808"/>
    </row>
    <row r="590">
      <c r="A590" s="958"/>
      <c r="B590" s="1799"/>
      <c r="C590" s="1477"/>
      <c r="D590" s="1477"/>
      <c r="H590" s="808"/>
      <c r="I590" s="808"/>
      <c r="J590" s="808"/>
      <c r="K590" s="808"/>
      <c r="L590" s="808"/>
      <c r="M590" s="808"/>
      <c r="N590" s="808"/>
      <c r="O590" s="808"/>
      <c r="P590" s="808"/>
      <c r="Q590" s="808"/>
      <c r="R590" s="808"/>
      <c r="S590" s="808"/>
    </row>
    <row r="591">
      <c r="A591" s="958"/>
      <c r="B591" s="1799"/>
      <c r="C591" s="1477"/>
      <c r="D591" s="1477"/>
      <c r="H591" s="808"/>
      <c r="I591" s="808"/>
      <c r="J591" s="808"/>
      <c r="K591" s="808"/>
      <c r="L591" s="808"/>
      <c r="M591" s="808"/>
      <c r="N591" s="808"/>
      <c r="O591" s="808"/>
      <c r="P591" s="808"/>
      <c r="Q591" s="808"/>
      <c r="R591" s="808"/>
      <c r="S591" s="808"/>
    </row>
    <row r="592">
      <c r="A592" s="958"/>
      <c r="B592" s="1799"/>
      <c r="C592" s="1477"/>
      <c r="D592" s="1477"/>
      <c r="H592" s="808"/>
      <c r="I592" s="808"/>
      <c r="J592" s="808"/>
      <c r="K592" s="808"/>
      <c r="L592" s="808"/>
      <c r="M592" s="808"/>
      <c r="N592" s="808"/>
      <c r="O592" s="808"/>
      <c r="P592" s="808"/>
      <c r="Q592" s="808"/>
      <c r="R592" s="808"/>
      <c r="S592" s="808"/>
    </row>
    <row r="593">
      <c r="A593" s="958"/>
      <c r="B593" s="1799"/>
      <c r="C593" s="1477"/>
      <c r="D593" s="1477"/>
      <c r="H593" s="808"/>
      <c r="I593" s="808"/>
      <c r="J593" s="808"/>
      <c r="K593" s="808"/>
      <c r="L593" s="808"/>
      <c r="M593" s="808"/>
      <c r="N593" s="808"/>
      <c r="O593" s="808"/>
      <c r="P593" s="808"/>
      <c r="Q593" s="808"/>
      <c r="R593" s="808"/>
      <c r="S593" s="808"/>
    </row>
    <row r="594">
      <c r="A594" s="958"/>
      <c r="B594" s="1799"/>
      <c r="C594" s="1477"/>
      <c r="D594" s="1477"/>
      <c r="H594" s="808"/>
      <c r="I594" s="808"/>
      <c r="J594" s="808"/>
      <c r="K594" s="808"/>
      <c r="L594" s="808"/>
      <c r="M594" s="808"/>
      <c r="N594" s="808"/>
      <c r="O594" s="808"/>
      <c r="P594" s="808"/>
      <c r="Q594" s="808"/>
      <c r="R594" s="808"/>
      <c r="S594" s="808"/>
    </row>
    <row r="595">
      <c r="A595" s="958"/>
      <c r="B595" s="1799"/>
      <c r="C595" s="1477"/>
      <c r="D595" s="1477"/>
      <c r="H595" s="808"/>
      <c r="I595" s="808"/>
      <c r="J595" s="808"/>
      <c r="K595" s="808"/>
      <c r="L595" s="808"/>
      <c r="M595" s="808"/>
      <c r="N595" s="808"/>
      <c r="O595" s="808"/>
      <c r="P595" s="808"/>
      <c r="Q595" s="808"/>
      <c r="R595" s="808"/>
      <c r="S595" s="808"/>
    </row>
    <row r="596">
      <c r="A596" s="958"/>
      <c r="B596" s="1799"/>
      <c r="C596" s="1477"/>
      <c r="D596" s="1477"/>
      <c r="H596" s="808"/>
      <c r="I596" s="808"/>
      <c r="J596" s="808"/>
      <c r="K596" s="808"/>
      <c r="L596" s="808"/>
      <c r="M596" s="808"/>
      <c r="N596" s="808"/>
      <c r="O596" s="808"/>
      <c r="P596" s="808"/>
      <c r="Q596" s="808"/>
      <c r="R596" s="808"/>
      <c r="S596" s="808"/>
    </row>
    <row r="597">
      <c r="A597" s="958"/>
      <c r="B597" s="1799"/>
      <c r="C597" s="1477"/>
      <c r="D597" s="1477"/>
      <c r="H597" s="808"/>
      <c r="I597" s="808"/>
      <c r="J597" s="808"/>
      <c r="K597" s="808"/>
      <c r="L597" s="808"/>
      <c r="M597" s="808"/>
      <c r="N597" s="808"/>
      <c r="O597" s="808"/>
      <c r="P597" s="808"/>
      <c r="Q597" s="808"/>
      <c r="R597" s="808"/>
      <c r="S597" s="808"/>
    </row>
    <row r="598">
      <c r="A598" s="958"/>
      <c r="B598" s="1799"/>
      <c r="C598" s="1477"/>
      <c r="D598" s="1477"/>
      <c r="H598" s="808"/>
      <c r="I598" s="808"/>
      <c r="J598" s="808"/>
      <c r="K598" s="808"/>
      <c r="L598" s="808"/>
      <c r="M598" s="808"/>
      <c r="N598" s="808"/>
      <c r="O598" s="808"/>
      <c r="P598" s="808"/>
      <c r="Q598" s="808"/>
      <c r="R598" s="808"/>
      <c r="S598" s="808"/>
    </row>
    <row r="599">
      <c r="A599" s="958"/>
      <c r="B599" s="1799"/>
      <c r="C599" s="1477"/>
      <c r="D599" s="1477"/>
      <c r="H599" s="808"/>
      <c r="I599" s="808"/>
      <c r="J599" s="808"/>
      <c r="K599" s="808"/>
      <c r="L599" s="808"/>
      <c r="M599" s="808"/>
      <c r="N599" s="808"/>
      <c r="O599" s="808"/>
      <c r="P599" s="808"/>
      <c r="Q599" s="808"/>
      <c r="R599" s="808"/>
      <c r="S599" s="808"/>
    </row>
    <row r="600">
      <c r="A600" s="958"/>
      <c r="B600" s="1799"/>
      <c r="C600" s="1477"/>
      <c r="D600" s="1477"/>
      <c r="H600" s="808"/>
      <c r="I600" s="808"/>
      <c r="J600" s="808"/>
      <c r="K600" s="808"/>
      <c r="L600" s="808"/>
      <c r="M600" s="808"/>
      <c r="N600" s="808"/>
      <c r="O600" s="808"/>
      <c r="P600" s="808"/>
      <c r="Q600" s="808"/>
      <c r="R600" s="808"/>
      <c r="S600" s="808"/>
    </row>
    <row r="601">
      <c r="A601" s="958"/>
      <c r="B601" s="1799"/>
      <c r="C601" s="1477"/>
      <c r="D601" s="1477"/>
      <c r="H601" s="808"/>
      <c r="I601" s="808"/>
      <c r="J601" s="808"/>
      <c r="K601" s="808"/>
      <c r="L601" s="808"/>
      <c r="M601" s="808"/>
      <c r="N601" s="808"/>
      <c r="O601" s="808"/>
      <c r="P601" s="808"/>
      <c r="Q601" s="808"/>
      <c r="R601" s="808"/>
      <c r="S601" s="808"/>
    </row>
    <row r="602">
      <c r="A602" s="958"/>
      <c r="B602" s="1799"/>
      <c r="C602" s="1477"/>
      <c r="D602" s="1477"/>
      <c r="H602" s="808"/>
      <c r="I602" s="808"/>
      <c r="J602" s="808"/>
      <c r="K602" s="808"/>
      <c r="L602" s="808"/>
      <c r="M602" s="808"/>
      <c r="N602" s="808"/>
      <c r="O602" s="808"/>
      <c r="P602" s="808"/>
      <c r="Q602" s="808"/>
      <c r="R602" s="808"/>
      <c r="S602" s="808"/>
    </row>
    <row r="603">
      <c r="A603" s="958"/>
      <c r="B603" s="1799"/>
      <c r="C603" s="1477"/>
      <c r="D603" s="1477"/>
      <c r="H603" s="808"/>
      <c r="I603" s="808"/>
      <c r="J603" s="808"/>
      <c r="K603" s="808"/>
      <c r="L603" s="808"/>
      <c r="M603" s="808"/>
      <c r="N603" s="808"/>
      <c r="O603" s="808"/>
      <c r="P603" s="808"/>
      <c r="Q603" s="808"/>
      <c r="R603" s="808"/>
      <c r="S603" s="808"/>
    </row>
    <row r="604">
      <c r="A604" s="958"/>
      <c r="B604" s="1799"/>
      <c r="C604" s="1477"/>
      <c r="D604" s="1477"/>
      <c r="H604" s="808"/>
      <c r="I604" s="808"/>
      <c r="J604" s="808"/>
      <c r="K604" s="808"/>
      <c r="L604" s="808"/>
      <c r="M604" s="808"/>
      <c r="N604" s="808"/>
      <c r="O604" s="808"/>
      <c r="P604" s="808"/>
      <c r="Q604" s="808"/>
      <c r="R604" s="808"/>
      <c r="S604" s="808"/>
    </row>
    <row r="605">
      <c r="A605" s="958"/>
      <c r="B605" s="1799"/>
      <c r="C605" s="1477"/>
      <c r="D605" s="1477"/>
      <c r="H605" s="808"/>
      <c r="I605" s="808"/>
      <c r="J605" s="808"/>
      <c r="K605" s="808"/>
      <c r="L605" s="808"/>
      <c r="M605" s="808"/>
      <c r="N605" s="808"/>
      <c r="O605" s="808"/>
      <c r="P605" s="808"/>
      <c r="Q605" s="808"/>
      <c r="R605" s="808"/>
      <c r="S605" s="808"/>
    </row>
    <row r="606">
      <c r="A606" s="958"/>
      <c r="B606" s="1799"/>
      <c r="C606" s="1477"/>
      <c r="D606" s="1477"/>
      <c r="H606" s="808"/>
      <c r="I606" s="808"/>
      <c r="J606" s="808"/>
      <c r="K606" s="808"/>
      <c r="L606" s="808"/>
      <c r="M606" s="808"/>
      <c r="N606" s="808"/>
      <c r="O606" s="808"/>
      <c r="P606" s="808"/>
      <c r="Q606" s="808"/>
      <c r="R606" s="808"/>
      <c r="S606" s="808"/>
    </row>
    <row r="607">
      <c r="A607" s="958"/>
      <c r="B607" s="1799"/>
      <c r="C607" s="1477"/>
      <c r="D607" s="1477"/>
      <c r="H607" s="808"/>
      <c r="I607" s="808"/>
      <c r="J607" s="808"/>
      <c r="K607" s="808"/>
      <c r="L607" s="808"/>
      <c r="M607" s="808"/>
      <c r="N607" s="808"/>
      <c r="O607" s="808"/>
      <c r="P607" s="808"/>
      <c r="Q607" s="808"/>
      <c r="R607" s="808"/>
      <c r="S607" s="808"/>
    </row>
    <row r="608">
      <c r="A608" s="958"/>
      <c r="B608" s="1799"/>
      <c r="C608" s="1477"/>
      <c r="D608" s="1477"/>
      <c r="H608" s="808"/>
      <c r="I608" s="808"/>
      <c r="J608" s="808"/>
      <c r="K608" s="808"/>
      <c r="L608" s="808"/>
      <c r="M608" s="808"/>
      <c r="N608" s="808"/>
      <c r="O608" s="808"/>
      <c r="P608" s="808"/>
      <c r="Q608" s="808"/>
      <c r="R608" s="808"/>
      <c r="S608" s="808"/>
    </row>
    <row r="609">
      <c r="A609" s="958"/>
      <c r="B609" s="1799"/>
      <c r="C609" s="1477"/>
      <c r="D609" s="1477"/>
      <c r="H609" s="808"/>
      <c r="I609" s="808"/>
      <c r="J609" s="808"/>
      <c r="K609" s="808"/>
      <c r="L609" s="808"/>
      <c r="M609" s="808"/>
      <c r="N609" s="808"/>
      <c r="O609" s="808"/>
      <c r="P609" s="808"/>
      <c r="Q609" s="808"/>
      <c r="R609" s="808"/>
      <c r="S609" s="808"/>
    </row>
    <row r="610">
      <c r="A610" s="958"/>
      <c r="B610" s="1799"/>
      <c r="C610" s="1477"/>
      <c r="D610" s="1477"/>
      <c r="H610" s="808"/>
      <c r="I610" s="808"/>
      <c r="J610" s="808"/>
      <c r="K610" s="808"/>
      <c r="L610" s="808"/>
      <c r="M610" s="808"/>
      <c r="N610" s="808"/>
      <c r="O610" s="808"/>
      <c r="P610" s="808"/>
      <c r="Q610" s="808"/>
      <c r="R610" s="808"/>
      <c r="S610" s="808"/>
    </row>
    <row r="611">
      <c r="A611" s="958"/>
      <c r="B611" s="1799"/>
      <c r="C611" s="1477"/>
      <c r="D611" s="1477"/>
      <c r="H611" s="808"/>
      <c r="I611" s="808"/>
      <c r="J611" s="808"/>
      <c r="K611" s="808"/>
      <c r="L611" s="808"/>
      <c r="M611" s="808"/>
      <c r="N611" s="808"/>
      <c r="O611" s="808"/>
      <c r="P611" s="808"/>
      <c r="Q611" s="808"/>
      <c r="R611" s="808"/>
      <c r="S611" s="808"/>
    </row>
    <row r="612">
      <c r="A612" s="958"/>
      <c r="B612" s="1799"/>
      <c r="C612" s="1477"/>
      <c r="D612" s="1477"/>
      <c r="H612" s="808"/>
      <c r="I612" s="808"/>
      <c r="J612" s="808"/>
      <c r="K612" s="808"/>
      <c r="L612" s="808"/>
      <c r="M612" s="808"/>
      <c r="N612" s="808"/>
      <c r="O612" s="808"/>
      <c r="P612" s="808"/>
      <c r="Q612" s="808"/>
      <c r="R612" s="808"/>
      <c r="S612" s="808"/>
    </row>
    <row r="613">
      <c r="A613" s="958"/>
      <c r="B613" s="1799"/>
      <c r="C613" s="1477"/>
      <c r="D613" s="1477"/>
      <c r="H613" s="808"/>
      <c r="I613" s="808"/>
      <c r="J613" s="808"/>
      <c r="K613" s="808"/>
      <c r="L613" s="808"/>
      <c r="M613" s="808"/>
      <c r="N613" s="808"/>
      <c r="O613" s="808"/>
      <c r="P613" s="808"/>
      <c r="Q613" s="808"/>
      <c r="R613" s="808"/>
      <c r="S613" s="808"/>
    </row>
    <row r="614">
      <c r="A614" s="958"/>
      <c r="B614" s="1799"/>
      <c r="C614" s="1477"/>
      <c r="D614" s="1477"/>
      <c r="H614" s="808"/>
      <c r="I614" s="808"/>
      <c r="J614" s="808"/>
      <c r="K614" s="808"/>
      <c r="L614" s="808"/>
      <c r="M614" s="808"/>
      <c r="N614" s="808"/>
      <c r="O614" s="808"/>
      <c r="P614" s="808"/>
      <c r="Q614" s="808"/>
      <c r="R614" s="808"/>
      <c r="S614" s="808"/>
    </row>
    <row r="615">
      <c r="A615" s="958"/>
      <c r="B615" s="1799"/>
      <c r="C615" s="1477"/>
      <c r="D615" s="1477"/>
      <c r="H615" s="808"/>
      <c r="I615" s="808"/>
      <c r="J615" s="808"/>
      <c r="K615" s="808"/>
      <c r="L615" s="808"/>
      <c r="M615" s="808"/>
      <c r="N615" s="808"/>
      <c r="O615" s="808"/>
      <c r="P615" s="808"/>
      <c r="Q615" s="808"/>
      <c r="R615" s="808"/>
      <c r="S615" s="808"/>
    </row>
    <row r="616">
      <c r="A616" s="958"/>
      <c r="B616" s="1799"/>
      <c r="C616" s="1477"/>
      <c r="D616" s="1477"/>
      <c r="H616" s="808"/>
      <c r="I616" s="808"/>
      <c r="J616" s="808"/>
      <c r="K616" s="808"/>
      <c r="L616" s="808"/>
      <c r="M616" s="808"/>
      <c r="N616" s="808"/>
      <c r="O616" s="808"/>
      <c r="P616" s="808"/>
      <c r="Q616" s="808"/>
      <c r="R616" s="808"/>
      <c r="S616" s="808"/>
    </row>
    <row r="617">
      <c r="A617" s="958"/>
      <c r="B617" s="1799"/>
      <c r="C617" s="1477"/>
      <c r="D617" s="1477"/>
      <c r="H617" s="808"/>
      <c r="I617" s="808"/>
      <c r="J617" s="808"/>
      <c r="K617" s="808"/>
      <c r="L617" s="808"/>
      <c r="M617" s="808"/>
      <c r="N617" s="808"/>
      <c r="O617" s="808"/>
      <c r="P617" s="808"/>
      <c r="Q617" s="808"/>
      <c r="R617" s="808"/>
      <c r="S617" s="808"/>
    </row>
    <row r="618">
      <c r="A618" s="958"/>
      <c r="B618" s="1799"/>
      <c r="C618" s="1477"/>
      <c r="D618" s="1477"/>
      <c r="H618" s="808"/>
      <c r="I618" s="808"/>
      <c r="J618" s="808"/>
      <c r="K618" s="808"/>
      <c r="L618" s="808"/>
      <c r="M618" s="808"/>
      <c r="N618" s="808"/>
      <c r="O618" s="808"/>
      <c r="P618" s="808"/>
      <c r="Q618" s="808"/>
      <c r="R618" s="808"/>
      <c r="S618" s="808"/>
    </row>
    <row r="619">
      <c r="A619" s="958"/>
      <c r="B619" s="1799"/>
      <c r="C619" s="1477"/>
      <c r="D619" s="1477"/>
      <c r="H619" s="808"/>
      <c r="I619" s="808"/>
      <c r="J619" s="808"/>
      <c r="K619" s="808"/>
      <c r="L619" s="808"/>
      <c r="M619" s="808"/>
      <c r="N619" s="808"/>
      <c r="O619" s="808"/>
      <c r="P619" s="808"/>
      <c r="Q619" s="808"/>
      <c r="R619" s="808"/>
      <c r="S619" s="808"/>
    </row>
    <row r="620">
      <c r="A620" s="958"/>
      <c r="B620" s="1799"/>
      <c r="C620" s="1477"/>
      <c r="D620" s="1477"/>
      <c r="H620" s="808"/>
      <c r="I620" s="808"/>
      <c r="J620" s="808"/>
      <c r="K620" s="808"/>
      <c r="L620" s="808"/>
      <c r="M620" s="808"/>
      <c r="N620" s="808"/>
      <c r="O620" s="808"/>
      <c r="P620" s="808"/>
      <c r="Q620" s="808"/>
      <c r="R620" s="808"/>
      <c r="S620" s="808"/>
    </row>
    <row r="621">
      <c r="A621" s="958"/>
      <c r="B621" s="1799"/>
      <c r="C621" s="1477"/>
      <c r="D621" s="1477"/>
      <c r="H621" s="808"/>
      <c r="I621" s="808"/>
      <c r="J621" s="808"/>
      <c r="K621" s="808"/>
      <c r="L621" s="808"/>
      <c r="M621" s="808"/>
      <c r="N621" s="808"/>
      <c r="O621" s="808"/>
      <c r="P621" s="808"/>
      <c r="Q621" s="808"/>
      <c r="R621" s="808"/>
      <c r="S621" s="808"/>
    </row>
    <row r="622">
      <c r="A622" s="958"/>
      <c r="B622" s="1799"/>
      <c r="C622" s="1477"/>
      <c r="D622" s="1477"/>
      <c r="H622" s="808"/>
      <c r="I622" s="808"/>
      <c r="J622" s="808"/>
      <c r="K622" s="808"/>
      <c r="L622" s="808"/>
      <c r="M622" s="808"/>
      <c r="N622" s="808"/>
      <c r="O622" s="808"/>
      <c r="P622" s="808"/>
      <c r="Q622" s="808"/>
      <c r="R622" s="808"/>
      <c r="S622" s="808"/>
    </row>
    <row r="623">
      <c r="A623" s="958"/>
      <c r="B623" s="1799"/>
      <c r="C623" s="1477"/>
      <c r="D623" s="1477"/>
      <c r="H623" s="808"/>
      <c r="I623" s="808"/>
      <c r="J623" s="808"/>
      <c r="K623" s="808"/>
      <c r="L623" s="808"/>
      <c r="M623" s="808"/>
      <c r="N623" s="808"/>
      <c r="O623" s="808"/>
      <c r="P623" s="808"/>
      <c r="Q623" s="808"/>
      <c r="R623" s="808"/>
      <c r="S623" s="808"/>
    </row>
    <row r="624">
      <c r="A624" s="958"/>
      <c r="B624" s="1799"/>
      <c r="C624" s="1477"/>
      <c r="D624" s="1477"/>
      <c r="H624" s="808"/>
      <c r="I624" s="808"/>
      <c r="J624" s="808"/>
      <c r="K624" s="808"/>
      <c r="L624" s="808"/>
      <c r="M624" s="808"/>
      <c r="N624" s="808"/>
      <c r="O624" s="808"/>
      <c r="P624" s="808"/>
      <c r="Q624" s="808"/>
      <c r="R624" s="808"/>
      <c r="S624" s="808"/>
    </row>
    <row r="625">
      <c r="A625" s="958"/>
      <c r="B625" s="1799"/>
      <c r="C625" s="1477"/>
      <c r="D625" s="1477"/>
      <c r="H625" s="808"/>
      <c r="I625" s="808"/>
      <c r="J625" s="808"/>
      <c r="K625" s="808"/>
      <c r="L625" s="808"/>
      <c r="M625" s="808"/>
      <c r="N625" s="808"/>
      <c r="O625" s="808"/>
      <c r="P625" s="808"/>
      <c r="Q625" s="808"/>
      <c r="R625" s="808"/>
      <c r="S625" s="808"/>
    </row>
    <row r="626">
      <c r="A626" s="958"/>
      <c r="B626" s="1799"/>
      <c r="C626" s="1477"/>
      <c r="D626" s="1477"/>
      <c r="H626" s="808"/>
      <c r="I626" s="808"/>
      <c r="J626" s="808"/>
      <c r="K626" s="808"/>
      <c r="L626" s="808"/>
      <c r="M626" s="808"/>
      <c r="N626" s="808"/>
      <c r="O626" s="808"/>
      <c r="P626" s="808"/>
      <c r="Q626" s="808"/>
      <c r="R626" s="808"/>
      <c r="S626" s="808"/>
    </row>
    <row r="627">
      <c r="A627" s="958"/>
      <c r="B627" s="1799"/>
      <c r="C627" s="1477"/>
      <c r="D627" s="1477"/>
      <c r="H627" s="808"/>
      <c r="I627" s="808"/>
      <c r="J627" s="808"/>
      <c r="K627" s="808"/>
      <c r="L627" s="808"/>
      <c r="M627" s="808"/>
      <c r="N627" s="808"/>
      <c r="O627" s="808"/>
      <c r="P627" s="808"/>
      <c r="Q627" s="808"/>
      <c r="R627" s="808"/>
      <c r="S627" s="808"/>
    </row>
    <row r="628">
      <c r="A628" s="958"/>
      <c r="B628" s="1799"/>
      <c r="C628" s="1477"/>
      <c r="D628" s="1477"/>
      <c r="H628" s="808"/>
      <c r="I628" s="808"/>
      <c r="J628" s="808"/>
      <c r="K628" s="808"/>
      <c r="L628" s="808"/>
      <c r="M628" s="808"/>
      <c r="N628" s="808"/>
      <c r="O628" s="808"/>
      <c r="P628" s="808"/>
      <c r="Q628" s="808"/>
      <c r="R628" s="808"/>
      <c r="S628" s="808"/>
    </row>
    <row r="629">
      <c r="A629" s="958"/>
      <c r="B629" s="1799"/>
      <c r="C629" s="1477"/>
      <c r="D629" s="1477"/>
      <c r="H629" s="808"/>
      <c r="I629" s="808"/>
      <c r="J629" s="808"/>
      <c r="K629" s="808"/>
      <c r="L629" s="808"/>
      <c r="M629" s="808"/>
      <c r="N629" s="808"/>
      <c r="O629" s="808"/>
      <c r="P629" s="808"/>
      <c r="Q629" s="808"/>
      <c r="R629" s="808"/>
      <c r="S629" s="808"/>
    </row>
    <row r="630">
      <c r="A630" s="958"/>
      <c r="B630" s="1799"/>
      <c r="C630" s="1477"/>
      <c r="D630" s="1477"/>
      <c r="H630" s="808"/>
      <c r="I630" s="808"/>
      <c r="J630" s="808"/>
      <c r="K630" s="808"/>
      <c r="L630" s="808"/>
      <c r="M630" s="808"/>
      <c r="N630" s="808"/>
      <c r="O630" s="808"/>
      <c r="P630" s="808"/>
      <c r="Q630" s="808"/>
      <c r="R630" s="808"/>
      <c r="S630" s="808"/>
    </row>
    <row r="631">
      <c r="A631" s="958"/>
      <c r="B631" s="1799"/>
      <c r="C631" s="1477"/>
      <c r="D631" s="1477"/>
      <c r="H631" s="808"/>
      <c r="I631" s="808"/>
      <c r="J631" s="808"/>
      <c r="K631" s="808"/>
      <c r="L631" s="808"/>
      <c r="M631" s="808"/>
      <c r="N631" s="808"/>
      <c r="O631" s="808"/>
      <c r="P631" s="808"/>
      <c r="Q631" s="808"/>
      <c r="R631" s="808"/>
      <c r="S631" s="808"/>
    </row>
    <row r="632">
      <c r="A632" s="958"/>
      <c r="B632" s="1799"/>
      <c r="C632" s="1477"/>
      <c r="D632" s="1477"/>
      <c r="H632" s="808"/>
      <c r="I632" s="808"/>
      <c r="J632" s="808"/>
      <c r="K632" s="808"/>
      <c r="L632" s="808"/>
      <c r="M632" s="808"/>
      <c r="N632" s="808"/>
      <c r="O632" s="808"/>
      <c r="P632" s="808"/>
      <c r="Q632" s="808"/>
      <c r="R632" s="808"/>
      <c r="S632" s="808"/>
    </row>
    <row r="633">
      <c r="A633" s="958"/>
      <c r="B633" s="1799"/>
      <c r="C633" s="1477"/>
      <c r="D633" s="1477"/>
      <c r="H633" s="808"/>
      <c r="I633" s="808"/>
      <c r="J633" s="808"/>
      <c r="K633" s="808"/>
      <c r="L633" s="808"/>
      <c r="M633" s="808"/>
      <c r="N633" s="808"/>
      <c r="O633" s="808"/>
      <c r="P633" s="808"/>
      <c r="Q633" s="808"/>
      <c r="R633" s="808"/>
      <c r="S633" s="808"/>
    </row>
    <row r="634">
      <c r="A634" s="958"/>
      <c r="B634" s="1799"/>
      <c r="C634" s="1477"/>
      <c r="D634" s="1477"/>
      <c r="H634" s="808"/>
      <c r="I634" s="808"/>
      <c r="J634" s="808"/>
      <c r="K634" s="808"/>
      <c r="L634" s="808"/>
      <c r="M634" s="808"/>
      <c r="N634" s="808"/>
      <c r="O634" s="808"/>
      <c r="P634" s="808"/>
      <c r="Q634" s="808"/>
      <c r="R634" s="808"/>
      <c r="S634" s="808"/>
    </row>
    <row r="635">
      <c r="A635" s="958"/>
      <c r="B635" s="1799"/>
      <c r="C635" s="1477"/>
      <c r="D635" s="1477"/>
      <c r="H635" s="808"/>
      <c r="I635" s="808"/>
      <c r="J635" s="808"/>
      <c r="K635" s="808"/>
      <c r="L635" s="808"/>
      <c r="M635" s="808"/>
      <c r="N635" s="808"/>
      <c r="O635" s="808"/>
      <c r="P635" s="808"/>
      <c r="Q635" s="808"/>
      <c r="R635" s="808"/>
      <c r="S635" s="808"/>
    </row>
    <row r="636">
      <c r="A636" s="958"/>
      <c r="B636" s="1799"/>
      <c r="C636" s="1477"/>
      <c r="D636" s="1477"/>
      <c r="H636" s="808"/>
      <c r="I636" s="808"/>
      <c r="J636" s="808"/>
      <c r="K636" s="808"/>
      <c r="L636" s="808"/>
      <c r="M636" s="808"/>
      <c r="N636" s="808"/>
      <c r="O636" s="808"/>
      <c r="P636" s="808"/>
      <c r="Q636" s="808"/>
      <c r="R636" s="808"/>
      <c r="S636" s="808"/>
    </row>
    <row r="637">
      <c r="A637" s="958"/>
      <c r="B637" s="1799"/>
      <c r="C637" s="1477"/>
      <c r="D637" s="1477"/>
      <c r="H637" s="808"/>
      <c r="I637" s="808"/>
      <c r="J637" s="808"/>
      <c r="K637" s="808"/>
      <c r="L637" s="808"/>
      <c r="M637" s="808"/>
      <c r="N637" s="808"/>
      <c r="O637" s="808"/>
      <c r="P637" s="808"/>
      <c r="Q637" s="808"/>
      <c r="R637" s="808"/>
      <c r="S637" s="808"/>
    </row>
    <row r="638">
      <c r="A638" s="958"/>
      <c r="B638" s="1799"/>
      <c r="C638" s="1477"/>
      <c r="D638" s="1477"/>
      <c r="H638" s="808"/>
      <c r="I638" s="808"/>
      <c r="J638" s="808"/>
      <c r="K638" s="808"/>
      <c r="L638" s="808"/>
      <c r="M638" s="808"/>
      <c r="N638" s="808"/>
      <c r="O638" s="808"/>
      <c r="P638" s="808"/>
      <c r="Q638" s="808"/>
      <c r="R638" s="808"/>
      <c r="S638" s="808"/>
    </row>
    <row r="639">
      <c r="A639" s="958"/>
      <c r="B639" s="1799"/>
      <c r="C639" s="1477"/>
      <c r="D639" s="1477"/>
      <c r="H639" s="808"/>
      <c r="I639" s="808"/>
      <c r="J639" s="808"/>
      <c r="K639" s="808"/>
      <c r="L639" s="808"/>
      <c r="M639" s="808"/>
      <c r="N639" s="808"/>
      <c r="O639" s="808"/>
      <c r="P639" s="808"/>
      <c r="Q639" s="808"/>
      <c r="R639" s="808"/>
      <c r="S639" s="808"/>
    </row>
    <row r="640">
      <c r="A640" s="958"/>
      <c r="B640" s="1799"/>
      <c r="C640" s="1477"/>
      <c r="D640" s="1477"/>
      <c r="H640" s="808"/>
      <c r="I640" s="808"/>
      <c r="J640" s="808"/>
      <c r="K640" s="808"/>
      <c r="L640" s="808"/>
      <c r="M640" s="808"/>
      <c r="N640" s="808"/>
      <c r="O640" s="808"/>
      <c r="P640" s="808"/>
      <c r="Q640" s="808"/>
      <c r="R640" s="808"/>
      <c r="S640" s="808"/>
    </row>
    <row r="641">
      <c r="A641" s="958"/>
      <c r="B641" s="1799"/>
      <c r="C641" s="1477"/>
      <c r="D641" s="1477"/>
      <c r="H641" s="808"/>
      <c r="I641" s="808"/>
      <c r="J641" s="808"/>
      <c r="K641" s="808"/>
      <c r="L641" s="808"/>
      <c r="M641" s="808"/>
      <c r="N641" s="808"/>
      <c r="O641" s="808"/>
      <c r="P641" s="808"/>
      <c r="Q641" s="808"/>
      <c r="R641" s="808"/>
      <c r="S641" s="808"/>
    </row>
    <row r="642">
      <c r="A642" s="958"/>
      <c r="B642" s="1799"/>
      <c r="C642" s="1477"/>
      <c r="D642" s="1477"/>
      <c r="H642" s="808"/>
      <c r="I642" s="808"/>
      <c r="J642" s="808"/>
      <c r="K642" s="808"/>
      <c r="L642" s="808"/>
      <c r="M642" s="808"/>
      <c r="N642" s="808"/>
      <c r="O642" s="808"/>
      <c r="P642" s="808"/>
      <c r="Q642" s="808"/>
      <c r="R642" s="808"/>
      <c r="S642" s="808"/>
    </row>
    <row r="643">
      <c r="A643" s="958"/>
      <c r="B643" s="1799"/>
      <c r="C643" s="1477"/>
      <c r="D643" s="1477"/>
      <c r="H643" s="808"/>
      <c r="I643" s="808"/>
      <c r="J643" s="808"/>
      <c r="K643" s="808"/>
      <c r="L643" s="808"/>
      <c r="M643" s="808"/>
      <c r="N643" s="808"/>
      <c r="O643" s="808"/>
      <c r="P643" s="808"/>
      <c r="Q643" s="808"/>
      <c r="R643" s="808"/>
      <c r="S643" s="808"/>
    </row>
    <row r="644">
      <c r="A644" s="958"/>
      <c r="B644" s="1799"/>
      <c r="C644" s="1477"/>
      <c r="D644" s="1477"/>
      <c r="H644" s="808"/>
      <c r="I644" s="808"/>
      <c r="J644" s="808"/>
      <c r="K644" s="808"/>
      <c r="L644" s="808"/>
      <c r="M644" s="808"/>
      <c r="N644" s="808"/>
      <c r="O644" s="808"/>
      <c r="P644" s="808"/>
      <c r="Q644" s="808"/>
      <c r="R644" s="808"/>
      <c r="S644" s="808"/>
    </row>
    <row r="645">
      <c r="A645" s="958"/>
      <c r="B645" s="1799"/>
      <c r="C645" s="1477"/>
      <c r="D645" s="1477"/>
      <c r="H645" s="808"/>
      <c r="I645" s="808"/>
      <c r="J645" s="808"/>
      <c r="K645" s="808"/>
      <c r="L645" s="808"/>
      <c r="M645" s="808"/>
      <c r="N645" s="808"/>
      <c r="O645" s="808"/>
      <c r="P645" s="808"/>
      <c r="Q645" s="808"/>
      <c r="R645" s="808"/>
      <c r="S645" s="808"/>
    </row>
    <row r="646">
      <c r="A646" s="958"/>
      <c r="B646" s="1799"/>
      <c r="C646" s="1477"/>
      <c r="D646" s="1477"/>
      <c r="H646" s="808"/>
      <c r="I646" s="808"/>
      <c r="J646" s="808"/>
      <c r="K646" s="808"/>
      <c r="L646" s="808"/>
      <c r="M646" s="808"/>
      <c r="N646" s="808"/>
      <c r="O646" s="808"/>
      <c r="P646" s="808"/>
      <c r="Q646" s="808"/>
      <c r="R646" s="808"/>
      <c r="S646" s="808"/>
    </row>
    <row r="647">
      <c r="A647" s="958"/>
      <c r="B647" s="1799"/>
      <c r="C647" s="1477"/>
      <c r="D647" s="1477"/>
      <c r="H647" s="808"/>
      <c r="I647" s="808"/>
      <c r="J647" s="808"/>
      <c r="K647" s="808"/>
      <c r="L647" s="808"/>
      <c r="M647" s="808"/>
      <c r="N647" s="808"/>
      <c r="O647" s="808"/>
      <c r="P647" s="808"/>
      <c r="Q647" s="808"/>
      <c r="R647" s="808"/>
      <c r="S647" s="808"/>
    </row>
    <row r="648">
      <c r="A648" s="958"/>
      <c r="B648" s="1799"/>
      <c r="C648" s="1477"/>
      <c r="D648" s="1477"/>
      <c r="H648" s="808"/>
      <c r="I648" s="808"/>
      <c r="J648" s="808"/>
      <c r="K648" s="808"/>
      <c r="L648" s="808"/>
      <c r="M648" s="808"/>
      <c r="N648" s="808"/>
      <c r="O648" s="808"/>
      <c r="P648" s="808"/>
      <c r="Q648" s="808"/>
      <c r="R648" s="808"/>
      <c r="S648" s="808"/>
    </row>
    <row r="649">
      <c r="A649" s="958"/>
      <c r="B649" s="1799"/>
      <c r="C649" s="1477"/>
      <c r="D649" s="1477"/>
      <c r="H649" s="808"/>
      <c r="I649" s="808"/>
      <c r="J649" s="808"/>
      <c r="K649" s="808"/>
      <c r="L649" s="808"/>
      <c r="M649" s="808"/>
      <c r="N649" s="808"/>
      <c r="O649" s="808"/>
      <c r="P649" s="808"/>
      <c r="Q649" s="808"/>
      <c r="R649" s="808"/>
      <c r="S649" s="808"/>
    </row>
    <row r="650">
      <c r="A650" s="958"/>
      <c r="B650" s="1799"/>
      <c r="C650" s="1477"/>
      <c r="D650" s="1477"/>
      <c r="H650" s="808"/>
      <c r="I650" s="808"/>
      <c r="J650" s="808"/>
      <c r="K650" s="808"/>
      <c r="L650" s="808"/>
      <c r="M650" s="808"/>
      <c r="N650" s="808"/>
      <c r="O650" s="808"/>
      <c r="P650" s="808"/>
      <c r="Q650" s="808"/>
      <c r="R650" s="808"/>
      <c r="S650" s="808"/>
    </row>
    <row r="651">
      <c r="A651" s="958"/>
      <c r="B651" s="1799"/>
      <c r="C651" s="1477"/>
      <c r="D651" s="1477"/>
      <c r="H651" s="808"/>
      <c r="I651" s="808"/>
      <c r="J651" s="808"/>
      <c r="K651" s="808"/>
      <c r="L651" s="808"/>
      <c r="M651" s="808"/>
      <c r="N651" s="808"/>
      <c r="O651" s="808"/>
      <c r="P651" s="808"/>
      <c r="Q651" s="808"/>
      <c r="R651" s="808"/>
      <c r="S651" s="808"/>
    </row>
    <row r="652">
      <c r="A652" s="958"/>
      <c r="B652" s="1799"/>
      <c r="C652" s="1477"/>
      <c r="D652" s="1477"/>
      <c r="H652" s="808"/>
      <c r="I652" s="808"/>
      <c r="J652" s="808"/>
      <c r="K652" s="808"/>
      <c r="L652" s="808"/>
      <c r="M652" s="808"/>
      <c r="N652" s="808"/>
      <c r="O652" s="808"/>
      <c r="P652" s="808"/>
      <c r="Q652" s="808"/>
      <c r="R652" s="808"/>
      <c r="S652" s="808"/>
    </row>
    <row r="653">
      <c r="A653" s="958"/>
      <c r="B653" s="1799"/>
      <c r="C653" s="1477"/>
      <c r="D653" s="1477"/>
      <c r="H653" s="808"/>
      <c r="I653" s="808"/>
      <c r="J653" s="808"/>
      <c r="K653" s="808"/>
      <c r="L653" s="808"/>
      <c r="M653" s="808"/>
      <c r="N653" s="808"/>
      <c r="O653" s="808"/>
      <c r="P653" s="808"/>
      <c r="Q653" s="808"/>
      <c r="R653" s="808"/>
      <c r="S653" s="808"/>
    </row>
    <row r="654">
      <c r="A654" s="958"/>
      <c r="B654" s="1799"/>
      <c r="C654" s="1477"/>
      <c r="D654" s="1477"/>
      <c r="H654" s="808"/>
      <c r="I654" s="808"/>
      <c r="J654" s="808"/>
      <c r="K654" s="808"/>
      <c r="L654" s="808"/>
      <c r="M654" s="808"/>
      <c r="N654" s="808"/>
      <c r="O654" s="808"/>
      <c r="P654" s="808"/>
      <c r="Q654" s="808"/>
      <c r="R654" s="808"/>
      <c r="S654" s="808"/>
    </row>
    <row r="655">
      <c r="A655" s="958"/>
      <c r="B655" s="1799"/>
      <c r="C655" s="1477"/>
      <c r="D655" s="1477"/>
      <c r="H655" s="808"/>
      <c r="I655" s="808"/>
      <c r="J655" s="808"/>
      <c r="K655" s="808"/>
      <c r="L655" s="808"/>
      <c r="M655" s="808"/>
      <c r="N655" s="808"/>
      <c r="O655" s="808"/>
      <c r="P655" s="808"/>
      <c r="Q655" s="808"/>
      <c r="R655" s="808"/>
      <c r="S655" s="808"/>
    </row>
    <row r="656">
      <c r="A656" s="958"/>
      <c r="B656" s="1799"/>
      <c r="C656" s="1477"/>
      <c r="D656" s="1477"/>
      <c r="H656" s="808"/>
      <c r="I656" s="808"/>
      <c r="J656" s="808"/>
      <c r="K656" s="808"/>
      <c r="L656" s="808"/>
      <c r="M656" s="808"/>
      <c r="N656" s="808"/>
      <c r="O656" s="808"/>
      <c r="P656" s="808"/>
      <c r="Q656" s="808"/>
      <c r="R656" s="808"/>
      <c r="S656" s="808"/>
    </row>
    <row r="657">
      <c r="A657" s="958"/>
      <c r="B657" s="1799"/>
      <c r="C657" s="1477"/>
      <c r="D657" s="1477"/>
      <c r="H657" s="808"/>
      <c r="I657" s="808"/>
      <c r="J657" s="808"/>
      <c r="K657" s="808"/>
      <c r="L657" s="808"/>
      <c r="M657" s="808"/>
      <c r="N657" s="808"/>
      <c r="O657" s="808"/>
      <c r="P657" s="808"/>
      <c r="Q657" s="808"/>
      <c r="R657" s="808"/>
      <c r="S657" s="808"/>
    </row>
    <row r="658">
      <c r="A658" s="958"/>
      <c r="B658" s="1799"/>
      <c r="C658" s="1477"/>
      <c r="D658" s="1477"/>
      <c r="H658" s="808"/>
      <c r="I658" s="808"/>
      <c r="J658" s="808"/>
      <c r="K658" s="808"/>
      <c r="L658" s="808"/>
      <c r="M658" s="808"/>
      <c r="N658" s="808"/>
      <c r="O658" s="808"/>
      <c r="P658" s="808"/>
      <c r="Q658" s="808"/>
      <c r="R658" s="808"/>
      <c r="S658" s="808"/>
    </row>
    <row r="659">
      <c r="A659" s="958"/>
      <c r="B659" s="1799"/>
      <c r="C659" s="1477"/>
      <c r="D659" s="1477"/>
      <c r="H659" s="808"/>
      <c r="I659" s="808"/>
      <c r="J659" s="808"/>
      <c r="K659" s="808"/>
      <c r="L659" s="808"/>
      <c r="M659" s="808"/>
      <c r="N659" s="808"/>
      <c r="O659" s="808"/>
      <c r="P659" s="808"/>
      <c r="Q659" s="808"/>
      <c r="R659" s="808"/>
      <c r="S659" s="808"/>
    </row>
    <row r="660">
      <c r="A660" s="958"/>
      <c r="B660" s="1799"/>
      <c r="C660" s="1477"/>
      <c r="D660" s="1477"/>
      <c r="H660" s="808"/>
      <c r="I660" s="808"/>
      <c r="J660" s="808"/>
      <c r="K660" s="808"/>
      <c r="L660" s="808"/>
      <c r="M660" s="808"/>
      <c r="N660" s="808"/>
      <c r="O660" s="808"/>
      <c r="P660" s="808"/>
      <c r="Q660" s="808"/>
      <c r="R660" s="808"/>
      <c r="S660" s="808"/>
    </row>
    <row r="661">
      <c r="A661" s="958"/>
      <c r="B661" s="1799"/>
      <c r="C661" s="1477"/>
      <c r="D661" s="1477"/>
      <c r="H661" s="808"/>
      <c r="I661" s="808"/>
      <c r="J661" s="808"/>
      <c r="K661" s="808"/>
      <c r="L661" s="808"/>
      <c r="M661" s="808"/>
      <c r="N661" s="808"/>
      <c r="O661" s="808"/>
      <c r="P661" s="808"/>
      <c r="Q661" s="808"/>
      <c r="R661" s="808"/>
      <c r="S661" s="808"/>
    </row>
    <row r="662">
      <c r="A662" s="958"/>
      <c r="B662" s="1799"/>
      <c r="C662" s="1477"/>
      <c r="D662" s="1477"/>
      <c r="H662" s="808"/>
      <c r="I662" s="808"/>
      <c r="J662" s="808"/>
      <c r="K662" s="808"/>
      <c r="L662" s="808"/>
      <c r="M662" s="808"/>
      <c r="N662" s="808"/>
      <c r="O662" s="808"/>
      <c r="P662" s="808"/>
      <c r="Q662" s="808"/>
      <c r="R662" s="808"/>
      <c r="S662" s="808"/>
    </row>
    <row r="663">
      <c r="A663" s="958"/>
      <c r="B663" s="1799"/>
      <c r="C663" s="1477"/>
      <c r="D663" s="1477"/>
      <c r="H663" s="808"/>
      <c r="I663" s="808"/>
      <c r="J663" s="808"/>
      <c r="K663" s="808"/>
      <c r="L663" s="808"/>
      <c r="M663" s="808"/>
      <c r="N663" s="808"/>
      <c r="O663" s="808"/>
      <c r="P663" s="808"/>
      <c r="Q663" s="808"/>
      <c r="R663" s="808"/>
      <c r="S663" s="808"/>
    </row>
    <row r="664">
      <c r="A664" s="958"/>
      <c r="B664" s="1799"/>
      <c r="C664" s="1477"/>
      <c r="D664" s="1477"/>
      <c r="H664" s="808"/>
      <c r="I664" s="808"/>
      <c r="J664" s="808"/>
      <c r="K664" s="808"/>
      <c r="L664" s="808"/>
      <c r="M664" s="808"/>
      <c r="N664" s="808"/>
      <c r="O664" s="808"/>
      <c r="P664" s="808"/>
      <c r="Q664" s="808"/>
      <c r="R664" s="808"/>
      <c r="S664" s="808"/>
    </row>
    <row r="665">
      <c r="A665" s="958"/>
      <c r="B665" s="1799"/>
      <c r="C665" s="1477"/>
      <c r="D665" s="1477"/>
      <c r="H665" s="808"/>
      <c r="I665" s="808"/>
      <c r="J665" s="808"/>
      <c r="K665" s="808"/>
      <c r="L665" s="808"/>
      <c r="M665" s="808"/>
      <c r="N665" s="808"/>
      <c r="O665" s="808"/>
      <c r="P665" s="808"/>
      <c r="Q665" s="808"/>
      <c r="R665" s="808"/>
      <c r="S665" s="808"/>
    </row>
    <row r="666">
      <c r="A666" s="958"/>
      <c r="B666" s="1799"/>
      <c r="C666" s="1477"/>
      <c r="D666" s="1477"/>
      <c r="H666" s="808"/>
      <c r="I666" s="808"/>
      <c r="J666" s="808"/>
      <c r="K666" s="808"/>
      <c r="L666" s="808"/>
      <c r="M666" s="808"/>
      <c r="N666" s="808"/>
      <c r="O666" s="808"/>
      <c r="P666" s="808"/>
      <c r="Q666" s="808"/>
      <c r="R666" s="808"/>
      <c r="S666" s="808"/>
    </row>
    <row r="667">
      <c r="A667" s="958"/>
      <c r="B667" s="1799"/>
      <c r="C667" s="1477"/>
      <c r="D667" s="1477"/>
      <c r="H667" s="808"/>
      <c r="I667" s="808"/>
      <c r="J667" s="808"/>
      <c r="K667" s="808"/>
      <c r="L667" s="808"/>
      <c r="M667" s="808"/>
      <c r="N667" s="808"/>
      <c r="O667" s="808"/>
      <c r="P667" s="808"/>
      <c r="Q667" s="808"/>
      <c r="R667" s="808"/>
      <c r="S667" s="808"/>
    </row>
    <row r="668">
      <c r="A668" s="958"/>
      <c r="B668" s="1799"/>
      <c r="C668" s="1477"/>
      <c r="D668" s="1477"/>
      <c r="H668" s="808"/>
      <c r="I668" s="808"/>
      <c r="J668" s="808"/>
      <c r="K668" s="808"/>
      <c r="L668" s="808"/>
      <c r="M668" s="808"/>
      <c r="N668" s="808"/>
      <c r="O668" s="808"/>
      <c r="P668" s="808"/>
      <c r="Q668" s="808"/>
      <c r="R668" s="808"/>
      <c r="S668" s="808"/>
    </row>
    <row r="669">
      <c r="A669" s="958"/>
      <c r="B669" s="1799"/>
      <c r="C669" s="1477"/>
      <c r="D669" s="1477"/>
      <c r="H669" s="808"/>
      <c r="I669" s="808"/>
      <c r="J669" s="808"/>
      <c r="K669" s="808"/>
      <c r="L669" s="808"/>
      <c r="M669" s="808"/>
      <c r="N669" s="808"/>
      <c r="O669" s="808"/>
      <c r="P669" s="808"/>
      <c r="Q669" s="808"/>
      <c r="R669" s="808"/>
      <c r="S669" s="808"/>
    </row>
    <row r="670">
      <c r="A670" s="958"/>
      <c r="B670" s="1799"/>
      <c r="C670" s="1477"/>
      <c r="D670" s="1477"/>
      <c r="H670" s="808"/>
      <c r="I670" s="808"/>
      <c r="J670" s="808"/>
      <c r="K670" s="808"/>
      <c r="L670" s="808"/>
      <c r="M670" s="808"/>
      <c r="N670" s="808"/>
      <c r="O670" s="808"/>
      <c r="P670" s="808"/>
      <c r="Q670" s="808"/>
      <c r="R670" s="808"/>
      <c r="S670" s="808"/>
    </row>
    <row r="671">
      <c r="A671" s="958"/>
      <c r="B671" s="1799"/>
      <c r="C671" s="1477"/>
      <c r="D671" s="1477"/>
      <c r="H671" s="808"/>
      <c r="I671" s="808"/>
      <c r="J671" s="808"/>
      <c r="K671" s="808"/>
      <c r="L671" s="808"/>
      <c r="M671" s="808"/>
      <c r="N671" s="808"/>
      <c r="O671" s="808"/>
      <c r="P671" s="808"/>
      <c r="Q671" s="808"/>
      <c r="R671" s="808"/>
      <c r="S671" s="808"/>
    </row>
    <row r="672">
      <c r="A672" s="958"/>
      <c r="B672" s="1799"/>
      <c r="C672" s="1477"/>
      <c r="D672" s="1477"/>
      <c r="H672" s="808"/>
      <c r="I672" s="808"/>
      <c r="J672" s="808"/>
      <c r="K672" s="808"/>
      <c r="L672" s="808"/>
      <c r="M672" s="808"/>
      <c r="N672" s="808"/>
      <c r="O672" s="808"/>
      <c r="P672" s="808"/>
      <c r="Q672" s="808"/>
      <c r="R672" s="808"/>
      <c r="S672" s="808"/>
    </row>
    <row r="673">
      <c r="A673" s="958"/>
      <c r="B673" s="1799"/>
      <c r="C673" s="1477"/>
      <c r="D673" s="1477"/>
      <c r="H673" s="808"/>
      <c r="I673" s="808"/>
      <c r="J673" s="808"/>
      <c r="K673" s="808"/>
      <c r="L673" s="808"/>
      <c r="M673" s="808"/>
      <c r="N673" s="808"/>
      <c r="O673" s="808"/>
      <c r="P673" s="808"/>
      <c r="Q673" s="808"/>
      <c r="R673" s="808"/>
      <c r="S673" s="808"/>
    </row>
    <row r="674">
      <c r="A674" s="958"/>
      <c r="B674" s="1799"/>
      <c r="C674" s="1477"/>
      <c r="D674" s="1477"/>
      <c r="H674" s="808"/>
      <c r="I674" s="808"/>
      <c r="J674" s="808"/>
      <c r="K674" s="808"/>
      <c r="L674" s="808"/>
      <c r="M674" s="808"/>
      <c r="N674" s="808"/>
      <c r="O674" s="808"/>
      <c r="P674" s="808"/>
      <c r="Q674" s="808"/>
      <c r="R674" s="808"/>
      <c r="S674" s="808"/>
    </row>
    <row r="675">
      <c r="A675" s="958"/>
      <c r="B675" s="1799"/>
      <c r="C675" s="1477"/>
      <c r="D675" s="1477"/>
      <c r="H675" s="808"/>
      <c r="I675" s="808"/>
      <c r="J675" s="808"/>
      <c r="K675" s="808"/>
      <c r="L675" s="808"/>
      <c r="M675" s="808"/>
      <c r="N675" s="808"/>
      <c r="O675" s="808"/>
      <c r="P675" s="808"/>
      <c r="Q675" s="808"/>
      <c r="R675" s="808"/>
      <c r="S675" s="808"/>
    </row>
    <row r="676">
      <c r="A676" s="958"/>
      <c r="B676" s="1799"/>
      <c r="C676" s="1477"/>
      <c r="D676" s="1477"/>
      <c r="H676" s="808"/>
      <c r="I676" s="808"/>
      <c r="J676" s="808"/>
      <c r="K676" s="808"/>
      <c r="L676" s="808"/>
      <c r="M676" s="808"/>
      <c r="N676" s="808"/>
      <c r="O676" s="808"/>
      <c r="P676" s="808"/>
      <c r="Q676" s="808"/>
      <c r="R676" s="808"/>
      <c r="S676" s="808"/>
    </row>
    <row r="677">
      <c r="A677" s="958"/>
      <c r="B677" s="1799"/>
      <c r="C677" s="1477"/>
      <c r="D677" s="1477"/>
      <c r="H677" s="808"/>
      <c r="I677" s="808"/>
      <c r="J677" s="808"/>
      <c r="K677" s="808"/>
      <c r="L677" s="808"/>
      <c r="M677" s="808"/>
      <c r="N677" s="808"/>
      <c r="O677" s="808"/>
      <c r="P677" s="808"/>
      <c r="Q677" s="808"/>
      <c r="R677" s="808"/>
      <c r="S677" s="808"/>
    </row>
    <row r="678">
      <c r="A678" s="958"/>
      <c r="B678" s="1799"/>
      <c r="C678" s="1477"/>
      <c r="D678" s="1477"/>
      <c r="H678" s="808"/>
      <c r="I678" s="808"/>
      <c r="J678" s="808"/>
      <c r="K678" s="808"/>
      <c r="L678" s="808"/>
      <c r="M678" s="808"/>
      <c r="N678" s="808"/>
      <c r="O678" s="808"/>
      <c r="P678" s="808"/>
      <c r="Q678" s="808"/>
      <c r="R678" s="808"/>
      <c r="S678" s="808"/>
    </row>
    <row r="679">
      <c r="A679" s="958"/>
      <c r="B679" s="1799"/>
      <c r="C679" s="1477"/>
      <c r="D679" s="1477"/>
      <c r="H679" s="808"/>
      <c r="I679" s="808"/>
      <c r="J679" s="808"/>
      <c r="K679" s="808"/>
      <c r="L679" s="808"/>
      <c r="M679" s="808"/>
      <c r="N679" s="808"/>
      <c r="O679" s="808"/>
      <c r="P679" s="808"/>
      <c r="Q679" s="808"/>
      <c r="R679" s="808"/>
      <c r="S679" s="808"/>
    </row>
    <row r="680">
      <c r="A680" s="958"/>
      <c r="B680" s="1799"/>
      <c r="C680" s="1477"/>
      <c r="D680" s="1477"/>
      <c r="H680" s="808"/>
      <c r="I680" s="808"/>
      <c r="J680" s="808"/>
      <c r="K680" s="808"/>
      <c r="L680" s="808"/>
      <c r="M680" s="808"/>
      <c r="N680" s="808"/>
      <c r="O680" s="808"/>
      <c r="P680" s="808"/>
      <c r="Q680" s="808"/>
      <c r="R680" s="808"/>
      <c r="S680" s="808"/>
    </row>
    <row r="681">
      <c r="A681" s="958"/>
      <c r="B681" s="1799"/>
      <c r="C681" s="1477"/>
      <c r="D681" s="1477"/>
      <c r="H681" s="808"/>
      <c r="I681" s="808"/>
      <c r="J681" s="808"/>
      <c r="K681" s="808"/>
      <c r="L681" s="808"/>
      <c r="M681" s="808"/>
      <c r="N681" s="808"/>
      <c r="O681" s="808"/>
      <c r="P681" s="808"/>
      <c r="Q681" s="808"/>
      <c r="R681" s="808"/>
      <c r="S681" s="808"/>
    </row>
    <row r="682">
      <c r="A682" s="958"/>
      <c r="B682" s="1799"/>
      <c r="C682" s="1477"/>
      <c r="D682" s="1477"/>
      <c r="H682" s="808"/>
      <c r="I682" s="808"/>
      <c r="J682" s="808"/>
      <c r="K682" s="808"/>
      <c r="L682" s="808"/>
      <c r="M682" s="808"/>
      <c r="N682" s="808"/>
      <c r="O682" s="808"/>
      <c r="P682" s="808"/>
      <c r="Q682" s="808"/>
      <c r="R682" s="808"/>
      <c r="S682" s="808"/>
    </row>
    <row r="683">
      <c r="A683" s="958"/>
      <c r="B683" s="1799"/>
      <c r="C683" s="1477"/>
      <c r="D683" s="1477"/>
      <c r="H683" s="808"/>
      <c r="I683" s="808"/>
      <c r="J683" s="808"/>
      <c r="K683" s="808"/>
      <c r="L683" s="808"/>
      <c r="M683" s="808"/>
      <c r="N683" s="808"/>
      <c r="O683" s="808"/>
      <c r="P683" s="808"/>
      <c r="Q683" s="808"/>
      <c r="R683" s="808"/>
      <c r="S683" s="808"/>
    </row>
    <row r="684">
      <c r="A684" s="958"/>
      <c r="B684" s="1799"/>
      <c r="C684" s="1477"/>
      <c r="D684" s="1477"/>
      <c r="H684" s="808"/>
      <c r="I684" s="808"/>
      <c r="J684" s="808"/>
      <c r="K684" s="808"/>
      <c r="L684" s="808"/>
      <c r="M684" s="808"/>
      <c r="N684" s="808"/>
      <c r="O684" s="808"/>
      <c r="P684" s="808"/>
      <c r="Q684" s="808"/>
      <c r="R684" s="808"/>
      <c r="S684" s="808"/>
    </row>
    <row r="685">
      <c r="A685" s="958"/>
      <c r="B685" s="1799"/>
      <c r="C685" s="1477"/>
      <c r="D685" s="1477"/>
      <c r="H685" s="808"/>
      <c r="I685" s="808"/>
      <c r="J685" s="808"/>
      <c r="K685" s="808"/>
      <c r="L685" s="808"/>
      <c r="M685" s="808"/>
      <c r="N685" s="808"/>
      <c r="O685" s="808"/>
      <c r="P685" s="808"/>
      <c r="Q685" s="808"/>
      <c r="R685" s="808"/>
      <c r="S685" s="808"/>
    </row>
    <row r="686">
      <c r="A686" s="958"/>
      <c r="B686" s="1799"/>
      <c r="C686" s="1477"/>
      <c r="D686" s="1477"/>
      <c r="H686" s="808"/>
      <c r="I686" s="808"/>
      <c r="J686" s="808"/>
      <c r="K686" s="808"/>
      <c r="L686" s="808"/>
      <c r="M686" s="808"/>
      <c r="N686" s="808"/>
      <c r="O686" s="808"/>
      <c r="P686" s="808"/>
      <c r="Q686" s="808"/>
      <c r="R686" s="808"/>
      <c r="S686" s="808"/>
    </row>
    <row r="687">
      <c r="A687" s="958"/>
      <c r="B687" s="1799"/>
      <c r="C687" s="1477"/>
      <c r="D687" s="1477"/>
      <c r="H687" s="808"/>
      <c r="I687" s="808"/>
      <c r="J687" s="808"/>
      <c r="K687" s="808"/>
      <c r="L687" s="808"/>
      <c r="M687" s="808"/>
      <c r="N687" s="808"/>
      <c r="O687" s="808"/>
      <c r="P687" s="808"/>
      <c r="Q687" s="808"/>
      <c r="R687" s="808"/>
      <c r="S687" s="808"/>
    </row>
    <row r="688">
      <c r="A688" s="958"/>
      <c r="B688" s="1799"/>
      <c r="C688" s="1477"/>
      <c r="D688" s="1477"/>
      <c r="H688" s="808"/>
      <c r="I688" s="808"/>
      <c r="J688" s="808"/>
      <c r="K688" s="808"/>
      <c r="L688" s="808"/>
      <c r="M688" s="808"/>
      <c r="N688" s="808"/>
      <c r="O688" s="808"/>
      <c r="P688" s="808"/>
      <c r="Q688" s="808"/>
      <c r="R688" s="808"/>
      <c r="S688" s="808"/>
    </row>
    <row r="689">
      <c r="A689" s="958"/>
      <c r="B689" s="1799"/>
      <c r="C689" s="1477"/>
      <c r="D689" s="1477"/>
      <c r="H689" s="808"/>
      <c r="I689" s="808"/>
      <c r="J689" s="808"/>
      <c r="K689" s="808"/>
      <c r="L689" s="808"/>
      <c r="M689" s="808"/>
      <c r="N689" s="808"/>
      <c r="O689" s="808"/>
      <c r="P689" s="808"/>
      <c r="Q689" s="808"/>
      <c r="R689" s="808"/>
      <c r="S689" s="808"/>
    </row>
    <row r="690">
      <c r="A690" s="958"/>
      <c r="B690" s="1799"/>
      <c r="C690" s="1477"/>
      <c r="D690" s="1477"/>
      <c r="H690" s="808"/>
      <c r="I690" s="808"/>
      <c r="J690" s="808"/>
      <c r="K690" s="808"/>
      <c r="L690" s="808"/>
      <c r="M690" s="808"/>
      <c r="N690" s="808"/>
      <c r="O690" s="808"/>
      <c r="P690" s="808"/>
      <c r="Q690" s="808"/>
      <c r="R690" s="808"/>
      <c r="S690" s="808"/>
    </row>
    <row r="691">
      <c r="A691" s="958"/>
      <c r="B691" s="1799"/>
      <c r="C691" s="1477"/>
      <c r="D691" s="1477"/>
      <c r="H691" s="808"/>
      <c r="I691" s="808"/>
      <c r="J691" s="808"/>
      <c r="K691" s="808"/>
      <c r="L691" s="808"/>
      <c r="M691" s="808"/>
      <c r="N691" s="808"/>
      <c r="O691" s="808"/>
      <c r="P691" s="808"/>
      <c r="Q691" s="808"/>
      <c r="R691" s="808"/>
      <c r="S691" s="808"/>
    </row>
    <row r="692">
      <c r="A692" s="958"/>
      <c r="B692" s="1799"/>
      <c r="C692" s="1477"/>
      <c r="D692" s="1477"/>
      <c r="H692" s="808"/>
      <c r="I692" s="808"/>
      <c r="J692" s="808"/>
      <c r="K692" s="808"/>
      <c r="L692" s="808"/>
      <c r="M692" s="808"/>
      <c r="N692" s="808"/>
      <c r="O692" s="808"/>
      <c r="P692" s="808"/>
      <c r="Q692" s="808"/>
      <c r="R692" s="808"/>
      <c r="S692" s="808"/>
    </row>
    <row r="693">
      <c r="A693" s="958"/>
      <c r="B693" s="1799"/>
      <c r="C693" s="1477"/>
      <c r="D693" s="1477"/>
      <c r="H693" s="808"/>
      <c r="I693" s="808"/>
      <c r="J693" s="808"/>
      <c r="K693" s="808"/>
      <c r="L693" s="808"/>
      <c r="M693" s="808"/>
      <c r="N693" s="808"/>
      <c r="O693" s="808"/>
      <c r="P693" s="808"/>
      <c r="Q693" s="808"/>
      <c r="R693" s="808"/>
      <c r="S693" s="808"/>
    </row>
    <row r="694">
      <c r="A694" s="958"/>
      <c r="B694" s="1799"/>
      <c r="C694" s="1477"/>
      <c r="D694" s="1477"/>
      <c r="H694" s="808"/>
      <c r="I694" s="808"/>
      <c r="J694" s="808"/>
      <c r="K694" s="808"/>
      <c r="L694" s="808"/>
      <c r="M694" s="808"/>
      <c r="N694" s="808"/>
      <c r="O694" s="808"/>
      <c r="P694" s="808"/>
      <c r="Q694" s="808"/>
      <c r="R694" s="808"/>
      <c r="S694" s="808"/>
    </row>
    <row r="695">
      <c r="A695" s="958"/>
      <c r="B695" s="1799"/>
      <c r="C695" s="1477"/>
      <c r="D695" s="1477"/>
      <c r="H695" s="808"/>
      <c r="I695" s="808"/>
      <c r="J695" s="808"/>
      <c r="K695" s="808"/>
      <c r="L695" s="808"/>
      <c r="M695" s="808"/>
      <c r="N695" s="808"/>
      <c r="O695" s="808"/>
      <c r="P695" s="808"/>
      <c r="Q695" s="808"/>
      <c r="R695" s="808"/>
      <c r="S695" s="808"/>
    </row>
    <row r="696">
      <c r="A696" s="958"/>
      <c r="B696" s="1799"/>
      <c r="C696" s="1477"/>
      <c r="D696" s="1477"/>
      <c r="H696" s="808"/>
      <c r="I696" s="808"/>
      <c r="J696" s="808"/>
      <c r="K696" s="808"/>
      <c r="L696" s="808"/>
      <c r="M696" s="808"/>
      <c r="N696" s="808"/>
      <c r="O696" s="808"/>
      <c r="P696" s="808"/>
      <c r="Q696" s="808"/>
      <c r="R696" s="808"/>
      <c r="S696" s="808"/>
    </row>
    <row r="697">
      <c r="A697" s="958"/>
      <c r="B697" s="1799"/>
      <c r="C697" s="1477"/>
      <c r="D697" s="1477"/>
      <c r="H697" s="808"/>
      <c r="I697" s="808"/>
      <c r="J697" s="808"/>
      <c r="K697" s="808"/>
      <c r="L697" s="808"/>
      <c r="M697" s="808"/>
      <c r="N697" s="808"/>
      <c r="O697" s="808"/>
      <c r="P697" s="808"/>
      <c r="Q697" s="808"/>
      <c r="R697" s="808"/>
      <c r="S697" s="808"/>
    </row>
    <row r="698">
      <c r="A698" s="958"/>
      <c r="B698" s="1799"/>
      <c r="C698" s="1477"/>
      <c r="D698" s="1477"/>
      <c r="H698" s="808"/>
      <c r="I698" s="808"/>
      <c r="J698" s="808"/>
      <c r="K698" s="808"/>
      <c r="L698" s="808"/>
      <c r="M698" s="808"/>
      <c r="N698" s="808"/>
      <c r="O698" s="808"/>
      <c r="P698" s="808"/>
      <c r="Q698" s="808"/>
      <c r="R698" s="808"/>
      <c r="S698" s="808"/>
    </row>
    <row r="699">
      <c r="A699" s="958"/>
      <c r="B699" s="1799"/>
      <c r="C699" s="1477"/>
      <c r="D699" s="1477"/>
      <c r="H699" s="808"/>
      <c r="I699" s="808"/>
      <c r="J699" s="808"/>
      <c r="K699" s="808"/>
      <c r="L699" s="808"/>
      <c r="M699" s="808"/>
      <c r="N699" s="808"/>
      <c r="O699" s="808"/>
      <c r="P699" s="808"/>
      <c r="Q699" s="808"/>
      <c r="R699" s="808"/>
      <c r="S699" s="808"/>
    </row>
    <row r="700">
      <c r="A700" s="958"/>
      <c r="B700" s="1799"/>
      <c r="C700" s="1477"/>
      <c r="D700" s="1477"/>
      <c r="H700" s="808"/>
      <c r="I700" s="808"/>
      <c r="J700" s="808"/>
      <c r="K700" s="808"/>
      <c r="L700" s="808"/>
      <c r="M700" s="808"/>
      <c r="N700" s="808"/>
      <c r="O700" s="808"/>
      <c r="P700" s="808"/>
      <c r="Q700" s="808"/>
      <c r="R700" s="808"/>
      <c r="S700" s="808"/>
    </row>
    <row r="701">
      <c r="A701" s="958"/>
      <c r="B701" s="1799"/>
      <c r="C701" s="1477"/>
      <c r="D701" s="1477"/>
      <c r="H701" s="808"/>
      <c r="I701" s="808"/>
      <c r="J701" s="808"/>
      <c r="K701" s="808"/>
      <c r="L701" s="808"/>
      <c r="M701" s="808"/>
      <c r="N701" s="808"/>
      <c r="O701" s="808"/>
      <c r="P701" s="808"/>
      <c r="Q701" s="808"/>
      <c r="R701" s="808"/>
      <c r="S701" s="808"/>
    </row>
    <row r="702">
      <c r="A702" s="958"/>
      <c r="B702" s="1799"/>
      <c r="C702" s="1477"/>
      <c r="D702" s="1477"/>
      <c r="H702" s="808"/>
      <c r="I702" s="808"/>
      <c r="J702" s="808"/>
      <c r="K702" s="808"/>
      <c r="L702" s="808"/>
      <c r="M702" s="808"/>
      <c r="N702" s="808"/>
      <c r="O702" s="808"/>
      <c r="P702" s="808"/>
      <c r="Q702" s="808"/>
      <c r="R702" s="808"/>
      <c r="S702" s="808"/>
    </row>
    <row r="703">
      <c r="A703" s="958"/>
      <c r="B703" s="1799"/>
      <c r="C703" s="1477"/>
      <c r="D703" s="1477"/>
      <c r="H703" s="808"/>
      <c r="I703" s="808"/>
      <c r="J703" s="808"/>
      <c r="K703" s="808"/>
      <c r="L703" s="808"/>
      <c r="M703" s="808"/>
      <c r="N703" s="808"/>
      <c r="O703" s="808"/>
      <c r="P703" s="808"/>
      <c r="Q703" s="808"/>
      <c r="R703" s="808"/>
      <c r="S703" s="808"/>
    </row>
    <row r="704">
      <c r="A704" s="958"/>
      <c r="B704" s="1799"/>
      <c r="C704" s="1477"/>
      <c r="D704" s="1477"/>
      <c r="H704" s="808"/>
      <c r="I704" s="808"/>
      <c r="J704" s="808"/>
      <c r="K704" s="808"/>
      <c r="L704" s="808"/>
      <c r="M704" s="808"/>
      <c r="N704" s="808"/>
      <c r="O704" s="808"/>
      <c r="P704" s="808"/>
      <c r="Q704" s="808"/>
      <c r="R704" s="808"/>
      <c r="S704" s="808"/>
    </row>
    <row r="705">
      <c r="A705" s="958"/>
      <c r="B705" s="1799"/>
      <c r="C705" s="1477"/>
      <c r="D705" s="1477"/>
      <c r="H705" s="808"/>
      <c r="I705" s="808"/>
      <c r="J705" s="808"/>
      <c r="K705" s="808"/>
      <c r="L705" s="808"/>
      <c r="M705" s="808"/>
      <c r="N705" s="808"/>
      <c r="O705" s="808"/>
      <c r="P705" s="808"/>
      <c r="Q705" s="808"/>
      <c r="R705" s="808"/>
      <c r="S705" s="808"/>
    </row>
    <row r="706">
      <c r="A706" s="958"/>
      <c r="B706" s="1799"/>
      <c r="C706" s="1477"/>
      <c r="D706" s="1477"/>
      <c r="H706" s="808"/>
      <c r="I706" s="808"/>
      <c r="J706" s="808"/>
      <c r="K706" s="808"/>
      <c r="L706" s="808"/>
      <c r="M706" s="808"/>
      <c r="N706" s="808"/>
      <c r="O706" s="808"/>
      <c r="P706" s="808"/>
      <c r="Q706" s="808"/>
      <c r="R706" s="808"/>
      <c r="S706" s="808"/>
    </row>
    <row r="707">
      <c r="A707" s="958"/>
      <c r="B707" s="1799"/>
      <c r="C707" s="1477"/>
      <c r="D707" s="1477"/>
      <c r="H707" s="808"/>
      <c r="I707" s="808"/>
      <c r="J707" s="808"/>
      <c r="K707" s="808"/>
      <c r="L707" s="808"/>
      <c r="M707" s="808"/>
      <c r="N707" s="808"/>
      <c r="O707" s="808"/>
      <c r="P707" s="808"/>
      <c r="Q707" s="808"/>
      <c r="R707" s="808"/>
      <c r="S707" s="808"/>
    </row>
    <row r="708">
      <c r="A708" s="958"/>
      <c r="B708" s="1799"/>
      <c r="C708" s="1477"/>
      <c r="D708" s="1477"/>
      <c r="H708" s="808"/>
      <c r="I708" s="808"/>
      <c r="J708" s="808"/>
      <c r="K708" s="808"/>
      <c r="L708" s="808"/>
      <c r="M708" s="808"/>
      <c r="N708" s="808"/>
      <c r="O708" s="808"/>
      <c r="P708" s="808"/>
      <c r="Q708" s="808"/>
      <c r="R708" s="808"/>
      <c r="S708" s="808"/>
    </row>
    <row r="709">
      <c r="A709" s="958"/>
      <c r="B709" s="1799"/>
      <c r="C709" s="1477"/>
      <c r="D709" s="1477"/>
      <c r="H709" s="808"/>
      <c r="I709" s="808"/>
      <c r="J709" s="808"/>
      <c r="K709" s="808"/>
      <c r="L709" s="808"/>
      <c r="M709" s="808"/>
      <c r="N709" s="808"/>
      <c r="O709" s="808"/>
      <c r="P709" s="808"/>
      <c r="Q709" s="808"/>
      <c r="R709" s="808"/>
      <c r="S709" s="808"/>
    </row>
    <row r="710">
      <c r="A710" s="958"/>
      <c r="B710" s="1799"/>
      <c r="C710" s="1477"/>
      <c r="D710" s="1477"/>
      <c r="H710" s="808"/>
      <c r="I710" s="808"/>
      <c r="J710" s="808"/>
      <c r="K710" s="808"/>
      <c r="L710" s="808"/>
      <c r="M710" s="808"/>
      <c r="N710" s="808"/>
      <c r="O710" s="808"/>
      <c r="P710" s="808"/>
      <c r="Q710" s="808"/>
      <c r="R710" s="808"/>
      <c r="S710" s="808"/>
    </row>
    <row r="711">
      <c r="A711" s="958"/>
      <c r="B711" s="1799"/>
      <c r="C711" s="1477"/>
      <c r="D711" s="1477"/>
      <c r="H711" s="808"/>
      <c r="I711" s="808"/>
      <c r="J711" s="808"/>
      <c r="K711" s="808"/>
      <c r="L711" s="808"/>
      <c r="M711" s="808"/>
      <c r="N711" s="808"/>
      <c r="O711" s="808"/>
      <c r="P711" s="808"/>
      <c r="Q711" s="808"/>
      <c r="R711" s="808"/>
      <c r="S711" s="808"/>
    </row>
    <row r="712">
      <c r="A712" s="958"/>
      <c r="B712" s="1799"/>
      <c r="C712" s="1477"/>
      <c r="D712" s="1477"/>
      <c r="H712" s="808"/>
      <c r="I712" s="808"/>
      <c r="J712" s="808"/>
      <c r="K712" s="808"/>
      <c r="L712" s="808"/>
      <c r="M712" s="808"/>
      <c r="N712" s="808"/>
      <c r="O712" s="808"/>
      <c r="P712" s="808"/>
      <c r="Q712" s="808"/>
      <c r="R712" s="808"/>
      <c r="S712" s="808"/>
    </row>
    <row r="713">
      <c r="A713" s="958"/>
      <c r="B713" s="1799"/>
      <c r="C713" s="1477"/>
      <c r="D713" s="1477"/>
      <c r="H713" s="808"/>
      <c r="I713" s="808"/>
      <c r="J713" s="808"/>
      <c r="K713" s="808"/>
      <c r="L713" s="808"/>
      <c r="M713" s="808"/>
      <c r="N713" s="808"/>
      <c r="O713" s="808"/>
      <c r="P713" s="808"/>
      <c r="Q713" s="808"/>
      <c r="R713" s="808"/>
      <c r="S713" s="808"/>
    </row>
    <row r="714">
      <c r="A714" s="958"/>
      <c r="B714" s="1799"/>
      <c r="C714" s="1477"/>
      <c r="D714" s="1477"/>
      <c r="H714" s="808"/>
      <c r="I714" s="808"/>
      <c r="J714" s="808"/>
      <c r="K714" s="808"/>
      <c r="L714" s="808"/>
      <c r="M714" s="808"/>
      <c r="N714" s="808"/>
      <c r="O714" s="808"/>
      <c r="P714" s="808"/>
      <c r="Q714" s="808"/>
      <c r="R714" s="808"/>
      <c r="S714" s="808"/>
    </row>
    <row r="715">
      <c r="A715" s="958"/>
      <c r="B715" s="1799"/>
      <c r="C715" s="1477"/>
      <c r="D715" s="1477"/>
      <c r="H715" s="808"/>
      <c r="I715" s="808"/>
      <c r="J715" s="808"/>
      <c r="K715" s="808"/>
      <c r="L715" s="808"/>
      <c r="M715" s="808"/>
      <c r="N715" s="808"/>
      <c r="O715" s="808"/>
      <c r="P715" s="808"/>
      <c r="Q715" s="808"/>
      <c r="R715" s="808"/>
      <c r="S715" s="808"/>
    </row>
    <row r="716">
      <c r="A716" s="958"/>
      <c r="B716" s="1799"/>
      <c r="C716" s="1477"/>
      <c r="D716" s="1477"/>
      <c r="H716" s="808"/>
      <c r="I716" s="808"/>
      <c r="J716" s="808"/>
      <c r="K716" s="808"/>
      <c r="L716" s="808"/>
      <c r="M716" s="808"/>
      <c r="N716" s="808"/>
      <c r="O716" s="808"/>
      <c r="P716" s="808"/>
      <c r="Q716" s="808"/>
      <c r="R716" s="808"/>
      <c r="S716" s="808"/>
    </row>
    <row r="717">
      <c r="A717" s="958"/>
      <c r="B717" s="1799"/>
      <c r="C717" s="1477"/>
      <c r="D717" s="1477"/>
      <c r="H717" s="808"/>
      <c r="I717" s="808"/>
      <c r="J717" s="808"/>
      <c r="K717" s="808"/>
      <c r="L717" s="808"/>
      <c r="M717" s="808"/>
      <c r="N717" s="808"/>
      <c r="O717" s="808"/>
      <c r="P717" s="808"/>
      <c r="Q717" s="808"/>
      <c r="R717" s="808"/>
      <c r="S717" s="808"/>
    </row>
    <row r="718">
      <c r="A718" s="958"/>
      <c r="B718" s="1799"/>
      <c r="C718" s="1477"/>
      <c r="D718" s="1477"/>
      <c r="H718" s="808"/>
      <c r="I718" s="808"/>
      <c r="J718" s="808"/>
      <c r="K718" s="808"/>
      <c r="L718" s="808"/>
      <c r="M718" s="808"/>
      <c r="N718" s="808"/>
      <c r="O718" s="808"/>
      <c r="P718" s="808"/>
      <c r="Q718" s="808"/>
      <c r="R718" s="808"/>
      <c r="S718" s="808"/>
    </row>
    <row r="719">
      <c r="A719" s="958"/>
      <c r="B719" s="1799"/>
      <c r="C719" s="1477"/>
      <c r="D719" s="1477"/>
      <c r="H719" s="808"/>
      <c r="I719" s="808"/>
      <c r="J719" s="808"/>
      <c r="K719" s="808"/>
      <c r="L719" s="808"/>
      <c r="M719" s="808"/>
      <c r="N719" s="808"/>
      <c r="O719" s="808"/>
      <c r="P719" s="808"/>
      <c r="Q719" s="808"/>
      <c r="R719" s="808"/>
      <c r="S719" s="808"/>
    </row>
    <row r="720">
      <c r="A720" s="958"/>
      <c r="B720" s="1799"/>
      <c r="C720" s="1477"/>
      <c r="D720" s="1477"/>
      <c r="H720" s="808"/>
      <c r="I720" s="808"/>
      <c r="J720" s="808"/>
      <c r="K720" s="808"/>
      <c r="L720" s="808"/>
      <c r="M720" s="808"/>
      <c r="N720" s="808"/>
      <c r="O720" s="808"/>
      <c r="P720" s="808"/>
      <c r="Q720" s="808"/>
      <c r="R720" s="808"/>
      <c r="S720" s="808"/>
    </row>
    <row r="721">
      <c r="A721" s="958"/>
      <c r="B721" s="1799"/>
      <c r="C721" s="1477"/>
      <c r="D721" s="1477"/>
      <c r="H721" s="808"/>
      <c r="I721" s="808"/>
      <c r="J721" s="808"/>
      <c r="K721" s="808"/>
      <c r="L721" s="808"/>
      <c r="M721" s="808"/>
      <c r="N721" s="808"/>
      <c r="O721" s="808"/>
      <c r="P721" s="808"/>
      <c r="Q721" s="808"/>
      <c r="R721" s="808"/>
      <c r="S721" s="808"/>
    </row>
    <row r="722">
      <c r="A722" s="958"/>
      <c r="B722" s="1799"/>
      <c r="C722" s="1477"/>
      <c r="D722" s="1477"/>
      <c r="H722" s="808"/>
      <c r="I722" s="808"/>
      <c r="J722" s="808"/>
      <c r="K722" s="808"/>
      <c r="L722" s="808"/>
      <c r="M722" s="808"/>
      <c r="N722" s="808"/>
      <c r="O722" s="808"/>
      <c r="P722" s="808"/>
      <c r="Q722" s="808"/>
      <c r="R722" s="808"/>
      <c r="S722" s="808"/>
    </row>
    <row r="723">
      <c r="A723" s="958"/>
      <c r="B723" s="1799"/>
      <c r="C723" s="1477"/>
      <c r="D723" s="1477"/>
      <c r="H723" s="808"/>
      <c r="I723" s="808"/>
      <c r="J723" s="808"/>
      <c r="K723" s="808"/>
      <c r="L723" s="808"/>
      <c r="M723" s="808"/>
      <c r="N723" s="808"/>
      <c r="O723" s="808"/>
      <c r="P723" s="808"/>
      <c r="Q723" s="808"/>
      <c r="R723" s="808"/>
      <c r="S723" s="808"/>
    </row>
    <row r="724">
      <c r="A724" s="958"/>
      <c r="B724" s="1799"/>
      <c r="C724" s="1477"/>
      <c r="D724" s="1477"/>
      <c r="H724" s="808"/>
      <c r="I724" s="808"/>
      <c r="J724" s="808"/>
      <c r="K724" s="808"/>
      <c r="L724" s="808"/>
      <c r="M724" s="808"/>
      <c r="N724" s="808"/>
      <c r="O724" s="808"/>
      <c r="P724" s="808"/>
      <c r="Q724" s="808"/>
      <c r="R724" s="808"/>
      <c r="S724" s="808"/>
    </row>
    <row r="725">
      <c r="A725" s="958"/>
      <c r="B725" s="1799"/>
      <c r="C725" s="1477"/>
      <c r="D725" s="1477"/>
      <c r="H725" s="808"/>
      <c r="I725" s="808"/>
      <c r="J725" s="808"/>
      <c r="K725" s="808"/>
      <c r="L725" s="808"/>
      <c r="M725" s="808"/>
      <c r="N725" s="808"/>
      <c r="O725" s="808"/>
      <c r="P725" s="808"/>
      <c r="Q725" s="808"/>
      <c r="R725" s="808"/>
      <c r="S725" s="808"/>
    </row>
    <row r="726">
      <c r="A726" s="958"/>
      <c r="B726" s="1799"/>
      <c r="C726" s="1477"/>
      <c r="D726" s="1477"/>
      <c r="H726" s="808"/>
      <c r="I726" s="808"/>
      <c r="J726" s="808"/>
      <c r="K726" s="808"/>
      <c r="L726" s="808"/>
      <c r="M726" s="808"/>
      <c r="N726" s="808"/>
      <c r="O726" s="808"/>
      <c r="P726" s="808"/>
      <c r="Q726" s="808"/>
      <c r="R726" s="808"/>
      <c r="S726" s="808"/>
    </row>
    <row r="727">
      <c r="A727" s="958"/>
      <c r="B727" s="1799"/>
      <c r="C727" s="1477"/>
      <c r="D727" s="1477"/>
      <c r="H727" s="808"/>
      <c r="I727" s="808"/>
      <c r="J727" s="808"/>
      <c r="K727" s="808"/>
      <c r="L727" s="808"/>
      <c r="M727" s="808"/>
      <c r="N727" s="808"/>
      <c r="O727" s="808"/>
      <c r="P727" s="808"/>
      <c r="Q727" s="808"/>
      <c r="R727" s="808"/>
      <c r="S727" s="808"/>
    </row>
    <row r="728">
      <c r="A728" s="958"/>
      <c r="B728" s="1799"/>
      <c r="C728" s="1477"/>
      <c r="D728" s="1477"/>
      <c r="H728" s="808"/>
      <c r="I728" s="808"/>
      <c r="J728" s="808"/>
      <c r="K728" s="808"/>
      <c r="L728" s="808"/>
      <c r="M728" s="808"/>
      <c r="N728" s="808"/>
      <c r="O728" s="808"/>
      <c r="P728" s="808"/>
      <c r="Q728" s="808"/>
      <c r="R728" s="808"/>
      <c r="S728" s="808"/>
    </row>
    <row r="729">
      <c r="A729" s="958"/>
      <c r="B729" s="1799"/>
      <c r="C729" s="1477"/>
      <c r="D729" s="1477"/>
      <c r="H729" s="808"/>
      <c r="I729" s="808"/>
      <c r="J729" s="808"/>
      <c r="K729" s="808"/>
      <c r="L729" s="808"/>
      <c r="M729" s="808"/>
      <c r="N729" s="808"/>
      <c r="O729" s="808"/>
      <c r="P729" s="808"/>
      <c r="Q729" s="808"/>
      <c r="R729" s="808"/>
      <c r="S729" s="808"/>
    </row>
    <row r="730">
      <c r="A730" s="958"/>
      <c r="B730" s="1799"/>
      <c r="C730" s="1477"/>
      <c r="D730" s="1477"/>
      <c r="H730" s="808"/>
      <c r="I730" s="808"/>
      <c r="J730" s="808"/>
      <c r="K730" s="808"/>
      <c r="L730" s="808"/>
      <c r="M730" s="808"/>
      <c r="N730" s="808"/>
      <c r="O730" s="808"/>
      <c r="P730" s="808"/>
      <c r="Q730" s="808"/>
      <c r="R730" s="808"/>
      <c r="S730" s="808"/>
    </row>
    <row r="731">
      <c r="A731" s="958"/>
      <c r="B731" s="1799"/>
      <c r="C731" s="1477"/>
      <c r="D731" s="1477"/>
      <c r="H731" s="808"/>
      <c r="I731" s="808"/>
      <c r="J731" s="808"/>
      <c r="K731" s="808"/>
      <c r="L731" s="808"/>
      <c r="M731" s="808"/>
      <c r="N731" s="808"/>
      <c r="O731" s="808"/>
      <c r="P731" s="808"/>
      <c r="Q731" s="808"/>
      <c r="R731" s="808"/>
      <c r="S731" s="808"/>
    </row>
    <row r="732">
      <c r="A732" s="958"/>
      <c r="B732" s="1799"/>
      <c r="C732" s="1477"/>
      <c r="D732" s="1477"/>
      <c r="H732" s="808"/>
      <c r="I732" s="808"/>
      <c r="J732" s="808"/>
      <c r="K732" s="808"/>
      <c r="L732" s="808"/>
      <c r="M732" s="808"/>
      <c r="N732" s="808"/>
      <c r="O732" s="808"/>
      <c r="P732" s="808"/>
      <c r="Q732" s="808"/>
      <c r="R732" s="808"/>
      <c r="S732" s="808"/>
    </row>
    <row r="733">
      <c r="A733" s="958"/>
      <c r="B733" s="1799"/>
      <c r="C733" s="1477"/>
      <c r="D733" s="1477"/>
      <c r="H733" s="808"/>
      <c r="I733" s="808"/>
      <c r="J733" s="808"/>
      <c r="K733" s="808"/>
      <c r="L733" s="808"/>
      <c r="M733" s="808"/>
      <c r="N733" s="808"/>
      <c r="O733" s="808"/>
      <c r="P733" s="808"/>
      <c r="Q733" s="808"/>
      <c r="R733" s="808"/>
      <c r="S733" s="808"/>
    </row>
    <row r="734">
      <c r="A734" s="958"/>
      <c r="B734" s="1799"/>
      <c r="C734" s="1477"/>
      <c r="D734" s="1477"/>
      <c r="H734" s="808"/>
      <c r="I734" s="808"/>
      <c r="J734" s="808"/>
      <c r="K734" s="808"/>
      <c r="L734" s="808"/>
      <c r="M734" s="808"/>
      <c r="N734" s="808"/>
      <c r="O734" s="808"/>
      <c r="P734" s="808"/>
      <c r="Q734" s="808"/>
      <c r="R734" s="808"/>
      <c r="S734" s="808"/>
    </row>
    <row r="735">
      <c r="A735" s="958"/>
      <c r="B735" s="1799"/>
      <c r="C735" s="1477"/>
      <c r="D735" s="1477"/>
      <c r="H735" s="808"/>
      <c r="I735" s="808"/>
      <c r="J735" s="808"/>
      <c r="K735" s="808"/>
      <c r="L735" s="808"/>
      <c r="M735" s="808"/>
      <c r="N735" s="808"/>
      <c r="O735" s="808"/>
      <c r="P735" s="808"/>
      <c r="Q735" s="808"/>
      <c r="R735" s="808"/>
      <c r="S735" s="808"/>
    </row>
    <row r="736">
      <c r="A736" s="958"/>
      <c r="B736" s="1799"/>
      <c r="C736" s="1477"/>
      <c r="D736" s="1477"/>
      <c r="H736" s="808"/>
      <c r="I736" s="808"/>
      <c r="J736" s="808"/>
      <c r="K736" s="808"/>
      <c r="L736" s="808"/>
      <c r="M736" s="808"/>
      <c r="N736" s="808"/>
      <c r="O736" s="808"/>
      <c r="P736" s="808"/>
      <c r="Q736" s="808"/>
      <c r="R736" s="808"/>
      <c r="S736" s="808"/>
    </row>
    <row r="737">
      <c r="A737" s="958"/>
      <c r="B737" s="1799"/>
      <c r="C737" s="1477"/>
      <c r="D737" s="1477"/>
      <c r="H737" s="808"/>
      <c r="I737" s="808"/>
      <c r="J737" s="808"/>
      <c r="K737" s="808"/>
      <c r="L737" s="808"/>
      <c r="M737" s="808"/>
      <c r="N737" s="808"/>
      <c r="O737" s="808"/>
      <c r="P737" s="808"/>
      <c r="Q737" s="808"/>
      <c r="R737" s="808"/>
      <c r="S737" s="808"/>
    </row>
    <row r="738">
      <c r="A738" s="958"/>
      <c r="B738" s="1799"/>
      <c r="C738" s="1477"/>
      <c r="D738" s="1477"/>
      <c r="H738" s="808"/>
      <c r="I738" s="808"/>
      <c r="J738" s="808"/>
      <c r="K738" s="808"/>
      <c r="L738" s="808"/>
      <c r="M738" s="808"/>
      <c r="N738" s="808"/>
      <c r="O738" s="808"/>
      <c r="P738" s="808"/>
      <c r="Q738" s="808"/>
      <c r="R738" s="808"/>
      <c r="S738" s="808"/>
    </row>
    <row r="739">
      <c r="A739" s="958"/>
      <c r="B739" s="1799"/>
      <c r="C739" s="1477"/>
      <c r="D739" s="1477"/>
      <c r="H739" s="808"/>
      <c r="I739" s="808"/>
      <c r="J739" s="808"/>
      <c r="K739" s="808"/>
      <c r="L739" s="808"/>
      <c r="M739" s="808"/>
      <c r="N739" s="808"/>
      <c r="O739" s="808"/>
      <c r="P739" s="808"/>
      <c r="Q739" s="808"/>
      <c r="R739" s="808"/>
      <c r="S739" s="808"/>
    </row>
    <row r="740">
      <c r="A740" s="958"/>
      <c r="B740" s="1799"/>
      <c r="C740" s="1477"/>
      <c r="D740" s="1477"/>
      <c r="H740" s="808"/>
      <c r="I740" s="808"/>
      <c r="J740" s="808"/>
      <c r="K740" s="808"/>
      <c r="L740" s="808"/>
      <c r="M740" s="808"/>
      <c r="N740" s="808"/>
      <c r="O740" s="808"/>
      <c r="P740" s="808"/>
      <c r="Q740" s="808"/>
      <c r="R740" s="808"/>
      <c r="S740" s="808"/>
    </row>
    <row r="741">
      <c r="A741" s="958"/>
      <c r="B741" s="1799"/>
      <c r="C741" s="1477"/>
      <c r="D741" s="1477"/>
      <c r="H741" s="808"/>
      <c r="I741" s="808"/>
      <c r="J741" s="808"/>
      <c r="K741" s="808"/>
      <c r="L741" s="808"/>
      <c r="M741" s="808"/>
      <c r="N741" s="808"/>
      <c r="O741" s="808"/>
      <c r="P741" s="808"/>
      <c r="Q741" s="808"/>
      <c r="R741" s="808"/>
      <c r="S741" s="808"/>
    </row>
    <row r="742">
      <c r="A742" s="958"/>
      <c r="B742" s="1799"/>
      <c r="C742" s="1477"/>
      <c r="D742" s="1477"/>
      <c r="H742" s="808"/>
      <c r="I742" s="808"/>
      <c r="J742" s="808"/>
      <c r="K742" s="808"/>
      <c r="L742" s="808"/>
      <c r="M742" s="808"/>
      <c r="N742" s="808"/>
      <c r="O742" s="808"/>
      <c r="P742" s="808"/>
      <c r="Q742" s="808"/>
      <c r="R742" s="808"/>
      <c r="S742" s="808"/>
    </row>
    <row r="743">
      <c r="A743" s="958"/>
      <c r="B743" s="1799"/>
      <c r="C743" s="1477"/>
      <c r="D743" s="1477"/>
      <c r="H743" s="808"/>
      <c r="I743" s="808"/>
      <c r="J743" s="808"/>
      <c r="K743" s="808"/>
      <c r="L743" s="808"/>
      <c r="M743" s="808"/>
      <c r="N743" s="808"/>
      <c r="O743" s="808"/>
      <c r="P743" s="808"/>
      <c r="Q743" s="808"/>
      <c r="R743" s="808"/>
      <c r="S743" s="808"/>
    </row>
    <row r="744">
      <c r="A744" s="958"/>
      <c r="B744" s="1799"/>
      <c r="C744" s="1477"/>
      <c r="D744" s="1477"/>
      <c r="H744" s="808"/>
      <c r="I744" s="808"/>
      <c r="J744" s="808"/>
      <c r="K744" s="808"/>
      <c r="L744" s="808"/>
      <c r="M744" s="808"/>
      <c r="N744" s="808"/>
      <c r="O744" s="808"/>
      <c r="P744" s="808"/>
      <c r="Q744" s="808"/>
      <c r="R744" s="808"/>
      <c r="S744" s="808"/>
    </row>
    <row r="745">
      <c r="A745" s="958"/>
      <c r="B745" s="1799"/>
      <c r="C745" s="1477"/>
      <c r="D745" s="1477"/>
      <c r="H745" s="808"/>
      <c r="I745" s="808"/>
      <c r="J745" s="808"/>
      <c r="K745" s="808"/>
      <c r="L745" s="808"/>
      <c r="M745" s="808"/>
      <c r="N745" s="808"/>
      <c r="O745" s="808"/>
      <c r="P745" s="808"/>
      <c r="Q745" s="808"/>
      <c r="R745" s="808"/>
      <c r="S745" s="808"/>
    </row>
    <row r="746">
      <c r="A746" s="958"/>
      <c r="B746" s="1799"/>
      <c r="C746" s="1477"/>
      <c r="D746" s="1477"/>
      <c r="H746" s="808"/>
      <c r="I746" s="808"/>
      <c r="J746" s="808"/>
      <c r="K746" s="808"/>
      <c r="L746" s="808"/>
      <c r="M746" s="808"/>
      <c r="N746" s="808"/>
      <c r="O746" s="808"/>
      <c r="P746" s="808"/>
      <c r="Q746" s="808"/>
      <c r="R746" s="808"/>
      <c r="S746" s="808"/>
    </row>
    <row r="747">
      <c r="A747" s="958"/>
      <c r="B747" s="1799"/>
      <c r="C747" s="1477"/>
      <c r="D747" s="1477"/>
      <c r="H747" s="808"/>
      <c r="I747" s="808"/>
      <c r="J747" s="808"/>
      <c r="K747" s="808"/>
      <c r="L747" s="808"/>
      <c r="M747" s="808"/>
      <c r="N747" s="808"/>
      <c r="O747" s="808"/>
      <c r="P747" s="808"/>
      <c r="Q747" s="808"/>
      <c r="R747" s="808"/>
      <c r="S747" s="808"/>
    </row>
    <row r="748">
      <c r="A748" s="958"/>
      <c r="B748" s="1799"/>
      <c r="C748" s="1477"/>
      <c r="D748" s="1477"/>
      <c r="H748" s="808"/>
      <c r="I748" s="808"/>
      <c r="J748" s="808"/>
      <c r="K748" s="808"/>
      <c r="L748" s="808"/>
      <c r="M748" s="808"/>
      <c r="N748" s="808"/>
      <c r="O748" s="808"/>
      <c r="P748" s="808"/>
      <c r="Q748" s="808"/>
      <c r="R748" s="808"/>
      <c r="S748" s="808"/>
    </row>
    <row r="749">
      <c r="A749" s="958"/>
      <c r="B749" s="1799"/>
      <c r="C749" s="1477"/>
      <c r="D749" s="1477"/>
      <c r="H749" s="808"/>
      <c r="I749" s="808"/>
      <c r="J749" s="808"/>
      <c r="K749" s="808"/>
      <c r="L749" s="808"/>
      <c r="M749" s="808"/>
      <c r="N749" s="808"/>
      <c r="O749" s="808"/>
      <c r="P749" s="808"/>
      <c r="Q749" s="808"/>
      <c r="R749" s="808"/>
      <c r="S749" s="808"/>
    </row>
    <row r="750">
      <c r="A750" s="958"/>
      <c r="B750" s="1799"/>
      <c r="C750" s="1477"/>
      <c r="D750" s="1477"/>
      <c r="H750" s="808"/>
      <c r="I750" s="808"/>
      <c r="J750" s="808"/>
      <c r="K750" s="808"/>
      <c r="L750" s="808"/>
      <c r="M750" s="808"/>
      <c r="N750" s="808"/>
      <c r="O750" s="808"/>
      <c r="P750" s="808"/>
      <c r="Q750" s="808"/>
      <c r="R750" s="808"/>
      <c r="S750" s="808"/>
    </row>
    <row r="751">
      <c r="A751" s="958"/>
      <c r="B751" s="1799"/>
      <c r="C751" s="1477"/>
      <c r="D751" s="1477"/>
      <c r="H751" s="808"/>
      <c r="I751" s="808"/>
      <c r="J751" s="808"/>
      <c r="K751" s="808"/>
      <c r="L751" s="808"/>
      <c r="M751" s="808"/>
      <c r="N751" s="808"/>
      <c r="O751" s="808"/>
      <c r="P751" s="808"/>
      <c r="Q751" s="808"/>
      <c r="R751" s="808"/>
      <c r="S751" s="808"/>
    </row>
    <row r="752">
      <c r="A752" s="958"/>
      <c r="B752" s="1799"/>
      <c r="C752" s="1477"/>
      <c r="D752" s="1477"/>
      <c r="H752" s="808"/>
      <c r="I752" s="808"/>
      <c r="J752" s="808"/>
      <c r="K752" s="808"/>
      <c r="L752" s="808"/>
      <c r="M752" s="808"/>
      <c r="N752" s="808"/>
      <c r="O752" s="808"/>
      <c r="P752" s="808"/>
      <c r="Q752" s="808"/>
      <c r="R752" s="808"/>
      <c r="S752" s="808"/>
    </row>
    <row r="753">
      <c r="A753" s="958"/>
      <c r="B753" s="1799"/>
      <c r="C753" s="1477"/>
      <c r="D753" s="1477"/>
      <c r="H753" s="808"/>
      <c r="I753" s="808"/>
      <c r="J753" s="808"/>
      <c r="K753" s="808"/>
      <c r="L753" s="808"/>
      <c r="M753" s="808"/>
      <c r="N753" s="808"/>
      <c r="O753" s="808"/>
      <c r="P753" s="808"/>
      <c r="Q753" s="808"/>
      <c r="R753" s="808"/>
      <c r="S753" s="808"/>
    </row>
    <row r="754">
      <c r="A754" s="958"/>
      <c r="B754" s="1799"/>
      <c r="C754" s="1477"/>
      <c r="D754" s="1477"/>
      <c r="H754" s="808"/>
      <c r="I754" s="808"/>
      <c r="J754" s="808"/>
      <c r="K754" s="808"/>
      <c r="L754" s="808"/>
      <c r="M754" s="808"/>
      <c r="N754" s="808"/>
      <c r="O754" s="808"/>
      <c r="P754" s="808"/>
      <c r="Q754" s="808"/>
      <c r="R754" s="808"/>
      <c r="S754" s="808"/>
    </row>
    <row r="755">
      <c r="A755" s="958"/>
      <c r="B755" s="1799"/>
      <c r="C755" s="1477"/>
      <c r="D755" s="1477"/>
      <c r="H755" s="808"/>
      <c r="I755" s="808"/>
      <c r="J755" s="808"/>
      <c r="K755" s="808"/>
      <c r="L755" s="808"/>
      <c r="M755" s="808"/>
      <c r="N755" s="808"/>
      <c r="O755" s="808"/>
      <c r="P755" s="808"/>
      <c r="Q755" s="808"/>
      <c r="R755" s="808"/>
      <c r="S755" s="808"/>
    </row>
    <row r="756">
      <c r="A756" s="958"/>
      <c r="B756" s="1799"/>
      <c r="C756" s="1477"/>
      <c r="D756" s="1477"/>
      <c r="H756" s="808"/>
      <c r="I756" s="808"/>
      <c r="J756" s="808"/>
      <c r="K756" s="808"/>
      <c r="L756" s="808"/>
      <c r="M756" s="808"/>
      <c r="N756" s="808"/>
      <c r="O756" s="808"/>
      <c r="P756" s="808"/>
      <c r="Q756" s="808"/>
      <c r="R756" s="808"/>
      <c r="S756" s="808"/>
    </row>
    <row r="757">
      <c r="A757" s="958"/>
      <c r="B757" s="1799"/>
      <c r="C757" s="1477"/>
      <c r="D757" s="1477"/>
      <c r="H757" s="808"/>
      <c r="I757" s="808"/>
      <c r="J757" s="808"/>
      <c r="K757" s="808"/>
      <c r="L757" s="808"/>
      <c r="M757" s="808"/>
      <c r="N757" s="808"/>
      <c r="O757" s="808"/>
      <c r="P757" s="808"/>
      <c r="Q757" s="808"/>
      <c r="R757" s="808"/>
      <c r="S757" s="808"/>
    </row>
    <row r="758">
      <c r="A758" s="958"/>
      <c r="B758" s="1799"/>
      <c r="C758" s="1477"/>
      <c r="D758" s="1477"/>
      <c r="H758" s="808"/>
      <c r="I758" s="808"/>
      <c r="J758" s="808"/>
      <c r="K758" s="808"/>
      <c r="L758" s="808"/>
      <c r="M758" s="808"/>
      <c r="N758" s="808"/>
      <c r="O758" s="808"/>
      <c r="P758" s="808"/>
      <c r="Q758" s="808"/>
      <c r="R758" s="808"/>
      <c r="S758" s="808"/>
    </row>
    <row r="759">
      <c r="A759" s="958"/>
      <c r="B759" s="1799"/>
      <c r="C759" s="1477"/>
      <c r="D759" s="1477"/>
      <c r="H759" s="808"/>
      <c r="I759" s="808"/>
      <c r="J759" s="808"/>
      <c r="K759" s="808"/>
      <c r="L759" s="808"/>
      <c r="M759" s="808"/>
      <c r="N759" s="808"/>
      <c r="O759" s="808"/>
      <c r="P759" s="808"/>
      <c r="Q759" s="808"/>
      <c r="R759" s="808"/>
      <c r="S759" s="808"/>
    </row>
    <row r="760">
      <c r="A760" s="958"/>
      <c r="B760" s="1799"/>
      <c r="C760" s="1477"/>
      <c r="D760" s="1477"/>
      <c r="H760" s="808"/>
      <c r="I760" s="808"/>
      <c r="J760" s="808"/>
      <c r="K760" s="808"/>
      <c r="L760" s="808"/>
      <c r="M760" s="808"/>
      <c r="N760" s="808"/>
      <c r="O760" s="808"/>
      <c r="P760" s="808"/>
      <c r="Q760" s="808"/>
      <c r="R760" s="808"/>
      <c r="S760" s="808"/>
    </row>
    <row r="761">
      <c r="A761" s="958"/>
      <c r="B761" s="1799"/>
      <c r="C761" s="1477"/>
      <c r="D761" s="1477"/>
      <c r="H761" s="808"/>
      <c r="I761" s="808"/>
      <c r="J761" s="808"/>
      <c r="K761" s="808"/>
      <c r="L761" s="808"/>
      <c r="M761" s="808"/>
      <c r="N761" s="808"/>
      <c r="O761" s="808"/>
      <c r="P761" s="808"/>
      <c r="Q761" s="808"/>
      <c r="R761" s="808"/>
      <c r="S761" s="808"/>
    </row>
    <row r="762">
      <c r="A762" s="958"/>
      <c r="B762" s="1799"/>
      <c r="C762" s="1477"/>
      <c r="D762" s="1477"/>
      <c r="H762" s="808"/>
      <c r="I762" s="808"/>
      <c r="J762" s="808"/>
      <c r="K762" s="808"/>
      <c r="L762" s="808"/>
      <c r="M762" s="808"/>
      <c r="N762" s="808"/>
      <c r="O762" s="808"/>
      <c r="P762" s="808"/>
      <c r="Q762" s="808"/>
      <c r="R762" s="808"/>
      <c r="S762" s="808"/>
    </row>
    <row r="763">
      <c r="A763" s="958"/>
      <c r="B763" s="1799"/>
      <c r="C763" s="1477"/>
      <c r="D763" s="1477"/>
      <c r="H763" s="808"/>
      <c r="I763" s="808"/>
      <c r="J763" s="808"/>
      <c r="K763" s="808"/>
      <c r="L763" s="808"/>
      <c r="M763" s="808"/>
      <c r="N763" s="808"/>
      <c r="O763" s="808"/>
      <c r="P763" s="808"/>
      <c r="Q763" s="808"/>
      <c r="R763" s="808"/>
      <c r="S763" s="808"/>
    </row>
    <row r="764">
      <c r="A764" s="958"/>
      <c r="B764" s="1799"/>
      <c r="C764" s="1477"/>
      <c r="D764" s="1477"/>
      <c r="H764" s="808"/>
      <c r="I764" s="808"/>
      <c r="J764" s="808"/>
      <c r="K764" s="808"/>
      <c r="L764" s="808"/>
      <c r="M764" s="808"/>
      <c r="N764" s="808"/>
      <c r="O764" s="808"/>
      <c r="P764" s="808"/>
      <c r="Q764" s="808"/>
      <c r="R764" s="808"/>
      <c r="S764" s="808"/>
    </row>
    <row r="765">
      <c r="A765" s="958"/>
      <c r="B765" s="1799"/>
      <c r="C765" s="1477"/>
      <c r="D765" s="1477"/>
      <c r="H765" s="808"/>
      <c r="I765" s="808"/>
      <c r="J765" s="808"/>
      <c r="K765" s="808"/>
      <c r="L765" s="808"/>
      <c r="M765" s="808"/>
      <c r="N765" s="808"/>
      <c r="O765" s="808"/>
      <c r="P765" s="808"/>
      <c r="Q765" s="808"/>
      <c r="R765" s="808"/>
      <c r="S765" s="808"/>
    </row>
    <row r="766">
      <c r="A766" s="958"/>
      <c r="B766" s="1799"/>
      <c r="C766" s="1477"/>
      <c r="D766" s="1477"/>
      <c r="H766" s="808"/>
      <c r="I766" s="808"/>
      <c r="J766" s="808"/>
      <c r="K766" s="808"/>
      <c r="L766" s="808"/>
      <c r="M766" s="808"/>
      <c r="N766" s="808"/>
      <c r="O766" s="808"/>
      <c r="P766" s="808"/>
      <c r="Q766" s="808"/>
      <c r="R766" s="808"/>
      <c r="S766" s="808"/>
    </row>
    <row r="767">
      <c r="A767" s="958"/>
      <c r="B767" s="1799"/>
      <c r="C767" s="1477"/>
      <c r="D767" s="1477"/>
      <c r="H767" s="808"/>
      <c r="I767" s="808"/>
      <c r="J767" s="808"/>
      <c r="K767" s="808"/>
      <c r="L767" s="808"/>
      <c r="M767" s="808"/>
      <c r="N767" s="808"/>
      <c r="O767" s="808"/>
      <c r="P767" s="808"/>
      <c r="Q767" s="808"/>
      <c r="R767" s="808"/>
      <c r="S767" s="808"/>
    </row>
    <row r="768">
      <c r="A768" s="958"/>
      <c r="B768" s="1799"/>
      <c r="C768" s="1477"/>
      <c r="D768" s="1477"/>
      <c r="H768" s="808"/>
      <c r="I768" s="808"/>
      <c r="J768" s="808"/>
      <c r="K768" s="808"/>
      <c r="L768" s="808"/>
      <c r="M768" s="808"/>
      <c r="N768" s="808"/>
      <c r="O768" s="808"/>
      <c r="P768" s="808"/>
      <c r="Q768" s="808"/>
      <c r="R768" s="808"/>
      <c r="S768" s="808"/>
    </row>
    <row r="769">
      <c r="A769" s="958"/>
      <c r="B769" s="1799"/>
      <c r="C769" s="1477"/>
      <c r="D769" s="1477"/>
      <c r="H769" s="808"/>
      <c r="I769" s="808"/>
      <c r="J769" s="808"/>
      <c r="K769" s="808"/>
      <c r="L769" s="808"/>
      <c r="M769" s="808"/>
      <c r="N769" s="808"/>
      <c r="O769" s="808"/>
      <c r="P769" s="808"/>
      <c r="Q769" s="808"/>
      <c r="R769" s="808"/>
      <c r="S769" s="808"/>
    </row>
    <row r="770">
      <c r="A770" s="958"/>
      <c r="B770" s="1799"/>
      <c r="C770" s="1477"/>
      <c r="D770" s="1477"/>
      <c r="H770" s="808"/>
      <c r="I770" s="808"/>
      <c r="J770" s="808"/>
      <c r="K770" s="808"/>
      <c r="L770" s="808"/>
      <c r="M770" s="808"/>
      <c r="N770" s="808"/>
      <c r="O770" s="808"/>
      <c r="P770" s="808"/>
      <c r="Q770" s="808"/>
      <c r="R770" s="808"/>
      <c r="S770" s="808"/>
    </row>
    <row r="771">
      <c r="A771" s="958"/>
      <c r="B771" s="1799"/>
      <c r="C771" s="1477"/>
      <c r="D771" s="1477"/>
      <c r="H771" s="808"/>
      <c r="I771" s="808"/>
      <c r="J771" s="808"/>
      <c r="K771" s="808"/>
      <c r="L771" s="808"/>
      <c r="M771" s="808"/>
      <c r="N771" s="808"/>
      <c r="O771" s="808"/>
      <c r="P771" s="808"/>
      <c r="Q771" s="808"/>
      <c r="R771" s="808"/>
      <c r="S771" s="808"/>
    </row>
    <row r="772">
      <c r="A772" s="958"/>
      <c r="B772" s="1799"/>
      <c r="C772" s="1477"/>
      <c r="D772" s="1477"/>
      <c r="H772" s="808"/>
      <c r="I772" s="808"/>
      <c r="J772" s="808"/>
      <c r="K772" s="808"/>
      <c r="L772" s="808"/>
      <c r="M772" s="808"/>
      <c r="N772" s="808"/>
      <c r="O772" s="808"/>
      <c r="P772" s="808"/>
      <c r="Q772" s="808"/>
      <c r="R772" s="808"/>
      <c r="S772" s="808"/>
    </row>
    <row r="773">
      <c r="A773" s="958"/>
      <c r="B773" s="1799"/>
      <c r="C773" s="1477"/>
      <c r="D773" s="1477"/>
      <c r="H773" s="808"/>
      <c r="I773" s="808"/>
      <c r="J773" s="808"/>
      <c r="K773" s="808"/>
      <c r="L773" s="808"/>
      <c r="M773" s="808"/>
      <c r="N773" s="808"/>
      <c r="O773" s="808"/>
      <c r="P773" s="808"/>
      <c r="Q773" s="808"/>
      <c r="R773" s="808"/>
      <c r="S773" s="808"/>
    </row>
    <row r="774">
      <c r="A774" s="958"/>
      <c r="B774" s="1799"/>
      <c r="C774" s="1477"/>
      <c r="D774" s="1477"/>
      <c r="H774" s="808"/>
      <c r="I774" s="808"/>
      <c r="J774" s="808"/>
      <c r="K774" s="808"/>
      <c r="L774" s="808"/>
      <c r="M774" s="808"/>
      <c r="N774" s="808"/>
      <c r="O774" s="808"/>
      <c r="P774" s="808"/>
      <c r="Q774" s="808"/>
      <c r="R774" s="808"/>
      <c r="S774" s="808"/>
    </row>
    <row r="775">
      <c r="A775" s="958"/>
      <c r="B775" s="1799"/>
      <c r="C775" s="1477"/>
      <c r="D775" s="1477"/>
      <c r="H775" s="808"/>
      <c r="I775" s="808"/>
      <c r="J775" s="808"/>
      <c r="K775" s="808"/>
      <c r="L775" s="808"/>
      <c r="M775" s="808"/>
      <c r="N775" s="808"/>
      <c r="O775" s="808"/>
      <c r="P775" s="808"/>
      <c r="Q775" s="808"/>
      <c r="R775" s="808"/>
      <c r="S775" s="808"/>
    </row>
    <row r="776">
      <c r="A776" s="958"/>
      <c r="B776" s="1799"/>
      <c r="C776" s="1477"/>
      <c r="D776" s="1477"/>
      <c r="H776" s="808"/>
      <c r="I776" s="808"/>
      <c r="J776" s="808"/>
      <c r="K776" s="808"/>
      <c r="L776" s="808"/>
      <c r="M776" s="808"/>
      <c r="N776" s="808"/>
      <c r="O776" s="808"/>
      <c r="P776" s="808"/>
      <c r="Q776" s="808"/>
      <c r="R776" s="808"/>
      <c r="S776" s="808"/>
    </row>
    <row r="777">
      <c r="A777" s="958"/>
      <c r="B777" s="1799"/>
      <c r="C777" s="1477"/>
      <c r="D777" s="1477"/>
      <c r="H777" s="808"/>
      <c r="I777" s="808"/>
      <c r="J777" s="808"/>
      <c r="K777" s="808"/>
      <c r="L777" s="808"/>
      <c r="M777" s="808"/>
      <c r="N777" s="808"/>
      <c r="O777" s="808"/>
      <c r="P777" s="808"/>
      <c r="Q777" s="808"/>
      <c r="R777" s="808"/>
      <c r="S777" s="808"/>
    </row>
    <row r="778">
      <c r="A778" s="958"/>
      <c r="B778" s="1799"/>
      <c r="C778" s="1477"/>
      <c r="D778" s="1477"/>
      <c r="H778" s="808"/>
      <c r="I778" s="808"/>
      <c r="J778" s="808"/>
      <c r="K778" s="808"/>
      <c r="L778" s="808"/>
      <c r="M778" s="808"/>
      <c r="N778" s="808"/>
      <c r="O778" s="808"/>
      <c r="P778" s="808"/>
      <c r="Q778" s="808"/>
      <c r="R778" s="808"/>
      <c r="S778" s="808"/>
    </row>
    <row r="779">
      <c r="A779" s="958"/>
      <c r="B779" s="1799"/>
      <c r="C779" s="1477"/>
      <c r="D779" s="1477"/>
      <c r="H779" s="808"/>
      <c r="I779" s="808"/>
      <c r="J779" s="808"/>
      <c r="K779" s="808"/>
      <c r="L779" s="808"/>
      <c r="M779" s="808"/>
      <c r="N779" s="808"/>
      <c r="O779" s="808"/>
      <c r="P779" s="808"/>
      <c r="Q779" s="808"/>
      <c r="R779" s="808"/>
      <c r="S779" s="808"/>
    </row>
    <row r="780">
      <c r="A780" s="958"/>
      <c r="B780" s="1799"/>
      <c r="C780" s="1477"/>
      <c r="D780" s="1477"/>
      <c r="H780" s="808"/>
      <c r="I780" s="808"/>
      <c r="J780" s="808"/>
      <c r="K780" s="808"/>
      <c r="L780" s="808"/>
      <c r="M780" s="808"/>
      <c r="N780" s="808"/>
      <c r="O780" s="808"/>
      <c r="P780" s="808"/>
      <c r="Q780" s="808"/>
      <c r="R780" s="808"/>
      <c r="S780" s="808"/>
    </row>
    <row r="781">
      <c r="A781" s="958"/>
      <c r="B781" s="1799"/>
      <c r="C781" s="1477"/>
      <c r="D781" s="1477"/>
      <c r="H781" s="808"/>
      <c r="I781" s="808"/>
      <c r="J781" s="808"/>
      <c r="K781" s="808"/>
      <c r="L781" s="808"/>
      <c r="M781" s="808"/>
      <c r="N781" s="808"/>
      <c r="O781" s="808"/>
      <c r="P781" s="808"/>
      <c r="Q781" s="808"/>
      <c r="R781" s="808"/>
      <c r="S781" s="808"/>
    </row>
    <row r="782">
      <c r="A782" s="958"/>
      <c r="B782" s="1799"/>
      <c r="C782" s="1477"/>
      <c r="D782" s="1477"/>
      <c r="H782" s="808"/>
      <c r="I782" s="808"/>
      <c r="J782" s="808"/>
      <c r="K782" s="808"/>
      <c r="L782" s="808"/>
      <c r="M782" s="808"/>
      <c r="N782" s="808"/>
      <c r="O782" s="808"/>
      <c r="P782" s="808"/>
      <c r="Q782" s="808"/>
      <c r="R782" s="808"/>
      <c r="S782" s="808"/>
    </row>
    <row r="783">
      <c r="A783" s="958"/>
      <c r="B783" s="1799"/>
      <c r="C783" s="1477"/>
      <c r="D783" s="1477"/>
      <c r="H783" s="808"/>
      <c r="I783" s="808"/>
      <c r="J783" s="808"/>
      <c r="K783" s="808"/>
      <c r="L783" s="808"/>
      <c r="M783" s="808"/>
      <c r="N783" s="808"/>
      <c r="O783" s="808"/>
      <c r="P783" s="808"/>
      <c r="Q783" s="808"/>
      <c r="R783" s="808"/>
      <c r="S783" s="808"/>
    </row>
    <row r="784">
      <c r="A784" s="958"/>
      <c r="B784" s="1799"/>
      <c r="C784" s="1477"/>
      <c r="D784" s="1477"/>
      <c r="H784" s="808"/>
      <c r="I784" s="808"/>
      <c r="J784" s="808"/>
      <c r="K784" s="808"/>
      <c r="L784" s="808"/>
      <c r="M784" s="808"/>
      <c r="N784" s="808"/>
      <c r="O784" s="808"/>
      <c r="P784" s="808"/>
      <c r="Q784" s="808"/>
      <c r="R784" s="808"/>
      <c r="S784" s="808"/>
    </row>
    <row r="785">
      <c r="A785" s="958"/>
      <c r="B785" s="1799"/>
      <c r="C785" s="1477"/>
      <c r="D785" s="1477"/>
      <c r="H785" s="808"/>
      <c r="I785" s="808"/>
      <c r="J785" s="808"/>
      <c r="K785" s="808"/>
      <c r="L785" s="808"/>
      <c r="M785" s="808"/>
      <c r="N785" s="808"/>
      <c r="O785" s="808"/>
      <c r="P785" s="808"/>
      <c r="Q785" s="808"/>
      <c r="R785" s="808"/>
      <c r="S785" s="808"/>
    </row>
    <row r="786">
      <c r="A786" s="958"/>
      <c r="B786" s="1799"/>
      <c r="C786" s="1477"/>
      <c r="D786" s="1477"/>
      <c r="H786" s="808"/>
      <c r="I786" s="808"/>
      <c r="J786" s="808"/>
      <c r="K786" s="808"/>
      <c r="L786" s="808"/>
      <c r="M786" s="808"/>
      <c r="N786" s="808"/>
      <c r="O786" s="808"/>
      <c r="P786" s="808"/>
      <c r="Q786" s="808"/>
      <c r="R786" s="808"/>
      <c r="S786" s="808"/>
    </row>
    <row r="787">
      <c r="A787" s="958"/>
      <c r="B787" s="1799"/>
      <c r="C787" s="1477"/>
      <c r="D787" s="1477"/>
      <c r="H787" s="808"/>
      <c r="I787" s="808"/>
      <c r="J787" s="808"/>
      <c r="K787" s="808"/>
      <c r="L787" s="808"/>
      <c r="M787" s="808"/>
      <c r="N787" s="808"/>
      <c r="O787" s="808"/>
      <c r="P787" s="808"/>
      <c r="Q787" s="808"/>
      <c r="R787" s="808"/>
      <c r="S787" s="808"/>
    </row>
    <row r="788">
      <c r="A788" s="958"/>
      <c r="B788" s="1799"/>
      <c r="C788" s="1477"/>
      <c r="D788" s="1477"/>
      <c r="H788" s="808"/>
      <c r="I788" s="808"/>
      <c r="J788" s="808"/>
      <c r="K788" s="808"/>
      <c r="L788" s="808"/>
      <c r="M788" s="808"/>
      <c r="N788" s="808"/>
      <c r="O788" s="808"/>
      <c r="P788" s="808"/>
      <c r="Q788" s="808"/>
      <c r="R788" s="808"/>
      <c r="S788" s="808"/>
    </row>
    <row r="789">
      <c r="A789" s="958"/>
      <c r="B789" s="1799"/>
      <c r="C789" s="1477"/>
      <c r="D789" s="1477"/>
      <c r="H789" s="808"/>
      <c r="I789" s="808"/>
      <c r="J789" s="808"/>
      <c r="K789" s="808"/>
      <c r="L789" s="808"/>
      <c r="M789" s="808"/>
      <c r="N789" s="808"/>
      <c r="O789" s="808"/>
      <c r="P789" s="808"/>
      <c r="Q789" s="808"/>
      <c r="R789" s="808"/>
      <c r="S789" s="808"/>
    </row>
    <row r="790">
      <c r="A790" s="958"/>
      <c r="B790" s="1799"/>
      <c r="C790" s="1477"/>
      <c r="D790" s="1477"/>
      <c r="H790" s="808"/>
      <c r="I790" s="808"/>
      <c r="J790" s="808"/>
      <c r="K790" s="808"/>
      <c r="L790" s="808"/>
      <c r="M790" s="808"/>
      <c r="N790" s="808"/>
      <c r="O790" s="808"/>
      <c r="P790" s="808"/>
      <c r="Q790" s="808"/>
      <c r="R790" s="808"/>
      <c r="S790" s="808"/>
    </row>
    <row r="791">
      <c r="A791" s="958"/>
      <c r="B791" s="1799"/>
      <c r="C791" s="1477"/>
      <c r="D791" s="1477"/>
      <c r="H791" s="808"/>
      <c r="I791" s="808"/>
      <c r="J791" s="808"/>
      <c r="K791" s="808"/>
      <c r="L791" s="808"/>
      <c r="M791" s="808"/>
      <c r="N791" s="808"/>
      <c r="O791" s="808"/>
      <c r="P791" s="808"/>
      <c r="Q791" s="808"/>
      <c r="R791" s="808"/>
      <c r="S791" s="808"/>
    </row>
    <row r="792">
      <c r="A792" s="958"/>
      <c r="B792" s="1799"/>
      <c r="C792" s="1477"/>
      <c r="D792" s="1477"/>
      <c r="H792" s="808"/>
      <c r="I792" s="808"/>
      <c r="J792" s="808"/>
      <c r="K792" s="808"/>
      <c r="L792" s="808"/>
      <c r="M792" s="808"/>
      <c r="N792" s="808"/>
      <c r="O792" s="808"/>
      <c r="P792" s="808"/>
      <c r="Q792" s="808"/>
      <c r="R792" s="808"/>
      <c r="S792" s="808"/>
    </row>
    <row r="793">
      <c r="A793" s="958"/>
      <c r="B793" s="1799"/>
      <c r="C793" s="1477"/>
      <c r="D793" s="1477"/>
      <c r="H793" s="808"/>
      <c r="I793" s="808"/>
      <c r="J793" s="808"/>
      <c r="K793" s="808"/>
      <c r="L793" s="808"/>
      <c r="M793" s="808"/>
      <c r="N793" s="808"/>
      <c r="O793" s="808"/>
      <c r="P793" s="808"/>
      <c r="Q793" s="808"/>
      <c r="R793" s="808"/>
      <c r="S793" s="808"/>
    </row>
    <row r="794">
      <c r="A794" s="958"/>
      <c r="B794" s="1799"/>
      <c r="C794" s="1477"/>
      <c r="D794" s="1477"/>
      <c r="H794" s="808"/>
      <c r="I794" s="808"/>
      <c r="J794" s="808"/>
      <c r="K794" s="808"/>
      <c r="L794" s="808"/>
      <c r="M794" s="808"/>
      <c r="N794" s="808"/>
      <c r="O794" s="808"/>
      <c r="P794" s="808"/>
      <c r="Q794" s="808"/>
      <c r="R794" s="808"/>
      <c r="S794" s="808"/>
    </row>
    <row r="795">
      <c r="A795" s="958"/>
      <c r="B795" s="1799"/>
      <c r="C795" s="1477"/>
      <c r="D795" s="1477"/>
      <c r="H795" s="808"/>
      <c r="I795" s="808"/>
      <c r="J795" s="808"/>
      <c r="K795" s="808"/>
      <c r="L795" s="808"/>
      <c r="M795" s="808"/>
      <c r="N795" s="808"/>
      <c r="O795" s="808"/>
      <c r="P795" s="808"/>
      <c r="Q795" s="808"/>
      <c r="R795" s="808"/>
      <c r="S795" s="808"/>
    </row>
    <row r="796">
      <c r="A796" s="958"/>
      <c r="B796" s="1799"/>
      <c r="C796" s="1477"/>
      <c r="D796" s="1477"/>
      <c r="H796" s="808"/>
      <c r="I796" s="808"/>
      <c r="J796" s="808"/>
      <c r="K796" s="808"/>
      <c r="L796" s="808"/>
      <c r="M796" s="808"/>
      <c r="N796" s="808"/>
      <c r="O796" s="808"/>
      <c r="P796" s="808"/>
      <c r="Q796" s="808"/>
      <c r="R796" s="808"/>
      <c r="S796" s="808"/>
    </row>
    <row r="797">
      <c r="A797" s="958"/>
      <c r="B797" s="1799"/>
      <c r="C797" s="1477"/>
      <c r="D797" s="1477"/>
      <c r="H797" s="808"/>
      <c r="I797" s="808"/>
      <c r="J797" s="808"/>
      <c r="K797" s="808"/>
      <c r="L797" s="808"/>
      <c r="M797" s="808"/>
      <c r="N797" s="808"/>
      <c r="O797" s="808"/>
      <c r="P797" s="808"/>
      <c r="Q797" s="808"/>
      <c r="R797" s="808"/>
      <c r="S797" s="808"/>
    </row>
    <row r="798">
      <c r="A798" s="958"/>
      <c r="B798" s="1799"/>
      <c r="C798" s="1477"/>
      <c r="D798" s="1477"/>
      <c r="H798" s="808"/>
      <c r="I798" s="808"/>
      <c r="J798" s="808"/>
      <c r="K798" s="808"/>
      <c r="L798" s="808"/>
      <c r="M798" s="808"/>
      <c r="N798" s="808"/>
      <c r="O798" s="808"/>
      <c r="P798" s="808"/>
      <c r="Q798" s="808"/>
      <c r="R798" s="808"/>
      <c r="S798" s="808"/>
    </row>
    <row r="799">
      <c r="A799" s="958"/>
      <c r="B799" s="1799"/>
      <c r="C799" s="1477"/>
      <c r="D799" s="1477"/>
      <c r="H799" s="808"/>
      <c r="I799" s="808"/>
      <c r="J799" s="808"/>
      <c r="K799" s="808"/>
      <c r="L799" s="808"/>
      <c r="M799" s="808"/>
      <c r="N799" s="808"/>
      <c r="O799" s="808"/>
      <c r="P799" s="808"/>
      <c r="Q799" s="808"/>
      <c r="R799" s="808"/>
      <c r="S799" s="808"/>
    </row>
    <row r="800">
      <c r="A800" s="958"/>
      <c r="B800" s="1799"/>
      <c r="C800" s="1477"/>
      <c r="D800" s="1477"/>
      <c r="H800" s="808"/>
      <c r="I800" s="808"/>
      <c r="J800" s="808"/>
      <c r="K800" s="808"/>
      <c r="L800" s="808"/>
      <c r="M800" s="808"/>
      <c r="N800" s="808"/>
      <c r="O800" s="808"/>
      <c r="P800" s="808"/>
      <c r="Q800" s="808"/>
      <c r="R800" s="808"/>
      <c r="S800" s="808"/>
    </row>
    <row r="801">
      <c r="A801" s="958"/>
      <c r="B801" s="1799"/>
      <c r="C801" s="1477"/>
      <c r="D801" s="1477"/>
      <c r="H801" s="808"/>
      <c r="I801" s="808"/>
      <c r="J801" s="808"/>
      <c r="K801" s="808"/>
      <c r="L801" s="808"/>
      <c r="M801" s="808"/>
      <c r="N801" s="808"/>
      <c r="O801" s="808"/>
      <c r="P801" s="808"/>
      <c r="Q801" s="808"/>
      <c r="R801" s="808"/>
      <c r="S801" s="808"/>
    </row>
    <row r="802">
      <c r="A802" s="958"/>
      <c r="B802" s="1799"/>
      <c r="C802" s="1477"/>
      <c r="D802" s="1477"/>
      <c r="H802" s="808"/>
      <c r="I802" s="808"/>
      <c r="J802" s="808"/>
      <c r="K802" s="808"/>
      <c r="L802" s="808"/>
      <c r="M802" s="808"/>
      <c r="N802" s="808"/>
      <c r="O802" s="808"/>
      <c r="P802" s="808"/>
      <c r="Q802" s="808"/>
      <c r="R802" s="808"/>
      <c r="S802" s="808"/>
    </row>
    <row r="803">
      <c r="A803" s="958"/>
      <c r="B803" s="1799"/>
      <c r="C803" s="1477"/>
      <c r="D803" s="1477"/>
      <c r="H803" s="808"/>
      <c r="I803" s="808"/>
      <c r="J803" s="808"/>
      <c r="K803" s="808"/>
      <c r="L803" s="808"/>
      <c r="M803" s="808"/>
      <c r="N803" s="808"/>
      <c r="O803" s="808"/>
      <c r="P803" s="808"/>
      <c r="Q803" s="808"/>
      <c r="R803" s="808"/>
      <c r="S803" s="808"/>
    </row>
    <row r="804">
      <c r="A804" s="958"/>
      <c r="B804" s="1799"/>
      <c r="C804" s="1477"/>
      <c r="D804" s="1477"/>
      <c r="H804" s="808"/>
      <c r="I804" s="808"/>
      <c r="J804" s="808"/>
      <c r="K804" s="808"/>
      <c r="L804" s="808"/>
      <c r="M804" s="808"/>
      <c r="N804" s="808"/>
      <c r="O804" s="808"/>
      <c r="P804" s="808"/>
      <c r="Q804" s="808"/>
      <c r="R804" s="808"/>
      <c r="S804" s="808"/>
    </row>
    <row r="805">
      <c r="A805" s="958"/>
      <c r="B805" s="1799"/>
      <c r="C805" s="1477"/>
      <c r="D805" s="1477"/>
      <c r="H805" s="808"/>
      <c r="I805" s="808"/>
      <c r="J805" s="808"/>
      <c r="K805" s="808"/>
      <c r="L805" s="808"/>
      <c r="M805" s="808"/>
      <c r="N805" s="808"/>
      <c r="O805" s="808"/>
      <c r="P805" s="808"/>
      <c r="Q805" s="808"/>
      <c r="R805" s="808"/>
      <c r="S805" s="808"/>
    </row>
    <row r="806">
      <c r="A806" s="958"/>
      <c r="B806" s="1799"/>
      <c r="C806" s="1477"/>
      <c r="D806" s="1477"/>
      <c r="H806" s="808"/>
      <c r="I806" s="808"/>
      <c r="J806" s="808"/>
      <c r="K806" s="808"/>
      <c r="L806" s="808"/>
      <c r="M806" s="808"/>
      <c r="N806" s="808"/>
      <c r="O806" s="808"/>
      <c r="P806" s="808"/>
      <c r="Q806" s="808"/>
      <c r="R806" s="808"/>
      <c r="S806" s="808"/>
    </row>
    <row r="807">
      <c r="A807" s="958"/>
      <c r="B807" s="1799"/>
      <c r="C807" s="1477"/>
      <c r="D807" s="1477"/>
      <c r="H807" s="808"/>
      <c r="I807" s="808"/>
      <c r="J807" s="808"/>
      <c r="K807" s="808"/>
      <c r="L807" s="808"/>
      <c r="M807" s="808"/>
      <c r="N807" s="808"/>
      <c r="O807" s="808"/>
      <c r="P807" s="808"/>
      <c r="Q807" s="808"/>
      <c r="R807" s="808"/>
      <c r="S807" s="808"/>
    </row>
    <row r="808">
      <c r="A808" s="958"/>
      <c r="B808" s="1799"/>
      <c r="C808" s="1477"/>
      <c r="D808" s="1477"/>
      <c r="H808" s="808"/>
      <c r="I808" s="808"/>
      <c r="J808" s="808"/>
      <c r="K808" s="808"/>
      <c r="L808" s="808"/>
      <c r="M808" s="808"/>
      <c r="N808" s="808"/>
      <c r="O808" s="808"/>
      <c r="P808" s="808"/>
      <c r="Q808" s="808"/>
      <c r="R808" s="808"/>
      <c r="S808" s="808"/>
    </row>
    <row r="809">
      <c r="A809" s="958"/>
      <c r="B809" s="1799"/>
      <c r="C809" s="1477"/>
      <c r="D809" s="1477"/>
      <c r="H809" s="808"/>
      <c r="I809" s="808"/>
      <c r="J809" s="808"/>
      <c r="K809" s="808"/>
      <c r="L809" s="808"/>
      <c r="M809" s="808"/>
      <c r="N809" s="808"/>
      <c r="O809" s="808"/>
      <c r="P809" s="808"/>
      <c r="Q809" s="808"/>
      <c r="R809" s="808"/>
      <c r="S809" s="808"/>
    </row>
    <row r="810">
      <c r="A810" s="958"/>
      <c r="B810" s="1799"/>
      <c r="C810" s="1477"/>
      <c r="D810" s="1477"/>
      <c r="H810" s="808"/>
      <c r="I810" s="808"/>
      <c r="J810" s="808"/>
      <c r="K810" s="808"/>
      <c r="L810" s="808"/>
      <c r="M810" s="808"/>
      <c r="N810" s="808"/>
      <c r="O810" s="808"/>
      <c r="P810" s="808"/>
      <c r="Q810" s="808"/>
      <c r="R810" s="808"/>
      <c r="S810" s="808"/>
    </row>
    <row r="811">
      <c r="A811" s="958"/>
      <c r="B811" s="1799"/>
      <c r="C811" s="1477"/>
      <c r="D811" s="1477"/>
      <c r="H811" s="808"/>
      <c r="I811" s="808"/>
      <c r="J811" s="808"/>
      <c r="K811" s="808"/>
      <c r="L811" s="808"/>
      <c r="M811" s="808"/>
      <c r="N811" s="808"/>
      <c r="O811" s="808"/>
      <c r="P811" s="808"/>
      <c r="Q811" s="808"/>
      <c r="R811" s="808"/>
      <c r="S811" s="808"/>
    </row>
    <row r="812">
      <c r="A812" s="958"/>
      <c r="B812" s="1799"/>
      <c r="C812" s="1477"/>
      <c r="D812" s="1477"/>
      <c r="H812" s="808"/>
      <c r="I812" s="808"/>
      <c r="J812" s="808"/>
      <c r="K812" s="808"/>
      <c r="L812" s="808"/>
      <c r="M812" s="808"/>
      <c r="N812" s="808"/>
      <c r="O812" s="808"/>
      <c r="P812" s="808"/>
      <c r="Q812" s="808"/>
      <c r="R812" s="808"/>
      <c r="S812" s="808"/>
    </row>
    <row r="813">
      <c r="A813" s="958"/>
      <c r="B813" s="1799"/>
      <c r="C813" s="1477"/>
      <c r="D813" s="1477"/>
      <c r="H813" s="808"/>
      <c r="I813" s="808"/>
      <c r="J813" s="808"/>
      <c r="K813" s="808"/>
      <c r="L813" s="808"/>
      <c r="M813" s="808"/>
      <c r="N813" s="808"/>
      <c r="O813" s="808"/>
      <c r="P813" s="808"/>
      <c r="Q813" s="808"/>
      <c r="R813" s="808"/>
      <c r="S813" s="808"/>
    </row>
    <row r="814">
      <c r="A814" s="958"/>
      <c r="B814" s="1799"/>
      <c r="C814" s="1477"/>
      <c r="D814" s="1477"/>
      <c r="H814" s="808"/>
      <c r="I814" s="808"/>
      <c r="J814" s="808"/>
      <c r="K814" s="808"/>
      <c r="L814" s="808"/>
      <c r="M814" s="808"/>
      <c r="N814" s="808"/>
      <c r="O814" s="808"/>
      <c r="P814" s="808"/>
      <c r="Q814" s="808"/>
      <c r="R814" s="808"/>
      <c r="S814" s="808"/>
    </row>
    <row r="815">
      <c r="A815" s="958"/>
      <c r="B815" s="1799"/>
      <c r="C815" s="1477"/>
      <c r="D815" s="1477"/>
      <c r="H815" s="808"/>
      <c r="I815" s="808"/>
      <c r="J815" s="808"/>
      <c r="K815" s="808"/>
      <c r="L815" s="808"/>
      <c r="M815" s="808"/>
      <c r="N815" s="808"/>
      <c r="O815" s="808"/>
      <c r="P815" s="808"/>
      <c r="Q815" s="808"/>
      <c r="R815" s="808"/>
      <c r="S815" s="808"/>
    </row>
    <row r="816">
      <c r="A816" s="958"/>
      <c r="B816" s="1799"/>
      <c r="C816" s="1477"/>
      <c r="D816" s="1477"/>
      <c r="H816" s="808"/>
      <c r="I816" s="808"/>
      <c r="J816" s="808"/>
      <c r="K816" s="808"/>
      <c r="L816" s="808"/>
      <c r="M816" s="808"/>
      <c r="N816" s="808"/>
      <c r="O816" s="808"/>
      <c r="P816" s="808"/>
      <c r="Q816" s="808"/>
      <c r="R816" s="808"/>
      <c r="S816" s="808"/>
    </row>
    <row r="817">
      <c r="A817" s="958"/>
      <c r="B817" s="1799"/>
      <c r="C817" s="1477"/>
      <c r="D817" s="1477"/>
      <c r="H817" s="808"/>
      <c r="I817" s="808"/>
      <c r="J817" s="808"/>
      <c r="K817" s="808"/>
      <c r="L817" s="808"/>
      <c r="M817" s="808"/>
      <c r="N817" s="808"/>
      <c r="O817" s="808"/>
      <c r="P817" s="808"/>
      <c r="Q817" s="808"/>
      <c r="R817" s="808"/>
      <c r="S817" s="808"/>
    </row>
    <row r="818">
      <c r="A818" s="958"/>
      <c r="B818" s="1799"/>
      <c r="C818" s="1477"/>
      <c r="D818" s="1477"/>
      <c r="H818" s="808"/>
      <c r="I818" s="808"/>
      <c r="J818" s="808"/>
      <c r="K818" s="808"/>
      <c r="L818" s="808"/>
      <c r="M818" s="808"/>
      <c r="N818" s="808"/>
      <c r="O818" s="808"/>
      <c r="P818" s="808"/>
      <c r="Q818" s="808"/>
      <c r="R818" s="808"/>
      <c r="S818" s="808"/>
    </row>
    <row r="819">
      <c r="A819" s="958"/>
      <c r="B819" s="1799"/>
      <c r="C819" s="1477"/>
      <c r="D819" s="1477"/>
      <c r="H819" s="808"/>
      <c r="I819" s="808"/>
      <c r="J819" s="808"/>
      <c r="K819" s="808"/>
      <c r="L819" s="808"/>
      <c r="M819" s="808"/>
      <c r="N819" s="808"/>
      <c r="O819" s="808"/>
      <c r="P819" s="808"/>
      <c r="Q819" s="808"/>
      <c r="R819" s="808"/>
      <c r="S819" s="808"/>
    </row>
    <row r="820">
      <c r="A820" s="958"/>
      <c r="B820" s="1799"/>
      <c r="C820" s="1477"/>
      <c r="D820" s="1477"/>
      <c r="H820" s="808"/>
      <c r="I820" s="808"/>
      <c r="J820" s="808"/>
      <c r="K820" s="808"/>
      <c r="L820" s="808"/>
      <c r="M820" s="808"/>
      <c r="N820" s="808"/>
      <c r="O820" s="808"/>
      <c r="P820" s="808"/>
      <c r="Q820" s="808"/>
      <c r="R820" s="808"/>
      <c r="S820" s="808"/>
    </row>
    <row r="821">
      <c r="A821" s="958"/>
      <c r="B821" s="1799"/>
      <c r="C821" s="1477"/>
      <c r="D821" s="1477"/>
      <c r="H821" s="808"/>
      <c r="I821" s="808"/>
      <c r="J821" s="808"/>
      <c r="K821" s="808"/>
      <c r="L821" s="808"/>
      <c r="M821" s="808"/>
      <c r="N821" s="808"/>
      <c r="O821" s="808"/>
      <c r="P821" s="808"/>
      <c r="Q821" s="808"/>
      <c r="R821" s="808"/>
      <c r="S821" s="808"/>
    </row>
    <row r="822">
      <c r="A822" s="958"/>
      <c r="B822" s="1799"/>
      <c r="C822" s="1477"/>
      <c r="D822" s="1477"/>
      <c r="H822" s="808"/>
      <c r="I822" s="808"/>
      <c r="J822" s="808"/>
      <c r="K822" s="808"/>
      <c r="L822" s="808"/>
      <c r="M822" s="808"/>
      <c r="N822" s="808"/>
      <c r="O822" s="808"/>
      <c r="P822" s="808"/>
      <c r="Q822" s="808"/>
      <c r="R822" s="808"/>
      <c r="S822" s="808"/>
    </row>
    <row r="823">
      <c r="A823" s="958"/>
      <c r="B823" s="1799"/>
      <c r="C823" s="1477"/>
      <c r="D823" s="1477"/>
      <c r="H823" s="808"/>
      <c r="I823" s="808"/>
      <c r="J823" s="808"/>
      <c r="K823" s="808"/>
      <c r="L823" s="808"/>
      <c r="M823" s="808"/>
      <c r="N823" s="808"/>
      <c r="O823" s="808"/>
      <c r="P823" s="808"/>
      <c r="Q823" s="808"/>
      <c r="R823" s="808"/>
      <c r="S823" s="808"/>
    </row>
    <row r="824">
      <c r="A824" s="958"/>
      <c r="B824" s="1799"/>
      <c r="C824" s="1477"/>
      <c r="D824" s="1477"/>
      <c r="H824" s="808"/>
      <c r="I824" s="808"/>
      <c r="J824" s="808"/>
      <c r="K824" s="808"/>
      <c r="L824" s="808"/>
      <c r="M824" s="808"/>
      <c r="N824" s="808"/>
      <c r="O824" s="808"/>
      <c r="P824" s="808"/>
      <c r="Q824" s="808"/>
      <c r="R824" s="808"/>
      <c r="S824" s="808"/>
    </row>
    <row r="825">
      <c r="A825" s="958"/>
      <c r="B825" s="1799"/>
      <c r="C825" s="1477"/>
      <c r="D825" s="1477"/>
      <c r="H825" s="808"/>
      <c r="I825" s="808"/>
      <c r="J825" s="808"/>
      <c r="K825" s="808"/>
      <c r="L825" s="808"/>
      <c r="M825" s="808"/>
      <c r="N825" s="808"/>
      <c r="O825" s="808"/>
      <c r="P825" s="808"/>
      <c r="Q825" s="808"/>
      <c r="R825" s="808"/>
      <c r="S825" s="808"/>
    </row>
    <row r="826">
      <c r="A826" s="958"/>
      <c r="B826" s="1799"/>
      <c r="C826" s="1477"/>
      <c r="D826" s="1477"/>
      <c r="H826" s="808"/>
      <c r="I826" s="808"/>
      <c r="J826" s="808"/>
      <c r="K826" s="808"/>
      <c r="L826" s="808"/>
      <c r="M826" s="808"/>
      <c r="N826" s="808"/>
      <c r="O826" s="808"/>
      <c r="P826" s="808"/>
      <c r="Q826" s="808"/>
      <c r="R826" s="808"/>
      <c r="S826" s="808"/>
    </row>
    <row r="827">
      <c r="A827" s="958"/>
      <c r="B827" s="1799"/>
      <c r="C827" s="1477"/>
      <c r="D827" s="1477"/>
      <c r="H827" s="808"/>
      <c r="I827" s="808"/>
      <c r="J827" s="808"/>
      <c r="K827" s="808"/>
      <c r="L827" s="808"/>
      <c r="M827" s="808"/>
      <c r="N827" s="808"/>
      <c r="O827" s="808"/>
      <c r="P827" s="808"/>
      <c r="Q827" s="808"/>
      <c r="R827" s="808"/>
      <c r="S827" s="808"/>
    </row>
    <row r="828">
      <c r="A828" s="958"/>
      <c r="B828" s="1799"/>
      <c r="C828" s="1477"/>
      <c r="D828" s="1477"/>
      <c r="H828" s="808"/>
      <c r="I828" s="808"/>
      <c r="J828" s="808"/>
      <c r="K828" s="808"/>
      <c r="L828" s="808"/>
      <c r="M828" s="808"/>
      <c r="N828" s="808"/>
      <c r="O828" s="808"/>
      <c r="P828" s="808"/>
      <c r="Q828" s="808"/>
      <c r="R828" s="808"/>
      <c r="S828" s="808"/>
    </row>
    <row r="829">
      <c r="A829" s="958"/>
      <c r="B829" s="1799"/>
      <c r="C829" s="1477"/>
      <c r="D829" s="1477"/>
      <c r="H829" s="808"/>
      <c r="I829" s="808"/>
      <c r="J829" s="808"/>
      <c r="K829" s="808"/>
      <c r="L829" s="808"/>
      <c r="M829" s="808"/>
      <c r="N829" s="808"/>
      <c r="O829" s="808"/>
      <c r="P829" s="808"/>
      <c r="Q829" s="808"/>
      <c r="R829" s="808"/>
      <c r="S829" s="808"/>
    </row>
    <row r="830">
      <c r="A830" s="958"/>
      <c r="B830" s="1799"/>
      <c r="C830" s="1477"/>
      <c r="D830" s="1477"/>
      <c r="H830" s="808"/>
      <c r="I830" s="808"/>
      <c r="J830" s="808"/>
      <c r="K830" s="808"/>
      <c r="L830" s="808"/>
      <c r="M830" s="808"/>
      <c r="N830" s="808"/>
      <c r="O830" s="808"/>
      <c r="P830" s="808"/>
      <c r="Q830" s="808"/>
      <c r="R830" s="808"/>
      <c r="S830" s="808"/>
    </row>
    <row r="831">
      <c r="A831" s="958"/>
      <c r="B831" s="1799"/>
      <c r="C831" s="1477"/>
      <c r="D831" s="1477"/>
      <c r="H831" s="808"/>
      <c r="I831" s="808"/>
      <c r="J831" s="808"/>
      <c r="K831" s="808"/>
      <c r="L831" s="808"/>
      <c r="M831" s="808"/>
      <c r="N831" s="808"/>
      <c r="O831" s="808"/>
      <c r="P831" s="808"/>
      <c r="Q831" s="808"/>
      <c r="R831" s="808"/>
      <c r="S831" s="808"/>
    </row>
    <row r="832">
      <c r="A832" s="958"/>
      <c r="B832" s="1799"/>
      <c r="C832" s="1477"/>
      <c r="D832" s="1477"/>
      <c r="H832" s="808"/>
      <c r="I832" s="808"/>
      <c r="J832" s="808"/>
      <c r="K832" s="808"/>
      <c r="L832" s="808"/>
      <c r="M832" s="808"/>
      <c r="N832" s="808"/>
      <c r="O832" s="808"/>
      <c r="P832" s="808"/>
      <c r="Q832" s="808"/>
      <c r="R832" s="808"/>
      <c r="S832" s="808"/>
    </row>
    <row r="833">
      <c r="A833" s="958"/>
      <c r="B833" s="1799"/>
      <c r="C833" s="1477"/>
      <c r="D833" s="1477"/>
      <c r="H833" s="808"/>
      <c r="I833" s="808"/>
      <c r="J833" s="808"/>
      <c r="K833" s="808"/>
      <c r="L833" s="808"/>
      <c r="M833" s="808"/>
      <c r="N833" s="808"/>
      <c r="O833" s="808"/>
      <c r="P833" s="808"/>
      <c r="Q833" s="808"/>
      <c r="R833" s="808"/>
      <c r="S833" s="808"/>
    </row>
    <row r="834">
      <c r="A834" s="958"/>
      <c r="B834" s="1799"/>
      <c r="C834" s="1477"/>
      <c r="D834" s="1477"/>
      <c r="H834" s="808"/>
      <c r="I834" s="808"/>
      <c r="J834" s="808"/>
      <c r="K834" s="808"/>
      <c r="L834" s="808"/>
      <c r="M834" s="808"/>
      <c r="N834" s="808"/>
      <c r="O834" s="808"/>
      <c r="P834" s="808"/>
      <c r="Q834" s="808"/>
      <c r="R834" s="808"/>
      <c r="S834" s="808"/>
    </row>
    <row r="835">
      <c r="A835" s="958"/>
      <c r="B835" s="1799"/>
      <c r="C835" s="1477"/>
      <c r="D835" s="1477"/>
      <c r="H835" s="808"/>
      <c r="I835" s="808"/>
      <c r="J835" s="808"/>
      <c r="K835" s="808"/>
      <c r="L835" s="808"/>
      <c r="M835" s="808"/>
      <c r="N835" s="808"/>
      <c r="O835" s="808"/>
      <c r="P835" s="808"/>
      <c r="Q835" s="808"/>
      <c r="R835" s="808"/>
      <c r="S835" s="808"/>
    </row>
    <row r="836">
      <c r="A836" s="958"/>
      <c r="B836" s="1799"/>
      <c r="C836" s="1477"/>
      <c r="D836" s="1477"/>
      <c r="H836" s="808"/>
      <c r="I836" s="808"/>
      <c r="J836" s="808"/>
      <c r="K836" s="808"/>
      <c r="L836" s="808"/>
      <c r="M836" s="808"/>
      <c r="N836" s="808"/>
      <c r="O836" s="808"/>
      <c r="P836" s="808"/>
      <c r="Q836" s="808"/>
      <c r="R836" s="808"/>
      <c r="S836" s="808"/>
    </row>
    <row r="837">
      <c r="A837" s="958"/>
      <c r="B837" s="1799"/>
      <c r="C837" s="1477"/>
      <c r="D837" s="1477"/>
      <c r="H837" s="808"/>
      <c r="I837" s="808"/>
      <c r="J837" s="808"/>
      <c r="K837" s="808"/>
      <c r="L837" s="808"/>
      <c r="M837" s="808"/>
      <c r="N837" s="808"/>
      <c r="O837" s="808"/>
      <c r="P837" s="808"/>
      <c r="Q837" s="808"/>
      <c r="R837" s="808"/>
      <c r="S837" s="808"/>
    </row>
    <row r="838">
      <c r="A838" s="958"/>
      <c r="B838" s="1799"/>
      <c r="C838" s="1477"/>
      <c r="D838" s="1477"/>
      <c r="H838" s="808"/>
      <c r="I838" s="808"/>
      <c r="J838" s="808"/>
      <c r="K838" s="808"/>
      <c r="L838" s="808"/>
      <c r="M838" s="808"/>
      <c r="N838" s="808"/>
      <c r="O838" s="808"/>
      <c r="P838" s="808"/>
      <c r="Q838" s="808"/>
      <c r="R838" s="808"/>
      <c r="S838" s="808"/>
    </row>
    <row r="839">
      <c r="A839" s="958"/>
      <c r="B839" s="1799"/>
      <c r="C839" s="1477"/>
      <c r="D839" s="1477"/>
      <c r="H839" s="808"/>
      <c r="I839" s="808"/>
      <c r="J839" s="808"/>
      <c r="K839" s="808"/>
      <c r="L839" s="808"/>
      <c r="M839" s="808"/>
      <c r="N839" s="808"/>
      <c r="O839" s="808"/>
      <c r="P839" s="808"/>
      <c r="Q839" s="808"/>
      <c r="R839" s="808"/>
      <c r="S839" s="808"/>
    </row>
    <row r="840">
      <c r="A840" s="958"/>
      <c r="B840" s="1799"/>
      <c r="C840" s="1477"/>
      <c r="D840" s="1477"/>
      <c r="H840" s="808"/>
      <c r="I840" s="808"/>
      <c r="J840" s="808"/>
      <c r="K840" s="808"/>
      <c r="L840" s="808"/>
      <c r="M840" s="808"/>
      <c r="N840" s="808"/>
      <c r="O840" s="808"/>
      <c r="P840" s="808"/>
      <c r="Q840" s="808"/>
      <c r="R840" s="808"/>
      <c r="S840" s="808"/>
    </row>
    <row r="841">
      <c r="A841" s="958"/>
      <c r="B841" s="1799"/>
      <c r="C841" s="1477"/>
      <c r="D841" s="1477"/>
      <c r="H841" s="808"/>
      <c r="I841" s="808"/>
      <c r="J841" s="808"/>
      <c r="K841" s="808"/>
      <c r="L841" s="808"/>
      <c r="M841" s="808"/>
      <c r="N841" s="808"/>
      <c r="O841" s="808"/>
      <c r="P841" s="808"/>
      <c r="Q841" s="808"/>
      <c r="R841" s="808"/>
      <c r="S841" s="808"/>
    </row>
    <row r="842">
      <c r="A842" s="958"/>
      <c r="B842" s="1799"/>
      <c r="C842" s="1477"/>
      <c r="D842" s="1477"/>
      <c r="H842" s="808"/>
      <c r="I842" s="808"/>
      <c r="J842" s="808"/>
      <c r="K842" s="808"/>
      <c r="L842" s="808"/>
      <c r="M842" s="808"/>
      <c r="N842" s="808"/>
      <c r="O842" s="808"/>
      <c r="P842" s="808"/>
      <c r="Q842" s="808"/>
      <c r="R842" s="808"/>
      <c r="S842" s="808"/>
    </row>
    <row r="843">
      <c r="A843" s="958"/>
      <c r="B843" s="1799"/>
      <c r="C843" s="1477"/>
      <c r="D843" s="1477"/>
      <c r="H843" s="808"/>
      <c r="I843" s="808"/>
      <c r="J843" s="808"/>
      <c r="K843" s="808"/>
      <c r="L843" s="808"/>
      <c r="M843" s="808"/>
      <c r="N843" s="808"/>
      <c r="O843" s="808"/>
      <c r="P843" s="808"/>
      <c r="Q843" s="808"/>
      <c r="R843" s="808"/>
      <c r="S843" s="808"/>
    </row>
    <row r="844">
      <c r="A844" s="958"/>
      <c r="B844" s="1799"/>
      <c r="C844" s="1477"/>
      <c r="D844" s="1477"/>
      <c r="H844" s="808"/>
      <c r="I844" s="808"/>
      <c r="J844" s="808"/>
      <c r="K844" s="808"/>
      <c r="L844" s="808"/>
      <c r="M844" s="808"/>
      <c r="N844" s="808"/>
      <c r="O844" s="808"/>
      <c r="P844" s="808"/>
      <c r="Q844" s="808"/>
      <c r="R844" s="808"/>
      <c r="S844" s="808"/>
    </row>
    <row r="845">
      <c r="A845" s="958"/>
      <c r="B845" s="1799"/>
      <c r="C845" s="1477"/>
      <c r="D845" s="1477"/>
      <c r="H845" s="808"/>
      <c r="I845" s="808"/>
      <c r="J845" s="808"/>
      <c r="K845" s="808"/>
      <c r="L845" s="808"/>
      <c r="M845" s="808"/>
      <c r="N845" s="808"/>
      <c r="O845" s="808"/>
      <c r="P845" s="808"/>
      <c r="Q845" s="808"/>
      <c r="R845" s="808"/>
      <c r="S845" s="808"/>
    </row>
    <row r="846">
      <c r="A846" s="958"/>
      <c r="B846" s="1799"/>
      <c r="C846" s="1477"/>
      <c r="D846" s="1477"/>
      <c r="H846" s="808"/>
      <c r="I846" s="808"/>
      <c r="J846" s="808"/>
      <c r="K846" s="808"/>
      <c r="L846" s="808"/>
      <c r="M846" s="808"/>
      <c r="N846" s="808"/>
      <c r="O846" s="808"/>
      <c r="P846" s="808"/>
      <c r="Q846" s="808"/>
      <c r="R846" s="808"/>
      <c r="S846" s="808"/>
    </row>
    <row r="847">
      <c r="A847" s="958"/>
      <c r="B847" s="1799"/>
      <c r="C847" s="1477"/>
      <c r="D847" s="1477"/>
      <c r="H847" s="808"/>
      <c r="I847" s="808"/>
      <c r="J847" s="808"/>
      <c r="K847" s="808"/>
      <c r="L847" s="808"/>
      <c r="M847" s="808"/>
      <c r="N847" s="808"/>
      <c r="O847" s="808"/>
      <c r="P847" s="808"/>
      <c r="Q847" s="808"/>
      <c r="R847" s="808"/>
      <c r="S847" s="808"/>
    </row>
    <row r="848">
      <c r="A848" s="958"/>
      <c r="B848" s="1799"/>
      <c r="C848" s="1477"/>
      <c r="D848" s="1477"/>
      <c r="H848" s="808"/>
      <c r="I848" s="808"/>
      <c r="J848" s="808"/>
      <c r="K848" s="808"/>
      <c r="L848" s="808"/>
      <c r="M848" s="808"/>
      <c r="N848" s="808"/>
      <c r="O848" s="808"/>
      <c r="P848" s="808"/>
      <c r="Q848" s="808"/>
      <c r="R848" s="808"/>
      <c r="S848" s="808"/>
    </row>
    <row r="849">
      <c r="A849" s="958"/>
      <c r="B849" s="1799"/>
      <c r="C849" s="1477"/>
      <c r="D849" s="1477"/>
      <c r="H849" s="808"/>
      <c r="I849" s="808"/>
      <c r="J849" s="808"/>
      <c r="K849" s="808"/>
      <c r="L849" s="808"/>
      <c r="M849" s="808"/>
      <c r="N849" s="808"/>
      <c r="O849" s="808"/>
      <c r="P849" s="808"/>
      <c r="Q849" s="808"/>
      <c r="R849" s="808"/>
      <c r="S849" s="808"/>
    </row>
    <row r="850">
      <c r="A850" s="958"/>
      <c r="B850" s="1799"/>
      <c r="C850" s="1477"/>
      <c r="D850" s="1477"/>
      <c r="H850" s="808"/>
      <c r="I850" s="808"/>
      <c r="J850" s="808"/>
      <c r="K850" s="808"/>
      <c r="L850" s="808"/>
      <c r="M850" s="808"/>
      <c r="N850" s="808"/>
      <c r="O850" s="808"/>
      <c r="P850" s="808"/>
      <c r="Q850" s="808"/>
      <c r="R850" s="808"/>
      <c r="S850" s="808"/>
    </row>
    <row r="851">
      <c r="A851" s="958"/>
      <c r="B851" s="1799"/>
      <c r="C851" s="1477"/>
      <c r="D851" s="1477"/>
      <c r="H851" s="808"/>
      <c r="I851" s="808"/>
      <c r="J851" s="808"/>
      <c r="K851" s="808"/>
      <c r="L851" s="808"/>
      <c r="M851" s="808"/>
      <c r="N851" s="808"/>
      <c r="O851" s="808"/>
      <c r="P851" s="808"/>
      <c r="Q851" s="808"/>
      <c r="R851" s="808"/>
      <c r="S851" s="808"/>
    </row>
    <row r="852">
      <c r="A852" s="958"/>
      <c r="B852" s="1799"/>
      <c r="C852" s="1477"/>
      <c r="D852" s="1477"/>
      <c r="H852" s="808"/>
      <c r="I852" s="808"/>
      <c r="J852" s="808"/>
      <c r="K852" s="808"/>
      <c r="L852" s="808"/>
      <c r="M852" s="808"/>
      <c r="N852" s="808"/>
      <c r="O852" s="808"/>
      <c r="P852" s="808"/>
      <c r="Q852" s="808"/>
      <c r="R852" s="808"/>
      <c r="S852" s="808"/>
    </row>
    <row r="853">
      <c r="A853" s="958"/>
      <c r="B853" s="1799"/>
      <c r="C853" s="1477"/>
      <c r="D853" s="1477"/>
      <c r="H853" s="808"/>
      <c r="I853" s="808"/>
      <c r="J853" s="808"/>
      <c r="K853" s="808"/>
      <c r="L853" s="808"/>
      <c r="M853" s="808"/>
      <c r="N853" s="808"/>
      <c r="O853" s="808"/>
      <c r="P853" s="808"/>
      <c r="Q853" s="808"/>
      <c r="R853" s="808"/>
      <c r="S853" s="808"/>
    </row>
    <row r="854">
      <c r="A854" s="958"/>
      <c r="B854" s="1799"/>
      <c r="C854" s="1477"/>
      <c r="D854" s="1477"/>
      <c r="H854" s="808"/>
      <c r="I854" s="808"/>
      <c r="J854" s="808"/>
      <c r="K854" s="808"/>
      <c r="L854" s="808"/>
      <c r="M854" s="808"/>
      <c r="N854" s="808"/>
      <c r="O854" s="808"/>
      <c r="P854" s="808"/>
      <c r="Q854" s="808"/>
      <c r="R854" s="808"/>
      <c r="S854" s="808"/>
    </row>
    <row r="855">
      <c r="A855" s="958"/>
      <c r="B855" s="1799"/>
      <c r="C855" s="1477"/>
      <c r="D855" s="1477"/>
      <c r="H855" s="808"/>
      <c r="I855" s="808"/>
      <c r="J855" s="808"/>
      <c r="K855" s="808"/>
      <c r="L855" s="808"/>
      <c r="M855" s="808"/>
      <c r="N855" s="808"/>
      <c r="O855" s="808"/>
      <c r="P855" s="808"/>
      <c r="Q855" s="808"/>
      <c r="R855" s="808"/>
      <c r="S855" s="808"/>
    </row>
    <row r="856">
      <c r="A856" s="958"/>
      <c r="B856" s="1799"/>
      <c r="C856" s="1477"/>
      <c r="D856" s="1477"/>
      <c r="H856" s="808"/>
      <c r="I856" s="808"/>
      <c r="J856" s="808"/>
      <c r="K856" s="808"/>
      <c r="L856" s="808"/>
      <c r="M856" s="808"/>
      <c r="N856" s="808"/>
      <c r="O856" s="808"/>
      <c r="P856" s="808"/>
      <c r="Q856" s="808"/>
      <c r="R856" s="808"/>
      <c r="S856" s="808"/>
    </row>
    <row r="857">
      <c r="A857" s="958"/>
      <c r="B857" s="1799"/>
      <c r="C857" s="1477"/>
      <c r="D857" s="1477"/>
      <c r="H857" s="808"/>
      <c r="I857" s="808"/>
      <c r="J857" s="808"/>
      <c r="K857" s="808"/>
      <c r="L857" s="808"/>
      <c r="M857" s="808"/>
      <c r="N857" s="808"/>
      <c r="O857" s="808"/>
      <c r="P857" s="808"/>
      <c r="Q857" s="808"/>
      <c r="R857" s="808"/>
      <c r="S857" s="808"/>
    </row>
    <row r="858">
      <c r="A858" s="958"/>
      <c r="B858" s="1799"/>
      <c r="C858" s="1477"/>
      <c r="D858" s="1477"/>
      <c r="H858" s="808"/>
      <c r="I858" s="808"/>
      <c r="J858" s="808"/>
      <c r="K858" s="808"/>
      <c r="L858" s="808"/>
      <c r="M858" s="808"/>
      <c r="N858" s="808"/>
      <c r="O858" s="808"/>
      <c r="P858" s="808"/>
      <c r="Q858" s="808"/>
      <c r="R858" s="808"/>
      <c r="S858" s="808"/>
    </row>
    <row r="859">
      <c r="A859" s="958"/>
      <c r="B859" s="1799"/>
      <c r="C859" s="1477"/>
      <c r="D859" s="1477"/>
      <c r="H859" s="808"/>
      <c r="I859" s="808"/>
      <c r="J859" s="808"/>
      <c r="K859" s="808"/>
      <c r="L859" s="808"/>
      <c r="M859" s="808"/>
      <c r="N859" s="808"/>
      <c r="O859" s="808"/>
      <c r="P859" s="808"/>
      <c r="Q859" s="808"/>
      <c r="R859" s="808"/>
      <c r="S859" s="808"/>
    </row>
    <row r="860">
      <c r="A860" s="958"/>
      <c r="B860" s="1799"/>
      <c r="C860" s="1477"/>
      <c r="D860" s="1477"/>
      <c r="H860" s="808"/>
      <c r="I860" s="808"/>
      <c r="J860" s="808"/>
      <c r="K860" s="808"/>
      <c r="L860" s="808"/>
      <c r="M860" s="808"/>
      <c r="N860" s="808"/>
      <c r="O860" s="808"/>
      <c r="P860" s="808"/>
      <c r="Q860" s="808"/>
      <c r="R860" s="808"/>
      <c r="S860" s="808"/>
    </row>
    <row r="861">
      <c r="A861" s="958"/>
      <c r="B861" s="1799"/>
      <c r="C861" s="1477"/>
      <c r="D861" s="1477"/>
      <c r="H861" s="808"/>
      <c r="I861" s="808"/>
      <c r="J861" s="808"/>
      <c r="K861" s="808"/>
      <c r="L861" s="808"/>
      <c r="M861" s="808"/>
      <c r="N861" s="808"/>
      <c r="O861" s="808"/>
      <c r="P861" s="808"/>
      <c r="Q861" s="808"/>
      <c r="R861" s="808"/>
      <c r="S861" s="808"/>
    </row>
    <row r="862">
      <c r="A862" s="958"/>
      <c r="B862" s="1799"/>
      <c r="C862" s="1477"/>
      <c r="D862" s="1477"/>
      <c r="H862" s="808"/>
      <c r="I862" s="808"/>
      <c r="J862" s="808"/>
      <c r="K862" s="808"/>
      <c r="L862" s="808"/>
      <c r="M862" s="808"/>
      <c r="N862" s="808"/>
      <c r="O862" s="808"/>
      <c r="P862" s="808"/>
      <c r="Q862" s="808"/>
      <c r="R862" s="808"/>
      <c r="S862" s="808"/>
    </row>
    <row r="863">
      <c r="A863" s="958"/>
      <c r="B863" s="1799"/>
      <c r="C863" s="1477"/>
      <c r="D863" s="1477"/>
      <c r="H863" s="808"/>
      <c r="I863" s="808"/>
      <c r="J863" s="808"/>
      <c r="K863" s="808"/>
      <c r="L863" s="808"/>
      <c r="M863" s="808"/>
      <c r="N863" s="808"/>
      <c r="O863" s="808"/>
      <c r="P863" s="808"/>
      <c r="Q863" s="808"/>
      <c r="R863" s="808"/>
      <c r="S863" s="808"/>
    </row>
    <row r="864">
      <c r="A864" s="958"/>
      <c r="B864" s="1799"/>
      <c r="C864" s="1477"/>
      <c r="D864" s="1477"/>
      <c r="H864" s="808"/>
      <c r="I864" s="808"/>
      <c r="J864" s="808"/>
      <c r="K864" s="808"/>
      <c r="L864" s="808"/>
      <c r="M864" s="808"/>
      <c r="N864" s="808"/>
      <c r="O864" s="808"/>
      <c r="P864" s="808"/>
      <c r="Q864" s="808"/>
      <c r="R864" s="808"/>
      <c r="S864" s="808"/>
    </row>
    <row r="865">
      <c r="A865" s="958"/>
      <c r="B865" s="1799"/>
      <c r="C865" s="1477"/>
      <c r="D865" s="1477"/>
      <c r="H865" s="808"/>
      <c r="I865" s="808"/>
      <c r="J865" s="808"/>
      <c r="K865" s="808"/>
      <c r="L865" s="808"/>
      <c r="M865" s="808"/>
      <c r="N865" s="808"/>
      <c r="O865" s="808"/>
      <c r="P865" s="808"/>
      <c r="Q865" s="808"/>
      <c r="R865" s="808"/>
      <c r="S865" s="808"/>
    </row>
    <row r="866">
      <c r="A866" s="958"/>
      <c r="B866" s="1799"/>
      <c r="C866" s="1477"/>
      <c r="D866" s="1477"/>
      <c r="H866" s="808"/>
      <c r="I866" s="808"/>
      <c r="J866" s="808"/>
      <c r="K866" s="808"/>
      <c r="L866" s="808"/>
      <c r="M866" s="808"/>
      <c r="N866" s="808"/>
      <c r="O866" s="808"/>
      <c r="P866" s="808"/>
      <c r="Q866" s="808"/>
      <c r="R866" s="808"/>
      <c r="S866" s="808"/>
    </row>
    <row r="867">
      <c r="A867" s="958"/>
      <c r="B867" s="1799"/>
      <c r="C867" s="1477"/>
      <c r="D867" s="1477"/>
      <c r="H867" s="808"/>
      <c r="I867" s="808"/>
      <c r="J867" s="808"/>
      <c r="K867" s="808"/>
      <c r="L867" s="808"/>
      <c r="M867" s="808"/>
      <c r="N867" s="808"/>
      <c r="O867" s="808"/>
      <c r="P867" s="808"/>
      <c r="Q867" s="808"/>
      <c r="R867" s="808"/>
      <c r="S867" s="808"/>
    </row>
    <row r="868">
      <c r="A868" s="958"/>
      <c r="B868" s="1799"/>
      <c r="C868" s="1477"/>
      <c r="D868" s="1477"/>
      <c r="H868" s="808"/>
      <c r="I868" s="808"/>
      <c r="J868" s="808"/>
      <c r="K868" s="808"/>
      <c r="L868" s="808"/>
      <c r="M868" s="808"/>
      <c r="N868" s="808"/>
      <c r="O868" s="808"/>
      <c r="P868" s="808"/>
      <c r="Q868" s="808"/>
      <c r="R868" s="808"/>
      <c r="S868" s="808"/>
    </row>
    <row r="869">
      <c r="A869" s="958"/>
      <c r="B869" s="1799"/>
      <c r="C869" s="1477"/>
      <c r="D869" s="1477"/>
      <c r="H869" s="808"/>
      <c r="I869" s="808"/>
      <c r="J869" s="808"/>
      <c r="K869" s="808"/>
      <c r="L869" s="808"/>
      <c r="M869" s="808"/>
      <c r="N869" s="808"/>
      <c r="O869" s="808"/>
      <c r="P869" s="808"/>
      <c r="Q869" s="808"/>
      <c r="R869" s="808"/>
      <c r="S869" s="808"/>
    </row>
    <row r="870">
      <c r="A870" s="958"/>
      <c r="B870" s="1799"/>
      <c r="C870" s="1477"/>
      <c r="D870" s="1477"/>
      <c r="H870" s="808"/>
      <c r="I870" s="808"/>
      <c r="J870" s="808"/>
      <c r="K870" s="808"/>
      <c r="L870" s="808"/>
      <c r="M870" s="808"/>
      <c r="N870" s="808"/>
      <c r="O870" s="808"/>
      <c r="P870" s="808"/>
      <c r="Q870" s="808"/>
      <c r="R870" s="808"/>
      <c r="S870" s="808"/>
    </row>
    <row r="871">
      <c r="A871" s="958"/>
      <c r="B871" s="1799"/>
      <c r="C871" s="1477"/>
      <c r="D871" s="1477"/>
      <c r="H871" s="808"/>
      <c r="I871" s="808"/>
      <c r="J871" s="808"/>
      <c r="K871" s="808"/>
      <c r="L871" s="808"/>
      <c r="M871" s="808"/>
      <c r="N871" s="808"/>
      <c r="O871" s="808"/>
      <c r="P871" s="808"/>
      <c r="Q871" s="808"/>
      <c r="R871" s="808"/>
      <c r="S871" s="808"/>
    </row>
    <row r="872">
      <c r="A872" s="958"/>
      <c r="B872" s="1799"/>
      <c r="C872" s="1477"/>
      <c r="D872" s="1477"/>
      <c r="H872" s="808"/>
      <c r="I872" s="808"/>
      <c r="J872" s="808"/>
      <c r="K872" s="808"/>
      <c r="L872" s="808"/>
      <c r="M872" s="808"/>
      <c r="N872" s="808"/>
      <c r="O872" s="808"/>
      <c r="P872" s="808"/>
      <c r="Q872" s="808"/>
      <c r="R872" s="808"/>
      <c r="S872" s="808"/>
    </row>
    <row r="873">
      <c r="A873" s="958"/>
      <c r="B873" s="1799"/>
      <c r="C873" s="1477"/>
      <c r="D873" s="1477"/>
      <c r="H873" s="808"/>
      <c r="I873" s="808"/>
      <c r="J873" s="808"/>
      <c r="K873" s="808"/>
      <c r="L873" s="808"/>
      <c r="M873" s="808"/>
      <c r="N873" s="808"/>
      <c r="O873" s="808"/>
      <c r="P873" s="808"/>
      <c r="Q873" s="808"/>
      <c r="R873" s="808"/>
      <c r="S873" s="808"/>
    </row>
    <row r="874">
      <c r="A874" s="958"/>
      <c r="B874" s="1799"/>
      <c r="C874" s="1477"/>
      <c r="D874" s="1477"/>
      <c r="H874" s="808"/>
      <c r="I874" s="808"/>
      <c r="J874" s="808"/>
      <c r="K874" s="808"/>
      <c r="L874" s="808"/>
      <c r="M874" s="808"/>
      <c r="N874" s="808"/>
      <c r="O874" s="808"/>
      <c r="P874" s="808"/>
      <c r="Q874" s="808"/>
      <c r="R874" s="808"/>
      <c r="S874" s="808"/>
    </row>
    <row r="875">
      <c r="A875" s="958"/>
      <c r="B875" s="1799"/>
      <c r="C875" s="1477"/>
      <c r="D875" s="1477"/>
      <c r="H875" s="808"/>
      <c r="I875" s="808"/>
      <c r="J875" s="808"/>
      <c r="K875" s="808"/>
      <c r="L875" s="808"/>
      <c r="M875" s="808"/>
      <c r="N875" s="808"/>
      <c r="O875" s="808"/>
      <c r="P875" s="808"/>
      <c r="Q875" s="808"/>
      <c r="R875" s="808"/>
      <c r="S875" s="808"/>
    </row>
    <row r="876">
      <c r="A876" s="958"/>
      <c r="B876" s="1799"/>
      <c r="C876" s="1477"/>
      <c r="D876" s="1477"/>
      <c r="H876" s="808"/>
      <c r="I876" s="808"/>
      <c r="J876" s="808"/>
      <c r="K876" s="808"/>
      <c r="L876" s="808"/>
      <c r="M876" s="808"/>
      <c r="N876" s="808"/>
      <c r="O876" s="808"/>
      <c r="P876" s="808"/>
      <c r="Q876" s="808"/>
      <c r="R876" s="808"/>
      <c r="S876" s="808"/>
    </row>
    <row r="877">
      <c r="A877" s="958"/>
      <c r="B877" s="1799"/>
      <c r="C877" s="1477"/>
      <c r="D877" s="1477"/>
      <c r="H877" s="808"/>
      <c r="I877" s="808"/>
      <c r="J877" s="808"/>
      <c r="K877" s="808"/>
      <c r="L877" s="808"/>
      <c r="M877" s="808"/>
      <c r="N877" s="808"/>
      <c r="O877" s="808"/>
      <c r="P877" s="808"/>
      <c r="Q877" s="808"/>
      <c r="R877" s="808"/>
      <c r="S877" s="808"/>
    </row>
    <row r="878">
      <c r="A878" s="958"/>
      <c r="B878" s="1799"/>
      <c r="C878" s="1477"/>
      <c r="D878" s="1477"/>
      <c r="H878" s="808"/>
      <c r="I878" s="808"/>
      <c r="J878" s="808"/>
      <c r="K878" s="808"/>
      <c r="L878" s="808"/>
      <c r="M878" s="808"/>
      <c r="N878" s="808"/>
      <c r="O878" s="808"/>
      <c r="P878" s="808"/>
      <c r="Q878" s="808"/>
      <c r="R878" s="808"/>
      <c r="S878" s="808"/>
    </row>
    <row r="879">
      <c r="A879" s="958"/>
      <c r="B879" s="1799"/>
      <c r="C879" s="1477"/>
      <c r="D879" s="1477"/>
      <c r="H879" s="808"/>
      <c r="I879" s="808"/>
      <c r="J879" s="808"/>
      <c r="K879" s="808"/>
      <c r="L879" s="808"/>
      <c r="M879" s="808"/>
      <c r="N879" s="808"/>
      <c r="O879" s="808"/>
      <c r="P879" s="808"/>
      <c r="Q879" s="808"/>
      <c r="R879" s="808"/>
      <c r="S879" s="808"/>
    </row>
    <row r="880">
      <c r="A880" s="958"/>
      <c r="B880" s="1799"/>
      <c r="C880" s="1477"/>
      <c r="D880" s="1477"/>
      <c r="H880" s="808"/>
      <c r="I880" s="808"/>
      <c r="J880" s="808"/>
      <c r="K880" s="808"/>
      <c r="L880" s="808"/>
      <c r="M880" s="808"/>
      <c r="N880" s="808"/>
      <c r="O880" s="808"/>
      <c r="P880" s="808"/>
      <c r="Q880" s="808"/>
      <c r="R880" s="808"/>
      <c r="S880" s="808"/>
    </row>
    <row r="881">
      <c r="A881" s="958"/>
      <c r="B881" s="1799"/>
      <c r="C881" s="1477"/>
      <c r="D881" s="1477"/>
      <c r="H881" s="808"/>
      <c r="I881" s="808"/>
      <c r="J881" s="808"/>
      <c r="K881" s="808"/>
      <c r="L881" s="808"/>
      <c r="M881" s="808"/>
      <c r="N881" s="808"/>
      <c r="O881" s="808"/>
      <c r="P881" s="808"/>
      <c r="Q881" s="808"/>
      <c r="R881" s="808"/>
      <c r="S881" s="808"/>
    </row>
    <row r="882">
      <c r="A882" s="958"/>
      <c r="B882" s="1799"/>
      <c r="C882" s="1477"/>
      <c r="D882" s="1477"/>
      <c r="H882" s="808"/>
      <c r="I882" s="808"/>
      <c r="J882" s="808"/>
      <c r="K882" s="808"/>
      <c r="L882" s="808"/>
      <c r="M882" s="808"/>
      <c r="N882" s="808"/>
      <c r="O882" s="808"/>
      <c r="P882" s="808"/>
      <c r="Q882" s="808"/>
      <c r="R882" s="808"/>
      <c r="S882" s="808"/>
    </row>
    <row r="883">
      <c r="A883" s="958"/>
      <c r="B883" s="1799"/>
      <c r="C883" s="1477"/>
      <c r="D883" s="1477"/>
      <c r="H883" s="808"/>
      <c r="I883" s="808"/>
      <c r="J883" s="808"/>
      <c r="K883" s="808"/>
      <c r="L883" s="808"/>
      <c r="M883" s="808"/>
      <c r="N883" s="808"/>
      <c r="O883" s="808"/>
      <c r="P883" s="808"/>
      <c r="Q883" s="808"/>
      <c r="R883" s="808"/>
      <c r="S883" s="808"/>
    </row>
    <row r="884">
      <c r="A884" s="958"/>
      <c r="B884" s="1799"/>
      <c r="C884" s="1477"/>
      <c r="D884" s="1477"/>
      <c r="H884" s="808"/>
      <c r="I884" s="808"/>
      <c r="J884" s="808"/>
      <c r="K884" s="808"/>
      <c r="L884" s="808"/>
      <c r="M884" s="808"/>
      <c r="N884" s="808"/>
      <c r="O884" s="808"/>
      <c r="P884" s="808"/>
      <c r="Q884" s="808"/>
      <c r="R884" s="808"/>
      <c r="S884" s="808"/>
    </row>
    <row r="885">
      <c r="A885" s="958"/>
      <c r="B885" s="1799"/>
      <c r="C885" s="1477"/>
      <c r="D885" s="1477"/>
      <c r="H885" s="808"/>
      <c r="I885" s="808"/>
      <c r="J885" s="808"/>
      <c r="K885" s="808"/>
      <c r="L885" s="808"/>
      <c r="M885" s="808"/>
      <c r="N885" s="808"/>
      <c r="O885" s="808"/>
      <c r="P885" s="808"/>
      <c r="Q885" s="808"/>
      <c r="R885" s="808"/>
      <c r="S885" s="808"/>
    </row>
    <row r="886">
      <c r="A886" s="958"/>
      <c r="B886" s="1799"/>
      <c r="C886" s="1477"/>
      <c r="D886" s="1477"/>
      <c r="H886" s="808"/>
      <c r="I886" s="808"/>
      <c r="J886" s="808"/>
      <c r="K886" s="808"/>
      <c r="L886" s="808"/>
      <c r="M886" s="808"/>
      <c r="N886" s="808"/>
      <c r="O886" s="808"/>
      <c r="P886" s="808"/>
      <c r="Q886" s="808"/>
      <c r="R886" s="808"/>
      <c r="S886" s="808"/>
    </row>
    <row r="887">
      <c r="A887" s="958"/>
      <c r="B887" s="1799"/>
      <c r="C887" s="1477"/>
      <c r="D887" s="1477"/>
      <c r="H887" s="808"/>
      <c r="I887" s="808"/>
      <c r="J887" s="808"/>
      <c r="K887" s="808"/>
      <c r="L887" s="808"/>
      <c r="M887" s="808"/>
      <c r="N887" s="808"/>
      <c r="O887" s="808"/>
      <c r="P887" s="808"/>
      <c r="Q887" s="808"/>
      <c r="R887" s="808"/>
      <c r="S887" s="808"/>
    </row>
    <row r="888">
      <c r="A888" s="958"/>
      <c r="B888" s="1799"/>
      <c r="C888" s="1477"/>
      <c r="D888" s="1477"/>
      <c r="H888" s="808"/>
      <c r="I888" s="808"/>
      <c r="J888" s="808"/>
      <c r="K888" s="808"/>
      <c r="L888" s="808"/>
      <c r="M888" s="808"/>
      <c r="N888" s="808"/>
      <c r="O888" s="808"/>
      <c r="P888" s="808"/>
      <c r="Q888" s="808"/>
      <c r="R888" s="808"/>
      <c r="S888" s="808"/>
    </row>
    <row r="889">
      <c r="A889" s="958"/>
      <c r="B889" s="1799"/>
      <c r="C889" s="1477"/>
      <c r="D889" s="1477"/>
      <c r="H889" s="808"/>
      <c r="I889" s="808"/>
      <c r="J889" s="808"/>
      <c r="K889" s="808"/>
      <c r="L889" s="808"/>
      <c r="M889" s="808"/>
      <c r="N889" s="808"/>
      <c r="O889" s="808"/>
      <c r="P889" s="808"/>
      <c r="Q889" s="808"/>
      <c r="R889" s="808"/>
      <c r="S889" s="808"/>
    </row>
    <row r="890">
      <c r="A890" s="958"/>
      <c r="B890" s="1799"/>
      <c r="C890" s="1477"/>
      <c r="D890" s="1477"/>
      <c r="H890" s="808"/>
      <c r="I890" s="808"/>
      <c r="J890" s="808"/>
      <c r="K890" s="808"/>
      <c r="L890" s="808"/>
      <c r="M890" s="808"/>
      <c r="N890" s="808"/>
      <c r="O890" s="808"/>
      <c r="P890" s="808"/>
      <c r="Q890" s="808"/>
      <c r="R890" s="808"/>
      <c r="S890" s="808"/>
    </row>
    <row r="891">
      <c r="A891" s="958"/>
      <c r="B891" s="1799"/>
      <c r="C891" s="1477"/>
      <c r="D891" s="1477"/>
      <c r="H891" s="808"/>
      <c r="I891" s="808"/>
      <c r="J891" s="808"/>
      <c r="K891" s="808"/>
      <c r="L891" s="808"/>
      <c r="M891" s="808"/>
      <c r="N891" s="808"/>
      <c r="O891" s="808"/>
      <c r="P891" s="808"/>
      <c r="Q891" s="808"/>
      <c r="R891" s="808"/>
      <c r="S891" s="808"/>
    </row>
    <row r="892">
      <c r="A892" s="958"/>
      <c r="B892" s="1799"/>
      <c r="C892" s="1477"/>
      <c r="D892" s="1477"/>
      <c r="H892" s="808"/>
      <c r="I892" s="808"/>
      <c r="J892" s="808"/>
      <c r="K892" s="808"/>
      <c r="L892" s="808"/>
      <c r="M892" s="808"/>
      <c r="N892" s="808"/>
      <c r="O892" s="808"/>
      <c r="P892" s="808"/>
      <c r="Q892" s="808"/>
      <c r="R892" s="808"/>
      <c r="S892" s="808"/>
    </row>
    <row r="893">
      <c r="A893" s="958"/>
      <c r="B893" s="1799"/>
      <c r="C893" s="1477"/>
      <c r="D893" s="1477"/>
      <c r="H893" s="808"/>
      <c r="I893" s="808"/>
      <c r="J893" s="808"/>
      <c r="K893" s="808"/>
      <c r="L893" s="808"/>
      <c r="M893" s="808"/>
      <c r="N893" s="808"/>
      <c r="O893" s="808"/>
      <c r="P893" s="808"/>
      <c r="Q893" s="808"/>
      <c r="R893" s="808"/>
      <c r="S893" s="808"/>
    </row>
    <row r="894">
      <c r="A894" s="958"/>
      <c r="B894" s="1799"/>
      <c r="C894" s="1477"/>
      <c r="D894" s="1477"/>
      <c r="H894" s="808"/>
      <c r="I894" s="808"/>
      <c r="J894" s="808"/>
      <c r="K894" s="808"/>
      <c r="L894" s="808"/>
      <c r="M894" s="808"/>
      <c r="N894" s="808"/>
      <c r="O894" s="808"/>
      <c r="P894" s="808"/>
      <c r="Q894" s="808"/>
      <c r="R894" s="808"/>
      <c r="S894" s="808"/>
    </row>
    <row r="895">
      <c r="A895" s="958"/>
      <c r="B895" s="1799"/>
      <c r="C895" s="1477"/>
      <c r="D895" s="1477"/>
      <c r="H895" s="808"/>
      <c r="I895" s="808"/>
      <c r="J895" s="808"/>
      <c r="K895" s="808"/>
      <c r="L895" s="808"/>
      <c r="M895" s="808"/>
      <c r="N895" s="808"/>
      <c r="O895" s="808"/>
      <c r="P895" s="808"/>
      <c r="Q895" s="808"/>
      <c r="R895" s="808"/>
      <c r="S895" s="808"/>
    </row>
    <row r="896">
      <c r="A896" s="958"/>
      <c r="B896" s="1799"/>
      <c r="C896" s="1477"/>
      <c r="D896" s="1477"/>
      <c r="H896" s="808"/>
      <c r="I896" s="808"/>
      <c r="J896" s="808"/>
      <c r="K896" s="808"/>
      <c r="L896" s="808"/>
      <c r="M896" s="808"/>
      <c r="N896" s="808"/>
      <c r="O896" s="808"/>
      <c r="P896" s="808"/>
      <c r="Q896" s="808"/>
      <c r="R896" s="808"/>
      <c r="S896" s="808"/>
    </row>
    <row r="897">
      <c r="A897" s="958"/>
      <c r="B897" s="1799"/>
      <c r="C897" s="1477"/>
      <c r="D897" s="1477"/>
      <c r="H897" s="808"/>
      <c r="I897" s="808"/>
      <c r="J897" s="808"/>
      <c r="K897" s="808"/>
      <c r="L897" s="808"/>
      <c r="M897" s="808"/>
      <c r="N897" s="808"/>
      <c r="O897" s="808"/>
      <c r="P897" s="808"/>
      <c r="Q897" s="808"/>
      <c r="R897" s="808"/>
      <c r="S897" s="808"/>
    </row>
    <row r="898">
      <c r="A898" s="958"/>
      <c r="B898" s="1799"/>
      <c r="C898" s="1477"/>
      <c r="D898" s="1477"/>
      <c r="H898" s="808"/>
      <c r="I898" s="808"/>
      <c r="J898" s="808"/>
      <c r="K898" s="808"/>
      <c r="L898" s="808"/>
      <c r="M898" s="808"/>
      <c r="N898" s="808"/>
      <c r="O898" s="808"/>
      <c r="P898" s="808"/>
      <c r="Q898" s="808"/>
      <c r="R898" s="808"/>
      <c r="S898" s="808"/>
    </row>
    <row r="899">
      <c r="A899" s="958"/>
      <c r="B899" s="1799"/>
      <c r="C899" s="1477"/>
      <c r="D899" s="1477"/>
      <c r="H899" s="808"/>
      <c r="I899" s="808"/>
      <c r="J899" s="808"/>
      <c r="K899" s="808"/>
      <c r="L899" s="808"/>
      <c r="M899" s="808"/>
      <c r="N899" s="808"/>
      <c r="O899" s="808"/>
      <c r="P899" s="808"/>
      <c r="Q899" s="808"/>
      <c r="R899" s="808"/>
      <c r="S899" s="808"/>
    </row>
    <row r="900">
      <c r="A900" s="958"/>
      <c r="B900" s="1799"/>
      <c r="C900" s="1477"/>
      <c r="D900" s="1477"/>
      <c r="H900" s="808"/>
      <c r="I900" s="808"/>
      <c r="J900" s="808"/>
      <c r="K900" s="808"/>
      <c r="L900" s="808"/>
      <c r="M900" s="808"/>
      <c r="N900" s="808"/>
      <c r="O900" s="808"/>
      <c r="P900" s="808"/>
      <c r="Q900" s="808"/>
      <c r="R900" s="808"/>
      <c r="S900" s="808"/>
    </row>
    <row r="901">
      <c r="A901" s="958"/>
      <c r="B901" s="1799"/>
      <c r="C901" s="1477"/>
      <c r="D901" s="1477"/>
      <c r="H901" s="808"/>
      <c r="I901" s="808"/>
      <c r="J901" s="808"/>
      <c r="K901" s="808"/>
      <c r="L901" s="808"/>
      <c r="M901" s="808"/>
      <c r="N901" s="808"/>
      <c r="O901" s="808"/>
      <c r="P901" s="808"/>
      <c r="Q901" s="808"/>
      <c r="R901" s="808"/>
      <c r="S901" s="808"/>
    </row>
    <row r="902">
      <c r="A902" s="958"/>
      <c r="B902" s="1799"/>
      <c r="C902" s="1477"/>
      <c r="D902" s="1477"/>
      <c r="H902" s="808"/>
      <c r="I902" s="808"/>
      <c r="J902" s="808"/>
      <c r="K902" s="808"/>
      <c r="L902" s="808"/>
      <c r="M902" s="808"/>
      <c r="N902" s="808"/>
      <c r="O902" s="808"/>
      <c r="P902" s="808"/>
      <c r="Q902" s="808"/>
      <c r="R902" s="808"/>
      <c r="S902" s="808"/>
    </row>
    <row r="903">
      <c r="A903" s="958"/>
      <c r="B903" s="1799"/>
      <c r="C903" s="1477"/>
      <c r="D903" s="1477"/>
      <c r="H903" s="808"/>
      <c r="I903" s="808"/>
      <c r="J903" s="808"/>
      <c r="K903" s="808"/>
      <c r="L903" s="808"/>
      <c r="M903" s="808"/>
      <c r="N903" s="808"/>
      <c r="O903" s="808"/>
      <c r="P903" s="808"/>
      <c r="Q903" s="808"/>
      <c r="R903" s="808"/>
      <c r="S903" s="808"/>
    </row>
    <row r="904">
      <c r="A904" s="958"/>
      <c r="B904" s="1799"/>
      <c r="C904" s="1477"/>
      <c r="D904" s="1477"/>
      <c r="H904" s="808"/>
      <c r="I904" s="808"/>
      <c r="J904" s="808"/>
      <c r="K904" s="808"/>
      <c r="L904" s="808"/>
      <c r="M904" s="808"/>
      <c r="N904" s="808"/>
      <c r="O904" s="808"/>
      <c r="P904" s="808"/>
      <c r="Q904" s="808"/>
      <c r="R904" s="808"/>
      <c r="S904" s="808"/>
    </row>
    <row r="905">
      <c r="A905" s="958"/>
      <c r="B905" s="1799"/>
      <c r="C905" s="1477"/>
      <c r="D905" s="1477"/>
      <c r="H905" s="808"/>
      <c r="I905" s="808"/>
      <c r="J905" s="808"/>
      <c r="K905" s="808"/>
      <c r="L905" s="808"/>
      <c r="M905" s="808"/>
      <c r="N905" s="808"/>
      <c r="O905" s="808"/>
      <c r="P905" s="808"/>
      <c r="Q905" s="808"/>
      <c r="R905" s="808"/>
      <c r="S905" s="808"/>
    </row>
    <row r="906">
      <c r="A906" s="958"/>
      <c r="B906" s="1799"/>
      <c r="C906" s="1477"/>
      <c r="D906" s="1477"/>
      <c r="H906" s="808"/>
      <c r="I906" s="808"/>
      <c r="J906" s="808"/>
      <c r="K906" s="808"/>
      <c r="L906" s="808"/>
      <c r="M906" s="808"/>
      <c r="N906" s="808"/>
      <c r="O906" s="808"/>
      <c r="P906" s="808"/>
      <c r="Q906" s="808"/>
      <c r="R906" s="808"/>
      <c r="S906" s="808"/>
    </row>
    <row r="907">
      <c r="A907" s="958"/>
      <c r="B907" s="1799"/>
      <c r="C907" s="1477"/>
      <c r="D907" s="1477"/>
      <c r="H907" s="808"/>
      <c r="I907" s="808"/>
      <c r="J907" s="808"/>
      <c r="K907" s="808"/>
      <c r="L907" s="808"/>
      <c r="M907" s="808"/>
      <c r="N907" s="808"/>
      <c r="O907" s="808"/>
      <c r="P907" s="808"/>
      <c r="Q907" s="808"/>
      <c r="R907" s="808"/>
      <c r="S907" s="808"/>
    </row>
    <row r="908">
      <c r="A908" s="958"/>
      <c r="B908" s="1799"/>
      <c r="C908" s="1477"/>
      <c r="D908" s="1477"/>
      <c r="H908" s="808"/>
      <c r="I908" s="808"/>
      <c r="J908" s="808"/>
      <c r="K908" s="808"/>
      <c r="L908" s="808"/>
      <c r="M908" s="808"/>
      <c r="N908" s="808"/>
      <c r="O908" s="808"/>
      <c r="P908" s="808"/>
      <c r="Q908" s="808"/>
      <c r="R908" s="808"/>
      <c r="S908" s="808"/>
    </row>
    <row r="909">
      <c r="A909" s="958"/>
      <c r="B909" s="1799"/>
      <c r="C909" s="1477"/>
      <c r="D909" s="1477"/>
      <c r="H909" s="808"/>
      <c r="I909" s="808"/>
      <c r="J909" s="808"/>
      <c r="K909" s="808"/>
      <c r="L909" s="808"/>
      <c r="M909" s="808"/>
      <c r="N909" s="808"/>
      <c r="O909" s="808"/>
      <c r="P909" s="808"/>
      <c r="Q909" s="808"/>
      <c r="R909" s="808"/>
      <c r="S909" s="808"/>
    </row>
    <row r="910">
      <c r="A910" s="958"/>
      <c r="B910" s="1799"/>
      <c r="C910" s="1477"/>
      <c r="D910" s="1477"/>
      <c r="H910" s="808"/>
      <c r="I910" s="808"/>
      <c r="J910" s="808"/>
      <c r="K910" s="808"/>
      <c r="L910" s="808"/>
      <c r="M910" s="808"/>
      <c r="N910" s="808"/>
      <c r="O910" s="808"/>
      <c r="P910" s="808"/>
      <c r="Q910" s="808"/>
      <c r="R910" s="808"/>
      <c r="S910" s="808"/>
    </row>
    <row r="911">
      <c r="A911" s="958"/>
      <c r="B911" s="1799"/>
      <c r="C911" s="1477"/>
      <c r="D911" s="1477"/>
      <c r="H911" s="808"/>
      <c r="I911" s="808"/>
      <c r="J911" s="808"/>
      <c r="K911" s="808"/>
      <c r="L911" s="808"/>
      <c r="M911" s="808"/>
      <c r="N911" s="808"/>
      <c r="O911" s="808"/>
      <c r="P911" s="808"/>
      <c r="Q911" s="808"/>
      <c r="R911" s="808"/>
      <c r="S911" s="808"/>
    </row>
    <row r="912">
      <c r="A912" s="958"/>
      <c r="B912" s="1799"/>
      <c r="C912" s="1477"/>
      <c r="D912" s="1477"/>
      <c r="H912" s="808"/>
      <c r="I912" s="808"/>
      <c r="J912" s="808"/>
      <c r="K912" s="808"/>
      <c r="L912" s="808"/>
      <c r="M912" s="808"/>
      <c r="N912" s="808"/>
      <c r="O912" s="808"/>
      <c r="P912" s="808"/>
      <c r="Q912" s="808"/>
      <c r="R912" s="808"/>
      <c r="S912" s="808"/>
    </row>
    <row r="913">
      <c r="A913" s="958"/>
      <c r="B913" s="1799"/>
      <c r="C913" s="1477"/>
      <c r="D913" s="1477"/>
      <c r="H913" s="808"/>
      <c r="I913" s="808"/>
      <c r="J913" s="808"/>
      <c r="K913" s="808"/>
      <c r="L913" s="808"/>
      <c r="M913" s="808"/>
      <c r="N913" s="808"/>
      <c r="O913" s="808"/>
      <c r="P913" s="808"/>
      <c r="Q913" s="808"/>
      <c r="R913" s="808"/>
      <c r="S913" s="808"/>
    </row>
    <row r="914">
      <c r="A914" s="958"/>
      <c r="B914" s="1799"/>
      <c r="C914" s="1477"/>
      <c r="D914" s="1477"/>
      <c r="H914" s="808"/>
      <c r="I914" s="808"/>
      <c r="J914" s="808"/>
      <c r="K914" s="808"/>
      <c r="L914" s="808"/>
      <c r="M914" s="808"/>
      <c r="N914" s="808"/>
      <c r="O914" s="808"/>
      <c r="P914" s="808"/>
      <c r="Q914" s="808"/>
      <c r="R914" s="808"/>
      <c r="S914" s="808"/>
    </row>
    <row r="915">
      <c r="A915" s="958"/>
      <c r="B915" s="1799"/>
      <c r="C915" s="1477"/>
      <c r="D915" s="1477"/>
      <c r="H915" s="808"/>
      <c r="I915" s="808"/>
      <c r="J915" s="808"/>
      <c r="K915" s="808"/>
      <c r="L915" s="808"/>
      <c r="M915" s="808"/>
      <c r="N915" s="808"/>
      <c r="O915" s="808"/>
      <c r="P915" s="808"/>
      <c r="Q915" s="808"/>
      <c r="R915" s="808"/>
      <c r="S915" s="808"/>
    </row>
    <row r="916">
      <c r="A916" s="958"/>
      <c r="B916" s="1799"/>
      <c r="C916" s="1477"/>
      <c r="D916" s="1477"/>
      <c r="H916" s="808"/>
      <c r="I916" s="808"/>
      <c r="J916" s="808"/>
      <c r="K916" s="808"/>
      <c r="L916" s="808"/>
      <c r="M916" s="808"/>
      <c r="N916" s="808"/>
      <c r="O916" s="808"/>
      <c r="P916" s="808"/>
      <c r="Q916" s="808"/>
      <c r="R916" s="808"/>
      <c r="S916" s="808"/>
    </row>
    <row r="917">
      <c r="A917" s="958"/>
      <c r="B917" s="1799"/>
      <c r="C917" s="1477"/>
      <c r="D917" s="1477"/>
      <c r="H917" s="808"/>
      <c r="I917" s="808"/>
      <c r="J917" s="808"/>
      <c r="K917" s="808"/>
      <c r="L917" s="808"/>
      <c r="M917" s="808"/>
      <c r="N917" s="808"/>
      <c r="O917" s="808"/>
      <c r="P917" s="808"/>
      <c r="Q917" s="808"/>
      <c r="R917" s="808"/>
      <c r="S917" s="808"/>
    </row>
    <row r="918">
      <c r="A918" s="958"/>
      <c r="B918" s="1799"/>
      <c r="C918" s="1477"/>
      <c r="D918" s="1477"/>
      <c r="H918" s="808"/>
      <c r="I918" s="808"/>
      <c r="J918" s="808"/>
      <c r="K918" s="808"/>
      <c r="L918" s="808"/>
      <c r="M918" s="808"/>
      <c r="N918" s="808"/>
      <c r="O918" s="808"/>
      <c r="P918" s="808"/>
      <c r="Q918" s="808"/>
      <c r="R918" s="808"/>
      <c r="S918" s="808"/>
    </row>
    <row r="919">
      <c r="A919" s="958"/>
      <c r="B919" s="1799"/>
      <c r="C919" s="1477"/>
      <c r="D919" s="1477"/>
      <c r="H919" s="808"/>
      <c r="I919" s="808"/>
      <c r="J919" s="808"/>
      <c r="K919" s="808"/>
      <c r="L919" s="808"/>
      <c r="M919" s="808"/>
      <c r="N919" s="808"/>
      <c r="O919" s="808"/>
      <c r="P919" s="808"/>
      <c r="Q919" s="808"/>
      <c r="R919" s="808"/>
      <c r="S919" s="808"/>
    </row>
    <row r="920">
      <c r="A920" s="958"/>
      <c r="B920" s="1799"/>
      <c r="C920" s="1477"/>
      <c r="D920" s="1477"/>
      <c r="H920" s="808"/>
      <c r="I920" s="808"/>
      <c r="J920" s="808"/>
      <c r="K920" s="808"/>
      <c r="L920" s="808"/>
      <c r="M920" s="808"/>
      <c r="N920" s="808"/>
      <c r="O920" s="808"/>
      <c r="P920" s="808"/>
      <c r="Q920" s="808"/>
      <c r="R920" s="808"/>
      <c r="S920" s="808"/>
    </row>
    <row r="921">
      <c r="A921" s="958"/>
      <c r="B921" s="1799"/>
      <c r="C921" s="1477"/>
      <c r="D921" s="1477"/>
      <c r="H921" s="808"/>
      <c r="I921" s="808"/>
      <c r="J921" s="808"/>
      <c r="K921" s="808"/>
      <c r="L921" s="808"/>
      <c r="M921" s="808"/>
      <c r="N921" s="808"/>
      <c r="O921" s="808"/>
      <c r="P921" s="808"/>
      <c r="Q921" s="808"/>
      <c r="R921" s="808"/>
      <c r="S921" s="808"/>
    </row>
    <row r="922">
      <c r="A922" s="958"/>
      <c r="B922" s="1799"/>
      <c r="C922" s="1477"/>
      <c r="D922" s="1477"/>
      <c r="H922" s="808"/>
      <c r="I922" s="808"/>
      <c r="J922" s="808"/>
      <c r="K922" s="808"/>
      <c r="L922" s="808"/>
      <c r="M922" s="808"/>
      <c r="N922" s="808"/>
      <c r="O922" s="808"/>
      <c r="P922" s="808"/>
      <c r="Q922" s="808"/>
      <c r="R922" s="808"/>
      <c r="S922" s="808"/>
    </row>
    <row r="923">
      <c r="A923" s="958"/>
      <c r="B923" s="1799"/>
      <c r="C923" s="1477"/>
      <c r="D923" s="1477"/>
      <c r="H923" s="808"/>
      <c r="I923" s="808"/>
      <c r="J923" s="808"/>
      <c r="K923" s="808"/>
      <c r="L923" s="808"/>
      <c r="M923" s="808"/>
      <c r="N923" s="808"/>
      <c r="O923" s="808"/>
      <c r="P923" s="808"/>
      <c r="Q923" s="808"/>
      <c r="R923" s="808"/>
      <c r="S923" s="808"/>
    </row>
    <row r="924">
      <c r="A924" s="958"/>
      <c r="B924" s="1799"/>
      <c r="C924" s="1477"/>
      <c r="D924" s="1477"/>
      <c r="H924" s="808"/>
      <c r="I924" s="808"/>
      <c r="J924" s="808"/>
      <c r="K924" s="808"/>
      <c r="L924" s="808"/>
      <c r="M924" s="808"/>
      <c r="N924" s="808"/>
      <c r="O924" s="808"/>
      <c r="P924" s="808"/>
      <c r="Q924" s="808"/>
      <c r="R924" s="808"/>
      <c r="S924" s="808"/>
    </row>
    <row r="925">
      <c r="A925" s="958"/>
      <c r="B925" s="1799"/>
      <c r="C925" s="1477"/>
      <c r="D925" s="1477"/>
      <c r="H925" s="808"/>
      <c r="I925" s="808"/>
      <c r="J925" s="808"/>
      <c r="K925" s="808"/>
      <c r="L925" s="808"/>
      <c r="M925" s="808"/>
      <c r="N925" s="808"/>
      <c r="O925" s="808"/>
      <c r="P925" s="808"/>
      <c r="Q925" s="808"/>
      <c r="R925" s="808"/>
      <c r="S925" s="808"/>
    </row>
    <row r="926">
      <c r="A926" s="958"/>
      <c r="B926" s="1799"/>
      <c r="C926" s="1477"/>
      <c r="D926" s="1477"/>
      <c r="H926" s="808"/>
      <c r="I926" s="808"/>
      <c r="J926" s="808"/>
      <c r="K926" s="808"/>
      <c r="L926" s="808"/>
      <c r="M926" s="808"/>
      <c r="N926" s="808"/>
      <c r="O926" s="808"/>
      <c r="P926" s="808"/>
      <c r="Q926" s="808"/>
      <c r="R926" s="808"/>
      <c r="S926" s="808"/>
    </row>
    <row r="927">
      <c r="A927" s="958"/>
      <c r="B927" s="1799"/>
      <c r="C927" s="1477"/>
      <c r="D927" s="1477"/>
      <c r="H927" s="808"/>
      <c r="I927" s="808"/>
      <c r="J927" s="808"/>
      <c r="K927" s="808"/>
      <c r="L927" s="808"/>
      <c r="M927" s="808"/>
      <c r="N927" s="808"/>
      <c r="O927" s="808"/>
      <c r="P927" s="808"/>
      <c r="Q927" s="808"/>
      <c r="R927" s="808"/>
      <c r="S927" s="808"/>
    </row>
    <row r="928">
      <c r="A928" s="958"/>
      <c r="B928" s="1799"/>
      <c r="C928" s="1477"/>
      <c r="D928" s="1477"/>
      <c r="H928" s="808"/>
      <c r="I928" s="808"/>
      <c r="J928" s="808"/>
      <c r="K928" s="808"/>
      <c r="L928" s="808"/>
      <c r="M928" s="808"/>
      <c r="N928" s="808"/>
      <c r="O928" s="808"/>
      <c r="P928" s="808"/>
      <c r="Q928" s="808"/>
      <c r="R928" s="808"/>
      <c r="S928" s="808"/>
    </row>
    <row r="929">
      <c r="A929" s="958"/>
      <c r="B929" s="1799"/>
      <c r="C929" s="1477"/>
      <c r="D929" s="1477"/>
      <c r="H929" s="808"/>
      <c r="I929" s="808"/>
      <c r="J929" s="808"/>
      <c r="K929" s="808"/>
      <c r="L929" s="808"/>
      <c r="M929" s="808"/>
      <c r="N929" s="808"/>
      <c r="O929" s="808"/>
      <c r="P929" s="808"/>
      <c r="Q929" s="808"/>
      <c r="R929" s="808"/>
      <c r="S929" s="808"/>
    </row>
    <row r="930">
      <c r="A930" s="958"/>
      <c r="B930" s="1799"/>
      <c r="C930" s="1477"/>
      <c r="D930" s="1477"/>
      <c r="H930" s="808"/>
      <c r="I930" s="808"/>
      <c r="J930" s="808"/>
      <c r="K930" s="808"/>
      <c r="L930" s="808"/>
      <c r="M930" s="808"/>
      <c r="N930" s="808"/>
      <c r="O930" s="808"/>
      <c r="P930" s="808"/>
      <c r="Q930" s="808"/>
      <c r="R930" s="808"/>
      <c r="S930" s="808"/>
    </row>
    <row r="931">
      <c r="A931" s="958"/>
      <c r="B931" s="1799"/>
      <c r="C931" s="1477"/>
      <c r="D931" s="1477"/>
      <c r="H931" s="808"/>
      <c r="I931" s="808"/>
      <c r="J931" s="808"/>
      <c r="K931" s="808"/>
      <c r="L931" s="808"/>
      <c r="M931" s="808"/>
      <c r="N931" s="808"/>
      <c r="O931" s="808"/>
      <c r="P931" s="808"/>
      <c r="Q931" s="808"/>
      <c r="R931" s="808"/>
      <c r="S931" s="808"/>
    </row>
    <row r="932">
      <c r="A932" s="958"/>
      <c r="B932" s="1799"/>
      <c r="C932" s="1477"/>
      <c r="D932" s="1477"/>
      <c r="H932" s="808"/>
      <c r="I932" s="808"/>
      <c r="J932" s="808"/>
      <c r="K932" s="808"/>
      <c r="L932" s="808"/>
      <c r="M932" s="808"/>
      <c r="N932" s="808"/>
      <c r="O932" s="808"/>
      <c r="P932" s="808"/>
      <c r="Q932" s="808"/>
      <c r="R932" s="808"/>
      <c r="S932" s="808"/>
    </row>
    <row r="933">
      <c r="A933" s="958"/>
      <c r="B933" s="1799"/>
      <c r="C933" s="1477"/>
      <c r="D933" s="1477"/>
      <c r="H933" s="808"/>
      <c r="I933" s="808"/>
      <c r="J933" s="808"/>
      <c r="K933" s="808"/>
      <c r="L933" s="808"/>
      <c r="M933" s="808"/>
      <c r="N933" s="808"/>
      <c r="O933" s="808"/>
      <c r="P933" s="808"/>
      <c r="Q933" s="808"/>
      <c r="R933" s="808"/>
      <c r="S933" s="808"/>
    </row>
    <row r="934">
      <c r="A934" s="958"/>
      <c r="B934" s="1799"/>
      <c r="C934" s="1477"/>
      <c r="D934" s="1477"/>
      <c r="H934" s="808"/>
      <c r="I934" s="808"/>
      <c r="J934" s="808"/>
      <c r="K934" s="808"/>
      <c r="L934" s="808"/>
      <c r="M934" s="808"/>
      <c r="N934" s="808"/>
      <c r="O934" s="808"/>
      <c r="P934" s="808"/>
      <c r="Q934" s="808"/>
      <c r="R934" s="808"/>
      <c r="S934" s="808"/>
    </row>
    <row r="935">
      <c r="A935" s="958"/>
      <c r="B935" s="1799"/>
      <c r="C935" s="1477"/>
      <c r="D935" s="1477"/>
      <c r="H935" s="808"/>
      <c r="I935" s="808"/>
      <c r="J935" s="808"/>
      <c r="K935" s="808"/>
      <c r="L935" s="808"/>
      <c r="M935" s="808"/>
      <c r="N935" s="808"/>
      <c r="O935" s="808"/>
      <c r="P935" s="808"/>
      <c r="Q935" s="808"/>
      <c r="R935" s="808"/>
      <c r="S935" s="808"/>
    </row>
    <row r="936">
      <c r="A936" s="958"/>
      <c r="B936" s="1799"/>
      <c r="C936" s="1477"/>
      <c r="D936" s="1477"/>
      <c r="H936" s="808"/>
      <c r="I936" s="808"/>
      <c r="J936" s="808"/>
      <c r="K936" s="808"/>
      <c r="L936" s="808"/>
      <c r="M936" s="808"/>
      <c r="N936" s="808"/>
      <c r="O936" s="808"/>
      <c r="P936" s="808"/>
      <c r="Q936" s="808"/>
      <c r="R936" s="808"/>
      <c r="S936" s="808"/>
    </row>
    <row r="937">
      <c r="A937" s="958"/>
      <c r="B937" s="1799"/>
      <c r="C937" s="1477"/>
      <c r="D937" s="1477"/>
      <c r="H937" s="808"/>
      <c r="I937" s="808"/>
      <c r="J937" s="808"/>
      <c r="K937" s="808"/>
      <c r="L937" s="808"/>
      <c r="M937" s="808"/>
      <c r="N937" s="808"/>
      <c r="O937" s="808"/>
      <c r="P937" s="808"/>
      <c r="Q937" s="808"/>
      <c r="R937" s="808"/>
      <c r="S937" s="808"/>
    </row>
    <row r="938">
      <c r="A938" s="958"/>
      <c r="B938" s="1799"/>
      <c r="C938" s="1477"/>
      <c r="D938" s="1477"/>
      <c r="H938" s="808"/>
      <c r="I938" s="808"/>
      <c r="J938" s="808"/>
      <c r="K938" s="808"/>
      <c r="L938" s="808"/>
      <c r="M938" s="808"/>
      <c r="N938" s="808"/>
      <c r="O938" s="808"/>
      <c r="P938" s="808"/>
      <c r="Q938" s="808"/>
      <c r="R938" s="808"/>
      <c r="S938" s="808"/>
    </row>
    <row r="939">
      <c r="A939" s="958"/>
      <c r="B939" s="1799"/>
      <c r="C939" s="1477"/>
      <c r="D939" s="1477"/>
      <c r="H939" s="808"/>
      <c r="I939" s="808"/>
      <c r="J939" s="808"/>
      <c r="K939" s="808"/>
      <c r="L939" s="808"/>
      <c r="M939" s="808"/>
      <c r="N939" s="808"/>
      <c r="O939" s="808"/>
      <c r="P939" s="808"/>
      <c r="Q939" s="808"/>
      <c r="R939" s="808"/>
      <c r="S939" s="808"/>
    </row>
    <row r="940">
      <c r="A940" s="958"/>
      <c r="B940" s="1799"/>
      <c r="C940" s="1477"/>
      <c r="D940" s="1477"/>
      <c r="H940" s="808"/>
      <c r="I940" s="808"/>
      <c r="J940" s="808"/>
      <c r="K940" s="808"/>
      <c r="L940" s="808"/>
      <c r="M940" s="808"/>
      <c r="N940" s="808"/>
      <c r="O940" s="808"/>
      <c r="P940" s="808"/>
      <c r="Q940" s="808"/>
      <c r="R940" s="808"/>
      <c r="S940" s="808"/>
    </row>
    <row r="941">
      <c r="A941" s="958"/>
      <c r="B941" s="1799"/>
      <c r="C941" s="1477"/>
      <c r="D941" s="1477"/>
      <c r="H941" s="808"/>
      <c r="I941" s="808"/>
      <c r="J941" s="808"/>
      <c r="K941" s="808"/>
      <c r="L941" s="808"/>
      <c r="M941" s="808"/>
      <c r="N941" s="808"/>
      <c r="O941" s="808"/>
      <c r="P941" s="808"/>
      <c r="Q941" s="808"/>
      <c r="R941" s="808"/>
      <c r="S941" s="808"/>
    </row>
    <row r="942">
      <c r="A942" s="958"/>
      <c r="B942" s="1799"/>
      <c r="C942" s="1477"/>
      <c r="D942" s="1477"/>
      <c r="H942" s="808"/>
      <c r="I942" s="808"/>
      <c r="J942" s="808"/>
      <c r="K942" s="808"/>
      <c r="L942" s="808"/>
      <c r="M942" s="808"/>
      <c r="N942" s="808"/>
      <c r="O942" s="808"/>
      <c r="P942" s="808"/>
      <c r="Q942" s="808"/>
      <c r="R942" s="808"/>
      <c r="S942" s="808"/>
    </row>
    <row r="943">
      <c r="A943" s="958"/>
      <c r="B943" s="1799"/>
      <c r="C943" s="1477"/>
      <c r="D943" s="1477"/>
      <c r="H943" s="808"/>
      <c r="I943" s="808"/>
      <c r="J943" s="808"/>
      <c r="K943" s="808"/>
      <c r="L943" s="808"/>
      <c r="M943" s="808"/>
      <c r="N943" s="808"/>
      <c r="O943" s="808"/>
      <c r="P943" s="808"/>
      <c r="Q943" s="808"/>
      <c r="R943" s="808"/>
      <c r="S943" s="808"/>
    </row>
    <row r="944">
      <c r="A944" s="958"/>
      <c r="B944" s="1799"/>
      <c r="C944" s="1477"/>
      <c r="D944" s="1477"/>
      <c r="H944" s="808"/>
      <c r="I944" s="808"/>
      <c r="J944" s="808"/>
      <c r="K944" s="808"/>
      <c r="L944" s="808"/>
      <c r="M944" s="808"/>
      <c r="N944" s="808"/>
      <c r="O944" s="808"/>
      <c r="P944" s="808"/>
      <c r="Q944" s="808"/>
      <c r="R944" s="808"/>
      <c r="S944" s="808"/>
    </row>
    <row r="945">
      <c r="A945" s="958"/>
      <c r="B945" s="1799"/>
      <c r="C945" s="1477"/>
      <c r="D945" s="1477"/>
      <c r="H945" s="808"/>
      <c r="I945" s="808"/>
      <c r="J945" s="808"/>
      <c r="K945" s="808"/>
      <c r="L945" s="808"/>
      <c r="M945" s="808"/>
      <c r="N945" s="808"/>
      <c r="O945" s="808"/>
      <c r="P945" s="808"/>
      <c r="Q945" s="808"/>
      <c r="R945" s="808"/>
      <c r="S945" s="808"/>
    </row>
    <row r="946">
      <c r="A946" s="958"/>
      <c r="B946" s="1799"/>
      <c r="C946" s="1477"/>
      <c r="D946" s="1477"/>
      <c r="H946" s="808"/>
      <c r="I946" s="808"/>
      <c r="J946" s="808"/>
      <c r="K946" s="808"/>
      <c r="L946" s="808"/>
      <c r="M946" s="808"/>
      <c r="N946" s="808"/>
      <c r="O946" s="808"/>
      <c r="P946" s="808"/>
      <c r="Q946" s="808"/>
      <c r="R946" s="808"/>
      <c r="S946" s="808"/>
    </row>
    <row r="947">
      <c r="A947" s="958"/>
      <c r="B947" s="1799"/>
      <c r="C947" s="1477"/>
      <c r="D947" s="1477"/>
      <c r="H947" s="808"/>
      <c r="I947" s="808"/>
      <c r="J947" s="808"/>
      <c r="K947" s="808"/>
      <c r="L947" s="808"/>
      <c r="M947" s="808"/>
      <c r="N947" s="808"/>
      <c r="O947" s="808"/>
      <c r="P947" s="808"/>
      <c r="Q947" s="808"/>
      <c r="R947" s="808"/>
      <c r="S947" s="808"/>
    </row>
    <row r="948">
      <c r="A948" s="958"/>
      <c r="B948" s="1799"/>
      <c r="C948" s="1477"/>
      <c r="D948" s="1477"/>
      <c r="H948" s="808"/>
      <c r="I948" s="808"/>
      <c r="J948" s="808"/>
      <c r="K948" s="808"/>
      <c r="L948" s="808"/>
      <c r="M948" s="808"/>
      <c r="N948" s="808"/>
      <c r="O948" s="808"/>
      <c r="P948" s="808"/>
      <c r="Q948" s="808"/>
      <c r="R948" s="808"/>
      <c r="S948" s="808"/>
    </row>
    <row r="949">
      <c r="A949" s="958"/>
      <c r="B949" s="1799"/>
      <c r="C949" s="1477"/>
      <c r="D949" s="1477"/>
      <c r="H949" s="808"/>
      <c r="I949" s="808"/>
      <c r="J949" s="808"/>
      <c r="K949" s="808"/>
      <c r="L949" s="808"/>
      <c r="M949" s="808"/>
      <c r="N949" s="808"/>
      <c r="O949" s="808"/>
      <c r="P949" s="808"/>
      <c r="Q949" s="808"/>
      <c r="R949" s="808"/>
      <c r="S949" s="808"/>
    </row>
    <row r="950">
      <c r="A950" s="958"/>
      <c r="B950" s="1799"/>
      <c r="C950" s="1477"/>
      <c r="D950" s="1477"/>
      <c r="H950" s="808"/>
      <c r="I950" s="808"/>
      <c r="J950" s="808"/>
      <c r="K950" s="808"/>
      <c r="L950" s="808"/>
      <c r="M950" s="808"/>
      <c r="N950" s="808"/>
      <c r="O950" s="808"/>
      <c r="P950" s="808"/>
      <c r="Q950" s="808"/>
      <c r="R950" s="808"/>
      <c r="S950" s="808"/>
    </row>
    <row r="951">
      <c r="A951" s="958"/>
      <c r="B951" s="1799"/>
      <c r="C951" s="1477"/>
      <c r="D951" s="1477"/>
      <c r="H951" s="808"/>
      <c r="I951" s="808"/>
      <c r="J951" s="808"/>
      <c r="K951" s="808"/>
      <c r="L951" s="808"/>
      <c r="M951" s="808"/>
      <c r="N951" s="808"/>
      <c r="O951" s="808"/>
      <c r="P951" s="808"/>
      <c r="Q951" s="808"/>
      <c r="R951" s="808"/>
      <c r="S951" s="808"/>
    </row>
    <row r="952">
      <c r="A952" s="958"/>
      <c r="B952" s="1799"/>
      <c r="C952" s="1477"/>
      <c r="D952" s="1477"/>
      <c r="H952" s="808"/>
      <c r="I952" s="808"/>
      <c r="J952" s="808"/>
      <c r="K952" s="808"/>
      <c r="L952" s="808"/>
      <c r="M952" s="808"/>
      <c r="N952" s="808"/>
      <c r="O952" s="808"/>
      <c r="P952" s="808"/>
      <c r="Q952" s="808"/>
      <c r="R952" s="808"/>
      <c r="S952" s="808"/>
    </row>
    <row r="953">
      <c r="A953" s="958"/>
      <c r="B953" s="1799"/>
      <c r="C953" s="1477"/>
      <c r="D953" s="1477"/>
      <c r="H953" s="808"/>
      <c r="I953" s="808"/>
      <c r="J953" s="808"/>
      <c r="K953" s="808"/>
      <c r="L953" s="808"/>
      <c r="M953" s="808"/>
      <c r="N953" s="808"/>
      <c r="O953" s="808"/>
      <c r="P953" s="808"/>
      <c r="Q953" s="808"/>
      <c r="R953" s="808"/>
      <c r="S953" s="808"/>
    </row>
    <row r="954">
      <c r="A954" s="958"/>
      <c r="B954" s="1799"/>
      <c r="C954" s="1477"/>
      <c r="D954" s="1477"/>
      <c r="H954" s="808"/>
      <c r="I954" s="808"/>
      <c r="J954" s="808"/>
      <c r="K954" s="808"/>
      <c r="L954" s="808"/>
      <c r="M954" s="808"/>
      <c r="N954" s="808"/>
      <c r="O954" s="808"/>
      <c r="P954" s="808"/>
      <c r="Q954" s="808"/>
      <c r="R954" s="808"/>
      <c r="S954" s="808"/>
    </row>
    <row r="955">
      <c r="A955" s="958"/>
      <c r="B955" s="1799"/>
      <c r="C955" s="1477"/>
      <c r="D955" s="1477"/>
      <c r="H955" s="808"/>
      <c r="I955" s="808"/>
      <c r="J955" s="808"/>
      <c r="K955" s="808"/>
      <c r="L955" s="808"/>
      <c r="M955" s="808"/>
      <c r="N955" s="808"/>
      <c r="O955" s="808"/>
      <c r="P955" s="808"/>
      <c r="Q955" s="808"/>
      <c r="R955" s="808"/>
      <c r="S955" s="808"/>
    </row>
    <row r="956">
      <c r="A956" s="958"/>
      <c r="B956" s="1799"/>
      <c r="C956" s="1477"/>
      <c r="D956" s="1477"/>
      <c r="H956" s="808"/>
      <c r="I956" s="808"/>
      <c r="J956" s="808"/>
      <c r="K956" s="808"/>
      <c r="L956" s="808"/>
      <c r="M956" s="808"/>
      <c r="N956" s="808"/>
      <c r="O956" s="808"/>
      <c r="P956" s="808"/>
      <c r="Q956" s="808"/>
      <c r="R956" s="808"/>
      <c r="S956" s="808"/>
    </row>
    <row r="957">
      <c r="A957" s="958"/>
      <c r="B957" s="1799"/>
      <c r="C957" s="1477"/>
      <c r="D957" s="1477"/>
      <c r="H957" s="808"/>
      <c r="I957" s="808"/>
      <c r="J957" s="808"/>
      <c r="K957" s="808"/>
      <c r="L957" s="808"/>
      <c r="M957" s="808"/>
      <c r="N957" s="808"/>
      <c r="O957" s="808"/>
      <c r="P957" s="808"/>
      <c r="Q957" s="808"/>
      <c r="R957" s="808"/>
      <c r="S957" s="808"/>
    </row>
    <row r="958">
      <c r="A958" s="958"/>
      <c r="B958" s="1799"/>
      <c r="C958" s="1477"/>
      <c r="D958" s="1477"/>
      <c r="H958" s="808"/>
      <c r="I958" s="808"/>
      <c r="J958" s="808"/>
      <c r="K958" s="808"/>
      <c r="L958" s="808"/>
      <c r="M958" s="808"/>
      <c r="N958" s="808"/>
      <c r="O958" s="808"/>
      <c r="P958" s="808"/>
      <c r="Q958" s="808"/>
      <c r="R958" s="808"/>
      <c r="S958" s="808"/>
    </row>
    <row r="959">
      <c r="A959" s="958"/>
      <c r="B959" s="1799"/>
      <c r="C959" s="1477"/>
      <c r="D959" s="1477"/>
      <c r="H959" s="808"/>
      <c r="I959" s="808"/>
      <c r="J959" s="808"/>
      <c r="K959" s="808"/>
      <c r="L959" s="808"/>
      <c r="M959" s="808"/>
      <c r="N959" s="808"/>
      <c r="O959" s="808"/>
      <c r="P959" s="808"/>
      <c r="Q959" s="808"/>
      <c r="R959" s="808"/>
      <c r="S959" s="808"/>
    </row>
    <row r="960">
      <c r="A960" s="958"/>
      <c r="B960" s="1799"/>
      <c r="C960" s="1477"/>
      <c r="D960" s="1477"/>
      <c r="H960" s="808"/>
      <c r="I960" s="808"/>
      <c r="J960" s="808"/>
      <c r="K960" s="808"/>
      <c r="L960" s="808"/>
      <c r="M960" s="808"/>
      <c r="N960" s="808"/>
      <c r="O960" s="808"/>
      <c r="P960" s="808"/>
      <c r="Q960" s="808"/>
      <c r="R960" s="808"/>
      <c r="S960" s="808"/>
    </row>
    <row r="961">
      <c r="A961" s="958"/>
      <c r="B961" s="1799"/>
      <c r="C961" s="1477"/>
      <c r="D961" s="1477"/>
      <c r="H961" s="808"/>
      <c r="I961" s="808"/>
      <c r="J961" s="808"/>
      <c r="K961" s="808"/>
      <c r="L961" s="808"/>
      <c r="M961" s="808"/>
      <c r="N961" s="808"/>
      <c r="O961" s="808"/>
      <c r="P961" s="808"/>
      <c r="Q961" s="808"/>
      <c r="R961" s="808"/>
      <c r="S961" s="808"/>
    </row>
    <row r="962">
      <c r="A962" s="958"/>
      <c r="B962" s="1799"/>
      <c r="C962" s="1477"/>
      <c r="D962" s="1477"/>
      <c r="H962" s="808"/>
      <c r="I962" s="808"/>
      <c r="J962" s="808"/>
      <c r="K962" s="808"/>
      <c r="L962" s="808"/>
      <c r="M962" s="808"/>
      <c r="N962" s="808"/>
      <c r="O962" s="808"/>
      <c r="P962" s="808"/>
      <c r="Q962" s="808"/>
      <c r="R962" s="808"/>
      <c r="S962" s="808"/>
    </row>
    <row r="963">
      <c r="A963" s="958"/>
      <c r="B963" s="1799"/>
      <c r="C963" s="1477"/>
      <c r="D963" s="1477"/>
      <c r="H963" s="808"/>
      <c r="I963" s="808"/>
      <c r="J963" s="808"/>
      <c r="K963" s="808"/>
      <c r="L963" s="808"/>
      <c r="M963" s="808"/>
      <c r="N963" s="808"/>
      <c r="O963" s="808"/>
      <c r="P963" s="808"/>
      <c r="Q963" s="808"/>
      <c r="R963" s="808"/>
      <c r="S963" s="808"/>
    </row>
    <row r="964">
      <c r="A964" s="958"/>
      <c r="B964" s="1799"/>
      <c r="C964" s="1477"/>
      <c r="D964" s="1477"/>
      <c r="H964" s="808"/>
      <c r="I964" s="808"/>
      <c r="J964" s="808"/>
      <c r="K964" s="808"/>
      <c r="L964" s="808"/>
      <c r="M964" s="808"/>
      <c r="N964" s="808"/>
      <c r="O964" s="808"/>
      <c r="P964" s="808"/>
      <c r="Q964" s="808"/>
      <c r="R964" s="808"/>
      <c r="S964" s="808"/>
    </row>
    <row r="965">
      <c r="A965" s="958"/>
      <c r="B965" s="1799"/>
      <c r="C965" s="1477"/>
      <c r="D965" s="1477"/>
      <c r="H965" s="808"/>
      <c r="I965" s="808"/>
      <c r="J965" s="808"/>
      <c r="K965" s="808"/>
      <c r="L965" s="808"/>
      <c r="M965" s="808"/>
      <c r="N965" s="808"/>
      <c r="O965" s="808"/>
      <c r="P965" s="808"/>
      <c r="Q965" s="808"/>
      <c r="R965" s="808"/>
      <c r="S965" s="808"/>
    </row>
    <row r="966">
      <c r="A966" s="958"/>
      <c r="B966" s="1799"/>
      <c r="C966" s="1477"/>
      <c r="D966" s="1477"/>
      <c r="H966" s="808"/>
      <c r="I966" s="808"/>
      <c r="J966" s="808"/>
      <c r="K966" s="808"/>
      <c r="L966" s="808"/>
      <c r="M966" s="808"/>
      <c r="N966" s="808"/>
      <c r="O966" s="808"/>
      <c r="P966" s="808"/>
      <c r="Q966" s="808"/>
      <c r="R966" s="808"/>
      <c r="S966" s="808"/>
    </row>
    <row r="967">
      <c r="A967" s="958"/>
      <c r="B967" s="1799"/>
      <c r="C967" s="1477"/>
      <c r="D967" s="1477"/>
      <c r="H967" s="808"/>
      <c r="I967" s="808"/>
      <c r="J967" s="808"/>
      <c r="K967" s="808"/>
      <c r="L967" s="808"/>
      <c r="M967" s="808"/>
      <c r="N967" s="808"/>
      <c r="O967" s="808"/>
      <c r="P967" s="808"/>
      <c r="Q967" s="808"/>
      <c r="R967" s="808"/>
      <c r="S967" s="808"/>
    </row>
    <row r="968">
      <c r="A968" s="958"/>
      <c r="B968" s="1799"/>
      <c r="C968" s="1477"/>
      <c r="D968" s="1477"/>
      <c r="H968" s="808"/>
      <c r="I968" s="808"/>
      <c r="J968" s="808"/>
      <c r="K968" s="808"/>
      <c r="L968" s="808"/>
      <c r="M968" s="808"/>
      <c r="N968" s="808"/>
      <c r="O968" s="808"/>
      <c r="P968" s="808"/>
      <c r="Q968" s="808"/>
      <c r="R968" s="808"/>
      <c r="S968" s="808"/>
    </row>
    <row r="969">
      <c r="A969" s="958"/>
      <c r="B969" s="1799"/>
      <c r="C969" s="1477"/>
      <c r="D969" s="1477"/>
      <c r="H969" s="808"/>
      <c r="I969" s="808"/>
      <c r="J969" s="808"/>
      <c r="K969" s="808"/>
      <c r="L969" s="808"/>
      <c r="M969" s="808"/>
      <c r="N969" s="808"/>
      <c r="O969" s="808"/>
      <c r="P969" s="808"/>
      <c r="Q969" s="808"/>
      <c r="R969" s="808"/>
      <c r="S969" s="808"/>
    </row>
    <row r="970">
      <c r="A970" s="958"/>
      <c r="B970" s="1799"/>
      <c r="C970" s="1477"/>
      <c r="D970" s="1477"/>
      <c r="H970" s="808"/>
      <c r="I970" s="808"/>
      <c r="J970" s="808"/>
      <c r="K970" s="808"/>
      <c r="L970" s="808"/>
      <c r="M970" s="808"/>
      <c r="N970" s="808"/>
      <c r="O970" s="808"/>
      <c r="P970" s="808"/>
      <c r="Q970" s="808"/>
      <c r="R970" s="808"/>
      <c r="S970" s="808"/>
    </row>
    <row r="971">
      <c r="A971" s="958"/>
      <c r="B971" s="1799"/>
      <c r="C971" s="1477"/>
      <c r="D971" s="1477"/>
      <c r="H971" s="808"/>
      <c r="I971" s="808"/>
      <c r="J971" s="808"/>
      <c r="K971" s="808"/>
      <c r="L971" s="808"/>
      <c r="M971" s="808"/>
      <c r="N971" s="808"/>
      <c r="O971" s="808"/>
      <c r="P971" s="808"/>
      <c r="Q971" s="808"/>
      <c r="R971" s="808"/>
      <c r="S971" s="808"/>
    </row>
    <row r="972">
      <c r="A972" s="958"/>
      <c r="B972" s="1799"/>
      <c r="C972" s="1477"/>
      <c r="D972" s="1477"/>
      <c r="H972" s="808"/>
      <c r="I972" s="808"/>
      <c r="J972" s="808"/>
      <c r="K972" s="808"/>
      <c r="L972" s="808"/>
      <c r="M972" s="808"/>
      <c r="N972" s="808"/>
      <c r="O972" s="808"/>
      <c r="P972" s="808"/>
      <c r="Q972" s="808"/>
      <c r="R972" s="808"/>
      <c r="S972" s="808"/>
    </row>
    <row r="973">
      <c r="A973" s="958"/>
      <c r="B973" s="1799"/>
      <c r="C973" s="1477"/>
      <c r="D973" s="1477"/>
      <c r="H973" s="808"/>
      <c r="I973" s="808"/>
      <c r="J973" s="808"/>
      <c r="K973" s="808"/>
      <c r="L973" s="808"/>
      <c r="M973" s="808"/>
      <c r="N973" s="808"/>
      <c r="O973" s="808"/>
      <c r="P973" s="808"/>
      <c r="Q973" s="808"/>
      <c r="R973" s="808"/>
      <c r="S973" s="808"/>
    </row>
    <row r="974">
      <c r="A974" s="958"/>
      <c r="B974" s="1799"/>
      <c r="C974" s="1477"/>
      <c r="D974" s="1477"/>
      <c r="H974" s="808"/>
      <c r="I974" s="808"/>
      <c r="J974" s="808"/>
      <c r="K974" s="808"/>
      <c r="L974" s="808"/>
      <c r="M974" s="808"/>
      <c r="N974" s="808"/>
      <c r="O974" s="808"/>
      <c r="P974" s="808"/>
      <c r="Q974" s="808"/>
      <c r="R974" s="808"/>
      <c r="S974" s="808"/>
    </row>
    <row r="975">
      <c r="A975" s="958"/>
      <c r="B975" s="1799"/>
      <c r="C975" s="1477"/>
      <c r="D975" s="1477"/>
      <c r="H975" s="808"/>
      <c r="I975" s="808"/>
      <c r="J975" s="808"/>
      <c r="K975" s="808"/>
      <c r="L975" s="808"/>
      <c r="M975" s="808"/>
      <c r="N975" s="808"/>
      <c r="O975" s="808"/>
      <c r="P975" s="808"/>
      <c r="Q975" s="808"/>
      <c r="R975" s="808"/>
      <c r="S975" s="808"/>
    </row>
    <row r="976">
      <c r="A976" s="958"/>
      <c r="B976" s="1799"/>
      <c r="C976" s="1477"/>
      <c r="D976" s="1477"/>
      <c r="H976" s="808"/>
      <c r="I976" s="808"/>
      <c r="J976" s="808"/>
      <c r="K976" s="808"/>
      <c r="L976" s="808"/>
      <c r="M976" s="808"/>
      <c r="N976" s="808"/>
      <c r="O976" s="808"/>
      <c r="P976" s="808"/>
      <c r="Q976" s="808"/>
      <c r="R976" s="808"/>
      <c r="S976" s="808"/>
    </row>
    <row r="977">
      <c r="A977" s="958"/>
      <c r="B977" s="1799"/>
      <c r="C977" s="1477"/>
      <c r="D977" s="1477"/>
      <c r="H977" s="808"/>
      <c r="I977" s="808"/>
      <c r="J977" s="808"/>
      <c r="K977" s="808"/>
      <c r="L977" s="808"/>
      <c r="M977" s="808"/>
      <c r="N977" s="808"/>
      <c r="O977" s="808"/>
      <c r="P977" s="808"/>
      <c r="Q977" s="808"/>
      <c r="R977" s="808"/>
      <c r="S977" s="808"/>
    </row>
    <row r="978">
      <c r="A978" s="958"/>
      <c r="B978" s="1799"/>
      <c r="C978" s="1477"/>
      <c r="D978" s="1477"/>
      <c r="H978" s="808"/>
      <c r="I978" s="808"/>
      <c r="J978" s="808"/>
      <c r="K978" s="808"/>
      <c r="L978" s="808"/>
      <c r="M978" s="808"/>
      <c r="N978" s="808"/>
      <c r="O978" s="808"/>
      <c r="P978" s="808"/>
      <c r="Q978" s="808"/>
      <c r="R978" s="808"/>
      <c r="S978" s="808"/>
    </row>
    <row r="979">
      <c r="A979" s="958"/>
      <c r="B979" s="1799"/>
      <c r="C979" s="1477"/>
      <c r="D979" s="1477"/>
      <c r="H979" s="808"/>
      <c r="I979" s="808"/>
      <c r="J979" s="808"/>
      <c r="K979" s="808"/>
      <c r="L979" s="808"/>
      <c r="M979" s="808"/>
      <c r="N979" s="808"/>
      <c r="O979" s="808"/>
      <c r="P979" s="808"/>
      <c r="Q979" s="808"/>
      <c r="R979" s="808"/>
      <c r="S979" s="808"/>
    </row>
    <row r="980">
      <c r="A980" s="958"/>
      <c r="B980" s="1799"/>
      <c r="C980" s="1477"/>
      <c r="D980" s="1477"/>
      <c r="H980" s="808"/>
      <c r="I980" s="808"/>
      <c r="J980" s="808"/>
      <c r="K980" s="808"/>
      <c r="L980" s="808"/>
      <c r="M980" s="808"/>
      <c r="N980" s="808"/>
      <c r="O980" s="808"/>
      <c r="P980" s="808"/>
      <c r="Q980" s="808"/>
      <c r="R980" s="808"/>
      <c r="S980" s="808"/>
    </row>
    <row r="981">
      <c r="A981" s="958"/>
      <c r="B981" s="1799"/>
      <c r="C981" s="1477"/>
      <c r="D981" s="1477"/>
      <c r="H981" s="808"/>
      <c r="I981" s="808"/>
      <c r="J981" s="808"/>
      <c r="K981" s="808"/>
      <c r="L981" s="808"/>
      <c r="M981" s="808"/>
      <c r="N981" s="808"/>
      <c r="O981" s="808"/>
      <c r="P981" s="808"/>
      <c r="Q981" s="808"/>
      <c r="R981" s="808"/>
      <c r="S981" s="808"/>
    </row>
    <row r="982">
      <c r="A982" s="958"/>
      <c r="B982" s="1799"/>
      <c r="C982" s="1477"/>
      <c r="D982" s="1477"/>
      <c r="H982" s="808"/>
      <c r="I982" s="808"/>
      <c r="J982" s="808"/>
      <c r="K982" s="808"/>
      <c r="L982" s="808"/>
      <c r="M982" s="808"/>
      <c r="N982" s="808"/>
      <c r="O982" s="808"/>
      <c r="P982" s="808"/>
      <c r="Q982" s="808"/>
      <c r="R982" s="808"/>
      <c r="S982" s="808"/>
    </row>
    <row r="983">
      <c r="A983" s="958"/>
      <c r="B983" s="1799"/>
      <c r="C983" s="1477"/>
      <c r="D983" s="1477"/>
      <c r="H983" s="808"/>
      <c r="I983" s="808"/>
      <c r="J983" s="808"/>
      <c r="K983" s="808"/>
      <c r="L983" s="808"/>
      <c r="M983" s="808"/>
      <c r="N983" s="808"/>
      <c r="O983" s="808"/>
      <c r="P983" s="808"/>
      <c r="Q983" s="808"/>
      <c r="R983" s="808"/>
      <c r="S983" s="808"/>
    </row>
    <row r="984">
      <c r="A984" s="958"/>
      <c r="B984" s="1799"/>
      <c r="C984" s="1477"/>
      <c r="D984" s="1477"/>
      <c r="H984" s="808"/>
      <c r="I984" s="808"/>
      <c r="J984" s="808"/>
      <c r="K984" s="808"/>
      <c r="L984" s="808"/>
      <c r="M984" s="808"/>
      <c r="N984" s="808"/>
      <c r="O984" s="808"/>
      <c r="P984" s="808"/>
      <c r="Q984" s="808"/>
      <c r="R984" s="808"/>
      <c r="S984" s="808"/>
    </row>
    <row r="985">
      <c r="A985" s="958"/>
      <c r="B985" s="1799"/>
      <c r="C985" s="1477"/>
      <c r="D985" s="1477"/>
      <c r="H985" s="808"/>
      <c r="I985" s="808"/>
      <c r="J985" s="808"/>
      <c r="K985" s="808"/>
      <c r="L985" s="808"/>
      <c r="M985" s="808"/>
      <c r="N985" s="808"/>
      <c r="O985" s="808"/>
      <c r="P985" s="808"/>
      <c r="Q985" s="808"/>
      <c r="R985" s="808"/>
      <c r="S985" s="808"/>
    </row>
    <row r="986">
      <c r="A986" s="958"/>
      <c r="B986" s="1799"/>
      <c r="C986" s="1477"/>
      <c r="D986" s="1477"/>
      <c r="H986" s="808"/>
      <c r="I986" s="808"/>
      <c r="J986" s="808"/>
      <c r="K986" s="808"/>
      <c r="L986" s="808"/>
      <c r="M986" s="808"/>
      <c r="N986" s="808"/>
      <c r="O986" s="808"/>
      <c r="P986" s="808"/>
      <c r="Q986" s="808"/>
      <c r="R986" s="808"/>
      <c r="S986" s="808"/>
    </row>
    <row r="987">
      <c r="A987" s="958"/>
      <c r="B987" s="1799"/>
      <c r="C987" s="1477"/>
      <c r="D987" s="1477"/>
      <c r="H987" s="808"/>
      <c r="I987" s="808"/>
      <c r="J987" s="808"/>
      <c r="K987" s="808"/>
      <c r="L987" s="808"/>
      <c r="M987" s="808"/>
      <c r="N987" s="808"/>
      <c r="O987" s="808"/>
      <c r="P987" s="808"/>
      <c r="Q987" s="808"/>
      <c r="R987" s="808"/>
      <c r="S987" s="808"/>
    </row>
    <row r="988">
      <c r="A988" s="958"/>
      <c r="B988" s="1799"/>
      <c r="C988" s="1477"/>
      <c r="D988" s="1477"/>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13101</v>
      </c>
      <c r="D1" s="1800" t="s">
        <v>3</v>
      </c>
      <c r="E1" s="5" t="s">
        <v>4</v>
      </c>
      <c r="F1" s="1801" t="s">
        <v>13102</v>
      </c>
      <c r="G1" s="1802" t="s">
        <v>13103</v>
      </c>
      <c r="H1" s="1803" t="s">
        <v>13104</v>
      </c>
      <c r="I1" s="8" t="s">
        <v>13105</v>
      </c>
      <c r="J1" s="8" t="s">
        <v>7</v>
      </c>
      <c r="K1" s="393" t="s">
        <v>6542</v>
      </c>
      <c r="L1" s="10" t="s">
        <v>8958</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11090</v>
      </c>
      <c r="AT1" s="18"/>
      <c r="AU1" s="18" t="s">
        <v>11091</v>
      </c>
      <c r="AV1" s="18" t="s">
        <v>44</v>
      </c>
      <c r="AW1" s="18" t="s">
        <v>45</v>
      </c>
      <c r="AX1" s="18" t="s">
        <v>46</v>
      </c>
      <c r="AY1" s="18" t="s">
        <v>47</v>
      </c>
      <c r="AZ1" s="18" t="s">
        <v>48</v>
      </c>
      <c r="BA1" s="26" t="s">
        <v>76</v>
      </c>
      <c r="BB1" s="1449" t="s">
        <v>11092</v>
      </c>
      <c r="BC1" s="1449" t="s">
        <v>11093</v>
      </c>
      <c r="BD1" s="1449" t="s">
        <v>54</v>
      </c>
      <c r="BE1" s="1449" t="s">
        <v>56</v>
      </c>
      <c r="BF1" s="1449" t="s">
        <v>57</v>
      </c>
      <c r="BG1" s="1449" t="s">
        <v>8962</v>
      </c>
      <c r="BH1" s="1449" t="s">
        <v>66</v>
      </c>
      <c r="BI1" s="1449" t="s">
        <v>67</v>
      </c>
      <c r="BJ1" s="1449" t="s">
        <v>68</v>
      </c>
      <c r="BK1" s="1449" t="s">
        <v>69</v>
      </c>
      <c r="BL1" s="1449" t="s">
        <v>11094</v>
      </c>
      <c r="BM1" s="1449" t="s">
        <v>11095</v>
      </c>
      <c r="BN1" s="22" t="s">
        <v>78</v>
      </c>
      <c r="BO1" s="28" t="s">
        <v>79</v>
      </c>
      <c r="BP1" s="30" t="s">
        <v>80</v>
      </c>
      <c r="BQ1" s="30" t="s">
        <v>81</v>
      </c>
      <c r="BR1" s="30" t="s">
        <v>28</v>
      </c>
      <c r="BS1" s="22"/>
    </row>
    <row r="2" ht="30.0" customHeight="1">
      <c r="A2" s="31"/>
      <c r="B2" s="163"/>
      <c r="C2" s="1804" t="s">
        <v>13106</v>
      </c>
      <c r="D2" s="34"/>
      <c r="E2" s="1805" t="s">
        <v>13107</v>
      </c>
      <c r="F2" s="1806">
        <v>85.0</v>
      </c>
      <c r="G2" s="1807" t="s">
        <v>13108</v>
      </c>
      <c r="H2" s="1808" t="s">
        <v>13109</v>
      </c>
      <c r="I2" s="1808"/>
      <c r="J2" s="38"/>
      <c r="K2" s="59"/>
      <c r="L2" s="1375">
        <f>ROUND(J2*(1-K2),0)</f>
        <v>0</v>
      </c>
      <c r="M2" s="26"/>
      <c r="N2" s="26"/>
      <c r="O2" s="41" t="s">
        <v>88</v>
      </c>
      <c r="P2" s="42" t="s">
        <v>89</v>
      </c>
      <c r="Q2" s="43">
        <v>120.0</v>
      </c>
      <c r="R2" s="43">
        <v>130.0</v>
      </c>
      <c r="S2" s="43">
        <v>90.0</v>
      </c>
      <c r="T2" s="43">
        <v>150.0</v>
      </c>
      <c r="U2" s="44" t="s">
        <v>90</v>
      </c>
      <c r="V2" s="44" t="s">
        <v>91</v>
      </c>
      <c r="W2" s="43" t="s">
        <v>12515</v>
      </c>
      <c r="X2" s="43" t="s">
        <v>1857</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12516</v>
      </c>
      <c r="AV2" s="51" t="s">
        <v>111</v>
      </c>
      <c r="AW2" s="51" t="s">
        <v>112</v>
      </c>
      <c r="AX2" s="51" t="s">
        <v>113</v>
      </c>
      <c r="AY2" s="51" t="s">
        <v>114</v>
      </c>
      <c r="AZ2" s="53" t="s">
        <v>115</v>
      </c>
      <c r="BA2" s="51"/>
      <c r="BB2" s="1713"/>
      <c r="BC2" s="55"/>
      <c r="BD2" s="55"/>
      <c r="BE2" s="51">
        <v>10.0</v>
      </c>
      <c r="BF2" s="51">
        <v>10.0</v>
      </c>
      <c r="BG2" s="52">
        <v>0.16</v>
      </c>
      <c r="BH2" s="51">
        <f t="shared" ref="BH2:BH17" si="1">L2*BG2</f>
        <v>0</v>
      </c>
      <c r="BI2" s="61"/>
      <c r="BJ2" s="62">
        <f t="shared" ref="BJ2:BJ17" si="2">L2-BB2-BD2-BE2-BF2-BH2-BI2</f>
        <v>-20</v>
      </c>
      <c r="BK2" s="62">
        <f t="shared" ref="BK2:BK17" si="3">$L2-$BC2-$BD2-$BE2-$BF2-$BH2-$BI2</f>
        <v>-20</v>
      </c>
      <c r="BL2" s="1456"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4"/>
      <c r="D3" s="34"/>
      <c r="E3" s="1805" t="s">
        <v>13107</v>
      </c>
      <c r="F3" s="1809"/>
      <c r="G3" s="1807"/>
      <c r="H3" s="1810" t="s">
        <v>13110</v>
      </c>
      <c r="I3" s="1810">
        <v>49.0</v>
      </c>
      <c r="J3" s="38">
        <v>700.0</v>
      </c>
      <c r="K3" s="59">
        <v>0.2</v>
      </c>
      <c r="L3" s="1375">
        <v>500.0</v>
      </c>
      <c r="M3" s="26"/>
      <c r="N3" s="26"/>
      <c r="O3" s="41"/>
      <c r="P3" s="42"/>
      <c r="Q3" s="43"/>
      <c r="R3" s="43"/>
      <c r="S3" s="43"/>
      <c r="T3" s="43"/>
      <c r="U3" s="44"/>
      <c r="V3" s="44"/>
      <c r="W3" s="43"/>
      <c r="X3" s="43"/>
      <c r="Y3" s="43"/>
      <c r="Z3" s="43"/>
      <c r="AA3" s="45"/>
      <c r="AB3" s="45"/>
      <c r="AC3" s="43"/>
      <c r="AD3" s="43"/>
      <c r="AE3" s="46"/>
      <c r="AF3" s="43"/>
      <c r="AG3" s="1811"/>
      <c r="AH3" s="119"/>
      <c r="AI3" s="43"/>
      <c r="AJ3" s="43"/>
      <c r="AK3" s="49"/>
      <c r="AL3" s="49"/>
      <c r="AM3" s="50"/>
      <c r="AN3" s="51"/>
      <c r="AO3" s="51"/>
      <c r="AP3" s="51"/>
      <c r="AQ3" s="51"/>
      <c r="AR3" s="51"/>
      <c r="AS3" s="51"/>
      <c r="AT3" s="51"/>
      <c r="AU3" s="51"/>
      <c r="AV3" s="51"/>
      <c r="AW3" s="51"/>
      <c r="AX3" s="51"/>
      <c r="AY3" s="51"/>
      <c r="AZ3" s="53"/>
      <c r="BA3" s="51" t="s">
        <v>116</v>
      </c>
      <c r="BB3" s="1713">
        <v>140.0</v>
      </c>
      <c r="BC3" s="55">
        <v>200.0</v>
      </c>
      <c r="BD3" s="55">
        <v>48.0</v>
      </c>
      <c r="BE3" s="51">
        <v>10.0</v>
      </c>
      <c r="BF3" s="51">
        <v>10.0</v>
      </c>
      <c r="BG3" s="52">
        <v>0.2</v>
      </c>
      <c r="BH3" s="51">
        <f t="shared" si="1"/>
        <v>100</v>
      </c>
      <c r="BI3" s="61"/>
      <c r="BJ3" s="62">
        <f t="shared" si="2"/>
        <v>192</v>
      </c>
      <c r="BK3" s="62">
        <f t="shared" si="3"/>
        <v>132</v>
      </c>
      <c r="BL3" s="1456">
        <f t="shared" si="4"/>
        <v>0.384</v>
      </c>
      <c r="BM3" s="52">
        <f t="shared" si="5"/>
        <v>0.264</v>
      </c>
      <c r="BN3" s="68"/>
      <c r="BO3" s="69"/>
      <c r="BP3" s="71"/>
      <c r="BQ3" s="75"/>
      <c r="BR3" s="68"/>
      <c r="BS3" s="68"/>
    </row>
    <row r="4" ht="30.0" customHeight="1">
      <c r="A4" s="31"/>
      <c r="B4" s="163"/>
      <c r="C4" s="1804"/>
      <c r="D4" s="34"/>
      <c r="E4" s="1805" t="s">
        <v>13107</v>
      </c>
      <c r="F4" s="1809"/>
      <c r="G4" s="1807"/>
      <c r="H4" s="1810" t="s">
        <v>13111</v>
      </c>
      <c r="I4" s="1810">
        <f>I3*5</f>
        <v>245</v>
      </c>
      <c r="J4" s="38">
        <v>1820.0</v>
      </c>
      <c r="K4" s="59">
        <v>0.2</v>
      </c>
      <c r="L4" s="1375">
        <v>1300.0</v>
      </c>
      <c r="M4" s="26"/>
      <c r="N4" s="26"/>
      <c r="O4" s="41"/>
      <c r="P4" s="42"/>
      <c r="Q4" s="43"/>
      <c r="R4" s="43"/>
      <c r="S4" s="43"/>
      <c r="T4" s="43"/>
      <c r="U4" s="44"/>
      <c r="V4" s="44"/>
      <c r="W4" s="43"/>
      <c r="X4" s="43"/>
      <c r="Y4" s="43"/>
      <c r="Z4" s="43"/>
      <c r="AA4" s="45"/>
      <c r="AB4" s="45"/>
      <c r="AC4" s="43"/>
      <c r="AD4" s="43"/>
      <c r="AE4" s="46"/>
      <c r="AF4" s="43"/>
      <c r="AG4" s="1811"/>
      <c r="AH4" s="119"/>
      <c r="AI4" s="43"/>
      <c r="AJ4" s="43"/>
      <c r="AK4" s="49"/>
      <c r="AL4" s="49"/>
      <c r="AM4" s="50"/>
      <c r="AN4" s="51"/>
      <c r="AO4" s="51"/>
      <c r="AP4" s="51"/>
      <c r="AQ4" s="51"/>
      <c r="AR4" s="51"/>
      <c r="AS4" s="51"/>
      <c r="AT4" s="51"/>
      <c r="AU4" s="51"/>
      <c r="AV4" s="51"/>
      <c r="AW4" s="51"/>
      <c r="AX4" s="51"/>
      <c r="AY4" s="51"/>
      <c r="AZ4" s="53"/>
      <c r="BA4" s="51"/>
      <c r="BB4" s="1713">
        <v>300.0</v>
      </c>
      <c r="BC4" s="56">
        <v>400.0</v>
      </c>
      <c r="BD4" s="56">
        <f>BD3*5</f>
        <v>240</v>
      </c>
      <c r="BE4" s="51">
        <v>10.0</v>
      </c>
      <c r="BF4" s="51">
        <v>10.0</v>
      </c>
      <c r="BG4" s="52">
        <v>0.2</v>
      </c>
      <c r="BH4" s="51">
        <f t="shared" si="1"/>
        <v>260</v>
      </c>
      <c r="BI4" s="61"/>
      <c r="BJ4" s="62">
        <f t="shared" si="2"/>
        <v>480</v>
      </c>
      <c r="BK4" s="62">
        <f t="shared" si="3"/>
        <v>380</v>
      </c>
      <c r="BL4" s="1456">
        <f t="shared" si="4"/>
        <v>0.3692307692</v>
      </c>
      <c r="BM4" s="52">
        <f t="shared" si="5"/>
        <v>0.2923076923</v>
      </c>
      <c r="BN4" s="68"/>
      <c r="BO4" s="69"/>
      <c r="BP4" s="71"/>
      <c r="BQ4" s="75"/>
      <c r="BR4" s="68"/>
      <c r="BS4" s="68"/>
    </row>
    <row r="5" ht="30.0" customHeight="1">
      <c r="A5" s="31"/>
      <c r="B5" s="163"/>
      <c r="C5" s="1804"/>
      <c r="D5" s="34"/>
      <c r="E5" s="1805"/>
      <c r="F5" s="1809"/>
      <c r="G5" s="1807"/>
      <c r="H5" s="1810" t="s">
        <v>5372</v>
      </c>
      <c r="I5" s="1810">
        <f>I3*10</f>
        <v>490</v>
      </c>
      <c r="J5" s="38">
        <v>3100.0</v>
      </c>
      <c r="K5" s="59">
        <v>0.2</v>
      </c>
      <c r="L5" s="1375">
        <v>2000.0</v>
      </c>
      <c r="M5" s="26"/>
      <c r="N5" s="26"/>
      <c r="O5" s="41"/>
      <c r="P5" s="42"/>
      <c r="Q5" s="43"/>
      <c r="R5" s="43"/>
      <c r="S5" s="43"/>
      <c r="T5" s="43"/>
      <c r="U5" s="44"/>
      <c r="V5" s="44"/>
      <c r="W5" s="43"/>
      <c r="X5" s="43"/>
      <c r="Y5" s="43"/>
      <c r="Z5" s="43"/>
      <c r="AA5" s="45"/>
      <c r="AB5" s="45"/>
      <c r="AC5" s="43"/>
      <c r="AD5" s="43"/>
      <c r="AE5" s="46"/>
      <c r="AF5" s="43"/>
      <c r="AG5" s="1811"/>
      <c r="AH5" s="119"/>
      <c r="AI5" s="43"/>
      <c r="AJ5" s="43"/>
      <c r="AK5" s="49"/>
      <c r="AL5" s="49"/>
      <c r="AM5" s="50"/>
      <c r="AN5" s="51"/>
      <c r="AO5" s="51"/>
      <c r="AP5" s="51"/>
      <c r="AQ5" s="51"/>
      <c r="AR5" s="51"/>
      <c r="AS5" s="51"/>
      <c r="AT5" s="51"/>
      <c r="AU5" s="51"/>
      <c r="AV5" s="51"/>
      <c r="AW5" s="51"/>
      <c r="AX5" s="51"/>
      <c r="AY5" s="51"/>
      <c r="AZ5" s="53"/>
      <c r="BA5" s="51"/>
      <c r="BB5" s="1713">
        <v>500.0</v>
      </c>
      <c r="BC5" s="56">
        <v>600.0</v>
      </c>
      <c r="BD5" s="56">
        <f>BD3*10</f>
        <v>480</v>
      </c>
      <c r="BE5" s="51">
        <v>10.0</v>
      </c>
      <c r="BF5" s="51">
        <v>10.0</v>
      </c>
      <c r="BG5" s="52">
        <v>0.2</v>
      </c>
      <c r="BH5" s="51">
        <f t="shared" si="1"/>
        <v>400</v>
      </c>
      <c r="BI5" s="61"/>
      <c r="BJ5" s="62">
        <f t="shared" si="2"/>
        <v>600</v>
      </c>
      <c r="BK5" s="62">
        <f t="shared" si="3"/>
        <v>500</v>
      </c>
      <c r="BL5" s="1456">
        <f t="shared" si="4"/>
        <v>0.3</v>
      </c>
      <c r="BM5" s="52">
        <f t="shared" si="5"/>
        <v>0.25</v>
      </c>
      <c r="BN5" s="68"/>
      <c r="BO5" s="69"/>
      <c r="BP5" s="71"/>
      <c r="BQ5" s="75"/>
      <c r="BR5" s="68"/>
      <c r="BS5" s="68"/>
    </row>
    <row r="6" ht="30.0" customHeight="1">
      <c r="A6" s="31"/>
      <c r="B6" s="163"/>
      <c r="C6" s="1804" t="s">
        <v>13106</v>
      </c>
      <c r="D6" s="34"/>
      <c r="E6" s="1805" t="s">
        <v>13112</v>
      </c>
      <c r="F6" s="1809">
        <v>85.0</v>
      </c>
      <c r="G6" s="1807" t="s">
        <v>13108</v>
      </c>
      <c r="H6" s="1810"/>
      <c r="I6" s="1810"/>
      <c r="J6" s="38"/>
      <c r="K6" s="59"/>
      <c r="L6" s="1375"/>
      <c r="M6" s="26"/>
      <c r="N6" s="26"/>
      <c r="O6" s="41" t="s">
        <v>88</v>
      </c>
      <c r="P6" s="42" t="s">
        <v>89</v>
      </c>
      <c r="Q6" s="43">
        <v>240.0</v>
      </c>
      <c r="R6" s="43">
        <v>160.0</v>
      </c>
      <c r="S6" s="43">
        <v>120.0</v>
      </c>
      <c r="T6" s="43">
        <v>180.0</v>
      </c>
      <c r="U6" s="44" t="s">
        <v>124</v>
      </c>
      <c r="V6" s="44" t="s">
        <v>91</v>
      </c>
      <c r="W6" s="43" t="s">
        <v>12515</v>
      </c>
      <c r="X6" s="43" t="s">
        <v>1857</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12516</v>
      </c>
      <c r="AV6" s="51" t="s">
        <v>111</v>
      </c>
      <c r="AW6" s="51" t="s">
        <v>112</v>
      </c>
      <c r="AX6" s="51" t="s">
        <v>113</v>
      </c>
      <c r="AY6" s="51" t="s">
        <v>114</v>
      </c>
      <c r="AZ6" s="53" t="s">
        <v>115</v>
      </c>
      <c r="BA6" s="51" t="s">
        <v>126</v>
      </c>
      <c r="BB6" s="1713">
        <v>110.0</v>
      </c>
      <c r="BC6" s="56">
        <v>160.0</v>
      </c>
      <c r="BD6" s="56">
        <f t="shared" ref="BD6:BD7" si="6">BD2*2</f>
        <v>0</v>
      </c>
      <c r="BE6" s="51">
        <v>10.0</v>
      </c>
      <c r="BF6" s="51">
        <v>10.0</v>
      </c>
      <c r="BG6" s="52">
        <v>0.16</v>
      </c>
      <c r="BH6" s="51">
        <f t="shared" si="1"/>
        <v>0</v>
      </c>
      <c r="BI6" s="61"/>
      <c r="BJ6" s="62">
        <f t="shared" si="2"/>
        <v>-130</v>
      </c>
      <c r="BK6" s="62">
        <f t="shared" si="3"/>
        <v>-180</v>
      </c>
      <c r="BL6" s="1456"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2"/>
      <c r="C7" s="1804" t="s">
        <v>13106</v>
      </c>
      <c r="D7" s="169"/>
      <c r="E7" s="1805" t="s">
        <v>13113</v>
      </c>
      <c r="F7" s="1809">
        <v>115.0</v>
      </c>
      <c r="G7" s="1807" t="s">
        <v>13108</v>
      </c>
      <c r="H7" s="1810" t="s">
        <v>13109</v>
      </c>
      <c r="I7" s="1810" t="s">
        <v>10326</v>
      </c>
      <c r="J7" s="38">
        <v>4000.0</v>
      </c>
      <c r="K7" s="59">
        <v>0.2</v>
      </c>
      <c r="L7" s="1375">
        <f t="shared" ref="L7:L9" si="7">ROUND(J7*(1-K7),0)</f>
        <v>3200</v>
      </c>
      <c r="M7" s="169"/>
      <c r="N7" s="169"/>
      <c r="O7" s="169"/>
      <c r="P7" s="169"/>
      <c r="Q7" s="169"/>
      <c r="R7" s="169"/>
      <c r="S7" s="169"/>
      <c r="T7" s="169"/>
      <c r="U7" s="169"/>
      <c r="V7" s="169"/>
      <c r="W7" s="169"/>
      <c r="X7" s="169"/>
      <c r="Y7" s="169"/>
      <c r="Z7" s="169"/>
      <c r="AA7" s="360"/>
      <c r="AB7" s="1813"/>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3">
        <v>110.0</v>
      </c>
      <c r="BC7" s="56">
        <v>160.0</v>
      </c>
      <c r="BD7" s="56">
        <f t="shared" si="6"/>
        <v>96</v>
      </c>
      <c r="BE7" s="51">
        <v>10.0</v>
      </c>
      <c r="BF7" s="51">
        <v>10.0</v>
      </c>
      <c r="BG7" s="52">
        <v>0.16</v>
      </c>
      <c r="BH7" s="51">
        <f t="shared" si="1"/>
        <v>512</v>
      </c>
      <c r="BI7" s="61"/>
      <c r="BJ7" s="62">
        <f t="shared" si="2"/>
        <v>2462</v>
      </c>
      <c r="BK7" s="62">
        <f t="shared" si="3"/>
        <v>2412</v>
      </c>
      <c r="BL7" s="1456">
        <f t="shared" si="4"/>
        <v>0.769375</v>
      </c>
      <c r="BM7" s="52">
        <f t="shared" si="5"/>
        <v>0.75375</v>
      </c>
      <c r="BN7" s="287"/>
      <c r="BO7" s="289"/>
      <c r="BP7" s="287"/>
      <c r="BQ7" s="287"/>
      <c r="BR7" s="287"/>
      <c r="BS7" s="287"/>
    </row>
    <row r="8" ht="30.0" customHeight="1">
      <c r="A8" s="169"/>
      <c r="B8" s="1812"/>
      <c r="C8" s="1804" t="s">
        <v>13106</v>
      </c>
      <c r="D8" s="169"/>
      <c r="E8" s="1805" t="s">
        <v>13114</v>
      </c>
      <c r="F8" s="1809">
        <v>140.0</v>
      </c>
      <c r="G8" s="1807" t="s">
        <v>13108</v>
      </c>
      <c r="H8" s="1810" t="s">
        <v>13109</v>
      </c>
      <c r="I8" s="1810">
        <v>195.0</v>
      </c>
      <c r="J8" s="38">
        <v>566.0</v>
      </c>
      <c r="K8" s="59">
        <v>0.2</v>
      </c>
      <c r="L8" s="1375">
        <f t="shared" si="7"/>
        <v>453</v>
      </c>
      <c r="M8" s="169"/>
      <c r="N8" s="169"/>
      <c r="O8" s="169"/>
      <c r="P8" s="169"/>
      <c r="Q8" s="169"/>
      <c r="R8" s="169"/>
      <c r="S8" s="169"/>
      <c r="T8" s="169"/>
      <c r="U8" s="169"/>
      <c r="V8" s="169"/>
      <c r="W8" s="169"/>
      <c r="X8" s="169"/>
      <c r="Y8" s="169"/>
      <c r="Z8" s="169"/>
      <c r="AA8" s="360"/>
      <c r="AB8" s="1813"/>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3">
        <v>110.0</v>
      </c>
      <c r="BC8" s="56">
        <v>140.0</v>
      </c>
      <c r="BD8" s="56">
        <v>195.0</v>
      </c>
      <c r="BE8" s="51">
        <v>10.0</v>
      </c>
      <c r="BF8" s="51">
        <v>10.0</v>
      </c>
      <c r="BG8" s="52">
        <v>0.16</v>
      </c>
      <c r="BH8" s="51">
        <f t="shared" si="1"/>
        <v>72.48</v>
      </c>
      <c r="BI8" s="61"/>
      <c r="BJ8" s="62">
        <f t="shared" si="2"/>
        <v>55.52</v>
      </c>
      <c r="BK8" s="62">
        <f t="shared" si="3"/>
        <v>25.52</v>
      </c>
      <c r="BL8" s="1456">
        <f t="shared" si="4"/>
        <v>0.1225607064</v>
      </c>
      <c r="BM8" s="52">
        <f t="shared" si="5"/>
        <v>0.05633554084</v>
      </c>
      <c r="BN8" s="287"/>
      <c r="BO8" s="289"/>
      <c r="BP8" s="287"/>
      <c r="BQ8" s="287"/>
      <c r="BR8" s="287"/>
      <c r="BS8" s="287"/>
    </row>
    <row r="9" ht="30.0" customHeight="1">
      <c r="A9" s="169"/>
      <c r="B9" s="1812"/>
      <c r="C9" s="1804" t="s">
        <v>13106</v>
      </c>
      <c r="D9" s="169"/>
      <c r="E9" s="1805" t="s">
        <v>13115</v>
      </c>
      <c r="F9" s="1809">
        <v>115.0</v>
      </c>
      <c r="G9" s="1807" t="s">
        <v>13108</v>
      </c>
      <c r="H9" s="1810" t="s">
        <v>13109</v>
      </c>
      <c r="I9" s="1810" t="s">
        <v>13116</v>
      </c>
      <c r="J9" s="38">
        <v>4000.0</v>
      </c>
      <c r="K9" s="59">
        <v>0.2</v>
      </c>
      <c r="L9" s="1375">
        <f t="shared" si="7"/>
        <v>3200</v>
      </c>
      <c r="M9" s="169"/>
      <c r="N9" s="169"/>
      <c r="O9" s="169"/>
      <c r="P9" s="169"/>
      <c r="Q9" s="169"/>
      <c r="R9" s="169"/>
      <c r="S9" s="169"/>
      <c r="T9" s="169"/>
      <c r="U9" s="169"/>
      <c r="V9" s="169"/>
      <c r="W9" s="169"/>
      <c r="X9" s="169"/>
      <c r="Y9" s="169"/>
      <c r="Z9" s="169"/>
      <c r="AA9" s="360"/>
      <c r="AB9" s="1813"/>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3">
        <v>110.0</v>
      </c>
      <c r="BC9" s="56">
        <v>160.0</v>
      </c>
      <c r="BD9" s="56">
        <f t="shared" ref="BD9:BD17" si="9">BD5*2</f>
        <v>960</v>
      </c>
      <c r="BE9" s="51">
        <v>10.0</v>
      </c>
      <c r="BF9" s="51">
        <v>10.0</v>
      </c>
      <c r="BG9" s="52">
        <v>0.16</v>
      </c>
      <c r="BH9" s="51">
        <f t="shared" si="1"/>
        <v>512</v>
      </c>
      <c r="BI9" s="61"/>
      <c r="BJ9" s="62">
        <f t="shared" si="2"/>
        <v>1598</v>
      </c>
      <c r="BK9" s="62">
        <f t="shared" si="3"/>
        <v>1548</v>
      </c>
      <c r="BL9" s="1456">
        <f t="shared" si="4"/>
        <v>0.499375</v>
      </c>
      <c r="BM9" s="52">
        <f t="shared" si="5"/>
        <v>0.48375</v>
      </c>
      <c r="BN9" s="287"/>
      <c r="BO9" s="289"/>
      <c r="BP9" s="287"/>
      <c r="BQ9" s="287"/>
      <c r="BR9" s="287"/>
      <c r="BS9" s="287"/>
    </row>
    <row r="10" ht="30.0" customHeight="1">
      <c r="A10" s="169"/>
      <c r="B10" s="1812"/>
      <c r="C10" s="1804" t="s">
        <v>13106</v>
      </c>
      <c r="D10" s="169"/>
      <c r="E10" s="1805" t="s">
        <v>13117</v>
      </c>
      <c r="F10" s="1809">
        <v>150.0</v>
      </c>
      <c r="G10" s="1807" t="s">
        <v>13108</v>
      </c>
      <c r="H10" s="1810" t="s">
        <v>13109</v>
      </c>
      <c r="I10" s="1810" t="s">
        <v>13118</v>
      </c>
      <c r="J10" s="38"/>
      <c r="K10" s="59"/>
      <c r="L10" s="1375"/>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3">
        <v>110.0</v>
      </c>
      <c r="BC10" s="56">
        <v>160.0</v>
      </c>
      <c r="BD10" s="56">
        <f t="shared" si="9"/>
        <v>0</v>
      </c>
      <c r="BE10" s="51">
        <v>10.0</v>
      </c>
      <c r="BF10" s="51">
        <v>10.0</v>
      </c>
      <c r="BG10" s="52">
        <v>0.16</v>
      </c>
      <c r="BH10" s="51">
        <f t="shared" si="1"/>
        <v>0</v>
      </c>
      <c r="BI10" s="61"/>
      <c r="BJ10" s="62">
        <f t="shared" si="2"/>
        <v>-130</v>
      </c>
      <c r="BK10" s="62">
        <f t="shared" si="3"/>
        <v>-180</v>
      </c>
      <c r="BL10" s="1456" t="str">
        <f t="shared" si="4"/>
        <v>#DIV/0!</v>
      </c>
      <c r="BM10" s="52" t="str">
        <f t="shared" si="5"/>
        <v>#DIV/0!</v>
      </c>
      <c r="BN10" s="287"/>
      <c r="BO10" s="289"/>
      <c r="BP10" s="287"/>
      <c r="BQ10" s="287"/>
      <c r="BR10" s="287"/>
      <c r="BS10" s="287"/>
    </row>
    <row r="11" ht="30.0" customHeight="1">
      <c r="A11" s="169"/>
      <c r="B11" s="1812"/>
      <c r="C11" s="1804" t="s">
        <v>13106</v>
      </c>
      <c r="D11" s="169"/>
      <c r="E11" s="1805" t="s">
        <v>13119</v>
      </c>
      <c r="F11" s="1809">
        <v>320.0</v>
      </c>
      <c r="G11" s="1807" t="s">
        <v>13108</v>
      </c>
      <c r="H11" s="1810" t="s">
        <v>13120</v>
      </c>
      <c r="I11" s="1810" t="s">
        <v>13121</v>
      </c>
      <c r="J11" s="38"/>
      <c r="K11" s="59"/>
      <c r="L11" s="1375"/>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3">
        <v>110.0</v>
      </c>
      <c r="BC11" s="56">
        <v>160.0</v>
      </c>
      <c r="BD11" s="56">
        <f t="shared" si="9"/>
        <v>192</v>
      </c>
      <c r="BE11" s="51">
        <v>10.0</v>
      </c>
      <c r="BF11" s="51">
        <v>10.0</v>
      </c>
      <c r="BG11" s="52">
        <v>0.16</v>
      </c>
      <c r="BH11" s="51">
        <f t="shared" si="1"/>
        <v>0</v>
      </c>
      <c r="BI11" s="61"/>
      <c r="BJ11" s="62">
        <f t="shared" si="2"/>
        <v>-322</v>
      </c>
      <c r="BK11" s="62">
        <f t="shared" si="3"/>
        <v>-372</v>
      </c>
      <c r="BL11" s="1456" t="str">
        <f t="shared" si="4"/>
        <v>#DIV/0!</v>
      </c>
      <c r="BM11" s="52" t="str">
        <f t="shared" si="5"/>
        <v>#DIV/0!</v>
      </c>
      <c r="BN11" s="287"/>
      <c r="BO11" s="289"/>
      <c r="BP11" s="287"/>
      <c r="BQ11" s="287"/>
      <c r="BR11" s="287"/>
      <c r="BS11" s="287"/>
    </row>
    <row r="12" ht="30.0" customHeight="1">
      <c r="A12" s="169"/>
      <c r="B12" s="1812"/>
      <c r="C12" s="1804" t="s">
        <v>13106</v>
      </c>
      <c r="D12" s="169"/>
      <c r="E12" s="1805" t="s">
        <v>13122</v>
      </c>
      <c r="F12" s="1809">
        <v>220.0</v>
      </c>
      <c r="G12" s="1807" t="s">
        <v>13108</v>
      </c>
      <c r="H12" s="1810" t="s">
        <v>13123</v>
      </c>
      <c r="I12" s="1810" t="s">
        <v>11743</v>
      </c>
      <c r="J12" s="38"/>
      <c r="K12" s="59"/>
      <c r="L12" s="1375"/>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3">
        <v>110.0</v>
      </c>
      <c r="BC12" s="56">
        <v>160.0</v>
      </c>
      <c r="BD12" s="56">
        <f t="shared" si="9"/>
        <v>390</v>
      </c>
      <c r="BE12" s="51">
        <v>10.0</v>
      </c>
      <c r="BF12" s="51">
        <v>10.0</v>
      </c>
      <c r="BG12" s="52">
        <v>0.16</v>
      </c>
      <c r="BH12" s="51">
        <f t="shared" si="1"/>
        <v>0</v>
      </c>
      <c r="BI12" s="61"/>
      <c r="BJ12" s="62">
        <f t="shared" si="2"/>
        <v>-520</v>
      </c>
      <c r="BK12" s="62">
        <f t="shared" si="3"/>
        <v>-570</v>
      </c>
      <c r="BL12" s="1456" t="str">
        <f t="shared" si="4"/>
        <v>#DIV/0!</v>
      </c>
      <c r="BM12" s="52" t="str">
        <f t="shared" si="5"/>
        <v>#DIV/0!</v>
      </c>
      <c r="BN12" s="287"/>
      <c r="BO12" s="289"/>
      <c r="BP12" s="287"/>
      <c r="BQ12" s="287"/>
      <c r="BR12" s="287"/>
      <c r="BS12" s="287"/>
    </row>
    <row r="13" ht="30.0" customHeight="1">
      <c r="A13" s="169"/>
      <c r="B13" s="1812"/>
      <c r="C13" s="1804" t="s">
        <v>13106</v>
      </c>
      <c r="D13" s="169"/>
      <c r="E13" s="1805" t="s">
        <v>13124</v>
      </c>
      <c r="F13" s="1809">
        <v>240.0</v>
      </c>
      <c r="G13" s="1807" t="s">
        <v>13108</v>
      </c>
      <c r="H13" s="1810" t="s">
        <v>13123</v>
      </c>
      <c r="I13" s="1810" t="s">
        <v>13125</v>
      </c>
      <c r="J13" s="38"/>
      <c r="K13" s="59"/>
      <c r="L13" s="1375"/>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3">
        <v>110.0</v>
      </c>
      <c r="BC13" s="56">
        <v>160.0</v>
      </c>
      <c r="BD13" s="56">
        <f t="shared" si="9"/>
        <v>1920</v>
      </c>
      <c r="BE13" s="51">
        <v>10.0</v>
      </c>
      <c r="BF13" s="51">
        <v>10.0</v>
      </c>
      <c r="BG13" s="52">
        <v>0.16</v>
      </c>
      <c r="BH13" s="51">
        <f t="shared" si="1"/>
        <v>0</v>
      </c>
      <c r="BI13" s="61"/>
      <c r="BJ13" s="62">
        <f t="shared" si="2"/>
        <v>-2050</v>
      </c>
      <c r="BK13" s="62">
        <f t="shared" si="3"/>
        <v>-2100</v>
      </c>
      <c r="BL13" s="1456" t="str">
        <f t="shared" si="4"/>
        <v>#DIV/0!</v>
      </c>
      <c r="BM13" s="52" t="str">
        <f t="shared" si="5"/>
        <v>#DIV/0!</v>
      </c>
      <c r="BN13" s="287"/>
      <c r="BO13" s="289"/>
      <c r="BP13" s="287"/>
      <c r="BQ13" s="287"/>
      <c r="BR13" s="287"/>
      <c r="BS13" s="287"/>
    </row>
    <row r="14" ht="30.0" customHeight="1">
      <c r="A14" s="169"/>
      <c r="B14" s="1812"/>
      <c r="C14" s="1804" t="s">
        <v>13106</v>
      </c>
      <c r="D14" s="169"/>
      <c r="E14" s="1805" t="s">
        <v>13126</v>
      </c>
      <c r="F14" s="1809">
        <v>220.0</v>
      </c>
      <c r="G14" s="1807" t="s">
        <v>13108</v>
      </c>
      <c r="H14" s="1810" t="s">
        <v>13127</v>
      </c>
      <c r="I14" s="1810" t="s">
        <v>13128</v>
      </c>
      <c r="J14" s="38"/>
      <c r="K14" s="59"/>
      <c r="L14" s="1375"/>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3">
        <v>110.0</v>
      </c>
      <c r="BC14" s="56">
        <v>160.0</v>
      </c>
      <c r="BD14" s="56">
        <f t="shared" si="9"/>
        <v>0</v>
      </c>
      <c r="BE14" s="51">
        <v>10.0</v>
      </c>
      <c r="BF14" s="51">
        <v>10.0</v>
      </c>
      <c r="BG14" s="52">
        <v>0.16</v>
      </c>
      <c r="BH14" s="51">
        <f t="shared" si="1"/>
        <v>0</v>
      </c>
      <c r="BI14" s="61"/>
      <c r="BJ14" s="62">
        <f t="shared" si="2"/>
        <v>-130</v>
      </c>
      <c r="BK14" s="62">
        <f t="shared" si="3"/>
        <v>-180</v>
      </c>
      <c r="BL14" s="1456" t="str">
        <f t="shared" si="4"/>
        <v>#DIV/0!</v>
      </c>
      <c r="BM14" s="52" t="str">
        <f t="shared" si="5"/>
        <v>#DIV/0!</v>
      </c>
      <c r="BN14" s="287"/>
      <c r="BO14" s="289"/>
      <c r="BP14" s="287"/>
      <c r="BQ14" s="287"/>
      <c r="BR14" s="287"/>
      <c r="BS14" s="287"/>
    </row>
    <row r="15" ht="30.0" customHeight="1">
      <c r="A15" s="169"/>
      <c r="B15" s="1812"/>
      <c r="C15" s="1804" t="s">
        <v>13106</v>
      </c>
      <c r="D15" s="169"/>
      <c r="E15" s="1805" t="s">
        <v>13129</v>
      </c>
      <c r="F15" s="1809">
        <v>350.0</v>
      </c>
      <c r="G15" s="1807" t="s">
        <v>13108</v>
      </c>
      <c r="H15" s="1810" t="s">
        <v>13120</v>
      </c>
      <c r="I15" s="1810" t="s">
        <v>13130</v>
      </c>
      <c r="J15" s="38"/>
      <c r="K15" s="59"/>
      <c r="L15" s="1375"/>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3">
        <v>110.0</v>
      </c>
      <c r="BC15" s="56">
        <v>160.0</v>
      </c>
      <c r="BD15" s="56">
        <f t="shared" si="9"/>
        <v>384</v>
      </c>
      <c r="BE15" s="51">
        <v>10.0</v>
      </c>
      <c r="BF15" s="51">
        <v>10.0</v>
      </c>
      <c r="BG15" s="52">
        <v>0.16</v>
      </c>
      <c r="BH15" s="51">
        <f t="shared" si="1"/>
        <v>0</v>
      </c>
      <c r="BI15" s="61"/>
      <c r="BJ15" s="62">
        <f t="shared" si="2"/>
        <v>-514</v>
      </c>
      <c r="BK15" s="62">
        <f t="shared" si="3"/>
        <v>-564</v>
      </c>
      <c r="BL15" s="1456" t="str">
        <f t="shared" si="4"/>
        <v>#DIV/0!</v>
      </c>
      <c r="BM15" s="52" t="str">
        <f t="shared" si="5"/>
        <v>#DIV/0!</v>
      </c>
      <c r="BN15" s="287"/>
      <c r="BO15" s="289"/>
      <c r="BP15" s="287"/>
      <c r="BQ15" s="287"/>
      <c r="BR15" s="287"/>
      <c r="BS15" s="287"/>
    </row>
    <row r="16" ht="30.0" customHeight="1">
      <c r="A16" s="169"/>
      <c r="B16" s="1812"/>
      <c r="C16" s="1804" t="s">
        <v>13106</v>
      </c>
      <c r="D16" s="169"/>
      <c r="E16" s="1805" t="s">
        <v>13131</v>
      </c>
      <c r="F16" s="1809">
        <v>320.0</v>
      </c>
      <c r="G16" s="1807" t="s">
        <v>13108</v>
      </c>
      <c r="H16" s="1810" t="s">
        <v>13120</v>
      </c>
      <c r="I16" s="1810" t="s">
        <v>13132</v>
      </c>
      <c r="J16" s="38"/>
      <c r="K16" s="59"/>
      <c r="L16" s="1375"/>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3">
        <v>110.0</v>
      </c>
      <c r="BC16" s="56">
        <v>160.0</v>
      </c>
      <c r="BD16" s="56">
        <f t="shared" si="9"/>
        <v>780</v>
      </c>
      <c r="BE16" s="51">
        <v>10.0</v>
      </c>
      <c r="BF16" s="51">
        <v>10.0</v>
      </c>
      <c r="BG16" s="52">
        <v>0.16</v>
      </c>
      <c r="BH16" s="51">
        <f t="shared" si="1"/>
        <v>0</v>
      </c>
      <c r="BI16" s="61"/>
      <c r="BJ16" s="62">
        <f t="shared" si="2"/>
        <v>-910</v>
      </c>
      <c r="BK16" s="62">
        <f t="shared" si="3"/>
        <v>-960</v>
      </c>
      <c r="BL16" s="1456" t="str">
        <f t="shared" si="4"/>
        <v>#DIV/0!</v>
      </c>
      <c r="BM16" s="52" t="str">
        <f t="shared" si="5"/>
        <v>#DIV/0!</v>
      </c>
      <c r="BN16" s="287"/>
      <c r="BO16" s="289"/>
      <c r="BP16" s="287"/>
      <c r="BQ16" s="287"/>
      <c r="BR16" s="287"/>
      <c r="BS16" s="287"/>
    </row>
    <row r="17" ht="30.0" customHeight="1">
      <c r="A17" s="169"/>
      <c r="B17" s="1812"/>
      <c r="C17" s="1804" t="s">
        <v>13106</v>
      </c>
      <c r="D17" s="169"/>
      <c r="E17" s="1805" t="s">
        <v>13133</v>
      </c>
      <c r="F17" s="1809">
        <v>500.0</v>
      </c>
      <c r="G17" s="1807" t="s">
        <v>13108</v>
      </c>
      <c r="H17" s="1810" t="s">
        <v>13120</v>
      </c>
      <c r="I17" s="1810" t="s">
        <v>13134</v>
      </c>
      <c r="J17" s="38"/>
      <c r="K17" s="59"/>
      <c r="L17" s="1375"/>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3">
        <v>110.0</v>
      </c>
      <c r="BC17" s="56">
        <v>160.0</v>
      </c>
      <c r="BD17" s="56">
        <f t="shared" si="9"/>
        <v>3840</v>
      </c>
      <c r="BE17" s="51">
        <v>10.0</v>
      </c>
      <c r="BF17" s="51">
        <v>10.0</v>
      </c>
      <c r="BG17" s="52">
        <v>0.16</v>
      </c>
      <c r="BH17" s="51">
        <f t="shared" si="1"/>
        <v>0</v>
      </c>
      <c r="BI17" s="61"/>
      <c r="BJ17" s="62">
        <f t="shared" si="2"/>
        <v>-3970</v>
      </c>
      <c r="BK17" s="62">
        <f t="shared" si="3"/>
        <v>-4020</v>
      </c>
      <c r="BL17" s="1456" t="str">
        <f t="shared" si="4"/>
        <v>#DIV/0!</v>
      </c>
      <c r="BM17" s="52" t="str">
        <f t="shared" si="5"/>
        <v>#DIV/0!</v>
      </c>
      <c r="BN17" s="287"/>
      <c r="BO17" s="289"/>
      <c r="BP17" s="287"/>
      <c r="BQ17" s="287"/>
      <c r="BR17" s="287"/>
      <c r="BS17" s="287"/>
    </row>
    <row r="18" ht="30.0" customHeight="1">
      <c r="A18" s="169"/>
      <c r="B18" s="355"/>
      <c r="C18" s="169"/>
      <c r="D18" s="169"/>
      <c r="E18" s="169"/>
      <c r="F18" s="1814"/>
      <c r="G18" s="1815"/>
      <c r="H18" s="302"/>
      <c r="I18" s="169"/>
      <c r="J18" s="38"/>
      <c r="K18" s="59"/>
      <c r="L18" s="1375"/>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3"/>
      <c r="BC18" s="56"/>
      <c r="BD18" s="56"/>
      <c r="BE18" s="51"/>
      <c r="BF18" s="51"/>
      <c r="BG18" s="52"/>
      <c r="BH18" s="51"/>
      <c r="BI18" s="61"/>
      <c r="BJ18" s="51"/>
      <c r="BK18" s="51"/>
      <c r="BL18" s="1456"/>
      <c r="BM18" s="52"/>
      <c r="BN18" s="287"/>
      <c r="BO18" s="289"/>
      <c r="BP18" s="287"/>
      <c r="BQ18" s="287"/>
      <c r="BR18" s="287"/>
      <c r="BS18" s="287"/>
    </row>
    <row r="19" ht="30.0" customHeight="1">
      <c r="A19" s="169"/>
      <c r="B19" s="355"/>
      <c r="C19" s="42" t="s">
        <v>13135</v>
      </c>
      <c r="D19" s="169"/>
      <c r="E19" s="42" t="s">
        <v>13136</v>
      </c>
      <c r="F19" s="356"/>
      <c r="G19" s="357"/>
      <c r="H19" s="169"/>
      <c r="I19" s="169"/>
      <c r="J19" s="38">
        <v>600.0</v>
      </c>
      <c r="K19" s="59">
        <v>0.3</v>
      </c>
      <c r="L19" s="1375">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3">
        <v>72.0</v>
      </c>
      <c r="BC19" s="56">
        <v>128.0</v>
      </c>
      <c r="BD19" s="1816">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6">
        <f t="shared" ref="BL19:BL20" si="14">BJ19/L19</f>
        <v>0.1042857143</v>
      </c>
      <c r="BM19" s="52">
        <f t="shared" ref="BM19:BM37" si="15">$BK19/$L19</f>
        <v>-0.02904761905</v>
      </c>
      <c r="BN19" s="287"/>
      <c r="BO19" s="289"/>
      <c r="BP19" s="287"/>
      <c r="BQ19" s="287"/>
      <c r="BR19" s="287"/>
      <c r="BS19" s="287"/>
    </row>
    <row r="20" ht="30.0" customHeight="1">
      <c r="A20" s="169"/>
      <c r="B20" s="355"/>
      <c r="C20" s="42" t="s">
        <v>13137</v>
      </c>
      <c r="D20" s="169"/>
      <c r="E20" s="42" t="s">
        <v>13138</v>
      </c>
      <c r="F20" s="356"/>
      <c r="G20" s="357"/>
      <c r="H20" s="169"/>
      <c r="I20" s="169"/>
      <c r="J20" s="38">
        <v>700.0</v>
      </c>
      <c r="K20" s="59">
        <v>0.3</v>
      </c>
      <c r="L20" s="1375">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3">
        <v>72.0</v>
      </c>
      <c r="BC20" s="56">
        <v>128.0</v>
      </c>
      <c r="BD20" s="56">
        <v>195.0</v>
      </c>
      <c r="BE20" s="51"/>
      <c r="BF20" s="51"/>
      <c r="BG20" s="52">
        <v>0.2</v>
      </c>
      <c r="BH20" s="51">
        <f t="shared" si="11"/>
        <v>98</v>
      </c>
      <c r="BI20" s="61"/>
      <c r="BJ20" s="62">
        <f t="shared" si="12"/>
        <v>125</v>
      </c>
      <c r="BK20" s="62">
        <f t="shared" si="13"/>
        <v>69</v>
      </c>
      <c r="BL20" s="1456">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7"/>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7"/>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7"/>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7"/>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7"/>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7"/>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7"/>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7"/>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7"/>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7"/>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7"/>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7"/>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7"/>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7"/>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7"/>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7"/>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7"/>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7"/>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7"/>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7"/>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7"/>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7"/>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7"/>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7"/>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7"/>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7"/>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7"/>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7"/>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7"/>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7"/>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7"/>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18"/>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18"/>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18"/>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18"/>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18"/>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18"/>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18"/>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18"/>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18"/>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18"/>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18"/>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18"/>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18"/>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18"/>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18"/>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18"/>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18"/>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18"/>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18"/>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18"/>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18"/>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18"/>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18"/>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18"/>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18"/>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18"/>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18"/>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18"/>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18"/>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18"/>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18"/>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18"/>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18"/>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18"/>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18"/>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18"/>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18"/>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18"/>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18"/>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18"/>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18"/>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18"/>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18"/>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18"/>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18"/>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18"/>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18"/>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18"/>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18"/>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18"/>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18"/>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18"/>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18"/>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18"/>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18"/>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18"/>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18"/>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18"/>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18"/>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18"/>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18"/>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18"/>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18"/>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18"/>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18"/>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18"/>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18"/>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18"/>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18"/>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18"/>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18"/>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18"/>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18"/>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18"/>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18"/>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18"/>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18"/>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18"/>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18"/>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18"/>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18"/>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18"/>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18"/>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18"/>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18"/>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18"/>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18"/>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18"/>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18"/>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18"/>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18"/>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18"/>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18"/>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18"/>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18"/>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18"/>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18"/>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18"/>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18"/>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18"/>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18"/>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18"/>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18"/>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18"/>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18"/>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18"/>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18"/>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18"/>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18"/>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18"/>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18"/>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18"/>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18"/>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18"/>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18"/>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18"/>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18"/>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18"/>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18"/>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18"/>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18"/>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18"/>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18"/>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18"/>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18"/>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18"/>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18"/>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18"/>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18"/>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18"/>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18"/>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18"/>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18"/>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18"/>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18"/>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18"/>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18"/>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18"/>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18"/>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18"/>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18"/>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18"/>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18"/>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18"/>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18"/>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18"/>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18"/>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18"/>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18"/>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18"/>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18"/>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18"/>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18"/>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18"/>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18"/>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18"/>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18"/>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18"/>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18"/>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18"/>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18"/>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18"/>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18"/>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18"/>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18"/>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18"/>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18"/>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18"/>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18"/>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18"/>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18"/>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18"/>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18"/>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18"/>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18"/>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18"/>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18"/>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18"/>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18"/>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18"/>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18"/>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18"/>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18"/>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18"/>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18"/>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18"/>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18"/>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18"/>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18"/>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18"/>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18"/>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18"/>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18"/>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18"/>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18"/>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18"/>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18"/>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18"/>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18"/>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18"/>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18"/>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18"/>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18"/>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18"/>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18"/>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18"/>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18"/>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18"/>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18"/>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18"/>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18"/>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18"/>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18"/>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18"/>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18"/>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18"/>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18"/>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18"/>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18"/>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18"/>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18"/>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18"/>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18"/>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18"/>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18"/>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18"/>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18"/>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18"/>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18"/>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18"/>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18"/>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18"/>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18"/>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18"/>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18"/>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18"/>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18"/>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18"/>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18"/>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18"/>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18"/>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18"/>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18"/>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18"/>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18"/>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18"/>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18"/>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18"/>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18"/>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18"/>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18"/>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18"/>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18"/>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18"/>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18"/>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18"/>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18"/>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18"/>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18"/>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18"/>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18"/>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18"/>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18"/>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18"/>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18"/>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18"/>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18"/>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18"/>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18"/>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18"/>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18"/>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18"/>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18"/>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18"/>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18"/>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18"/>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18"/>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18"/>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18"/>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18"/>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18"/>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18"/>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18"/>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18"/>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18"/>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18"/>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18"/>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18"/>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18"/>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18"/>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18"/>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18"/>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18"/>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18"/>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18"/>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18"/>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18"/>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18"/>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18"/>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18"/>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18"/>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18"/>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18"/>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18"/>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18"/>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18"/>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18"/>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18"/>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18"/>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18"/>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18"/>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18"/>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18"/>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18"/>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18"/>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18"/>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18"/>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18"/>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18"/>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18"/>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18"/>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18"/>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18"/>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18"/>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18"/>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18"/>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18"/>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18"/>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18"/>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18"/>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18"/>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18"/>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18"/>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18"/>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18"/>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18"/>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18"/>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18"/>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18"/>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18"/>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18"/>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18"/>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18"/>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18"/>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18"/>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18"/>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18"/>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18"/>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18"/>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18"/>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18"/>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18"/>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18"/>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18"/>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18"/>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18"/>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18"/>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18"/>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18"/>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18"/>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18"/>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18"/>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18"/>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18"/>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18"/>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18"/>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18"/>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18"/>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18"/>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18"/>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18"/>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18"/>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18"/>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18"/>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18"/>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18"/>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18"/>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18"/>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18"/>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18"/>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18"/>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18"/>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18"/>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18"/>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18"/>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18"/>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18"/>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18"/>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18"/>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18"/>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18"/>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18"/>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18"/>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18"/>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18"/>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18"/>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18"/>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18"/>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18"/>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18"/>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18"/>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18"/>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18"/>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18"/>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18"/>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18"/>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18"/>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18"/>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18"/>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18"/>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18"/>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18"/>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18"/>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18"/>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18"/>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18"/>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18"/>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18"/>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18"/>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18"/>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18"/>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18"/>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18"/>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18"/>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18"/>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18"/>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18"/>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18"/>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18"/>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18"/>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18"/>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18"/>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18"/>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18"/>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18"/>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18"/>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18"/>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18"/>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18"/>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18"/>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18"/>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18"/>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18"/>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18"/>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18"/>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18"/>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18"/>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18"/>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18"/>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18"/>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18"/>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18"/>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18"/>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18"/>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18"/>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18"/>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18"/>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18"/>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18"/>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18"/>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18"/>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18"/>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18"/>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18"/>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18"/>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18"/>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18"/>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18"/>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18"/>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18"/>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18"/>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18"/>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18"/>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18"/>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18"/>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18"/>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18"/>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18"/>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18"/>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18"/>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18"/>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18"/>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18"/>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18"/>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