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sauravmac/IITM BSc/Term3/BDM/"/>
    </mc:Choice>
  </mc:AlternateContent>
  <xr:revisionPtr revIDLastSave="0" documentId="8_{5B50536C-47C8-7B48-AB47-288D1CEE031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Q1" sheetId="1" r:id="rId1"/>
    <sheet name="Chart" sheetId="5" r:id="rId2"/>
    <sheet name="Q1 working Data" sheetId="3" r:id="rId3"/>
  </sheets>
  <definedNames>
    <definedName name="_xlnm._FilterDatabase" localSheetId="2" hidden="1">'Q1 working Data'!$B$1:$L$291</definedName>
    <definedName name="_xlchart.v1.0" hidden="1">Chart!$A$182:$A$185</definedName>
    <definedName name="_xlchart.v1.1" hidden="1">Chart!$B$181</definedName>
    <definedName name="_xlchart.v1.2" hidden="1">Chart!$B$182:$B$185</definedName>
    <definedName name="_xlchart.v1.3" hidden="1">Chart!$C$181</definedName>
    <definedName name="_xlchart.v1.4" hidden="1">Chart!$C$182:$C$185</definedName>
    <definedName name="_xlchart.v1.5" hidden="1">Chart!$A$182:$A$185</definedName>
    <definedName name="_xlchart.v1.6" hidden="1">Chart!$B$181</definedName>
    <definedName name="_xlchart.v1.7" hidden="1">Chart!$B$182:$B$185</definedName>
    <definedName name="_xlchart.v1.8" hidden="1">Chart!$C$181</definedName>
    <definedName name="_xlchart.v1.9" hidden="1">Chart!$C$182:$C$185</definedName>
  </definedNames>
  <calcPr calcId="191029"/>
  <pivotCaches>
    <pivotCache cacheId="30" r:id="rId4"/>
    <pivotCache cacheId="3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1" i="3" l="1"/>
  <c r="H262" i="3"/>
  <c r="J262" i="3" s="1"/>
  <c r="H233" i="3"/>
  <c r="H204" i="3"/>
  <c r="H175" i="3"/>
  <c r="J175" i="3" s="1"/>
  <c r="H146" i="3"/>
  <c r="J146" i="3" s="1"/>
  <c r="H117" i="3"/>
  <c r="J117" i="3" s="1"/>
  <c r="H88" i="3"/>
  <c r="J88" i="3" s="1"/>
  <c r="H59" i="3"/>
  <c r="H30" i="3"/>
  <c r="J30" i="3" s="1"/>
  <c r="H290" i="3"/>
  <c r="H261" i="3"/>
  <c r="J261" i="3" s="1"/>
  <c r="H232" i="3"/>
  <c r="J232" i="3" s="1"/>
  <c r="H203" i="3"/>
  <c r="J203" i="3" s="1"/>
  <c r="H174" i="3"/>
  <c r="J174" i="3" s="1"/>
  <c r="H145" i="3"/>
  <c r="J145" i="3" s="1"/>
  <c r="H116" i="3"/>
  <c r="H87" i="3"/>
  <c r="J87" i="3" s="1"/>
  <c r="H58" i="3"/>
  <c r="H29" i="3"/>
  <c r="J29" i="3" s="1"/>
  <c r="H289" i="3"/>
  <c r="J289" i="3" s="1"/>
  <c r="H260" i="3"/>
  <c r="J260" i="3" s="1"/>
  <c r="H231" i="3"/>
  <c r="J231" i="3" s="1"/>
  <c r="H202" i="3"/>
  <c r="J202" i="3" s="1"/>
  <c r="H173" i="3"/>
  <c r="J173" i="3" s="1"/>
  <c r="H144" i="3"/>
  <c r="J144" i="3" s="1"/>
  <c r="H115" i="3"/>
  <c r="H86" i="3"/>
  <c r="J86" i="3" s="1"/>
  <c r="H57" i="3"/>
  <c r="J57" i="3" s="1"/>
  <c r="H28" i="3"/>
  <c r="J28" i="3" s="1"/>
  <c r="H288" i="3"/>
  <c r="J288" i="3" s="1"/>
  <c r="H259" i="3"/>
  <c r="J259" i="3" s="1"/>
  <c r="H230" i="3"/>
  <c r="J230" i="3" s="1"/>
  <c r="H201" i="3"/>
  <c r="H172" i="3"/>
  <c r="H143" i="3"/>
  <c r="J143" i="3" s="1"/>
  <c r="H114" i="3"/>
  <c r="J114" i="3" s="1"/>
  <c r="H85" i="3"/>
  <c r="J85" i="3" s="1"/>
  <c r="H56" i="3"/>
  <c r="J56" i="3" s="1"/>
  <c r="H27" i="3"/>
  <c r="J27" i="3" s="1"/>
  <c r="H287" i="3"/>
  <c r="J287" i="3" s="1"/>
  <c r="H258" i="3"/>
  <c r="H229" i="3"/>
  <c r="J229" i="3" s="1"/>
  <c r="H200" i="3"/>
  <c r="J200" i="3" s="1"/>
  <c r="H171" i="3"/>
  <c r="J171" i="3" s="1"/>
  <c r="H142" i="3"/>
  <c r="J142" i="3" s="1"/>
  <c r="H113" i="3"/>
  <c r="J113" i="3" s="1"/>
  <c r="H84" i="3"/>
  <c r="J84" i="3" s="1"/>
  <c r="H55" i="3"/>
  <c r="J55" i="3" s="1"/>
  <c r="H26" i="3"/>
  <c r="H286" i="3"/>
  <c r="J286" i="3" s="1"/>
  <c r="H257" i="3"/>
  <c r="H228" i="3"/>
  <c r="J228" i="3" s="1"/>
  <c r="H199" i="3"/>
  <c r="J199" i="3" s="1"/>
  <c r="H170" i="3"/>
  <c r="J170" i="3" s="1"/>
  <c r="H141" i="3"/>
  <c r="J141" i="3" s="1"/>
  <c r="H112" i="3"/>
  <c r="J112" i="3" s="1"/>
  <c r="H83" i="3"/>
  <c r="H54" i="3"/>
  <c r="J54" i="3" s="1"/>
  <c r="H25" i="3"/>
  <c r="H285" i="3"/>
  <c r="J285" i="3" s="1"/>
  <c r="H256" i="3"/>
  <c r="J256" i="3" s="1"/>
  <c r="H227" i="3"/>
  <c r="J227" i="3" s="1"/>
  <c r="H198" i="3"/>
  <c r="J198" i="3" s="1"/>
  <c r="H169" i="3"/>
  <c r="H140" i="3"/>
  <c r="H111" i="3"/>
  <c r="J111" i="3" s="1"/>
  <c r="H82" i="3"/>
  <c r="H53" i="3"/>
  <c r="J53" i="3" s="1"/>
  <c r="H24" i="3"/>
  <c r="J24" i="3" s="1"/>
  <c r="H284" i="3"/>
  <c r="J284" i="3" s="1"/>
  <c r="H255" i="3"/>
  <c r="J255" i="3" s="1"/>
  <c r="H226" i="3"/>
  <c r="H197" i="3"/>
  <c r="J197" i="3" s="1"/>
  <c r="H168" i="3"/>
  <c r="J168" i="3" s="1"/>
  <c r="H139" i="3"/>
  <c r="H110" i="3"/>
  <c r="J110" i="3" s="1"/>
  <c r="H81" i="3"/>
  <c r="J81" i="3" s="1"/>
  <c r="H52" i="3"/>
  <c r="J52" i="3" s="1"/>
  <c r="H23" i="3"/>
  <c r="J23" i="3" s="1"/>
  <c r="H283" i="3"/>
  <c r="H254" i="3"/>
  <c r="J254" i="3" s="1"/>
  <c r="H225" i="3"/>
  <c r="H196" i="3"/>
  <c r="H167" i="3"/>
  <c r="J167" i="3" s="1"/>
  <c r="H138" i="3"/>
  <c r="J138" i="3" s="1"/>
  <c r="H109" i="3"/>
  <c r="J109" i="3" s="1"/>
  <c r="H80" i="3"/>
  <c r="J80" i="3" s="1"/>
  <c r="H51" i="3"/>
  <c r="H22" i="3"/>
  <c r="J22" i="3" s="1"/>
  <c r="H282" i="3"/>
  <c r="H253" i="3"/>
  <c r="J253" i="3" s="1"/>
  <c r="H224" i="3"/>
  <c r="J224" i="3" s="1"/>
  <c r="H195" i="3"/>
  <c r="J195" i="3" s="1"/>
  <c r="H166" i="3"/>
  <c r="J166" i="3" s="1"/>
  <c r="H137" i="3"/>
  <c r="J137" i="3" s="1"/>
  <c r="H108" i="3"/>
  <c r="H79" i="3"/>
  <c r="J79" i="3" s="1"/>
  <c r="H50" i="3"/>
  <c r="H21" i="3"/>
  <c r="J21" i="3" s="1"/>
  <c r="H281" i="3"/>
  <c r="J281" i="3" s="1"/>
  <c r="H252" i="3"/>
  <c r="J252" i="3" s="1"/>
  <c r="H223" i="3"/>
  <c r="J223" i="3" s="1"/>
  <c r="H194" i="3"/>
  <c r="J194" i="3" s="1"/>
  <c r="H165" i="3"/>
  <c r="J165" i="3" s="1"/>
  <c r="H136" i="3"/>
  <c r="J136" i="3" s="1"/>
  <c r="H107" i="3"/>
  <c r="H78" i="3"/>
  <c r="J78" i="3" s="1"/>
  <c r="H49" i="3"/>
  <c r="J49" i="3" s="1"/>
  <c r="H20" i="3"/>
  <c r="J20" i="3" s="1"/>
  <c r="H280" i="3"/>
  <c r="J280" i="3" s="1"/>
  <c r="H251" i="3"/>
  <c r="J251" i="3" s="1"/>
  <c r="H222" i="3"/>
  <c r="J222" i="3" s="1"/>
  <c r="H193" i="3"/>
  <c r="H164" i="3"/>
  <c r="H135" i="3"/>
  <c r="J135" i="3" s="1"/>
  <c r="H106" i="3"/>
  <c r="J106" i="3" s="1"/>
  <c r="H77" i="3"/>
  <c r="J77" i="3" s="1"/>
  <c r="H48" i="3"/>
  <c r="J48" i="3" s="1"/>
  <c r="H19" i="3"/>
  <c r="J19" i="3" s="1"/>
  <c r="H279" i="3"/>
  <c r="J279" i="3" s="1"/>
  <c r="H250" i="3"/>
  <c r="H221" i="3"/>
  <c r="J221" i="3" s="1"/>
  <c r="H192" i="3"/>
  <c r="J192" i="3" s="1"/>
  <c r="H163" i="3"/>
  <c r="J163" i="3" s="1"/>
  <c r="H134" i="3"/>
  <c r="J134" i="3" s="1"/>
  <c r="H105" i="3"/>
  <c r="J105" i="3" s="1"/>
  <c r="H76" i="3"/>
  <c r="J76" i="3" s="1"/>
  <c r="H47" i="3"/>
  <c r="J47" i="3" s="1"/>
  <c r="H18" i="3"/>
  <c r="H278" i="3"/>
  <c r="J278" i="3" s="1"/>
  <c r="H249" i="3"/>
  <c r="H220" i="3"/>
  <c r="J220" i="3" s="1"/>
  <c r="H191" i="3"/>
  <c r="J191" i="3" s="1"/>
  <c r="H162" i="3"/>
  <c r="J162" i="3" s="1"/>
  <c r="H133" i="3"/>
  <c r="J133" i="3" s="1"/>
  <c r="H104" i="3"/>
  <c r="J104" i="3" s="1"/>
  <c r="H75" i="3"/>
  <c r="H46" i="3"/>
  <c r="J46" i="3" s="1"/>
  <c r="H17" i="3"/>
  <c r="H277" i="3"/>
  <c r="J277" i="3" s="1"/>
  <c r="H248" i="3"/>
  <c r="J248" i="3" s="1"/>
  <c r="H219" i="3"/>
  <c r="J219" i="3" s="1"/>
  <c r="H190" i="3"/>
  <c r="J190" i="3" s="1"/>
  <c r="H161" i="3"/>
  <c r="H132" i="3"/>
  <c r="H103" i="3"/>
  <c r="J103" i="3" s="1"/>
  <c r="H74" i="3"/>
  <c r="H45" i="3"/>
  <c r="J45" i="3" s="1"/>
  <c r="H16" i="3"/>
  <c r="J16" i="3" s="1"/>
  <c r="H276" i="3"/>
  <c r="J276" i="3" s="1"/>
  <c r="H247" i="3"/>
  <c r="J247" i="3" s="1"/>
  <c r="H218" i="3"/>
  <c r="H189" i="3"/>
  <c r="J189" i="3" s="1"/>
  <c r="H160" i="3"/>
  <c r="J160" i="3" s="1"/>
  <c r="H131" i="3"/>
  <c r="H102" i="3"/>
  <c r="J102" i="3" s="1"/>
  <c r="H73" i="3"/>
  <c r="J73" i="3" s="1"/>
  <c r="H44" i="3"/>
  <c r="J44" i="3" s="1"/>
  <c r="H15" i="3"/>
  <c r="J15" i="3" s="1"/>
  <c r="H275" i="3"/>
  <c r="H246" i="3"/>
  <c r="J246" i="3" s="1"/>
  <c r="H217" i="3"/>
  <c r="H188" i="3"/>
  <c r="H159" i="3"/>
  <c r="J159" i="3" s="1"/>
  <c r="H130" i="3"/>
  <c r="J130" i="3" s="1"/>
  <c r="H101" i="3"/>
  <c r="J101" i="3" s="1"/>
  <c r="H72" i="3"/>
  <c r="J72" i="3" s="1"/>
  <c r="H43" i="3"/>
  <c r="H14" i="3"/>
  <c r="J14" i="3" s="1"/>
  <c r="H274" i="3"/>
  <c r="H245" i="3"/>
  <c r="J245" i="3" s="1"/>
  <c r="H216" i="3"/>
  <c r="J216" i="3" s="1"/>
  <c r="H187" i="3"/>
  <c r="J187" i="3" s="1"/>
  <c r="H158" i="3"/>
  <c r="J158" i="3" s="1"/>
  <c r="H129" i="3"/>
  <c r="J129" i="3" s="1"/>
  <c r="H100" i="3"/>
  <c r="H71" i="3"/>
  <c r="J71" i="3" s="1"/>
  <c r="H42" i="3"/>
  <c r="H13" i="3"/>
  <c r="J13" i="3" s="1"/>
  <c r="H273" i="3"/>
  <c r="J273" i="3" s="1"/>
  <c r="H244" i="3"/>
  <c r="J244" i="3" s="1"/>
  <c r="H215" i="3"/>
  <c r="J215" i="3" s="1"/>
  <c r="H186" i="3"/>
  <c r="J186" i="3" s="1"/>
  <c r="H157" i="3"/>
  <c r="J157" i="3" s="1"/>
  <c r="H128" i="3"/>
  <c r="J128" i="3" s="1"/>
  <c r="H99" i="3"/>
  <c r="H70" i="3"/>
  <c r="J70" i="3" s="1"/>
  <c r="H41" i="3"/>
  <c r="J41" i="3" s="1"/>
  <c r="H12" i="3"/>
  <c r="J12" i="3" s="1"/>
  <c r="H272" i="3"/>
  <c r="J272" i="3" s="1"/>
  <c r="H243" i="3"/>
  <c r="J243" i="3" s="1"/>
  <c r="H214" i="3"/>
  <c r="J214" i="3" s="1"/>
  <c r="H185" i="3"/>
  <c r="H156" i="3"/>
  <c r="H127" i="3"/>
  <c r="J127" i="3" s="1"/>
  <c r="H98" i="3"/>
  <c r="J98" i="3" s="1"/>
  <c r="H69" i="3"/>
  <c r="J69" i="3" s="1"/>
  <c r="H40" i="3"/>
  <c r="J40" i="3" s="1"/>
  <c r="H11" i="3"/>
  <c r="J11" i="3" s="1"/>
  <c r="H271" i="3"/>
  <c r="J271" i="3" s="1"/>
  <c r="H242" i="3"/>
  <c r="H213" i="3"/>
  <c r="J213" i="3" s="1"/>
  <c r="H184" i="3"/>
  <c r="J184" i="3" s="1"/>
  <c r="H155" i="3"/>
  <c r="J155" i="3" s="1"/>
  <c r="H126" i="3"/>
  <c r="J126" i="3" s="1"/>
  <c r="H97" i="3"/>
  <c r="J97" i="3" s="1"/>
  <c r="H68" i="3"/>
  <c r="J68" i="3" s="1"/>
  <c r="H39" i="3"/>
  <c r="J39" i="3" s="1"/>
  <c r="H10" i="3"/>
  <c r="H270" i="3"/>
  <c r="J270" i="3" s="1"/>
  <c r="H241" i="3"/>
  <c r="H212" i="3"/>
  <c r="J212" i="3" s="1"/>
  <c r="H183" i="3"/>
  <c r="J183" i="3" s="1"/>
  <c r="H154" i="3"/>
  <c r="J154" i="3" s="1"/>
  <c r="H125" i="3"/>
  <c r="J125" i="3" s="1"/>
  <c r="H96" i="3"/>
  <c r="J96" i="3" s="1"/>
  <c r="H67" i="3"/>
  <c r="H38" i="3"/>
  <c r="J38" i="3" s="1"/>
  <c r="H9" i="3"/>
  <c r="H269" i="3"/>
  <c r="J269" i="3" s="1"/>
  <c r="H240" i="3"/>
  <c r="J240" i="3" s="1"/>
  <c r="H211" i="3"/>
  <c r="J211" i="3" s="1"/>
  <c r="H182" i="3"/>
  <c r="J182" i="3" s="1"/>
  <c r="H153" i="3"/>
  <c r="H124" i="3"/>
  <c r="H95" i="3"/>
  <c r="J95" i="3" s="1"/>
  <c r="H66" i="3"/>
  <c r="J66" i="3" s="1"/>
  <c r="H37" i="3"/>
  <c r="J37" i="3" s="1"/>
  <c r="H8" i="3"/>
  <c r="J8" i="3" s="1"/>
  <c r="H268" i="3"/>
  <c r="J268" i="3" s="1"/>
  <c r="H239" i="3"/>
  <c r="J239" i="3" s="1"/>
  <c r="H210" i="3"/>
  <c r="H181" i="3"/>
  <c r="J181" i="3" s="1"/>
  <c r="H152" i="3"/>
  <c r="J152" i="3" s="1"/>
  <c r="H123" i="3"/>
  <c r="J123" i="3" s="1"/>
  <c r="H94" i="3"/>
  <c r="J94" i="3" s="1"/>
  <c r="H65" i="3"/>
  <c r="H36" i="3"/>
  <c r="J36" i="3" s="1"/>
  <c r="H7" i="3"/>
  <c r="J7" i="3" s="1"/>
  <c r="H267" i="3"/>
  <c r="H238" i="3"/>
  <c r="J238" i="3" s="1"/>
  <c r="H209" i="3"/>
  <c r="J209" i="3" s="1"/>
  <c r="H180" i="3"/>
  <c r="J180" i="3" s="1"/>
  <c r="H151" i="3"/>
  <c r="J151" i="3" s="1"/>
  <c r="H122" i="3"/>
  <c r="H93" i="3"/>
  <c r="J93" i="3" s="1"/>
  <c r="H64" i="3"/>
  <c r="J64" i="3" s="1"/>
  <c r="H35" i="3"/>
  <c r="H6" i="3"/>
  <c r="J6" i="3" s="1"/>
  <c r="H266" i="3"/>
  <c r="J266" i="3" s="1"/>
  <c r="H237" i="3"/>
  <c r="J237" i="3" s="1"/>
  <c r="H208" i="3"/>
  <c r="J208" i="3" s="1"/>
  <c r="H179" i="3"/>
  <c r="H150" i="3"/>
  <c r="J150" i="3" s="1"/>
  <c r="H121" i="3"/>
  <c r="H92" i="3"/>
  <c r="H63" i="3"/>
  <c r="J63" i="3" s="1"/>
  <c r="H34" i="3"/>
  <c r="J34" i="3" s="1"/>
  <c r="H5" i="3"/>
  <c r="J5" i="3" s="1"/>
  <c r="H265" i="3"/>
  <c r="J265" i="3" s="1"/>
  <c r="H236" i="3"/>
  <c r="H207" i="3"/>
  <c r="J207" i="3" s="1"/>
  <c r="H178" i="3"/>
  <c r="H149" i="3"/>
  <c r="J149" i="3" s="1"/>
  <c r="H120" i="3"/>
  <c r="J120" i="3" s="1"/>
  <c r="H91" i="3"/>
  <c r="J91" i="3" s="1"/>
  <c r="H62" i="3"/>
  <c r="J62" i="3" s="1"/>
  <c r="H33" i="3"/>
  <c r="H4" i="3"/>
  <c r="J4" i="3" s="1"/>
  <c r="H264" i="3"/>
  <c r="J264" i="3" s="1"/>
  <c r="H235" i="3"/>
  <c r="H206" i="3"/>
  <c r="J206" i="3" s="1"/>
  <c r="H177" i="3"/>
  <c r="J177" i="3" s="1"/>
  <c r="H148" i="3"/>
  <c r="J148" i="3" s="1"/>
  <c r="H119" i="3"/>
  <c r="J119" i="3" s="1"/>
  <c r="H90" i="3"/>
  <c r="H61" i="3"/>
  <c r="J61" i="3" s="1"/>
  <c r="H32" i="3"/>
  <c r="H3" i="3"/>
  <c r="H263" i="3"/>
  <c r="J263" i="3" s="1"/>
  <c r="H234" i="3"/>
  <c r="J234" i="3" s="1"/>
  <c r="H205" i="3"/>
  <c r="J205" i="3" s="1"/>
  <c r="H176" i="3"/>
  <c r="J176" i="3" s="1"/>
  <c r="H147" i="3"/>
  <c r="H118" i="3"/>
  <c r="J118" i="3" s="1"/>
  <c r="H89" i="3"/>
  <c r="H60" i="3"/>
  <c r="K60" i="3" s="1"/>
  <c r="L60" i="3" s="1"/>
  <c r="H31" i="3"/>
  <c r="J31" i="3" s="1"/>
  <c r="H2" i="3"/>
  <c r="J2" i="3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" i="1"/>
  <c r="I169" i="5"/>
  <c r="I167" i="5"/>
  <c r="I166" i="5"/>
  <c r="I165" i="5"/>
  <c r="I164" i="5"/>
  <c r="I163" i="5"/>
  <c r="I162" i="5"/>
  <c r="H169" i="5"/>
  <c r="H168" i="5"/>
  <c r="H167" i="5"/>
  <c r="H166" i="5"/>
  <c r="H163" i="5"/>
  <c r="H162" i="5"/>
  <c r="H164" i="5"/>
  <c r="H165" i="5"/>
  <c r="K88" i="3" l="1"/>
  <c r="K167" i="3"/>
  <c r="K269" i="3"/>
  <c r="K199" i="3"/>
  <c r="K62" i="3"/>
  <c r="K135" i="3"/>
  <c r="K31" i="3"/>
  <c r="L31" i="3" s="1"/>
  <c r="K277" i="3"/>
  <c r="K29" i="3"/>
  <c r="K288" i="3"/>
  <c r="K216" i="3"/>
  <c r="K141" i="3"/>
  <c r="K63" i="3"/>
  <c r="L63" i="3" s="1"/>
  <c r="K191" i="3"/>
  <c r="K134" i="3"/>
  <c r="L135" i="3" s="1"/>
  <c r="K260" i="3"/>
  <c r="K175" i="3"/>
  <c r="K119" i="3"/>
  <c r="K30" i="3"/>
  <c r="K248" i="3"/>
  <c r="K117" i="3"/>
  <c r="K240" i="3"/>
  <c r="K166" i="3"/>
  <c r="L167" i="3" s="1"/>
  <c r="K110" i="3"/>
  <c r="K13" i="3"/>
  <c r="K238" i="3"/>
  <c r="K159" i="3"/>
  <c r="K12" i="3"/>
  <c r="K224" i="3"/>
  <c r="K143" i="3"/>
  <c r="K85" i="3"/>
  <c r="K6" i="3"/>
  <c r="K205" i="3"/>
  <c r="L205" i="3" s="1"/>
  <c r="K125" i="3"/>
  <c r="K101" i="3"/>
  <c r="K72" i="3"/>
  <c r="K44" i="3"/>
  <c r="K15" i="3"/>
  <c r="L15" i="3" s="1"/>
  <c r="K272" i="3"/>
  <c r="K247" i="3"/>
  <c r="K223" i="3"/>
  <c r="K200" i="3"/>
  <c r="K174" i="3"/>
  <c r="L175" i="3" s="1"/>
  <c r="K142" i="3"/>
  <c r="L142" i="3" s="1"/>
  <c r="K120" i="3"/>
  <c r="L120" i="3" s="1"/>
  <c r="K94" i="3"/>
  <c r="K69" i="3"/>
  <c r="K37" i="3"/>
  <c r="K14" i="3"/>
  <c r="L14" i="3" s="1"/>
  <c r="K222" i="3"/>
  <c r="J60" i="3"/>
  <c r="K286" i="3"/>
  <c r="K215" i="3"/>
  <c r="L216" i="3" s="1"/>
  <c r="K285" i="3"/>
  <c r="K256" i="3"/>
  <c r="L256" i="3" s="1"/>
  <c r="K237" i="3"/>
  <c r="L238" i="3" s="1"/>
  <c r="K208" i="3"/>
  <c r="K190" i="3"/>
  <c r="K158" i="3"/>
  <c r="L159" i="3" s="1"/>
  <c r="K133" i="3"/>
  <c r="K109" i="3"/>
  <c r="L110" i="3" s="1"/>
  <c r="K79" i="3"/>
  <c r="K53" i="3"/>
  <c r="K28" i="3"/>
  <c r="K5" i="3"/>
  <c r="K263" i="3"/>
  <c r="L263" i="3" s="1"/>
  <c r="K239" i="3"/>
  <c r="L239" i="3" s="1"/>
  <c r="K198" i="3"/>
  <c r="L199" i="3" s="1"/>
  <c r="K80" i="3"/>
  <c r="L80" i="3" s="1"/>
  <c r="K55" i="3"/>
  <c r="K280" i="3"/>
  <c r="L280" i="3" s="1"/>
  <c r="K255" i="3"/>
  <c r="K232" i="3"/>
  <c r="K207" i="3"/>
  <c r="K183" i="3"/>
  <c r="K152" i="3"/>
  <c r="K127" i="3"/>
  <c r="K104" i="3"/>
  <c r="K78" i="3"/>
  <c r="L78" i="3" s="1"/>
  <c r="K52" i="3"/>
  <c r="K23" i="3"/>
  <c r="K279" i="3"/>
  <c r="K254" i="3"/>
  <c r="K231" i="3"/>
  <c r="K206" i="3"/>
  <c r="L206" i="3" s="1"/>
  <c r="K176" i="3"/>
  <c r="L176" i="3" s="1"/>
  <c r="K151" i="3"/>
  <c r="K126" i="3"/>
  <c r="L126" i="3" s="1"/>
  <c r="K102" i="3"/>
  <c r="L102" i="3" s="1"/>
  <c r="K77" i="3"/>
  <c r="K45" i="3"/>
  <c r="K20" i="3"/>
  <c r="J147" i="3"/>
  <c r="K147" i="3"/>
  <c r="L147" i="3" s="1"/>
  <c r="J90" i="3"/>
  <c r="K90" i="3"/>
  <c r="J33" i="3"/>
  <c r="K33" i="3"/>
  <c r="K270" i="3"/>
  <c r="L270" i="3" s="1"/>
  <c r="K111" i="3"/>
  <c r="L111" i="3" s="1"/>
  <c r="K95" i="3"/>
  <c r="L95" i="3" s="1"/>
  <c r="K46" i="3"/>
  <c r="J9" i="3"/>
  <c r="K9" i="3"/>
  <c r="J241" i="3"/>
  <c r="K241" i="3"/>
  <c r="J188" i="3"/>
  <c r="K188" i="3"/>
  <c r="J131" i="3"/>
  <c r="K131" i="3"/>
  <c r="J74" i="3"/>
  <c r="K74" i="3"/>
  <c r="J17" i="3"/>
  <c r="K17" i="3"/>
  <c r="J249" i="3"/>
  <c r="K249" i="3"/>
  <c r="L249" i="3" s="1"/>
  <c r="J196" i="3"/>
  <c r="K196" i="3"/>
  <c r="J139" i="3"/>
  <c r="K139" i="3"/>
  <c r="J82" i="3"/>
  <c r="K82" i="3"/>
  <c r="J25" i="3"/>
  <c r="K25" i="3"/>
  <c r="J257" i="3"/>
  <c r="K257" i="3"/>
  <c r="J204" i="3"/>
  <c r="K204" i="3"/>
  <c r="K264" i="3"/>
  <c r="K253" i="3"/>
  <c r="K221" i="3"/>
  <c r="K189" i="3"/>
  <c r="L189" i="3" s="1"/>
  <c r="K173" i="3"/>
  <c r="K157" i="3"/>
  <c r="K93" i="3"/>
  <c r="K61" i="3"/>
  <c r="L61" i="3" s="1"/>
  <c r="J99" i="3"/>
  <c r="K99" i="3"/>
  <c r="J282" i="3"/>
  <c r="K282" i="3"/>
  <c r="J225" i="3"/>
  <c r="K225" i="3"/>
  <c r="J172" i="3"/>
  <c r="K172" i="3"/>
  <c r="J115" i="3"/>
  <c r="K115" i="3"/>
  <c r="J58" i="3"/>
  <c r="K58" i="3"/>
  <c r="J290" i="3"/>
  <c r="K290" i="3"/>
  <c r="J233" i="3"/>
  <c r="K233" i="3"/>
  <c r="K184" i="3"/>
  <c r="K168" i="3"/>
  <c r="L168" i="3" s="1"/>
  <c r="K136" i="3"/>
  <c r="K39" i="3"/>
  <c r="K7" i="3"/>
  <c r="L7" i="3" s="1"/>
  <c r="J274" i="3"/>
  <c r="K274" i="3"/>
  <c r="J217" i="3"/>
  <c r="K217" i="3"/>
  <c r="L217" i="3" s="1"/>
  <c r="J50" i="3"/>
  <c r="K50" i="3"/>
  <c r="J35" i="3"/>
  <c r="K35" i="3"/>
  <c r="J185" i="3"/>
  <c r="K185" i="3"/>
  <c r="J75" i="3"/>
  <c r="K75" i="3"/>
  <c r="J193" i="3"/>
  <c r="K193" i="3"/>
  <c r="J140" i="3"/>
  <c r="K140" i="3"/>
  <c r="L140" i="3" s="1"/>
  <c r="J83" i="3"/>
  <c r="K83" i="3"/>
  <c r="J26" i="3"/>
  <c r="K26" i="3"/>
  <c r="J258" i="3"/>
  <c r="K258" i="3"/>
  <c r="K278" i="3"/>
  <c r="L278" i="3" s="1"/>
  <c r="K262" i="3"/>
  <c r="K103" i="3"/>
  <c r="K87" i="3"/>
  <c r="K71" i="3"/>
  <c r="K54" i="3"/>
  <c r="K38" i="3"/>
  <c r="K22" i="3"/>
  <c r="J42" i="3"/>
  <c r="K42" i="3"/>
  <c r="J107" i="3"/>
  <c r="K107" i="3"/>
  <c r="J267" i="3"/>
  <c r="K267" i="3"/>
  <c r="J67" i="3"/>
  <c r="K67" i="3"/>
  <c r="J250" i="3"/>
  <c r="K250" i="3"/>
  <c r="J201" i="3"/>
  <c r="K201" i="3"/>
  <c r="L201" i="3" s="1"/>
  <c r="J3" i="3"/>
  <c r="K3" i="3"/>
  <c r="J178" i="3"/>
  <c r="K178" i="3"/>
  <c r="J121" i="3"/>
  <c r="K121" i="3"/>
  <c r="J100" i="3"/>
  <c r="K100" i="3"/>
  <c r="J43" i="3"/>
  <c r="K43" i="3"/>
  <c r="J275" i="3"/>
  <c r="K275" i="3"/>
  <c r="J218" i="3"/>
  <c r="K218" i="3"/>
  <c r="J161" i="3"/>
  <c r="K161" i="3"/>
  <c r="J108" i="3"/>
  <c r="K108" i="3"/>
  <c r="J51" i="3"/>
  <c r="K51" i="3"/>
  <c r="J283" i="3"/>
  <c r="K283" i="3"/>
  <c r="J226" i="3"/>
  <c r="K226" i="3"/>
  <c r="J169" i="3"/>
  <c r="K169" i="3"/>
  <c r="J116" i="3"/>
  <c r="K116" i="3"/>
  <c r="J59" i="3"/>
  <c r="K59" i="3"/>
  <c r="J291" i="3"/>
  <c r="K291" i="3"/>
  <c r="K261" i="3"/>
  <c r="L261" i="3" s="1"/>
  <c r="K246" i="3"/>
  <c r="K230" i="3"/>
  <c r="K214" i="3"/>
  <c r="K182" i="3"/>
  <c r="K150" i="3"/>
  <c r="K118" i="3"/>
  <c r="L118" i="3" s="1"/>
  <c r="K86" i="3"/>
  <c r="K70" i="3"/>
  <c r="L70" i="3" s="1"/>
  <c r="K21" i="3"/>
  <c r="J156" i="3"/>
  <c r="K156" i="3"/>
  <c r="J164" i="3"/>
  <c r="K164" i="3"/>
  <c r="J124" i="3"/>
  <c r="K124" i="3"/>
  <c r="J10" i="3"/>
  <c r="K10" i="3"/>
  <c r="J132" i="3"/>
  <c r="K132" i="3"/>
  <c r="J235" i="3"/>
  <c r="K235" i="3"/>
  <c r="J89" i="3"/>
  <c r="K89" i="3"/>
  <c r="L89" i="3" s="1"/>
  <c r="K245" i="3"/>
  <c r="K229" i="3"/>
  <c r="K213" i="3"/>
  <c r="K197" i="3"/>
  <c r="K181" i="3"/>
  <c r="K165" i="3"/>
  <c r="L165" i="3" s="1"/>
  <c r="K149" i="3"/>
  <c r="L101" i="3"/>
  <c r="K36" i="3"/>
  <c r="L37" i="3" s="1"/>
  <c r="K4" i="3"/>
  <c r="J92" i="3"/>
  <c r="K92" i="3"/>
  <c r="J210" i="3"/>
  <c r="K210" i="3"/>
  <c r="J242" i="3"/>
  <c r="K242" i="3"/>
  <c r="L242" i="3" s="1"/>
  <c r="J18" i="3"/>
  <c r="K18" i="3"/>
  <c r="J153" i="3"/>
  <c r="K153" i="3"/>
  <c r="J32" i="3"/>
  <c r="K32" i="3"/>
  <c r="L32" i="3" s="1"/>
  <c r="J236" i="3"/>
  <c r="K236" i="3"/>
  <c r="L236" i="3" s="1"/>
  <c r="J179" i="3"/>
  <c r="K179" i="3"/>
  <c r="J122" i="3"/>
  <c r="K122" i="3"/>
  <c r="J65" i="3"/>
  <c r="K65" i="3"/>
  <c r="K287" i="3"/>
  <c r="K271" i="3"/>
  <c r="K192" i="3"/>
  <c r="K160" i="3"/>
  <c r="L160" i="3" s="1"/>
  <c r="K144" i="3"/>
  <c r="K128" i="3"/>
  <c r="K112" i="3"/>
  <c r="K96" i="3"/>
  <c r="K64" i="3"/>
  <c r="L64" i="3" s="1"/>
  <c r="K47" i="3"/>
  <c r="L47" i="3" s="1"/>
  <c r="K2" i="3"/>
  <c r="L2" i="3" s="1"/>
  <c r="K284" i="3"/>
  <c r="K276" i="3"/>
  <c r="K268" i="3"/>
  <c r="K252" i="3"/>
  <c r="K244" i="3"/>
  <c r="K228" i="3"/>
  <c r="L228" i="3" s="1"/>
  <c r="K220" i="3"/>
  <c r="L220" i="3" s="1"/>
  <c r="K212" i="3"/>
  <c r="K180" i="3"/>
  <c r="L180" i="3" s="1"/>
  <c r="K148" i="3"/>
  <c r="K84" i="3"/>
  <c r="K76" i="3"/>
  <c r="K68" i="3"/>
  <c r="K27" i="3"/>
  <c r="K19" i="3"/>
  <c r="L20" i="3" s="1"/>
  <c r="K11" i="3"/>
  <c r="K259" i="3"/>
  <c r="K251" i="3"/>
  <c r="K243" i="3"/>
  <c r="K227" i="3"/>
  <c r="K219" i="3"/>
  <c r="K211" i="3"/>
  <c r="L211" i="3" s="1"/>
  <c r="K203" i="3"/>
  <c r="K195" i="3"/>
  <c r="L195" i="3" s="1"/>
  <c r="K187" i="3"/>
  <c r="K171" i="3"/>
  <c r="K163" i="3"/>
  <c r="K155" i="3"/>
  <c r="K123" i="3"/>
  <c r="K91" i="3"/>
  <c r="L91" i="3" s="1"/>
  <c r="K34" i="3"/>
  <c r="L34" i="3" s="1"/>
  <c r="K266" i="3"/>
  <c r="K234" i="3"/>
  <c r="L234" i="3" s="1"/>
  <c r="K202" i="3"/>
  <c r="K194" i="3"/>
  <c r="K186" i="3"/>
  <c r="K170" i="3"/>
  <c r="K162" i="3"/>
  <c r="K154" i="3"/>
  <c r="L154" i="3" s="1"/>
  <c r="K146" i="3"/>
  <c r="K138" i="3"/>
  <c r="K130" i="3"/>
  <c r="K114" i="3"/>
  <c r="K106" i="3"/>
  <c r="K98" i="3"/>
  <c r="K66" i="3"/>
  <c r="L66" i="3" s="1"/>
  <c r="K57" i="3"/>
  <c r="K49" i="3"/>
  <c r="K41" i="3"/>
  <c r="K289" i="3"/>
  <c r="L289" i="3" s="1"/>
  <c r="K281" i="3"/>
  <c r="K273" i="3"/>
  <c r="K265" i="3"/>
  <c r="K209" i="3"/>
  <c r="L209" i="3" s="1"/>
  <c r="K177" i="3"/>
  <c r="L177" i="3" s="1"/>
  <c r="K145" i="3"/>
  <c r="K137" i="3"/>
  <c r="L137" i="3" s="1"/>
  <c r="K129" i="3"/>
  <c r="K113" i="3"/>
  <c r="K105" i="3"/>
  <c r="K97" i="3"/>
  <c r="L97" i="3" s="1"/>
  <c r="K81" i="3"/>
  <c r="L81" i="3" s="1"/>
  <c r="K73" i="3"/>
  <c r="L73" i="3" s="1"/>
  <c r="K56" i="3"/>
  <c r="L56" i="3" s="1"/>
  <c r="K48" i="3"/>
  <c r="K40" i="3"/>
  <c r="K24" i="3"/>
  <c r="K16" i="3"/>
  <c r="K8" i="3"/>
  <c r="L84" i="3" l="1"/>
  <c r="L128" i="3"/>
  <c r="L275" i="3"/>
  <c r="L258" i="3"/>
  <c r="L136" i="3"/>
  <c r="L186" i="3"/>
  <c r="L38" i="3"/>
  <c r="L241" i="3"/>
  <c r="L200" i="3"/>
  <c r="L113" i="3"/>
  <c r="L144" i="3"/>
  <c r="L187" i="3"/>
  <c r="L10" i="3"/>
  <c r="L21" i="3"/>
  <c r="L247" i="3"/>
  <c r="L169" i="3"/>
  <c r="L108" i="3"/>
  <c r="L54" i="3"/>
  <c r="L29" i="3"/>
  <c r="L259" i="3"/>
  <c r="L116" i="3"/>
  <c r="L51" i="3"/>
  <c r="L44" i="3"/>
  <c r="L134" i="3"/>
  <c r="L286" i="3"/>
  <c r="L26" i="3"/>
  <c r="L27" i="3"/>
  <c r="L185" i="3"/>
  <c r="L30" i="3"/>
  <c r="L265" i="3"/>
  <c r="L96" i="3"/>
  <c r="L94" i="3"/>
  <c r="L207" i="3"/>
  <c r="L100" i="3"/>
  <c r="L162" i="3"/>
  <c r="L69" i="3"/>
  <c r="L16" i="3"/>
  <c r="L105" i="3"/>
  <c r="L151" i="3"/>
  <c r="L6" i="3"/>
  <c r="L4" i="3"/>
  <c r="L225" i="3"/>
  <c r="L152" i="3"/>
  <c r="L266" i="3"/>
  <c r="L212" i="3"/>
  <c r="L192" i="3"/>
  <c r="L5" i="3"/>
  <c r="L240" i="3"/>
  <c r="L72" i="3"/>
  <c r="L191" i="3"/>
  <c r="L86" i="3"/>
  <c r="L273" i="3"/>
  <c r="L227" i="3"/>
  <c r="L76" i="3"/>
  <c r="L184" i="3"/>
  <c r="L208" i="3"/>
  <c r="L24" i="3"/>
  <c r="L153" i="3"/>
  <c r="L59" i="3"/>
  <c r="L283" i="3"/>
  <c r="L218" i="3"/>
  <c r="L121" i="3"/>
  <c r="L250" i="3"/>
  <c r="L103" i="3"/>
  <c r="L233" i="3"/>
  <c r="L264" i="3"/>
  <c r="L45" i="3"/>
  <c r="L254" i="3"/>
  <c r="L13" i="3"/>
  <c r="L268" i="3"/>
  <c r="L40" i="3"/>
  <c r="L202" i="3"/>
  <c r="L198" i="3"/>
  <c r="L133" i="3"/>
  <c r="L182" i="3"/>
  <c r="L262" i="3"/>
  <c r="L53" i="3"/>
  <c r="L248" i="3"/>
  <c r="L214" i="3"/>
  <c r="L48" i="3"/>
  <c r="L138" i="3"/>
  <c r="L284" i="3"/>
  <c r="L179" i="3"/>
  <c r="L18" i="3"/>
  <c r="L83" i="3"/>
  <c r="L255" i="3"/>
  <c r="L28" i="3"/>
  <c r="L35" i="3"/>
  <c r="L46" i="3"/>
  <c r="L127" i="3"/>
  <c r="L223" i="3"/>
  <c r="L143" i="3"/>
  <c r="L112" i="3"/>
  <c r="L124" i="3"/>
  <c r="L43" i="3"/>
  <c r="L157" i="3"/>
  <c r="L257" i="3"/>
  <c r="L79" i="3"/>
  <c r="L67" i="3"/>
  <c r="L245" i="3"/>
  <c r="L194" i="3"/>
  <c r="L243" i="3"/>
  <c r="L122" i="3"/>
  <c r="L92" i="3"/>
  <c r="L173" i="3"/>
  <c r="L229" i="3"/>
  <c r="L178" i="3"/>
  <c r="L117" i="3"/>
  <c r="L230" i="3"/>
  <c r="L281" i="3"/>
  <c r="L163" i="3"/>
  <c r="L129" i="3"/>
  <c r="L171" i="3"/>
  <c r="L251" i="3"/>
  <c r="L148" i="3"/>
  <c r="L276" i="3"/>
  <c r="L224" i="3"/>
  <c r="L232" i="3"/>
  <c r="L145" i="3"/>
  <c r="L11" i="3"/>
  <c r="L114" i="3"/>
  <c r="L42" i="3"/>
  <c r="L172" i="3"/>
  <c r="L12" i="3"/>
  <c r="L141" i="3"/>
  <c r="L33" i="3"/>
  <c r="L55" i="3"/>
  <c r="L204" i="3"/>
  <c r="L139" i="3"/>
  <c r="L74" i="3"/>
  <c r="L9" i="3"/>
  <c r="L215" i="3"/>
  <c r="L41" i="3"/>
  <c r="L290" i="3"/>
  <c r="L90" i="3"/>
  <c r="L166" i="3"/>
  <c r="L49" i="3"/>
  <c r="L193" i="3"/>
  <c r="L50" i="3"/>
  <c r="L196" i="3"/>
  <c r="L131" i="3"/>
  <c r="L62" i="3"/>
  <c r="L231" i="3"/>
  <c r="L130" i="3"/>
  <c r="L39" i="3"/>
  <c r="L58" i="3"/>
  <c r="L282" i="3"/>
  <c r="L77" i="3"/>
  <c r="L149" i="3"/>
  <c r="L203" i="3"/>
  <c r="L267" i="3"/>
  <c r="L287" i="3"/>
  <c r="L288" i="3"/>
  <c r="L52" i="3"/>
  <c r="L181" i="3"/>
  <c r="L235" i="3"/>
  <c r="L164" i="3"/>
  <c r="L277" i="3"/>
  <c r="L75" i="3"/>
  <c r="L93" i="3"/>
  <c r="L221" i="3"/>
  <c r="L25" i="3"/>
  <c r="L188" i="3"/>
  <c r="L269" i="3"/>
  <c r="L119" i="3"/>
  <c r="L279" i="3"/>
  <c r="L260" i="3"/>
  <c r="L36" i="3"/>
  <c r="L3" i="3"/>
  <c r="L8" i="3"/>
  <c r="L170" i="3"/>
  <c r="L219" i="3"/>
  <c r="L244" i="3"/>
  <c r="L65" i="3"/>
  <c r="L210" i="3"/>
  <c r="L197" i="3"/>
  <c r="L291" i="3"/>
  <c r="L226" i="3"/>
  <c r="L161" i="3"/>
  <c r="L107" i="3"/>
  <c r="L71" i="3"/>
  <c r="L115" i="3"/>
  <c r="L99" i="3"/>
  <c r="L109" i="3"/>
  <c r="L237" i="3"/>
  <c r="L285" i="3"/>
  <c r="L158" i="3"/>
  <c r="L222" i="3"/>
  <c r="L104" i="3"/>
  <c r="L146" i="3"/>
  <c r="L246" i="3"/>
  <c r="L22" i="3"/>
  <c r="L23" i="3"/>
  <c r="L57" i="3"/>
  <c r="L19" i="3"/>
  <c r="L271" i="3"/>
  <c r="L272" i="3"/>
  <c r="L98" i="3"/>
  <c r="L123" i="3"/>
  <c r="L68" i="3"/>
  <c r="L106" i="3"/>
  <c r="L155" i="3"/>
  <c r="L252" i="3"/>
  <c r="L85" i="3"/>
  <c r="L213" i="3"/>
  <c r="L132" i="3"/>
  <c r="L156" i="3"/>
  <c r="L150" i="3"/>
  <c r="L87" i="3"/>
  <c r="L88" i="3"/>
  <c r="L274" i="3"/>
  <c r="L125" i="3"/>
  <c r="L253" i="3"/>
  <c r="L82" i="3"/>
  <c r="L17" i="3"/>
  <c r="L190" i="3"/>
  <c r="L174" i="3"/>
  <c r="L183" i="3"/>
</calcChain>
</file>

<file path=xl/sharedStrings.xml><?xml version="1.0" encoding="utf-8"?>
<sst xmlns="http://schemas.openxmlformats.org/spreadsheetml/2006/main" count="2777" uniqueCount="80">
  <si>
    <t>Gear Assembly</t>
  </si>
  <si>
    <t>GA Category</t>
  </si>
  <si>
    <t>Month</t>
  </si>
  <si>
    <t>Quarter</t>
  </si>
  <si>
    <t>Fiscal Year</t>
  </si>
  <si>
    <t>Quantity Produced (Nos)</t>
  </si>
  <si>
    <t>Sales</t>
  </si>
  <si>
    <t>Price</t>
  </si>
  <si>
    <t>Revenue</t>
  </si>
  <si>
    <t>Balance Inventory</t>
  </si>
  <si>
    <t xml:space="preserve">Total Quantity Available </t>
  </si>
  <si>
    <t>Gear Assembly 1 (BS4)</t>
  </si>
  <si>
    <t>BS4</t>
  </si>
  <si>
    <t>Q1</t>
  </si>
  <si>
    <t>2019-20</t>
  </si>
  <si>
    <t>Gear Assembly 2 (BS4)</t>
  </si>
  <si>
    <t>Gear Assembly 3 (BS4/6)</t>
  </si>
  <si>
    <t>BS4/BS6</t>
  </si>
  <si>
    <t>Gear Assembly 4 (BS4/6)</t>
  </si>
  <si>
    <t>Gear Assembly 5 (BS4/6)</t>
  </si>
  <si>
    <t>Gear Assembly 6 (BS4/6)</t>
  </si>
  <si>
    <t>Gear Assembly 7 (BS4/6)</t>
  </si>
  <si>
    <t>Gear Assembly 8 (BS4/6)</t>
  </si>
  <si>
    <t>Gear Assembly 9 (BS6)</t>
  </si>
  <si>
    <t>BS6</t>
  </si>
  <si>
    <t>Gear Assmbly 10 (BS6)</t>
  </si>
  <si>
    <t>Q2</t>
  </si>
  <si>
    <t>Q3</t>
  </si>
  <si>
    <t>Q4</t>
  </si>
  <si>
    <t>2020-21</t>
  </si>
  <si>
    <t>2021-22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</si>
  <si>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</si>
  <si>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</si>
  <si>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</si>
  <si>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</si>
  <si>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</si>
  <si>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</si>
  <si>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</si>
  <si>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</si>
  <si>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</si>
  <si>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Sales</t>
  </si>
  <si>
    <t>Jan</t>
  </si>
  <si>
    <t>Feb</t>
  </si>
  <si>
    <t>Mar</t>
  </si>
  <si>
    <t>(All)</t>
  </si>
  <si>
    <t>Qtr2</t>
  </si>
  <si>
    <t>Qtr3</t>
  </si>
  <si>
    <t>Qtr4</t>
  </si>
  <si>
    <t>Sum of Revenue</t>
  </si>
  <si>
    <t>Total</t>
  </si>
  <si>
    <t>Row Labels</t>
  </si>
  <si>
    <t>GA 1 (BS4)</t>
  </si>
  <si>
    <t>GA 2 (BS4)</t>
  </si>
  <si>
    <t>GA 3 (BS4/6)</t>
  </si>
  <si>
    <t>GA 4 (BS4/6)</t>
  </si>
  <si>
    <t>GA 5 (BS4/6)</t>
  </si>
  <si>
    <t>GA 6 (BS4/6)</t>
  </si>
  <si>
    <t>GA 7 (BS4/6)</t>
  </si>
  <si>
    <t>GA 8 (BS4/6)</t>
  </si>
  <si>
    <t>GA 9 (BS6)</t>
  </si>
  <si>
    <t>Gear Assembly (ShortName)</t>
  </si>
  <si>
    <t>GA 10 (BS6)</t>
  </si>
  <si>
    <t>Revenue Analysis by Gear Assembly wise</t>
  </si>
  <si>
    <t>Revenue Analysis by Quarter wise</t>
  </si>
  <si>
    <t>Qtr1</t>
  </si>
  <si>
    <t>Monthly Revenue Chart</t>
  </si>
  <si>
    <t>Sum of Balance Inventory</t>
  </si>
  <si>
    <t>(Multiple Items)</t>
  </si>
  <si>
    <t xml:space="preserve">Sum of Total Quantity Available </t>
  </si>
  <si>
    <t>Yearly Inventory Chart</t>
  </si>
  <si>
    <t>Inventroy at the beginning of the each Quarter</t>
  </si>
  <si>
    <t>North</t>
  </si>
  <si>
    <t>West</t>
  </si>
  <si>
    <t>South</t>
  </si>
  <si>
    <t>East</t>
  </si>
  <si>
    <t>Region</t>
  </si>
  <si>
    <t>Fiscal year</t>
  </si>
  <si>
    <t>Sales %</t>
  </si>
  <si>
    <t>Sales (Qty)</t>
  </si>
  <si>
    <t>Sum of Sales (Qty)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</si>
</sst>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&quot;0.0"/>
    <numFmt numFmtId="165" formatCode="&quot;&quot;0&quot; nos&quot;"/>
    <numFmt numFmtId="166" formatCode="&quot;&quot;0.00"/>
    <numFmt numFmtId="167" formatCode="&quot;₹&quot;#,##0"/>
    <numFmt numFmtId="170" formatCode="&quot;₹&quot;#,##0.00"/>
  </numFmts>
  <fonts count="8" x14ac:knownFonts="1"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0"/>
      <color rgb="FF000000"/>
      <name val="Arial"/>
    </font>
    <font>
      <sz val="10"/>
      <color theme="1"/>
      <name val="Arial"/>
      <family val="2"/>
    </font>
    <font>
      <b/>
      <sz val="14"/>
      <color rgb="FFFF000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2" fillId="0" borderId="1" xfId="0" applyFont="1" applyBorder="1" applyAlignment="1">
      <alignment vertical="top"/>
    </xf>
    <xf numFmtId="17" fontId="2" fillId="0" borderId="1" xfId="0" applyNumberFormat="1" applyFont="1" applyBorder="1" applyAlignment="1">
      <alignment horizontal="right" vertical="top"/>
    </xf>
    <xf numFmtId="17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1" xfId="0" applyFont="1" applyBorder="1" applyAlignment="1"/>
    <xf numFmtId="17" fontId="2" fillId="0" borderId="1" xfId="0" applyNumberFormat="1" applyFont="1" applyBorder="1" applyAlignment="1">
      <alignment horizontal="right"/>
    </xf>
    <xf numFmtId="17" fontId="2" fillId="0" borderId="1" xfId="0" applyNumberFormat="1" applyFont="1" applyBorder="1" applyAlignment="1"/>
    <xf numFmtId="164" fontId="2" fillId="2" borderId="1" xfId="0" applyNumberFormat="1" applyFont="1" applyFill="1" applyBorder="1" applyAlignment="1">
      <alignment vertical="top"/>
    </xf>
    <xf numFmtId="165" fontId="2" fillId="2" borderId="1" xfId="0" applyNumberFormat="1" applyFont="1" applyFill="1" applyBorder="1" applyAlignment="1"/>
    <xf numFmtId="166" fontId="2" fillId="2" borderId="1" xfId="0" applyNumberFormat="1" applyFont="1" applyFill="1" applyBorder="1" applyAlignment="1">
      <alignment vertical="top"/>
    </xf>
    <xf numFmtId="1" fontId="2" fillId="0" borderId="1" xfId="0" applyNumberFormat="1" applyFont="1" applyBorder="1" applyAlignment="1">
      <alignment horizontal="right"/>
    </xf>
    <xf numFmtId="167" fontId="2" fillId="0" borderId="1" xfId="0" applyNumberFormat="1" applyFont="1" applyBorder="1" applyAlignment="1"/>
    <xf numFmtId="1" fontId="0" fillId="0" borderId="0" xfId="0" applyNumberFormat="1" applyFont="1" applyAlignment="1"/>
    <xf numFmtId="17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7" fontId="0" fillId="0" borderId="0" xfId="0" applyNumberFormat="1" applyFont="1" applyAlignment="1"/>
    <xf numFmtId="170" fontId="0" fillId="0" borderId="0" xfId="0" pivotButton="1" applyNumberFormat="1" applyFont="1" applyAlignment="1"/>
    <xf numFmtId="0" fontId="0" fillId="0" borderId="0" xfId="0" applyFont="1" applyAlignment="1">
      <alignment horizontal="left" indent="1"/>
    </xf>
    <xf numFmtId="0" fontId="5" fillId="4" borderId="2" xfId="0" applyFont="1" applyFill="1" applyBorder="1" applyAlignment="1"/>
    <xf numFmtId="0" fontId="5" fillId="4" borderId="3" xfId="0" applyFont="1" applyFill="1" applyBorder="1" applyAlignment="1"/>
    <xf numFmtId="0" fontId="5" fillId="4" borderId="4" xfId="0" applyFont="1" applyFill="1" applyBorder="1" applyAlignment="1"/>
    <xf numFmtId="0" fontId="6" fillId="0" borderId="0" xfId="0" applyFont="1" applyAlignment="1"/>
    <xf numFmtId="1" fontId="6" fillId="0" borderId="0" xfId="0" applyNumberFormat="1" applyFont="1" applyAlignment="1"/>
    <xf numFmtId="9" fontId="0" fillId="0" borderId="0" xfId="1" applyFont="1" applyAlignment="1"/>
    <xf numFmtId="0" fontId="7" fillId="5" borderId="5" xfId="0" applyFont="1" applyFill="1" applyBorder="1" applyAlignment="1"/>
    <xf numFmtId="1" fontId="4" fillId="3" borderId="5" xfId="0" applyNumberFormat="1" applyFont="1" applyFill="1" applyBorder="1" applyAlignment="1"/>
    <xf numFmtId="1" fontId="4" fillId="0" borderId="5" xfId="0" applyNumberFormat="1" applyFont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30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numFmt numFmtId="172" formatCode="0.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7" formatCode="&quot;₹&quot;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numFmt numFmtId="170" formatCode="&quot;₹&quot;#,##0.00"/>
    </dxf>
    <dxf>
      <numFmt numFmtId="167" formatCode="&quot;₹&quot;#,##0"/>
    </dxf>
    <dxf>
      <numFmt numFmtId="1" formatCode="0"/>
    </dxf>
    <dxf>
      <numFmt numFmtId="170" formatCode="&quot;₹&quot;#,##0.00"/>
    </dxf>
    <dxf>
      <numFmt numFmtId="167" formatCode="&quot;₹&quot;#,##0"/>
    </dxf>
    <dxf>
      <numFmt numFmtId="1" formatCode="0"/>
    </dxf>
    <dxf>
      <numFmt numFmtId="170" formatCode="&quot;₹&quot;#,##0.00"/>
    </dxf>
    <dxf>
      <numFmt numFmtId="167" formatCode="&quot;₹&quot;#,##0"/>
    </dxf>
    <dxf>
      <numFmt numFmtId="1" formatCode="0"/>
    </dxf>
    <dxf>
      <numFmt numFmtId="170" formatCode="&quot;₹&quot;#,##0.00"/>
    </dxf>
    <dxf>
      <numFmt numFmtId="167" formatCode="&quot;₹&quot;#,##0"/>
    </dxf>
    <dxf>
      <numFmt numFmtId="167" formatCode="&quot;₹&quot;#,##0"/>
    </dxf>
    <dxf>
      <numFmt numFmtId="170" formatCode="&quot;₹&quot;#,##0.00"/>
    </dxf>
    <dxf>
      <numFmt numFmtId="167" formatCode="&quot;₹&quot;#,##0"/>
    </dxf>
    <dxf>
      <numFmt numFmtId="167" formatCode="&quot;₹&quot;#,##0"/>
    </dxf>
    <dxf>
      <numFmt numFmtId="170" formatCode="&quot;₹&quot;#,##0.00"/>
    </dxf>
    <dxf>
      <numFmt numFmtId="167" formatCode="&quot;₹&quot;#,##0"/>
    </dxf>
    <dxf>
      <numFmt numFmtId="167" formatCode="&quot;₹&quot;#,##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[BDM Assignment 3_21f1003694.xlsx]Chart!PivotTable2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(In</a:t>
            </a:r>
            <a:r>
              <a:rPr lang="en-US" baseline="0"/>
              <a:t> Lakh Rs.)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Chart!$A$6:$A$15</c:f>
              <c:strCache>
                <c:ptCount val="10"/>
                <c:pt idx="0">
                  <c:v>GA 1 (BS4)</c:v>
                </c:pt>
                <c:pt idx="1">
                  <c:v>GA 2 (BS4)</c:v>
                </c:pt>
                <c:pt idx="2">
                  <c:v>GA 3 (BS4/6)</c:v>
                </c:pt>
                <c:pt idx="3">
                  <c:v>GA 4 (BS4/6)</c:v>
                </c:pt>
                <c:pt idx="4">
                  <c:v>GA 5 (BS4/6)</c:v>
                </c:pt>
                <c:pt idx="5">
                  <c:v>GA 6 (BS4/6)</c:v>
                </c:pt>
                <c:pt idx="6">
                  <c:v>GA 7 (BS4/6)</c:v>
                </c:pt>
                <c:pt idx="7">
                  <c:v>GA 8 (BS4/6)</c:v>
                </c:pt>
                <c:pt idx="8">
                  <c:v>GA 9 (BS6)</c:v>
                </c:pt>
                <c:pt idx="9">
                  <c:v>GA 10 (BS6)</c:v>
                </c:pt>
              </c:strCache>
            </c:strRef>
          </c:cat>
          <c:val>
            <c:numRef>
              <c:f>Chart!$B$6:$B$15</c:f>
              <c:numCache>
                <c:formatCode>"₹"#,##0</c:formatCode>
                <c:ptCount val="10"/>
                <c:pt idx="0">
                  <c:v>50579301.200000003</c:v>
                </c:pt>
                <c:pt idx="1">
                  <c:v>38873208.5</c:v>
                </c:pt>
                <c:pt idx="2">
                  <c:v>66960756.805</c:v>
                </c:pt>
                <c:pt idx="3">
                  <c:v>55844027.382000007</c:v>
                </c:pt>
                <c:pt idx="4">
                  <c:v>37973917.170000002</c:v>
                </c:pt>
                <c:pt idx="5">
                  <c:v>20484546.480000004</c:v>
                </c:pt>
                <c:pt idx="6">
                  <c:v>69582621.5</c:v>
                </c:pt>
                <c:pt idx="7">
                  <c:v>66796928.48399999</c:v>
                </c:pt>
                <c:pt idx="8">
                  <c:v>40197594.450000003</c:v>
                </c:pt>
                <c:pt idx="9">
                  <c:v>63413576.739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4-B245-ACD7-6D15B087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649647"/>
        <c:axId val="588151503"/>
      </c:barChart>
      <c:catAx>
        <c:axId val="31664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51503"/>
        <c:crosses val="autoZero"/>
        <c:auto val="1"/>
        <c:lblAlgn val="ctr"/>
        <c:lblOffset val="100"/>
        <c:noMultiLvlLbl val="0"/>
      </c:catAx>
      <c:valAx>
        <c:axId val="5881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49647"/>
        <c:crosses val="autoZero"/>
        <c:crossBetween val="between"/>
        <c:dispUnits>
          <c:builtInUnit val="hundredThousands"/>
          <c:dispUnitsLbl>
            <c:layout>
              <c:manualLayout>
                <c:xMode val="edge"/>
                <c:yMode val="edge"/>
                <c:x val="1.6949152542372881E-2"/>
                <c:y val="0.32645590682196335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Revenue</a:t>
                  </a:r>
                  <a:r>
                    <a:rPr lang="en-GB" baseline="0"/>
                    <a:t> (in Lakh Rs.)</a:t>
                  </a:r>
                  <a:endParaRPr lang="en-GB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[BDM Assignment 3_21f1003694.xlsx]Chart!PivotTable3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Revenue (In Lakh Rs.)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Chart!$A$37:$A$49</c:f>
              <c:multiLvlStrCache>
                <c:ptCount val="1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Qtr2</c:v>
                  </c:pt>
                  <c:pt idx="9">
                    <c:v>Qtr3</c:v>
                  </c:pt>
                </c:lvl>
                <c:lvl>
                  <c:pt idx="0">
                    <c:v>2019-20</c:v>
                  </c:pt>
                  <c:pt idx="4">
                    <c:v>2020-21</c:v>
                  </c:pt>
                  <c:pt idx="8">
                    <c:v>2021-22</c:v>
                  </c:pt>
                </c:lvl>
              </c:multiLvlStrCache>
            </c:multiLvlStrRef>
          </c:cat>
          <c:val>
            <c:numRef>
              <c:f>Chart!$B$37:$B$49</c:f>
              <c:numCache>
                <c:formatCode>"₹"#,##0</c:formatCode>
                <c:ptCount val="10"/>
                <c:pt idx="0">
                  <c:v>36673350.300000004</c:v>
                </c:pt>
                <c:pt idx="1">
                  <c:v>49060334</c:v>
                </c:pt>
                <c:pt idx="2">
                  <c:v>46670236.500000007</c:v>
                </c:pt>
                <c:pt idx="3">
                  <c:v>58909827</c:v>
                </c:pt>
                <c:pt idx="4">
                  <c:v>55792813.890000001</c:v>
                </c:pt>
                <c:pt idx="5">
                  <c:v>40773367.79999999</c:v>
                </c:pt>
                <c:pt idx="6">
                  <c:v>67433888.940000013</c:v>
                </c:pt>
                <c:pt idx="7">
                  <c:v>58866315.090000004</c:v>
                </c:pt>
                <c:pt idx="8">
                  <c:v>56139890.839999996</c:v>
                </c:pt>
                <c:pt idx="9">
                  <c:v>40386454.350000009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0E-A440-881C-BB041877F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649647"/>
        <c:axId val="588151503"/>
      </c:barChart>
      <c:catAx>
        <c:axId val="31664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51503"/>
        <c:crosses val="autoZero"/>
        <c:auto val="1"/>
        <c:lblAlgn val="ctr"/>
        <c:lblOffset val="100"/>
        <c:noMultiLvlLbl val="0"/>
      </c:catAx>
      <c:valAx>
        <c:axId val="5881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49647"/>
        <c:crosses val="autoZero"/>
        <c:crossBetween val="between"/>
        <c:dispUnits>
          <c:builtInUnit val="hundredThousands"/>
          <c:dispUnitsLbl>
            <c:layout>
              <c:manualLayout>
                <c:xMode val="edge"/>
                <c:yMode val="edge"/>
                <c:x val="1.6949152542372881E-2"/>
                <c:y val="0.32645590682196335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Revenue</a:t>
                  </a:r>
                  <a:r>
                    <a:rPr lang="en-GB" baseline="0"/>
                    <a:t> (in Lakh Rs.)</a:t>
                  </a:r>
                  <a:endParaRPr lang="en-GB"/>
                </a:p>
              </c:rich>
            </c:tx>
            <c:spPr>
              <a:noFill/>
              <a:ln>
                <a:noFill/>
              </a:ln>
              <a:effectLst/>
            </c:spPr>
          </c:dispUnitsLbl>
        </c:dispUnits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[BDM Assignment 3_21f1003694.xlsx]Chart!PivotTable4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Chart!$D$64:$D$65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Chart!$A$66:$C$94</c:f>
              <c:multiLvlStrCache>
                <c:ptCount val="29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  <c:pt idx="18">
                    <c:v>Oct</c:v>
                  </c:pt>
                  <c:pt idx="19">
                    <c:v>Nov</c:v>
                  </c:pt>
                  <c:pt idx="20">
                    <c:v>Dec</c:v>
                  </c:pt>
                  <c:pt idx="21">
                    <c:v>Jan</c:v>
                  </c:pt>
                  <c:pt idx="22">
                    <c:v>Feb</c:v>
                  </c:pt>
                  <c:pt idx="23">
                    <c:v>Mar</c:v>
                  </c:pt>
                  <c:pt idx="24">
                    <c:v>Apr</c:v>
                  </c:pt>
                  <c:pt idx="25">
                    <c:v>May</c:v>
                  </c:pt>
                  <c:pt idx="26">
                    <c:v>Jun</c:v>
                  </c:pt>
                  <c:pt idx="27">
                    <c:v>Jul</c:v>
                  </c:pt>
                  <c:pt idx="28">
                    <c:v>Aug</c:v>
                  </c:pt>
                </c:lvl>
                <c:lvl>
                  <c:pt idx="0">
                    <c:v>Q1</c:v>
                  </c:pt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  <c:pt idx="12">
                    <c:v>Q1</c:v>
                  </c:pt>
                  <c:pt idx="15">
                    <c:v>Q2</c:v>
                  </c:pt>
                  <c:pt idx="18">
                    <c:v>Q3</c:v>
                  </c:pt>
                  <c:pt idx="21">
                    <c:v>Q4</c:v>
                  </c:pt>
                  <c:pt idx="24">
                    <c:v>Q1</c:v>
                  </c:pt>
                  <c:pt idx="27">
                    <c:v>Q2</c:v>
                  </c:pt>
                </c:lvl>
                <c:lvl>
                  <c:pt idx="0">
                    <c:v>2019-20</c:v>
                  </c:pt>
                  <c:pt idx="12">
                    <c:v>2020-21</c:v>
                  </c:pt>
                  <c:pt idx="24">
                    <c:v>2021-22</c:v>
                  </c:pt>
                </c:lvl>
              </c:multiLvlStrCache>
            </c:multiLvlStrRef>
          </c:cat>
          <c:val>
            <c:numRef>
              <c:f>Chart!$D$66:$D$94</c:f>
              <c:numCache>
                <c:formatCode>"₹"#,##0</c:formatCode>
                <c:ptCount val="29"/>
                <c:pt idx="0">
                  <c:v>17222691.5</c:v>
                </c:pt>
                <c:pt idx="1">
                  <c:v>10542108</c:v>
                </c:pt>
                <c:pt idx="2">
                  <c:v>21295534.5</c:v>
                </c:pt>
                <c:pt idx="3">
                  <c:v>15455604.899999999</c:v>
                </c:pt>
                <c:pt idx="4">
                  <c:v>14630211.300000001</c:v>
                </c:pt>
                <c:pt idx="5">
                  <c:v>16584420.300000001</c:v>
                </c:pt>
                <c:pt idx="6">
                  <c:v>14760876.299999999</c:v>
                </c:pt>
                <c:pt idx="7">
                  <c:v>24522602.699999999</c:v>
                </c:pt>
                <c:pt idx="8">
                  <c:v>19626348</c:v>
                </c:pt>
                <c:pt idx="9">
                  <c:v>19773353.099999998</c:v>
                </c:pt>
                <c:pt idx="10">
                  <c:v>16899997.199999999</c:v>
                </c:pt>
                <c:pt idx="11">
                  <c:v>0</c:v>
                </c:pt>
                <c:pt idx="12">
                  <c:v>0</c:v>
                </c:pt>
                <c:pt idx="13">
                  <c:v>21783975.949999999</c:v>
                </c:pt>
                <c:pt idx="14">
                  <c:v>18989391.850000001</c:v>
                </c:pt>
                <c:pt idx="15">
                  <c:v>23834989.530000001</c:v>
                </c:pt>
                <c:pt idx="16">
                  <c:v>20138102.82</c:v>
                </c:pt>
                <c:pt idx="17">
                  <c:v>23460796.590000004</c:v>
                </c:pt>
                <c:pt idx="18">
                  <c:v>22392109.410000004</c:v>
                </c:pt>
                <c:pt idx="19">
                  <c:v>17631323.160000004</c:v>
                </c:pt>
                <c:pt idx="20">
                  <c:v>18842882.520000003</c:v>
                </c:pt>
                <c:pt idx="21">
                  <c:v>16539403.65</c:v>
                </c:pt>
                <c:pt idx="22">
                  <c:v>16185926.460000003</c:v>
                </c:pt>
                <c:pt idx="23">
                  <c:v>23067483.780000001</c:v>
                </c:pt>
                <c:pt idx="24">
                  <c:v>17688790.954999998</c:v>
                </c:pt>
                <c:pt idx="25">
                  <c:v>18204552.850000001</c:v>
                </c:pt>
                <c:pt idx="26">
                  <c:v>20246547.035</c:v>
                </c:pt>
                <c:pt idx="27">
                  <c:v>20617645.322999999</c:v>
                </c:pt>
                <c:pt idx="28">
                  <c:v>19768809.026999999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D-7645-8F5F-8DA0A28DF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495423"/>
        <c:axId val="666972639"/>
      </c:lineChart>
      <c:catAx>
        <c:axId val="66749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72639"/>
        <c:crosses val="autoZero"/>
        <c:auto val="1"/>
        <c:lblAlgn val="ctr"/>
        <c:lblOffset val="100"/>
        <c:noMultiLvlLbl val="0"/>
      </c:catAx>
      <c:valAx>
        <c:axId val="66697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9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[BDM Assignment 3_21f1003694.xlsx]Chart!PivotTable4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</a:t>
            </a:r>
            <a:r>
              <a:rPr lang="en-US" baseline="0"/>
              <a:t> (INR)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Chart!$D$64:$D$65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Chart!$A$66:$C$94</c:f>
              <c:multiLvlStrCache>
                <c:ptCount val="29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  <c:pt idx="18">
                    <c:v>Oct</c:v>
                  </c:pt>
                  <c:pt idx="19">
                    <c:v>Nov</c:v>
                  </c:pt>
                  <c:pt idx="20">
                    <c:v>Dec</c:v>
                  </c:pt>
                  <c:pt idx="21">
                    <c:v>Jan</c:v>
                  </c:pt>
                  <c:pt idx="22">
                    <c:v>Feb</c:v>
                  </c:pt>
                  <c:pt idx="23">
                    <c:v>Mar</c:v>
                  </c:pt>
                  <c:pt idx="24">
                    <c:v>Apr</c:v>
                  </c:pt>
                  <c:pt idx="25">
                    <c:v>May</c:v>
                  </c:pt>
                  <c:pt idx="26">
                    <c:v>Jun</c:v>
                  </c:pt>
                  <c:pt idx="27">
                    <c:v>Jul</c:v>
                  </c:pt>
                  <c:pt idx="28">
                    <c:v>Aug</c:v>
                  </c:pt>
                </c:lvl>
                <c:lvl>
                  <c:pt idx="0">
                    <c:v>Q1</c:v>
                  </c:pt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  <c:pt idx="12">
                    <c:v>Q1</c:v>
                  </c:pt>
                  <c:pt idx="15">
                    <c:v>Q2</c:v>
                  </c:pt>
                  <c:pt idx="18">
                    <c:v>Q3</c:v>
                  </c:pt>
                  <c:pt idx="21">
                    <c:v>Q4</c:v>
                  </c:pt>
                  <c:pt idx="24">
                    <c:v>Q1</c:v>
                  </c:pt>
                  <c:pt idx="27">
                    <c:v>Q2</c:v>
                  </c:pt>
                </c:lvl>
                <c:lvl>
                  <c:pt idx="0">
                    <c:v>2019-20</c:v>
                  </c:pt>
                  <c:pt idx="12">
                    <c:v>2020-21</c:v>
                  </c:pt>
                  <c:pt idx="24">
                    <c:v>2021-22</c:v>
                  </c:pt>
                </c:lvl>
              </c:multiLvlStrCache>
            </c:multiLvlStrRef>
          </c:cat>
          <c:val>
            <c:numRef>
              <c:f>Chart!$D$66:$D$94</c:f>
              <c:numCache>
                <c:formatCode>"₹"#,##0</c:formatCode>
                <c:ptCount val="29"/>
                <c:pt idx="0">
                  <c:v>17222691.5</c:v>
                </c:pt>
                <c:pt idx="1">
                  <c:v>10542108</c:v>
                </c:pt>
                <c:pt idx="2">
                  <c:v>21295534.5</c:v>
                </c:pt>
                <c:pt idx="3">
                  <c:v>15455604.899999999</c:v>
                </c:pt>
                <c:pt idx="4">
                  <c:v>14630211.300000001</c:v>
                </c:pt>
                <c:pt idx="5">
                  <c:v>16584420.300000001</c:v>
                </c:pt>
                <c:pt idx="6">
                  <c:v>14760876.299999999</c:v>
                </c:pt>
                <c:pt idx="7">
                  <c:v>24522602.699999999</c:v>
                </c:pt>
                <c:pt idx="8">
                  <c:v>19626348</c:v>
                </c:pt>
                <c:pt idx="9">
                  <c:v>19773353.099999998</c:v>
                </c:pt>
                <c:pt idx="10">
                  <c:v>16899997.199999999</c:v>
                </c:pt>
                <c:pt idx="11">
                  <c:v>0</c:v>
                </c:pt>
                <c:pt idx="12">
                  <c:v>0</c:v>
                </c:pt>
                <c:pt idx="13">
                  <c:v>21783975.949999999</c:v>
                </c:pt>
                <c:pt idx="14">
                  <c:v>18989391.850000001</c:v>
                </c:pt>
                <c:pt idx="15">
                  <c:v>23834989.530000001</c:v>
                </c:pt>
                <c:pt idx="16">
                  <c:v>20138102.82</c:v>
                </c:pt>
                <c:pt idx="17">
                  <c:v>23460796.590000004</c:v>
                </c:pt>
                <c:pt idx="18">
                  <c:v>22392109.410000004</c:v>
                </c:pt>
                <c:pt idx="19">
                  <c:v>17631323.160000004</c:v>
                </c:pt>
                <c:pt idx="20">
                  <c:v>18842882.520000003</c:v>
                </c:pt>
                <c:pt idx="21">
                  <c:v>16539403.65</c:v>
                </c:pt>
                <c:pt idx="22">
                  <c:v>16185926.460000003</c:v>
                </c:pt>
                <c:pt idx="23">
                  <c:v>23067483.780000001</c:v>
                </c:pt>
                <c:pt idx="24">
                  <c:v>17688790.954999998</c:v>
                </c:pt>
                <c:pt idx="25">
                  <c:v>18204552.850000001</c:v>
                </c:pt>
                <c:pt idx="26">
                  <c:v>20246547.035</c:v>
                </c:pt>
                <c:pt idx="27">
                  <c:v>20617645.322999999</c:v>
                </c:pt>
                <c:pt idx="28">
                  <c:v>19768809.026999999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F-8547-B710-1E2F9D245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288063"/>
        <c:axId val="376074799"/>
      </c:barChart>
      <c:catAx>
        <c:axId val="66728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74799"/>
        <c:crosses val="autoZero"/>
        <c:auto val="1"/>
        <c:lblAlgn val="ctr"/>
        <c:lblOffset val="100"/>
        <c:noMultiLvlLbl val="0"/>
      </c:catAx>
      <c:valAx>
        <c:axId val="3760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8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[BDM Assignment 3_21f1003694.xlsx]Chart!PivotTable5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Inventory Available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Chart!$A$110:$A$112</c:f>
              <c:strCache>
                <c:ptCount val="3"/>
                <c:pt idx="0">
                  <c:v>2019-20</c:v>
                </c:pt>
                <c:pt idx="1">
                  <c:v>2020-21</c:v>
                </c:pt>
                <c:pt idx="2">
                  <c:v>2021-22</c:v>
                </c:pt>
              </c:strCache>
            </c:strRef>
          </c:cat>
          <c:val>
            <c:numRef>
              <c:f>Chart!$B$110:$B$112</c:f>
              <c:numCache>
                <c:formatCode>0</c:formatCode>
                <c:ptCount val="3"/>
                <c:pt idx="0">
                  <c:v>46849.599999999984</c:v>
                </c:pt>
                <c:pt idx="1">
                  <c:v>45444.199999999968</c:v>
                </c:pt>
                <c:pt idx="2">
                  <c:v>25307.799999999988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A-AF41-AC46-D64F36FD3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919183"/>
        <c:axId val="667480863"/>
      </c:barChart>
      <c:catAx>
        <c:axId val="5889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80863"/>
        <c:crosses val="autoZero"/>
        <c:auto val="1"/>
        <c:lblAlgn val="ctr"/>
        <c:lblOffset val="100"/>
        <c:noMultiLvlLbl val="0"/>
      </c:catAx>
      <c:valAx>
        <c:axId val="6674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1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[BDM Assignment 3_21f1003694.xlsx]Chart!PivotTable6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Inventory Available at the beginning of Qrtr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Chart!$A$135:$A$147</c:f>
              <c:multiLvlStrCache>
                <c:ptCount val="1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Qtr2</c:v>
                  </c:pt>
                  <c:pt idx="9">
                    <c:v>Qtr3</c:v>
                  </c:pt>
                </c:lvl>
                <c:lvl>
                  <c:pt idx="0">
                    <c:v>2019-20</c:v>
                  </c:pt>
                  <c:pt idx="4">
                    <c:v>2020-21</c:v>
                  </c:pt>
                  <c:pt idx="8">
                    <c:v>2021-22</c:v>
                  </c:pt>
                </c:lvl>
              </c:multiLvlStrCache>
            </c:multiLvlStrRef>
          </c:cat>
          <c:val>
            <c:numRef>
              <c:f>Chart!$B$135:$B$147</c:f>
              <c:numCache>
                <c:formatCode>0</c:formatCode>
                <c:ptCount val="10"/>
                <c:pt idx="0">
                  <c:v>6754.9999999999964</c:v>
                </c:pt>
                <c:pt idx="1">
                  <c:v>8169</c:v>
                </c:pt>
                <c:pt idx="2">
                  <c:v>10801.8</c:v>
                </c:pt>
                <c:pt idx="3">
                  <c:v>5904.4999999999973</c:v>
                </c:pt>
                <c:pt idx="4">
                  <c:v>6007.3999999999951</c:v>
                </c:pt>
                <c:pt idx="5">
                  <c:v>0</c:v>
                </c:pt>
                <c:pt idx="6">
                  <c:v>11151.899999999998</c:v>
                </c:pt>
                <c:pt idx="7">
                  <c:v>7510.9999999999964</c:v>
                </c:pt>
                <c:pt idx="8">
                  <c:v>9739.8999999999978</c:v>
                </c:pt>
                <c:pt idx="9">
                  <c:v>9965.2999999999993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2-1943-B397-A1DFC9CCD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939615"/>
        <c:axId val="461941615"/>
      </c:barChart>
      <c:catAx>
        <c:axId val="46193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41615"/>
        <c:crosses val="autoZero"/>
        <c:auto val="1"/>
        <c:lblAlgn val="ctr"/>
        <c:lblOffset val="100"/>
        <c:noMultiLvlLbl val="0"/>
      </c:catAx>
      <c:valAx>
        <c:axId val="4619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3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Regionwise Revenue</a:t>
            </a:r>
            <a:r>
              <a:rPr lang="en-GB" baseline="0"/>
              <a:t> and Sales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Chart!$B$181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Chart!$A$182:$A$185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Chart!$B$182:$B$185</c:f>
              <c:numCache>
                <c:formatCode>0</c:formatCode>
                <c:ptCount val="4"/>
                <c:pt idx="0">
                  <c:v>23077.520000000004</c:v>
                </c:pt>
                <c:pt idx="1">
                  <c:v>335180.36600000004</c:v>
                </c:pt>
                <c:pt idx="2">
                  <c:v>454647.73800000001</c:v>
                </c:pt>
                <c:pt idx="3">
                  <c:v>132860.576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1-8748-8471-454F6CDB4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6336432"/>
        <c:axId val="596444944"/>
      </c:barChart>
      <c:lineChart>
        <c:grouping val="standard"/>
        <c:varyColors val="0"/>
        <c:ser>
          <c:idx val="1"/>
          <c:order val="1"/>
          <c:tx>
            <c:strRef>
              <c:f>Chart!$C$181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Chart!$A$182:$A$185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Chart!$C$182:$C$185</c:f>
              <c:numCache>
                <c:formatCode>0</c:formatCode>
                <c:ptCount val="4"/>
                <c:pt idx="0">
                  <c:v>9565687.3899999969</c:v>
                </c:pt>
                <c:pt idx="1">
                  <c:v>146245131.45159996</c:v>
                </c:pt>
                <c:pt idx="2">
                  <c:v>199753043.22719997</c:v>
                </c:pt>
                <c:pt idx="3">
                  <c:v>58616271.451199993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1-8748-8471-454F6CDB4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576"/>
        <c:axId val="216265184"/>
      </c:lineChart>
      <c:catAx>
        <c:axId val="59633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4944"/>
        <c:crosses val="autoZero"/>
        <c:auto val="1"/>
        <c:lblAlgn val="ctr"/>
        <c:lblOffset val="100"/>
        <c:noMultiLvlLbl val="0"/>
      </c:catAx>
      <c:valAx>
        <c:axId val="5964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36432"/>
        <c:crosses val="autoZero"/>
        <c:crossBetween val="between"/>
        <c:dispUnits>
          <c:builtInUnit val="ten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Sales</a:t>
                  </a:r>
                  <a:r>
                    <a:rPr lang="en-GB" baseline="0"/>
                    <a:t> (10 thousand units)</a:t>
                  </a:r>
                  <a:endParaRPr lang="en-GB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1626518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576"/>
        <c:crosses val="max"/>
        <c:crossBetween val="between"/>
        <c:dispUnits>
          <c:builtInUnit val="hundredThousands"/>
          <c:dispUnitsLbl>
            <c:layout>
              <c:manualLayout>
                <c:xMode val="edge"/>
                <c:yMode val="edge"/>
                <c:x val="0.95138009049773742"/>
                <c:y val="0.2809218436873747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Revenue in Lakh INR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75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2651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&amp; Revenue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Chart!$B$181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06-5F4A-A6FF-1CF628EA2EA0}"/>
              </c:ext>
            </c:extLst>
          </c:dPt>
          <c:dLbls>
            <c:dLbl>
              <c:idx val="3"/>
              <c:layout>
                <c:manualLayout>
                  <c:x val="5.287541057367829E-2"/>
                  <c:y val="0.1207839556160512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06-5F4A-A6FF-1CF628EA2E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Chart!$A$182:$A$185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Chart!$B$182:$B$185</c:f>
              <c:numCache>
                <c:formatCode>0</c:formatCode>
                <c:ptCount val="4"/>
                <c:pt idx="0">
                  <c:v>23077.520000000004</c:v>
                </c:pt>
                <c:pt idx="1">
                  <c:v>335180.36600000004</c:v>
                </c:pt>
                <c:pt idx="2">
                  <c:v>454647.73800000001</c:v>
                </c:pt>
                <c:pt idx="3">
                  <c:v>132860.576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6-5F4A-A6FF-1CF628EA2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146050</xdr:rowOff>
    </xdr:from>
    <xdr:to>
      <xdr:col>14</xdr:col>
      <xdr:colOff>88900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2B80AD-6961-184B-A24B-47989B560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203200</xdr:colOff>
      <xdr:row>32</xdr:row>
      <xdr:rowOff>12700</xdr:rowOff>
    </xdr:from>
    <xdr:to>
      <xdr:col>14</xdr:col>
      <xdr:colOff>88900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EF8AF4-9D06-BD41-8096-0D18CFF07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685800</xdr:colOff>
      <xdr:row>355</xdr:row>
      <xdr:rowOff>0</xdr:rowOff>
    </xdr:from>
    <xdr:to>
      <xdr:col>19</xdr:col>
      <xdr:colOff>647700</xdr:colOff>
      <xdr:row>388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7532C1-2655-0A49-8AD4-BF26A108D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64</xdr:row>
      <xdr:rowOff>63500</xdr:rowOff>
    </xdr:from>
    <xdr:to>
      <xdr:col>17</xdr:col>
      <xdr:colOff>673100</xdr:colOff>
      <xdr:row>87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A7EA2D-187B-2043-973A-48AC9F516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685800</xdr:colOff>
      <xdr:row>104</xdr:row>
      <xdr:rowOff>107950</xdr:rowOff>
    </xdr:from>
    <xdr:to>
      <xdr:col>10</xdr:col>
      <xdr:colOff>304800</xdr:colOff>
      <xdr:row>121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3ED7D-D2A1-7749-9727-58EE276D5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165100</xdr:colOff>
      <xdr:row>130</xdr:row>
      <xdr:rowOff>146050</xdr:rowOff>
    </xdr:from>
    <xdr:to>
      <xdr:col>11</xdr:col>
      <xdr:colOff>38100</xdr:colOff>
      <xdr:row>150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53118C-D08F-7240-AE57-010367BEC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1066800</xdr:colOff>
      <xdr:row>172</xdr:row>
      <xdr:rowOff>82550</xdr:rowOff>
    </xdr:from>
    <xdr:to>
      <xdr:col>8</xdr:col>
      <xdr:colOff>1219200</xdr:colOff>
      <xdr:row>191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A39C4BB-4475-2A48-9982-CA7BAF5AF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1098550</xdr:colOff>
      <xdr:row>192</xdr:row>
      <xdr:rowOff>69850</xdr:rowOff>
    </xdr:from>
    <xdr:to>
      <xdr:col>8</xdr:col>
      <xdr:colOff>1193800</xdr:colOff>
      <xdr:row>210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62E2814-15FE-9448-A5FB-4F844ECF6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 Saurav" refreshedDate="44507.867724074073" createdVersion="7" refreshedVersion="7" minRefreshableVersion="3" recordCount="290" xr:uid="{151272CE-A0CC-7B41-96D0-BF278BF24FC1}">
  <cacheSource type="worksheet">
    <worksheetSource ref="A1:L291" sheet="Q1 working Data"/>
  </cacheSource>
  <cacheFields count="14">
    <cacheField name="Gear Assembly (ShortName)" numFmtId="0">
      <sharedItems count="11">
        <s v="GA 1 (BS4)"/>
        <s v="GA 2 (BS4)"/>
        <s v="GA 3 (BS4/6)"/>
        <s v="GA 4 (BS4/6)"/>
        <s v="GA 5 (BS4/6)"/>
        <s v="GA 6 (BS4/6)"/>
        <s v="GA 7 (BS4/6)"/>
        <s v="GA 8 (BS4/6)"/>
        <s v="GA 9 (BS6)"/>
        <s v="GA 10 (BS6)"/>
        <s v="Gear Assmbly 10 (BS6)" u="1"/>
      </sharedItems>
    </cacheField>
    <cacheField name="Gear Assembly" numFmtId="0">
      <sharedItems/>
    </cacheField>
    <cacheField name="GA Category" numFmtId="0">
      <sharedItems/>
    </cacheField>
    <cacheField name="Month" numFmtId="17">
      <sharedItems containsSemiMixedTypes="0" containsNonDate="0" containsDate="1" containsString="0" minDate="2019-04-01T00:00:00" maxDate="2021-08-02T00:00:00" count="29"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</sharedItems>
      <fieldGroup par="13" base="3">
        <rangePr groupBy="months" startDate="2019-04-01T00:00:00" endDate="2021-08-02T00:00:00"/>
        <groupItems count="14">
          <s v="&lt;01/04/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8/21"/>
        </groupItems>
      </fieldGroup>
    </cacheField>
    <cacheField name="Quarter" numFmtId="17">
      <sharedItems count="4">
        <s v="Q1"/>
        <s v="Q2"/>
        <s v="Q3"/>
        <s v="Q4"/>
      </sharedItems>
    </cacheField>
    <cacheField name="Fiscal Year" numFmtId="17">
      <sharedItems count="3">
        <s v="2019-20"/>
        <s v="2020-21"/>
        <s v="2021-22"/>
      </sharedItems>
    </cacheField>
    <cacheField name="Quantity Produced (Nos)" numFmtId="0">
      <sharedItems containsSemiMixedTypes="0" containsString="0" containsNumber="1" containsInteger="1" minValue="0" maxValue="9980"/>
    </cacheField>
    <cacheField name="Sales" numFmtId="1">
      <sharedItems containsSemiMixedTypes="0" containsString="0" containsNumber="1" minValue="0" maxValue="9197.7000000000007" count="253">
        <n v="4547.5"/>
        <n v="161.5"/>
        <n v="7106"/>
        <n v="2213.4"/>
        <n v="3524.7000000000003"/>
        <n v="7533"/>
        <n v="3124.8"/>
        <n v="9197.7000000000007"/>
        <n v="8556"/>
        <n v="1515.9"/>
        <n v="6314.7000000000007"/>
        <n v="0"/>
        <n v="5831"/>
        <n v="2847.5"/>
        <n v="8658.3000000000011"/>
        <n v="585.9"/>
        <n v="6565.8"/>
        <n v="4705.8"/>
        <n v="260.40000000000003"/>
        <n v="3627"/>
        <n v="697.5"/>
        <n v="8918.7000000000007"/>
        <n v="841.5"/>
        <n v="3204.5"/>
        <n v="7318.5"/>
        <n v="1209"/>
        <n v="5356.8"/>
        <n v="6927.5"/>
        <n v="3485"/>
        <n v="994.5"/>
        <n v="1971.6000000000001"/>
        <n v="3106.2000000000003"/>
        <n v="465"/>
        <n v="1236.9000000000001"/>
        <n v="7105.2000000000007"/>
        <n v="1097.4000000000001"/>
        <n v="3729.3"/>
        <n v="1283.4000000000001"/>
        <n v="8483"/>
        <n v="7913.5"/>
        <n v="3794.4"/>
        <n v="4770.9000000000005"/>
        <n v="1339.2"/>
        <n v="223.20000000000002"/>
        <n v="3403.8"/>
        <n v="8286.3000000000011"/>
        <n v="1088.1000000000001"/>
        <n v="6454.2000000000007"/>
        <n v="3608.4"/>
        <n v="3391.5"/>
        <n v="2193"/>
        <n v="5890.5"/>
        <n v="6147.3"/>
        <n v="3338.7000000000003"/>
        <n v="4828"/>
        <n v="4981"/>
        <n v="5601.5"/>
        <n v="2166.9"/>
        <n v="511.5"/>
        <n v="7114.5"/>
        <n v="1246.2"/>
        <n v="9002.4"/>
        <n v="939.30000000000007"/>
        <n v="6072.9000000000005"/>
        <n v="2594.7000000000003"/>
        <n v="7004"/>
        <n v="2694.5"/>
        <n v="2864.4"/>
        <n v="3943.2000000000003"/>
        <n v="4575.6000000000004"/>
        <n v="2343.6"/>
        <n v="4082.7000000000003"/>
        <n v="4417.5"/>
        <n v="4464"/>
        <n v="6240.3"/>
        <n v="7681.8"/>
        <n v="6502.5"/>
        <n v="1929.5"/>
        <n v="6477"/>
        <n v="7412.1"/>
        <n v="2157.6"/>
        <n v="4411.5"/>
        <n v="680"/>
        <n v="5176.5"/>
        <n v="5747.4000000000005"/>
        <n v="1525.2"/>
        <n v="3859.5"/>
        <n v="6705.3"/>
        <n v="2473.8000000000002"/>
        <n v="8304.9"/>
        <n v="3217.8"/>
        <n v="850"/>
        <n v="5321"/>
        <n v="5170.8"/>
        <n v="7272.6"/>
        <n v="4073.4"/>
        <n v="8370"/>
        <n v="1906.5"/>
        <n v="6026.4000000000005"/>
        <n v="6361.2000000000007"/>
        <n v="4659.3"/>
        <n v="7157"/>
        <n v="3434"/>
        <n v="604.5"/>
        <n v="2101.8000000000002"/>
        <n v="2737"/>
        <n v="867"/>
        <n v="6604.5"/>
        <n v="1608.9"/>
        <n v="3264.3"/>
        <n v="3041.1000000000004"/>
        <n v="2269.2000000000003"/>
        <n v="4147.8"/>
        <n v="3933.9"/>
        <n v="864.90000000000009"/>
        <n v="3245.7000000000003"/>
        <n v="2754"/>
        <n v="4496.5"/>
        <n v="4584.9000000000005"/>
        <n v="2222.7000000000003"/>
        <n v="5849.7000000000007"/>
        <n v="9151.2000000000007"/>
        <n v="8704.8000000000011"/>
        <n v="2455.2000000000003"/>
        <n v="195.3"/>
        <n v="272"/>
        <n v="3468"/>
        <n v="5822.5"/>
        <n v="5598.6"/>
        <n v="9132.6"/>
        <n v="7352.5"/>
        <n v="7174"/>
        <n v="1164.5"/>
        <n v="5989.2000000000007"/>
        <n v="1460.1000000000001"/>
        <n v="9114"/>
        <n v="5756.7000000000007"/>
        <n v="7774.8"/>
        <n v="2650.5"/>
        <n v="3534"/>
        <n v="6528"/>
        <n v="901"/>
        <n v="8202.6"/>
        <n v="5105.7"/>
        <n v="8788.5"/>
        <n v="1013.7"/>
        <n v="2287.8000000000002"/>
        <n v="4333.8"/>
        <n v="93"/>
        <n v="1664.7"/>
        <n v="1071"/>
        <n v="3349"/>
        <n v="484.5"/>
        <n v="6417"/>
        <n v="2018.1000000000001"/>
        <n v="977.5"/>
        <n v="1657.5"/>
        <n v="5856.5"/>
        <n v="2008.8000000000002"/>
        <n v="2120.4"/>
        <n v="1143.9000000000001"/>
        <n v="483.6"/>
        <n v="3803.7000000000003"/>
        <n v="7542.3"/>
        <n v="8044.5"/>
        <n v="1850.7"/>
        <n v="3102.5"/>
        <n v="6579"/>
        <n v="1655.4"/>
        <n v="7142.4000000000005"/>
        <n v="7188.9000000000005"/>
        <n v="7300.5"/>
        <n v="2659.8"/>
        <n v="3162"/>
        <n v="83.7"/>
        <n v="1320.6000000000001"/>
        <n v="1215.5"/>
        <n v="5100"/>
        <n v="1139"/>
        <n v="3813"/>
        <n v="4836"/>
        <n v="2507.5"/>
        <n v="2397"/>
        <n v="7548"/>
        <n v="6844.8"/>
        <n v="7235.4000000000005"/>
        <n v="3450.3"/>
        <n v="4408.2"/>
        <n v="576.6"/>
        <n v="855.6"/>
        <n v="4445.4000000000005"/>
        <n v="8100.3"/>
        <n v="3136.5"/>
        <n v="739.5"/>
        <n v="7691.1"/>
        <n v="5552.1"/>
        <n v="1794.9"/>
        <n v="4677.9000000000005"/>
        <n v="4631.4000000000005"/>
        <n v="7635.3"/>
        <n v="6491.4000000000005"/>
        <n v="2541.5"/>
        <n v="952"/>
        <n v="5821.8"/>
        <n v="1841.4"/>
        <n v="7828.5"/>
        <n v="2924"/>
        <n v="1181.5"/>
        <n v="6193.8"/>
        <n v="3599.1000000000004"/>
        <n v="4436.1000000000004"/>
        <n v="3208.5"/>
        <n v="6519.3"/>
        <n v="6444.9000000000005"/>
        <n v="902.1"/>
        <n v="7002.9000000000005"/>
        <n v="2915.5"/>
        <n v="4326.5"/>
        <n v="4305.9000000000005"/>
        <n v="437.1"/>
        <n v="8676.9"/>
        <n v="186"/>
        <n v="6231"/>
        <n v="3515.4"/>
        <n v="4538.4000000000005"/>
        <n v="6203.1"/>
        <n v="5916"/>
        <n v="4428.5"/>
        <n v="2125"/>
        <n v="5040.6000000000004"/>
        <n v="4173.5"/>
        <n v="3213"/>
        <n v="4590"/>
        <n v="4724.4000000000005"/>
        <n v="5514.9000000000005"/>
        <n v="6305.4000000000005"/>
        <n v="8397.9"/>
        <n v="8063.1"/>
        <n v="8965.2000000000007"/>
        <n v="4003.5"/>
        <n v="7867.8"/>
        <n v="5198.7000000000007"/>
        <n v="5952"/>
        <n v="3785.1000000000004"/>
        <n v="6993.6"/>
        <n v="567.30000000000007"/>
        <n v="5291.7000000000007"/>
        <n v="8016.6"/>
        <n v="5134"/>
        <n v="8389.5"/>
        <n v="518.5"/>
        <n v="1934.4"/>
        <n v="4119.9000000000005"/>
      </sharedItems>
    </cacheField>
    <cacheField name="Price" numFmtId="0">
      <sharedItems containsString="0" containsBlank="1" containsNumber="1" minValue="180" maxValue="847"/>
    </cacheField>
    <cacheField name="Revenue" numFmtId="167">
      <sharedItems containsSemiMixedTypes="0" containsString="0" containsNumber="1" minValue="0" maxValue="5631150" count="269">
        <n v="1819000"/>
        <n v="64600"/>
        <n v="2842400"/>
        <n v="885360"/>
        <n v="1409880"/>
        <n v="3013200"/>
        <n v="1249920"/>
        <n v="3679080.0000000005"/>
        <n v="3422400"/>
        <n v="606360"/>
        <n v="2525880.0000000005"/>
        <n v="0"/>
        <n v="2565640"/>
        <n v="1252900"/>
        <n v="3809652.0000000005"/>
        <n v="257796"/>
        <n v="2888952"/>
        <n v="2070552"/>
        <n v="114576.00000000001"/>
        <n v="1595880"/>
        <n v="306900"/>
        <n v="3924228.0000000005"/>
        <n v="407286"/>
        <n v="1550978"/>
        <n v="3542154"/>
        <n v="585156"/>
        <n v="2592691.2000000002"/>
        <n v="2424625"/>
        <n v="1219750"/>
        <n v="348075"/>
        <n v="690060"/>
        <n v="1087170"/>
        <n v="162750"/>
        <n v="432915.00000000006"/>
        <n v="2486820.0000000005"/>
        <n v="384090.00000000006"/>
        <n v="1305255"/>
        <n v="449190.00000000006"/>
        <n v="3265955"/>
        <n v="3046697.5"/>
        <n v="1460844"/>
        <n v="1836796.5000000002"/>
        <n v="515592"/>
        <n v="85932"/>
        <n v="1310463"/>
        <n v="3190225.5000000005"/>
        <n v="418918.50000000006"/>
        <n v="2484867.0000000005"/>
        <n v="1389234"/>
        <n v="1436300.25"/>
        <n v="928735.5"/>
        <n v="2494626.75"/>
        <n v="2603381.5500000003"/>
        <n v="1413939.4500000002"/>
        <n v="2486420"/>
        <n v="2565215"/>
        <n v="2884772.5"/>
        <n v="1115953.5"/>
        <n v="263422.5"/>
        <n v="3663967.5"/>
        <n v="641793"/>
        <n v="4636236"/>
        <n v="483739.50000000006"/>
        <n v="3127543.5000000005"/>
        <n v="1336270.5000000002"/>
        <n v="3967766"/>
        <n v="1526434.25"/>
        <n v="1622682.6"/>
        <n v="2233822.8000000003"/>
        <n v="2592077.4000000004"/>
        <n v="1327649.3999999999"/>
        <n v="2312849.5500000003"/>
        <n v="2502513.75"/>
        <n v="2528856"/>
        <n v="3535129.95"/>
        <n v="4351739.7"/>
        <n v="4052032.875"/>
        <n v="1202367.925"/>
        <n v="4036142.55"/>
        <n v="4618850.1150000002"/>
        <n v="1344508.44"/>
        <n v="1892533.5"/>
        <n v="291720"/>
        <n v="2220718.5"/>
        <n v="2465634.6"/>
        <n v="654310.80000000005"/>
        <n v="1655725.5"/>
        <n v="2637191.7000000002"/>
        <n v="2876573.7"/>
        <n v="1061260.2000000002"/>
        <n v="3562802.0999999996"/>
        <n v="1380436.2000000002"/>
        <n v="401115"/>
        <n v="2510979.9"/>
        <n v="2440100.52"/>
        <n v="3431939.94"/>
        <n v="1922237.46"/>
        <n v="3949803"/>
        <n v="899677.35"/>
        <n v="2843858.16"/>
        <n v="3001850.2800000003"/>
        <n v="3164231.07"/>
        <n v="2198723.67"/>
        <n v="3715127.1299999994"/>
        <n v="1478108.7749999997"/>
        <n v="1782555.0599999998"/>
        <n v="313789.90499999997"/>
        <n v="1091023.362"/>
        <n v="848470"/>
        <n v="268770"/>
        <n v="2047395"/>
        <n v="498759"/>
        <n v="1011933"/>
        <n v="942741.00000000012"/>
        <n v="703452.00000000012"/>
        <n v="1285818"/>
        <n v="1219509"/>
        <n v="268119"/>
        <n v="1006167.0000000001"/>
        <n v="939114"/>
        <n v="1533306.5"/>
        <n v="1563450.9000000001"/>
        <n v="757940.70000000007"/>
        <n v="1994747.7000000002"/>
        <n v="2825628.3000000003"/>
        <n v="3120559.2"/>
        <n v="2968336.8000000003"/>
        <n v="837223.20000000007"/>
        <n v="66597.3"/>
        <n v="2153312.7000000002"/>
        <n v="102027.20000000001"/>
        <n v="1300846.8"/>
        <n v="2184019.75"/>
        <n v="2100034.8600000003"/>
        <n v="3425638.2600000002"/>
        <n v="1323450"/>
        <n v="1291320"/>
        <n v="209610"/>
        <n v="467046.00000000006"/>
        <n v="1078056.0000000002"/>
        <n v="262818"/>
        <n v="1640520"/>
        <n v="1036206.0000000001"/>
        <n v="1399464"/>
        <n v="477090"/>
        <n v="636120"/>
        <n v="1292544"/>
        <n v="178398"/>
        <n v="1624114.8"/>
        <n v="51559.200000000004"/>
        <n v="1010928.6"/>
        <n v="1740123"/>
        <n v="200712.6"/>
        <n v="452984.4"/>
        <n v="858092.4"/>
        <n v="18414"/>
        <n v="329610.60000000003"/>
        <n v="233263.80000000002"/>
        <n v="729412.20000000007"/>
        <n v="105524.1"/>
        <n v="1397622.6"/>
        <n v="439542.18000000005"/>
        <n v="684250"/>
        <n v="1160250"/>
        <n v="4099550"/>
        <n v="1406160.0000000002"/>
        <n v="1484280"/>
        <n v="800730.00000000012"/>
        <n v="338520"/>
        <n v="2662590"/>
        <n v="5279610"/>
        <n v="5631150"/>
        <n v="1295490"/>
        <n v="2388925"/>
        <n v="5065830"/>
        <n v="1274658"/>
        <n v="5499648"/>
        <n v="5535453"/>
        <n v="5621385"/>
        <n v="2048046.0000000002"/>
        <n v="2434740"/>
        <n v="64449"/>
        <n v="150381"/>
        <n v="1016862.0000000001"/>
        <n v="1029528.5"/>
        <n v="4319700"/>
        <n v="964733"/>
        <n v="3229611"/>
        <n v="4096092"/>
        <n v="1434290"/>
        <n v="1371084"/>
        <n v="4317456"/>
        <n v="3915225.6"/>
        <n v="4138648.8000000003"/>
        <n v="1973571.6"/>
        <n v="2521490.4"/>
        <n v="329815.2"/>
        <n v="489403.2"/>
        <n v="2542768.8000000003"/>
        <n v="4633371.6000000006"/>
        <n v="1973485.8"/>
        <n v="465293.4"/>
        <n v="4839240.120000001"/>
        <n v="3493381.3200000003"/>
        <n v="1129351.08"/>
        <n v="2943334.6800000006"/>
        <n v="2914076.8800000004"/>
        <n v="362796.72000000003"/>
        <n v="4804130.7600000007"/>
        <n v="4084388.8800000008"/>
        <n v="1759022.98"/>
        <n v="658898.24"/>
        <n v="4035751.72"/>
        <n v="4029384.216"/>
        <n v="1274469.7680000002"/>
        <n v="2544262.5"/>
        <n v="950300"/>
        <n v="383987.5"/>
        <n v="2012985"/>
        <n v="1169707.5000000002"/>
        <n v="1441732.5000000002"/>
        <n v="1042762.5"/>
        <n v="2118772.5"/>
        <n v="2094592.5000000002"/>
        <n v="293182.5"/>
        <n v="2275942.5"/>
        <n v="1042291.25"/>
        <n v="1546723.75"/>
        <n v="1539359.2500000002"/>
        <n v="156263.25"/>
        <n v="3101991.75"/>
        <n v="66495"/>
        <n v="1456240.5"/>
        <n v="2227582.5"/>
        <n v="1256755.5"/>
        <n v="1622478.0000000002"/>
        <n v="2217608.25"/>
        <n v="2326467"/>
        <n v="1741507.625"/>
        <n v="835656.25"/>
        <n v="749731.125"/>
        <n v="1982215.9500000002"/>
        <n v="1765390.5"/>
        <n v="1359099"/>
        <n v="1941570"/>
        <n v="1998421.2000000002"/>
        <n v="2332802.7000000002"/>
        <n v="2667184.2000000002"/>
        <n v="3552311.6999999997"/>
        <n v="3410691.3000000003"/>
        <n v="3792279.6"/>
        <n v="1959082.2000000002"/>
        <n v="1361129.4000000001"/>
        <n v="3947139.9"/>
        <n v="1862828.55"/>
        <n v="3660887.3400000003"/>
        <n v="2418955.1100000003"/>
        <n v="2769465.6"/>
        <n v="1761207.0300000003"/>
        <n v="3254122.08"/>
        <n v="263964.69000000006"/>
        <n v="2462228.0100000002"/>
        <n v="856803.42"/>
        <n v="3730123.9800000004"/>
        <n v="2627735.2200000002"/>
        <n v="4293997.7850000001"/>
        <n v="265383.85500000004"/>
        <n v="990083.95200000016"/>
        <n v="2108688.4170000004"/>
      </sharedItems>
    </cacheField>
    <cacheField name="Balance Inventory" numFmtId="1">
      <sharedItems containsSemiMixedTypes="0" containsString="0" containsNumber="1" minValue="0" maxValue="1497" count="251">
        <n v="802.5"/>
        <n v="28.5"/>
        <n v="1254"/>
        <n v="166.59999999999991"/>
        <n v="265.29999999999973"/>
        <n v="567"/>
        <n v="235.19999999999982"/>
        <n v="692.29999999999927"/>
        <n v="644"/>
        <n v="114.09999999999991"/>
        <n v="475.29999999999927"/>
        <n v="0"/>
        <n v="1029"/>
        <n v="502.5"/>
        <n v="651.69999999999891"/>
        <n v="44.100000000000023"/>
        <n v="494.19999999999982"/>
        <n v="354.19999999999982"/>
        <n v="19.599999999999966"/>
        <n v="273"/>
        <n v="52.5"/>
        <n v="671.29999999999927"/>
        <n v="148.5"/>
        <n v="565.5"/>
        <n v="1291.5"/>
        <n v="91"/>
        <n v="403.19999999999982"/>
        <n v="1222.5"/>
        <n v="615"/>
        <n v="175.5"/>
        <n v="148.39999999999986"/>
        <n v="233.79999999999973"/>
        <n v="35"/>
        <n v="93.099999999999909"/>
        <n v="534.79999999999927"/>
        <n v="82.599999999999909"/>
        <n v="280.69999999999982"/>
        <n v="96.599999999999909"/>
        <n v="1497"/>
        <n v="1396.5"/>
        <n v="285.59999999999991"/>
        <n v="359.09999999999945"/>
        <n v="100.79999999999995"/>
        <n v="16.799999999999983"/>
        <n v="256.19999999999982"/>
        <n v="623.69999999999891"/>
        <n v="81.899999999999864"/>
        <n v="485.79999999999927"/>
        <n v="271.59999999999991"/>
        <n v="598.5"/>
        <n v="387"/>
        <n v="1039.5"/>
        <n v="462.69999999999982"/>
        <n v="251.29999999999973"/>
        <n v="852"/>
        <n v="879"/>
        <n v="988.5"/>
        <n v="163.09999999999991"/>
        <n v="38.5"/>
        <n v="535.5"/>
        <n v="93.799999999999955"/>
        <n v="677.60000000000036"/>
        <n v="70.699999999999932"/>
        <n v="457.09999999999945"/>
        <n v="195.29999999999973"/>
        <n v="1236"/>
        <n v="475.5"/>
        <n v="215.59999999999991"/>
        <n v="296.79999999999973"/>
        <n v="344.39999999999964"/>
        <n v="176.40000000000009"/>
        <n v="307.29999999999973"/>
        <n v="332.5"/>
        <n v="336"/>
        <n v="469.69999999999982"/>
        <n v="578.19999999999982"/>
        <n v="1147.5"/>
        <n v="340.5"/>
        <n v="1143"/>
        <n v="557.89999999999964"/>
        <n v="162.40000000000009"/>
        <n v="778.5"/>
        <n v="120"/>
        <n v="913.5"/>
        <n v="432.59999999999945"/>
        <n v="114.79999999999995"/>
        <n v="290.5"/>
        <n v="504.69999999999982"/>
        <n v="186.19999999999982"/>
        <n v="625.10000000000036"/>
        <n v="242.19999999999982"/>
        <n v="150"/>
        <n v="939"/>
        <n v="389.19999999999982"/>
        <n v="547.39999999999964"/>
        <n v="306.59999999999991"/>
        <n v="630"/>
        <n v="143.5"/>
        <n v="453.59999999999945"/>
        <n v="478.79999999999927"/>
        <n v="350.69999999999982"/>
        <n v="1263"/>
        <n v="606"/>
        <n v="45.5"/>
        <n v="158.19999999999982"/>
        <n v="483"/>
        <n v="153"/>
        <n v="1165.5"/>
        <n v="121.09999999999991"/>
        <n v="245.69999999999982"/>
        <n v="228.89999999999964"/>
        <n v="170.79999999999973"/>
        <n v="312.19999999999982"/>
        <n v="296.09999999999991"/>
        <n v="65.099999999999909"/>
        <n v="244.29999999999973"/>
        <n v="486"/>
        <n v="793.5"/>
        <n v="345.09999999999945"/>
        <n v="167.29999999999973"/>
        <n v="440.29999999999927"/>
        <n v="688.79999999999927"/>
        <n v="655.19999999999891"/>
        <n v="184.79999999999973"/>
        <n v="14.699999999999989"/>
        <n v="48"/>
        <n v="612"/>
        <n v="1027.5"/>
        <n v="421.39999999999964"/>
        <n v="687.39999999999964"/>
        <n v="1297.5"/>
        <n v="1266"/>
        <n v="205.5"/>
        <n v="450.79999999999927"/>
        <n v="109.89999999999986"/>
        <n v="686"/>
        <n v="433.29999999999927"/>
        <n v="585.19999999999982"/>
        <n v="199.5"/>
        <n v="266"/>
        <n v="1152"/>
        <n v="159"/>
        <n v="617.39999999999964"/>
        <n v="384.30000000000018"/>
        <n v="661.5"/>
        <n v="76.299999999999955"/>
        <n v="172.19999999999982"/>
        <n v="326.19999999999982"/>
        <n v="7"/>
        <n v="125.29999999999995"/>
        <n v="189"/>
        <n v="591"/>
        <n v="85.5"/>
        <n v="151.89999999999986"/>
        <n v="172.5"/>
        <n v="292.5"/>
        <n v="1033.5"/>
        <n v="151.19999999999982"/>
        <n v="159.59999999999991"/>
        <n v="86.099999999999909"/>
        <n v="36.399999999999977"/>
        <n v="286.29999999999973"/>
        <n v="567.69999999999982"/>
        <n v="605.5"/>
        <n v="139.29999999999995"/>
        <n v="547.5"/>
        <n v="1161"/>
        <n v="124.59999999999991"/>
        <n v="537.59999999999945"/>
        <n v="541.09999999999945"/>
        <n v="549.5"/>
        <n v="200.19999999999982"/>
        <n v="238"/>
        <n v="6.2999999999999972"/>
        <n v="99.399999999999864"/>
        <n v="214.5"/>
        <n v="900"/>
        <n v="201"/>
        <n v="287"/>
        <n v="364"/>
        <n v="442.5"/>
        <n v="423"/>
        <n v="1332"/>
        <n v="515.19999999999982"/>
        <n v="544.59999999999945"/>
        <n v="259.69999999999982"/>
        <n v="331.80000000000018"/>
        <n v="43.399999999999977"/>
        <n v="64.399999999999977"/>
        <n v="334.59999999999945"/>
        <n v="609.69999999999982"/>
        <n v="553.5"/>
        <n v="130.5"/>
        <n v="578.89999999999964"/>
        <n v="417.89999999999964"/>
        <n v="135.09999999999991"/>
        <n v="352.09999999999945"/>
        <n v="348.59999999999945"/>
        <n v="574.69999999999982"/>
        <n v="488.59999999999945"/>
        <n v="448.5"/>
        <n v="168"/>
        <n v="438.19999999999982"/>
        <n v="138.59999999999991"/>
        <n v="1381.5"/>
        <n v="516"/>
        <n v="208.5"/>
        <n v="466.19999999999982"/>
        <n v="270.89999999999964"/>
        <n v="333.89999999999964"/>
        <n v="241.5"/>
        <n v="490.69999999999982"/>
        <n v="485.09999999999945"/>
        <n v="67.899999999999977"/>
        <n v="527.09999999999945"/>
        <n v="514.5"/>
        <n v="763.5"/>
        <n v="324.09999999999945"/>
        <n v="32.899999999999977"/>
        <n v="653.10000000000036"/>
        <n v="14"/>
        <n v="469"/>
        <n v="264.59999999999991"/>
        <n v="341.59999999999945"/>
        <n v="466.89999999999964"/>
        <n v="1044"/>
        <n v="781.5"/>
        <n v="375"/>
        <n v="379.39999999999964"/>
        <n v="736.5"/>
        <n v="810"/>
        <n v="355.59999999999945"/>
        <n v="415.09999999999945"/>
        <n v="474.59999999999945"/>
        <n v="632.10000000000036"/>
        <n v="606.89999999999964"/>
        <n v="674.79999999999927"/>
        <n v="706.5"/>
        <n v="592.19999999999982"/>
        <n v="391.29999999999927"/>
        <n v="448"/>
        <n v="284.89999999999964"/>
        <n v="526.39999999999964"/>
        <n v="42.699999999999932"/>
        <n v="398.29999999999927"/>
        <n v="603.39999999999964"/>
        <n v="906"/>
        <n v="1480.5"/>
        <n v="91.5"/>
        <n v="145.59999999999991"/>
        <n v="310.09999999999945"/>
      </sharedItems>
    </cacheField>
    <cacheField name="Total Quantity Available " numFmtId="1">
      <sharedItems containsSemiMixedTypes="0" containsString="0" containsNumber="1" minValue="0" maxValue="2893.5" count="275">
        <n v="802.5"/>
        <n v="831"/>
        <n v="1282.5"/>
        <n v="1420.6"/>
        <n v="431.89999999999964"/>
        <n v="832.29999999999973"/>
        <n v="802.19999999999982"/>
        <n v="927.49999999999909"/>
        <n v="1336.2999999999993"/>
        <n v="758.09999999999991"/>
        <n v="589.39999999999918"/>
        <n v="475.29999999999927"/>
        <n v="0"/>
        <n v="1029"/>
        <n v="1531.5"/>
        <n v="1154.1999999999989"/>
        <n v="695.79999999999893"/>
        <n v="538.29999999999984"/>
        <n v="848.39999999999964"/>
        <n v="373.79999999999978"/>
        <n v="292.59999999999997"/>
        <n v="325.5"/>
        <n v="723.79999999999927"/>
        <n v="944.29999999999927"/>
        <n v="421.5"/>
        <n v="714"/>
        <n v="1857"/>
        <n v="1382.5"/>
        <n v="494.19999999999982"/>
        <n v="1222.5"/>
        <n v="1837.5"/>
        <n v="790.5"/>
        <n v="323.89999999999986"/>
        <n v="382.19999999999959"/>
        <n v="268.79999999999973"/>
        <n v="128.09999999999991"/>
        <n v="627.89999999999918"/>
        <n v="617.39999999999918"/>
        <n v="363.29999999999973"/>
        <n v="377.29999999999973"/>
        <n v="96.599999999999909"/>
        <n v="1497"/>
        <n v="2893.5"/>
        <n v="1682.1"/>
        <n v="644.69999999999936"/>
        <n v="459.89999999999941"/>
        <n v="117.59999999999994"/>
        <n v="272.99999999999977"/>
        <n v="879.89999999999873"/>
        <n v="705.59999999999877"/>
        <n v="567.69999999999914"/>
        <n v="757.39999999999918"/>
        <n v="870.09999999999991"/>
        <n v="985.5"/>
        <n v="1426.5"/>
        <n v="1502.1999999999998"/>
        <n v="713.99999999999955"/>
        <n v="852"/>
        <n v="1731"/>
        <n v="1867.5"/>
        <n v="1151.5999999999999"/>
        <n v="201.59999999999991"/>
        <n v="574"/>
        <n v="629.29999999999995"/>
        <n v="771.40000000000032"/>
        <n v="748.3000000000003"/>
        <n v="527.79999999999939"/>
        <n v="652.39999999999918"/>
        <n v="195.29999999999973"/>
        <n v="1236"/>
        <n v="1711.5"/>
        <n v="691.09999999999991"/>
        <n v="512.39999999999964"/>
        <n v="641.19999999999936"/>
        <n v="520.79999999999973"/>
        <n v="483.69999999999982"/>
        <n v="639.79999999999973"/>
        <n v="668.5"/>
        <n v="805.69999999999982"/>
        <n v="1047.8999999999996"/>
        <n v="1725.6999999999998"/>
        <n v="1488"/>
        <n v="1483.5"/>
        <n v="1700.8999999999996"/>
        <n v="720.29999999999973"/>
        <n v="778.5"/>
        <n v="898.5"/>
        <n v="1033.5"/>
        <n v="1346.0999999999995"/>
        <n v="547.39999999999941"/>
        <n v="405.29999999999995"/>
        <n v="753.19999999999982"/>
        <n v="967.39999999999964"/>
        <n v="690.89999999999964"/>
        <n v="811.30000000000018"/>
        <n v="867.30000000000018"/>
        <n v="242.19999999999982"/>
        <n v="150"/>
        <n v="1089"/>
        <n v="1328.1999999999998"/>
        <n v="936.59999999999945"/>
        <n v="853.99999999999955"/>
        <n v="936.59999999999991"/>
        <n v="773.5"/>
        <n v="597.09999999999945"/>
        <n v="932.39999999999873"/>
        <n v="983.49999999999909"/>
        <n v="855.39999999999964"/>
        <n v="1613.6999999999998"/>
        <n v="1765.5"/>
        <n v="1108.5"/>
        <n v="651.5"/>
        <n v="203.69999999999982"/>
        <n v="483"/>
        <n v="636"/>
        <n v="1318.5"/>
        <n v="1286.5999999999999"/>
        <n v="366.79999999999973"/>
        <n v="474.59999999999945"/>
        <n v="399.69999999999936"/>
        <n v="482.99999999999955"/>
        <n v="608.29999999999973"/>
        <n v="361.19999999999982"/>
        <n v="309.39999999999964"/>
        <n v="244.29999999999973"/>
        <n v="486"/>
        <n v="1279.5"/>
        <n v="1138.5999999999995"/>
        <n v="512.39999999999918"/>
        <n v="607.599999999999"/>
        <n v="1063.9999999999982"/>
        <n v="1312.4999999999982"/>
        <n v="1343.9999999999982"/>
        <n v="839.99999999999864"/>
        <n v="199.49999999999972"/>
        <n v="489.99999999999926"/>
        <n v="523.29999999999927"/>
        <n v="660"/>
        <n v="1639.5"/>
        <n v="1448.8999999999996"/>
        <n v="1108.7999999999993"/>
        <n v="1297.5"/>
        <n v="2563.5"/>
        <n v="1471.5"/>
        <n v="400.79999999999973"/>
        <n v="646.099999999999"/>
        <n v="560.69999999999914"/>
        <n v="795.89999999999986"/>
        <n v="1119.2999999999993"/>
        <n v="1018.4999999999991"/>
        <n v="784.69999999999982"/>
        <n v="465.5"/>
        <n v="266"/>
        <n v="1152"/>
        <n v="1311"/>
        <n v="776.39999999999964"/>
        <n v="636.99999999999955"/>
        <n v="403.90000000000015"/>
        <n v="1045.8000000000002"/>
        <n v="737.8"/>
        <n v="248.49999999999977"/>
        <n v="498.39999999999964"/>
        <n v="333.19999999999982"/>
        <n v="132.29999999999995"/>
        <n v="314.29999999999995"/>
        <n v="780"/>
        <n v="676.5"/>
        <n v="568.5"/>
        <n v="634.89999999999986"/>
        <n v="172.5"/>
        <n v="465"/>
        <n v="1326"/>
        <n v="1184.6999999999998"/>
        <n v="310.79999999999973"/>
        <n v="245.69999999999982"/>
        <n v="122.49999999999989"/>
        <n v="322.6999999999997"/>
        <n v="1173.1999999999998"/>
        <n v="744.8"/>
        <n v="139.29999999999995"/>
        <n v="547.5"/>
        <n v="1708.5"/>
        <n v="1285.5999999999999"/>
        <n v="662.19999999999936"/>
        <n v="1078.6999999999989"/>
        <n v="1090.5999999999995"/>
        <n v="749.69999999999982"/>
        <n v="438.19999999999982"/>
        <n v="244.3"/>
        <n v="20.999999999999986"/>
        <n v="114.09999999999985"/>
        <n v="313.89999999999986"/>
        <n v="1114.5"/>
        <n v="1101"/>
        <n v="488"/>
        <n v="651"/>
        <n v="442.5"/>
        <n v="865.5"/>
        <n v="1755"/>
        <n v="1847.1999999999998"/>
        <n v="1059.7999999999993"/>
        <n v="804.29999999999927"/>
        <n v="591.5"/>
        <n v="375.20000000000016"/>
        <n v="107.79999999999995"/>
        <n v="398.99999999999943"/>
        <n v="609.69999999999982"/>
        <n v="553.5"/>
        <n v="684"/>
        <n v="709.39999999999964"/>
        <n v="996.79999999999927"/>
        <n v="552.99999999999955"/>
        <n v="487.19999999999936"/>
        <n v="700.69999999999891"/>
        <n v="391.99999999999943"/>
        <n v="618.0999999999998"/>
        <n v="531.99999999999943"/>
        <n v="937.09999999999945"/>
        <n v="616.5"/>
        <n v="1197"/>
        <n v="1467.1999999999998"/>
        <n v="576.79999999999973"/>
        <n v="1381.5"/>
        <n v="1897.5"/>
        <n v="724.5"/>
        <n v="674.69999999999982"/>
        <n v="737.09999999999945"/>
        <n v="604.79999999999927"/>
        <n v="575.39999999999964"/>
        <n v="732.19999999999982"/>
        <n v="975.79999999999927"/>
        <n v="552.99999999999943"/>
        <n v="594.99999999999943"/>
        <n v="527.09999999999945"/>
        <n v="514.5"/>
        <n v="1278"/>
        <n v="1087.5999999999995"/>
        <n v="356.99999999999943"/>
        <n v="686.00000000000034"/>
        <n v="667.10000000000036"/>
        <n v="320.59999999999991"/>
        <n v="775.59999999999991"/>
        <n v="733.59999999999991"/>
        <n v="606.19999999999936"/>
        <n v="808.49999999999909"/>
        <n v="1510.8999999999996"/>
        <n v="1825.5"/>
        <n v="1156.5"/>
        <n v="518.5"/>
        <n v="522.89999999999964"/>
        <n v="736.5"/>
        <n v="1303.5"/>
        <n v="1377"/>
        <n v="1165.5999999999995"/>
        <n v="770.69999999999891"/>
        <n v="889.69999999999891"/>
        <n v="1106.6999999999998"/>
        <n v="1239"/>
        <n v="1281.6999999999989"/>
        <n v="1023.3999999999987"/>
        <n v="590.79999999999927"/>
        <n v="2203.5"/>
        <n v="1298.6999999999998"/>
        <n v="839.29999999999927"/>
        <n v="732.89999999999964"/>
        <n v="811.29999999999927"/>
        <n v="569.09999999999957"/>
        <n v="440.9999999999992"/>
        <n v="536.89999999999918"/>
        <n v="741.99999999999955"/>
        <n v="1509.3999999999996"/>
        <n v="2386.5"/>
        <n v="1572"/>
        <n v="237.09999999999991"/>
        <n v="455.69999999999936"/>
      </sharedItems>
    </cacheField>
    <cacheField name="Quarters" numFmtId="0" databaseField="0">
      <fieldGroup base="3">
        <rangePr groupBy="quarters" startDate="2019-04-01T00:00:00" endDate="2021-08-02T00:00:00"/>
        <groupItems count="6">
          <s v="&lt;01/04/19"/>
          <s v="Qtr1"/>
          <s v="Qtr2"/>
          <s v="Qtr3"/>
          <s v="Qtr4"/>
          <s v="&gt;02/08/21"/>
        </groupItems>
      </fieldGroup>
    </cacheField>
    <cacheField name="Years" numFmtId="0" databaseField="0">
      <fieldGroup base="3">
        <rangePr groupBy="years" startDate="2019-04-01T00:00:00" endDate="2021-08-02T00:00:00"/>
        <groupItems count="5">
          <s v="&lt;01/04/19"/>
          <s v="2019"/>
          <s v="2020"/>
          <s v="2021"/>
          <s v="&gt;02/08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 Saurav" refreshedDate="44507.908043518517" createdVersion="7" refreshedVersion="7" minRefreshableVersion="3" recordCount="8" xr:uid="{0D3C07C9-CC77-DE46-B614-43C30D3FB350}">
  <cacheSource type="worksheet">
    <worksheetSource name="Table2"/>
  </cacheSource>
  <cacheFields count="5">
    <cacheField name="Fiscal year" numFmtId="1">
      <sharedItems/>
    </cacheField>
    <cacheField name="Region" numFmtId="0">
      <sharedItems count="4">
        <s v="North"/>
        <s v="West"/>
        <s v="East"/>
        <s v="South"/>
      </sharedItems>
    </cacheField>
    <cacheField name="Sales %" numFmtId="9">
      <sharedItems containsSemiMixedTypes="0" containsString="0" containsNumber="1" minValue="0" maxValue="0.51"/>
    </cacheField>
    <cacheField name="Sales (Qty)" numFmtId="1">
      <sharedItems containsSemiMixedTypes="0" containsString="0" containsNumber="1" minValue="0" maxValue="246950.05799999999" count="8">
        <n v="175389.152"/>
        <n v="55386.048000000003"/>
        <n v="23077.520000000004"/>
        <n v="207697.68000000002"/>
        <n v="159791.21400000001"/>
        <n v="77474.528000000006"/>
        <n v="0"/>
        <n v="246950.05799999999"/>
      </sharedItems>
    </cacheField>
    <cacheField name="Revenue" numFmtId="167">
      <sharedItems containsSemiMixedTypes="0" containsString="0" containsNumber="1" minValue="0" maxValue="113661856.7172" count="8">
        <n v="72699224.163999975"/>
        <n v="22957649.73599999"/>
        <n v="9565687.3899999969"/>
        <n v="86091186.509999961"/>
        <n v="73545907.287599996"/>
        <n v="35658621.7152"/>
        <n v="0"/>
        <n v="113661856.71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x v="0"/>
    <s v="Gear Assembly 1 (BS4)"/>
    <s v="BS4"/>
    <x v="0"/>
    <x v="0"/>
    <x v="0"/>
    <n v="5350"/>
    <x v="0"/>
    <n v="400"/>
    <x v="0"/>
    <x v="0"/>
    <x v="0"/>
  </r>
  <r>
    <x v="0"/>
    <s v="Gear Assembly 1 (BS4)"/>
    <s v="BS4"/>
    <x v="1"/>
    <x v="0"/>
    <x v="0"/>
    <n v="190"/>
    <x v="1"/>
    <n v="400"/>
    <x v="1"/>
    <x v="1"/>
    <x v="1"/>
  </r>
  <r>
    <x v="0"/>
    <s v="Gear Assembly 1 (BS4)"/>
    <s v="BS4"/>
    <x v="2"/>
    <x v="0"/>
    <x v="0"/>
    <n v="8360"/>
    <x v="2"/>
    <n v="400"/>
    <x v="2"/>
    <x v="2"/>
    <x v="2"/>
  </r>
  <r>
    <x v="0"/>
    <s v="Gear Assembly 1 (BS4)"/>
    <s v="BS4"/>
    <x v="3"/>
    <x v="1"/>
    <x v="0"/>
    <n v="2380"/>
    <x v="3"/>
    <n v="400"/>
    <x v="3"/>
    <x v="3"/>
    <x v="3"/>
  </r>
  <r>
    <x v="0"/>
    <s v="Gear Assembly 1 (BS4)"/>
    <s v="BS4"/>
    <x v="4"/>
    <x v="1"/>
    <x v="0"/>
    <n v="3790"/>
    <x v="4"/>
    <n v="400"/>
    <x v="4"/>
    <x v="4"/>
    <x v="4"/>
  </r>
  <r>
    <x v="0"/>
    <s v="Gear Assembly 1 (BS4)"/>
    <s v="BS4"/>
    <x v="5"/>
    <x v="1"/>
    <x v="0"/>
    <n v="8100"/>
    <x v="5"/>
    <n v="400"/>
    <x v="5"/>
    <x v="5"/>
    <x v="5"/>
  </r>
  <r>
    <x v="0"/>
    <s v="Gear Assembly 1 (BS4)"/>
    <s v="BS4"/>
    <x v="6"/>
    <x v="2"/>
    <x v="0"/>
    <n v="3360"/>
    <x v="6"/>
    <n v="400"/>
    <x v="6"/>
    <x v="6"/>
    <x v="6"/>
  </r>
  <r>
    <x v="0"/>
    <s v="Gear Assembly 1 (BS4)"/>
    <s v="BS4"/>
    <x v="7"/>
    <x v="2"/>
    <x v="0"/>
    <n v="9890"/>
    <x v="7"/>
    <n v="400"/>
    <x v="7"/>
    <x v="7"/>
    <x v="7"/>
  </r>
  <r>
    <x v="0"/>
    <s v="Gear Assembly 1 (BS4)"/>
    <s v="BS4"/>
    <x v="8"/>
    <x v="2"/>
    <x v="0"/>
    <n v="9200"/>
    <x v="8"/>
    <n v="400"/>
    <x v="8"/>
    <x v="8"/>
    <x v="8"/>
  </r>
  <r>
    <x v="0"/>
    <s v="Gear Assembly 1 (BS4)"/>
    <s v="BS4"/>
    <x v="9"/>
    <x v="3"/>
    <x v="0"/>
    <n v="1630"/>
    <x v="9"/>
    <n v="400"/>
    <x v="9"/>
    <x v="9"/>
    <x v="9"/>
  </r>
  <r>
    <x v="0"/>
    <s v="Gear Assembly 1 (BS4)"/>
    <s v="BS4"/>
    <x v="10"/>
    <x v="3"/>
    <x v="0"/>
    <n v="6790"/>
    <x v="10"/>
    <n v="400"/>
    <x v="10"/>
    <x v="10"/>
    <x v="10"/>
  </r>
  <r>
    <x v="0"/>
    <s v="Gear Assembly 1 (BS4)"/>
    <s v="BS4"/>
    <x v="11"/>
    <x v="3"/>
    <x v="0"/>
    <n v="0"/>
    <x v="11"/>
    <m/>
    <x v="11"/>
    <x v="11"/>
    <x v="11"/>
  </r>
  <r>
    <x v="0"/>
    <s v="Gear Assembly 1 (BS4)"/>
    <s v="BS4"/>
    <x v="12"/>
    <x v="0"/>
    <x v="1"/>
    <n v="0"/>
    <x v="11"/>
    <m/>
    <x v="11"/>
    <x v="11"/>
    <x v="12"/>
  </r>
  <r>
    <x v="0"/>
    <s v="Gear Assembly 1 (BS4)"/>
    <s v="BS4"/>
    <x v="13"/>
    <x v="0"/>
    <x v="1"/>
    <n v="6860"/>
    <x v="12"/>
    <n v="440"/>
    <x v="12"/>
    <x v="12"/>
    <x v="13"/>
  </r>
  <r>
    <x v="0"/>
    <s v="Gear Assembly 1 (BS4)"/>
    <s v="BS4"/>
    <x v="14"/>
    <x v="0"/>
    <x v="1"/>
    <n v="3350"/>
    <x v="13"/>
    <n v="440"/>
    <x v="13"/>
    <x v="13"/>
    <x v="14"/>
  </r>
  <r>
    <x v="0"/>
    <s v="Gear Assembly 1 (BS4)"/>
    <s v="BS4"/>
    <x v="15"/>
    <x v="1"/>
    <x v="1"/>
    <n v="9310"/>
    <x v="14"/>
    <n v="440"/>
    <x v="14"/>
    <x v="14"/>
    <x v="15"/>
  </r>
  <r>
    <x v="0"/>
    <s v="Gear Assembly 1 (BS4)"/>
    <s v="BS4"/>
    <x v="16"/>
    <x v="1"/>
    <x v="1"/>
    <n v="630"/>
    <x v="15"/>
    <n v="440"/>
    <x v="15"/>
    <x v="15"/>
    <x v="16"/>
  </r>
  <r>
    <x v="0"/>
    <s v="Gear Assembly 1 (BS4)"/>
    <s v="BS4"/>
    <x v="17"/>
    <x v="1"/>
    <x v="1"/>
    <n v="7060"/>
    <x v="16"/>
    <n v="440"/>
    <x v="16"/>
    <x v="16"/>
    <x v="17"/>
  </r>
  <r>
    <x v="0"/>
    <s v="Gear Assembly 1 (BS4)"/>
    <s v="BS4"/>
    <x v="18"/>
    <x v="2"/>
    <x v="1"/>
    <n v="5060"/>
    <x v="17"/>
    <n v="440"/>
    <x v="17"/>
    <x v="17"/>
    <x v="18"/>
  </r>
  <r>
    <x v="0"/>
    <s v="Gear Assembly 1 (BS4)"/>
    <s v="BS4"/>
    <x v="19"/>
    <x v="2"/>
    <x v="1"/>
    <n v="280"/>
    <x v="18"/>
    <n v="440"/>
    <x v="18"/>
    <x v="18"/>
    <x v="19"/>
  </r>
  <r>
    <x v="0"/>
    <s v="Gear Assembly 1 (BS4)"/>
    <s v="BS4"/>
    <x v="20"/>
    <x v="2"/>
    <x v="1"/>
    <n v="3900"/>
    <x v="19"/>
    <n v="440"/>
    <x v="19"/>
    <x v="19"/>
    <x v="20"/>
  </r>
  <r>
    <x v="0"/>
    <s v="Gear Assembly 1 (BS4)"/>
    <s v="BS4"/>
    <x v="21"/>
    <x v="3"/>
    <x v="1"/>
    <n v="750"/>
    <x v="20"/>
    <n v="440"/>
    <x v="20"/>
    <x v="20"/>
    <x v="21"/>
  </r>
  <r>
    <x v="0"/>
    <s v="Gear Assembly 1 (BS4)"/>
    <s v="BS4"/>
    <x v="22"/>
    <x v="3"/>
    <x v="1"/>
    <n v="9590"/>
    <x v="21"/>
    <n v="440"/>
    <x v="21"/>
    <x v="21"/>
    <x v="22"/>
  </r>
  <r>
    <x v="0"/>
    <s v="Gear Assembly 1 (BS4)"/>
    <s v="BS4"/>
    <x v="23"/>
    <x v="3"/>
    <x v="1"/>
    <n v="3900"/>
    <x v="19"/>
    <n v="440"/>
    <x v="19"/>
    <x v="19"/>
    <x v="23"/>
  </r>
  <r>
    <x v="0"/>
    <s v="Gear Assembly 1 (BS4)"/>
    <s v="BS4"/>
    <x v="24"/>
    <x v="0"/>
    <x v="2"/>
    <n v="990"/>
    <x v="22"/>
    <n v="484"/>
    <x v="22"/>
    <x v="22"/>
    <x v="24"/>
  </r>
  <r>
    <x v="0"/>
    <s v="Gear Assembly 1 (BS4)"/>
    <s v="BS4"/>
    <x v="25"/>
    <x v="0"/>
    <x v="2"/>
    <n v="3770"/>
    <x v="23"/>
    <n v="484"/>
    <x v="23"/>
    <x v="23"/>
    <x v="25"/>
  </r>
  <r>
    <x v="0"/>
    <s v="Gear Assembly 1 (BS4)"/>
    <s v="BS4"/>
    <x v="26"/>
    <x v="0"/>
    <x v="2"/>
    <n v="8610"/>
    <x v="24"/>
    <n v="484"/>
    <x v="24"/>
    <x v="24"/>
    <x v="26"/>
  </r>
  <r>
    <x v="0"/>
    <s v="Gear Assembly 1 (BS4)"/>
    <s v="BS4"/>
    <x v="27"/>
    <x v="1"/>
    <x v="2"/>
    <n v="1300"/>
    <x v="25"/>
    <n v="484"/>
    <x v="25"/>
    <x v="25"/>
    <x v="27"/>
  </r>
  <r>
    <x v="0"/>
    <s v="Gear Assembly 1 (BS4)"/>
    <s v="BS4"/>
    <x v="28"/>
    <x v="1"/>
    <x v="2"/>
    <n v="5760"/>
    <x v="26"/>
    <n v="484"/>
    <x v="26"/>
    <x v="26"/>
    <x v="28"/>
  </r>
  <r>
    <x v="1"/>
    <s v="Gear Assembly 2 (BS4)"/>
    <s v="BS4"/>
    <x v="0"/>
    <x v="0"/>
    <x v="0"/>
    <n v="8150"/>
    <x v="27"/>
    <n v="350"/>
    <x v="27"/>
    <x v="27"/>
    <x v="29"/>
  </r>
  <r>
    <x v="1"/>
    <s v="Gear Assembly 2 (BS4)"/>
    <s v="BS4"/>
    <x v="1"/>
    <x v="0"/>
    <x v="0"/>
    <n v="4100"/>
    <x v="28"/>
    <n v="350"/>
    <x v="28"/>
    <x v="28"/>
    <x v="30"/>
  </r>
  <r>
    <x v="1"/>
    <s v="Gear Assembly 2 (BS4)"/>
    <s v="BS4"/>
    <x v="2"/>
    <x v="0"/>
    <x v="0"/>
    <n v="1170"/>
    <x v="29"/>
    <n v="350"/>
    <x v="29"/>
    <x v="29"/>
    <x v="31"/>
  </r>
  <r>
    <x v="1"/>
    <s v="Gear Assembly 2 (BS4)"/>
    <s v="BS4"/>
    <x v="3"/>
    <x v="1"/>
    <x v="0"/>
    <n v="2120"/>
    <x v="30"/>
    <n v="350"/>
    <x v="30"/>
    <x v="30"/>
    <x v="32"/>
  </r>
  <r>
    <x v="1"/>
    <s v="Gear Assembly 2 (BS4)"/>
    <s v="BS4"/>
    <x v="4"/>
    <x v="1"/>
    <x v="0"/>
    <n v="3340"/>
    <x v="31"/>
    <n v="350"/>
    <x v="31"/>
    <x v="31"/>
    <x v="33"/>
  </r>
  <r>
    <x v="1"/>
    <s v="Gear Assembly 2 (BS4)"/>
    <s v="BS4"/>
    <x v="5"/>
    <x v="1"/>
    <x v="0"/>
    <n v="500"/>
    <x v="32"/>
    <n v="350"/>
    <x v="32"/>
    <x v="32"/>
    <x v="34"/>
  </r>
  <r>
    <x v="1"/>
    <s v="Gear Assembly 2 (BS4)"/>
    <s v="BS4"/>
    <x v="6"/>
    <x v="2"/>
    <x v="0"/>
    <n v="1330"/>
    <x v="33"/>
    <n v="350"/>
    <x v="33"/>
    <x v="33"/>
    <x v="35"/>
  </r>
  <r>
    <x v="1"/>
    <s v="Gear Assembly 2 (BS4)"/>
    <s v="BS4"/>
    <x v="7"/>
    <x v="2"/>
    <x v="0"/>
    <n v="7640"/>
    <x v="34"/>
    <n v="350"/>
    <x v="34"/>
    <x v="34"/>
    <x v="36"/>
  </r>
  <r>
    <x v="1"/>
    <s v="Gear Assembly 2 (BS4)"/>
    <s v="BS4"/>
    <x v="8"/>
    <x v="2"/>
    <x v="0"/>
    <n v="1180"/>
    <x v="35"/>
    <n v="350"/>
    <x v="35"/>
    <x v="35"/>
    <x v="37"/>
  </r>
  <r>
    <x v="1"/>
    <s v="Gear Assembly 2 (BS4)"/>
    <s v="BS4"/>
    <x v="9"/>
    <x v="3"/>
    <x v="0"/>
    <n v="4010"/>
    <x v="36"/>
    <n v="350"/>
    <x v="36"/>
    <x v="36"/>
    <x v="38"/>
  </r>
  <r>
    <x v="1"/>
    <s v="Gear Assembly 2 (BS4)"/>
    <s v="BS4"/>
    <x v="10"/>
    <x v="3"/>
    <x v="0"/>
    <n v="1380"/>
    <x v="37"/>
    <n v="350"/>
    <x v="37"/>
    <x v="37"/>
    <x v="39"/>
  </r>
  <r>
    <x v="1"/>
    <s v="Gear Assembly 2 (BS4)"/>
    <s v="BS4"/>
    <x v="11"/>
    <x v="3"/>
    <x v="0"/>
    <n v="0"/>
    <x v="11"/>
    <m/>
    <x v="11"/>
    <x v="11"/>
    <x v="40"/>
  </r>
  <r>
    <x v="1"/>
    <s v="Gear Assembly 2 (BS4)"/>
    <s v="BS4"/>
    <x v="12"/>
    <x v="0"/>
    <x v="1"/>
    <n v="0"/>
    <x v="11"/>
    <m/>
    <x v="11"/>
    <x v="11"/>
    <x v="12"/>
  </r>
  <r>
    <x v="1"/>
    <s v="Gear Assembly 2 (BS4)"/>
    <s v="BS4"/>
    <x v="13"/>
    <x v="0"/>
    <x v="1"/>
    <n v="9980"/>
    <x v="38"/>
    <n v="385"/>
    <x v="38"/>
    <x v="38"/>
    <x v="41"/>
  </r>
  <r>
    <x v="1"/>
    <s v="Gear Assembly 2 (BS4)"/>
    <s v="BS4"/>
    <x v="14"/>
    <x v="0"/>
    <x v="1"/>
    <n v="9310"/>
    <x v="39"/>
    <n v="385"/>
    <x v="39"/>
    <x v="39"/>
    <x v="42"/>
  </r>
  <r>
    <x v="1"/>
    <s v="Gear Assembly 2 (BS4)"/>
    <s v="BS4"/>
    <x v="15"/>
    <x v="1"/>
    <x v="1"/>
    <n v="4080"/>
    <x v="40"/>
    <n v="385"/>
    <x v="40"/>
    <x v="40"/>
    <x v="43"/>
  </r>
  <r>
    <x v="1"/>
    <s v="Gear Assembly 2 (BS4)"/>
    <s v="BS4"/>
    <x v="16"/>
    <x v="1"/>
    <x v="1"/>
    <n v="5130"/>
    <x v="41"/>
    <n v="385"/>
    <x v="41"/>
    <x v="41"/>
    <x v="44"/>
  </r>
  <r>
    <x v="1"/>
    <s v="Gear Assembly 2 (BS4)"/>
    <s v="BS4"/>
    <x v="17"/>
    <x v="1"/>
    <x v="1"/>
    <n v="1440"/>
    <x v="42"/>
    <n v="385"/>
    <x v="42"/>
    <x v="42"/>
    <x v="45"/>
  </r>
  <r>
    <x v="1"/>
    <s v="Gear Assembly 2 (BS4)"/>
    <s v="BS4"/>
    <x v="18"/>
    <x v="2"/>
    <x v="1"/>
    <n v="240"/>
    <x v="43"/>
    <n v="385"/>
    <x v="43"/>
    <x v="43"/>
    <x v="46"/>
  </r>
  <r>
    <x v="1"/>
    <s v="Gear Assembly 2 (BS4)"/>
    <s v="BS4"/>
    <x v="19"/>
    <x v="2"/>
    <x v="1"/>
    <n v="3660"/>
    <x v="44"/>
    <n v="385"/>
    <x v="44"/>
    <x v="44"/>
    <x v="47"/>
  </r>
  <r>
    <x v="1"/>
    <s v="Gear Assembly 2 (BS4)"/>
    <s v="BS4"/>
    <x v="20"/>
    <x v="2"/>
    <x v="1"/>
    <n v="8910"/>
    <x v="45"/>
    <n v="385"/>
    <x v="45"/>
    <x v="45"/>
    <x v="48"/>
  </r>
  <r>
    <x v="1"/>
    <s v="Gear Assembly 2 (BS4)"/>
    <s v="BS4"/>
    <x v="21"/>
    <x v="3"/>
    <x v="1"/>
    <n v="1170"/>
    <x v="46"/>
    <n v="385"/>
    <x v="46"/>
    <x v="46"/>
    <x v="49"/>
  </r>
  <r>
    <x v="1"/>
    <s v="Gear Assembly 2 (BS4)"/>
    <s v="BS4"/>
    <x v="22"/>
    <x v="3"/>
    <x v="1"/>
    <n v="6940"/>
    <x v="47"/>
    <n v="385"/>
    <x v="47"/>
    <x v="47"/>
    <x v="50"/>
  </r>
  <r>
    <x v="1"/>
    <s v="Gear Assembly 2 (BS4)"/>
    <s v="BS4"/>
    <x v="23"/>
    <x v="3"/>
    <x v="1"/>
    <n v="3880"/>
    <x v="48"/>
    <n v="385"/>
    <x v="48"/>
    <x v="48"/>
    <x v="51"/>
  </r>
  <r>
    <x v="1"/>
    <s v="Gear Assembly 2 (BS4)"/>
    <s v="BS4"/>
    <x v="24"/>
    <x v="0"/>
    <x v="2"/>
    <n v="3990"/>
    <x v="49"/>
    <n v="423.5"/>
    <x v="49"/>
    <x v="49"/>
    <x v="52"/>
  </r>
  <r>
    <x v="1"/>
    <s v="Gear Assembly 2 (BS4)"/>
    <s v="BS4"/>
    <x v="25"/>
    <x v="0"/>
    <x v="2"/>
    <n v="2580"/>
    <x v="50"/>
    <n v="423.5"/>
    <x v="50"/>
    <x v="50"/>
    <x v="53"/>
  </r>
  <r>
    <x v="1"/>
    <s v="Gear Assembly 2 (BS4)"/>
    <s v="BS4"/>
    <x v="26"/>
    <x v="0"/>
    <x v="2"/>
    <n v="6930"/>
    <x v="51"/>
    <n v="423.5"/>
    <x v="51"/>
    <x v="51"/>
    <x v="54"/>
  </r>
  <r>
    <x v="1"/>
    <s v="Gear Assembly 2 (BS4)"/>
    <s v="BS4"/>
    <x v="27"/>
    <x v="1"/>
    <x v="2"/>
    <n v="6610"/>
    <x v="52"/>
    <n v="423.5"/>
    <x v="52"/>
    <x v="52"/>
    <x v="55"/>
  </r>
  <r>
    <x v="1"/>
    <s v="Gear Assembly 2 (BS4)"/>
    <s v="BS4"/>
    <x v="28"/>
    <x v="1"/>
    <x v="2"/>
    <n v="3590"/>
    <x v="53"/>
    <n v="423.5"/>
    <x v="53"/>
    <x v="53"/>
    <x v="56"/>
  </r>
  <r>
    <x v="2"/>
    <s v="Gear Assembly 3 (BS4/6)"/>
    <s v="BS4/BS6"/>
    <x v="0"/>
    <x v="0"/>
    <x v="0"/>
    <n v="5680"/>
    <x v="54"/>
    <n v="515"/>
    <x v="54"/>
    <x v="54"/>
    <x v="57"/>
  </r>
  <r>
    <x v="2"/>
    <s v="Gear Assembly 3 (BS4/6)"/>
    <s v="BS4/BS6"/>
    <x v="1"/>
    <x v="0"/>
    <x v="0"/>
    <n v="5860"/>
    <x v="55"/>
    <n v="515"/>
    <x v="55"/>
    <x v="55"/>
    <x v="58"/>
  </r>
  <r>
    <x v="2"/>
    <s v="Gear Assembly 3 (BS4/6)"/>
    <s v="BS4/BS6"/>
    <x v="2"/>
    <x v="0"/>
    <x v="0"/>
    <n v="6590"/>
    <x v="56"/>
    <n v="515"/>
    <x v="56"/>
    <x v="56"/>
    <x v="59"/>
  </r>
  <r>
    <x v="2"/>
    <s v="Gear Assembly 3 (BS4/6)"/>
    <s v="BS4/BS6"/>
    <x v="3"/>
    <x v="1"/>
    <x v="0"/>
    <n v="2330"/>
    <x v="57"/>
    <n v="515"/>
    <x v="57"/>
    <x v="57"/>
    <x v="60"/>
  </r>
  <r>
    <x v="2"/>
    <s v="Gear Assembly 3 (BS4/6)"/>
    <s v="BS4/BS6"/>
    <x v="4"/>
    <x v="1"/>
    <x v="0"/>
    <n v="550"/>
    <x v="58"/>
    <n v="515"/>
    <x v="58"/>
    <x v="58"/>
    <x v="61"/>
  </r>
  <r>
    <x v="2"/>
    <s v="Gear Assembly 3 (BS4/6)"/>
    <s v="BS4/BS6"/>
    <x v="5"/>
    <x v="1"/>
    <x v="0"/>
    <n v="7650"/>
    <x v="59"/>
    <n v="515"/>
    <x v="59"/>
    <x v="59"/>
    <x v="62"/>
  </r>
  <r>
    <x v="2"/>
    <s v="Gear Assembly 3 (BS4/6)"/>
    <s v="BS4/BS6"/>
    <x v="6"/>
    <x v="2"/>
    <x v="0"/>
    <n v="1340"/>
    <x v="60"/>
    <n v="515"/>
    <x v="60"/>
    <x v="60"/>
    <x v="63"/>
  </r>
  <r>
    <x v="2"/>
    <s v="Gear Assembly 3 (BS4/6)"/>
    <s v="BS4/BS6"/>
    <x v="7"/>
    <x v="2"/>
    <x v="0"/>
    <n v="9680"/>
    <x v="61"/>
    <n v="515"/>
    <x v="61"/>
    <x v="61"/>
    <x v="64"/>
  </r>
  <r>
    <x v="2"/>
    <s v="Gear Assembly 3 (BS4/6)"/>
    <s v="BS4/BS6"/>
    <x v="8"/>
    <x v="2"/>
    <x v="0"/>
    <n v="1010"/>
    <x v="62"/>
    <n v="515"/>
    <x v="62"/>
    <x v="62"/>
    <x v="65"/>
  </r>
  <r>
    <x v="2"/>
    <s v="Gear Assembly 3 (BS4/6)"/>
    <s v="BS4/BS6"/>
    <x v="9"/>
    <x v="3"/>
    <x v="0"/>
    <n v="6530"/>
    <x v="63"/>
    <n v="515"/>
    <x v="63"/>
    <x v="63"/>
    <x v="66"/>
  </r>
  <r>
    <x v="2"/>
    <s v="Gear Assembly 3 (BS4/6)"/>
    <s v="BS4/BS6"/>
    <x v="10"/>
    <x v="3"/>
    <x v="0"/>
    <n v="2790"/>
    <x v="64"/>
    <n v="515"/>
    <x v="64"/>
    <x v="64"/>
    <x v="67"/>
  </r>
  <r>
    <x v="2"/>
    <s v="Gear Assembly 3 (BS4/6)"/>
    <s v="BS4/BS6"/>
    <x v="11"/>
    <x v="3"/>
    <x v="0"/>
    <n v="0"/>
    <x v="11"/>
    <m/>
    <x v="11"/>
    <x v="11"/>
    <x v="68"/>
  </r>
  <r>
    <x v="2"/>
    <s v="Gear Assembly 3 (BS4/6)"/>
    <s v="BS4/BS6"/>
    <x v="12"/>
    <x v="0"/>
    <x v="1"/>
    <n v="0"/>
    <x v="11"/>
    <m/>
    <x v="11"/>
    <x v="11"/>
    <x v="12"/>
  </r>
  <r>
    <x v="2"/>
    <s v="Gear Assembly 3 (BS4/6)"/>
    <s v="BS4/BS6"/>
    <x v="13"/>
    <x v="0"/>
    <x v="1"/>
    <n v="8240"/>
    <x v="65"/>
    <n v="566.5"/>
    <x v="65"/>
    <x v="65"/>
    <x v="69"/>
  </r>
  <r>
    <x v="2"/>
    <s v="Gear Assembly 3 (BS4/6)"/>
    <s v="BS4/BS6"/>
    <x v="14"/>
    <x v="0"/>
    <x v="1"/>
    <n v="3170"/>
    <x v="66"/>
    <n v="566.5"/>
    <x v="66"/>
    <x v="66"/>
    <x v="70"/>
  </r>
  <r>
    <x v="2"/>
    <s v="Gear Assembly 3 (BS4/6)"/>
    <s v="BS4/BS6"/>
    <x v="15"/>
    <x v="1"/>
    <x v="1"/>
    <n v="3080"/>
    <x v="67"/>
    <n v="566.5"/>
    <x v="67"/>
    <x v="67"/>
    <x v="71"/>
  </r>
  <r>
    <x v="2"/>
    <s v="Gear Assembly 3 (BS4/6)"/>
    <s v="BS4/BS6"/>
    <x v="16"/>
    <x v="1"/>
    <x v="1"/>
    <n v="4240"/>
    <x v="68"/>
    <n v="566.5"/>
    <x v="68"/>
    <x v="68"/>
    <x v="72"/>
  </r>
  <r>
    <x v="2"/>
    <s v="Gear Assembly 3 (BS4/6)"/>
    <s v="BS4/BS6"/>
    <x v="17"/>
    <x v="1"/>
    <x v="1"/>
    <n v="4920"/>
    <x v="69"/>
    <n v="566.5"/>
    <x v="69"/>
    <x v="69"/>
    <x v="73"/>
  </r>
  <r>
    <x v="2"/>
    <s v="Gear Assembly 3 (BS4/6)"/>
    <s v="BS4/BS6"/>
    <x v="18"/>
    <x v="2"/>
    <x v="1"/>
    <n v="2520"/>
    <x v="70"/>
    <n v="566.5"/>
    <x v="70"/>
    <x v="70"/>
    <x v="74"/>
  </r>
  <r>
    <x v="2"/>
    <s v="Gear Assembly 3 (BS4/6)"/>
    <s v="BS4/BS6"/>
    <x v="19"/>
    <x v="2"/>
    <x v="1"/>
    <n v="4390"/>
    <x v="71"/>
    <n v="566.5"/>
    <x v="71"/>
    <x v="71"/>
    <x v="75"/>
  </r>
  <r>
    <x v="2"/>
    <s v="Gear Assembly 3 (BS4/6)"/>
    <s v="BS4/BS6"/>
    <x v="20"/>
    <x v="2"/>
    <x v="1"/>
    <n v="4750"/>
    <x v="72"/>
    <n v="566.5"/>
    <x v="72"/>
    <x v="72"/>
    <x v="76"/>
  </r>
  <r>
    <x v="2"/>
    <s v="Gear Assembly 3 (BS4/6)"/>
    <s v="BS4/BS6"/>
    <x v="21"/>
    <x v="3"/>
    <x v="1"/>
    <n v="4800"/>
    <x v="73"/>
    <n v="566.5"/>
    <x v="73"/>
    <x v="73"/>
    <x v="77"/>
  </r>
  <r>
    <x v="2"/>
    <s v="Gear Assembly 3 (BS4/6)"/>
    <s v="BS4/BS6"/>
    <x v="22"/>
    <x v="3"/>
    <x v="1"/>
    <n v="6710"/>
    <x v="74"/>
    <n v="566.5"/>
    <x v="74"/>
    <x v="74"/>
    <x v="78"/>
  </r>
  <r>
    <x v="2"/>
    <s v="Gear Assembly 3 (BS4/6)"/>
    <s v="BS4/BS6"/>
    <x v="23"/>
    <x v="3"/>
    <x v="1"/>
    <n v="8260"/>
    <x v="75"/>
    <n v="566.5"/>
    <x v="75"/>
    <x v="75"/>
    <x v="79"/>
  </r>
  <r>
    <x v="2"/>
    <s v="Gear Assembly 3 (BS4/6)"/>
    <s v="BS4/BS6"/>
    <x v="24"/>
    <x v="0"/>
    <x v="2"/>
    <n v="7650"/>
    <x v="76"/>
    <n v="623.15"/>
    <x v="76"/>
    <x v="76"/>
    <x v="80"/>
  </r>
  <r>
    <x v="2"/>
    <s v="Gear Assembly 3 (BS4/6)"/>
    <s v="BS4/BS6"/>
    <x v="25"/>
    <x v="0"/>
    <x v="2"/>
    <n v="2270"/>
    <x v="77"/>
    <n v="623.15"/>
    <x v="77"/>
    <x v="77"/>
    <x v="81"/>
  </r>
  <r>
    <x v="2"/>
    <s v="Gear Assembly 3 (BS4/6)"/>
    <s v="BS4/BS6"/>
    <x v="26"/>
    <x v="0"/>
    <x v="2"/>
    <n v="7620"/>
    <x v="78"/>
    <n v="623.15"/>
    <x v="78"/>
    <x v="78"/>
    <x v="82"/>
  </r>
  <r>
    <x v="2"/>
    <s v="Gear Assembly 3 (BS4/6)"/>
    <s v="BS4/BS6"/>
    <x v="27"/>
    <x v="1"/>
    <x v="2"/>
    <n v="7970"/>
    <x v="79"/>
    <n v="623.15"/>
    <x v="79"/>
    <x v="79"/>
    <x v="83"/>
  </r>
  <r>
    <x v="2"/>
    <s v="Gear Assembly 3 (BS4/6)"/>
    <s v="BS4/BS6"/>
    <x v="28"/>
    <x v="1"/>
    <x v="2"/>
    <n v="2320"/>
    <x v="80"/>
    <n v="623.15"/>
    <x v="80"/>
    <x v="80"/>
    <x v="84"/>
  </r>
  <r>
    <x v="3"/>
    <s v="Gear Assembly 4 (BS4/6)"/>
    <s v="BS4/BS6"/>
    <x v="0"/>
    <x v="0"/>
    <x v="0"/>
    <n v="5190"/>
    <x v="81"/>
    <n v="429"/>
    <x v="81"/>
    <x v="81"/>
    <x v="85"/>
  </r>
  <r>
    <x v="3"/>
    <s v="Gear Assembly 4 (BS4/6)"/>
    <s v="BS4/BS6"/>
    <x v="1"/>
    <x v="0"/>
    <x v="0"/>
    <n v="800"/>
    <x v="82"/>
    <n v="429"/>
    <x v="82"/>
    <x v="82"/>
    <x v="86"/>
  </r>
  <r>
    <x v="3"/>
    <s v="Gear Assembly 4 (BS4/6)"/>
    <s v="BS4/BS6"/>
    <x v="2"/>
    <x v="0"/>
    <x v="0"/>
    <n v="6090"/>
    <x v="83"/>
    <n v="429"/>
    <x v="83"/>
    <x v="83"/>
    <x v="87"/>
  </r>
  <r>
    <x v="3"/>
    <s v="Gear Assembly 4 (BS4/6)"/>
    <s v="BS4/BS6"/>
    <x v="3"/>
    <x v="1"/>
    <x v="0"/>
    <n v="6180"/>
    <x v="84"/>
    <n v="429"/>
    <x v="84"/>
    <x v="84"/>
    <x v="88"/>
  </r>
  <r>
    <x v="3"/>
    <s v="Gear Assembly 4 (BS4/6)"/>
    <s v="BS4/BS6"/>
    <x v="4"/>
    <x v="1"/>
    <x v="0"/>
    <n v="1640"/>
    <x v="85"/>
    <n v="429"/>
    <x v="85"/>
    <x v="85"/>
    <x v="89"/>
  </r>
  <r>
    <x v="3"/>
    <s v="Gear Assembly 4 (BS4/6)"/>
    <s v="BS4/BS6"/>
    <x v="5"/>
    <x v="1"/>
    <x v="0"/>
    <n v="4150"/>
    <x v="86"/>
    <n v="429"/>
    <x v="86"/>
    <x v="86"/>
    <x v="90"/>
  </r>
  <r>
    <x v="3"/>
    <s v="Gear Assembly 4 (BS4/6)"/>
    <s v="BS4/BS6"/>
    <x v="6"/>
    <x v="2"/>
    <x v="0"/>
    <n v="6610"/>
    <x v="52"/>
    <n v="429"/>
    <x v="87"/>
    <x v="52"/>
    <x v="91"/>
  </r>
  <r>
    <x v="3"/>
    <s v="Gear Assembly 4 (BS4/6)"/>
    <s v="BS4/BS6"/>
    <x v="7"/>
    <x v="2"/>
    <x v="0"/>
    <n v="7210"/>
    <x v="87"/>
    <n v="429"/>
    <x v="88"/>
    <x v="87"/>
    <x v="92"/>
  </r>
  <r>
    <x v="3"/>
    <s v="Gear Assembly 4 (BS4/6)"/>
    <s v="BS4/BS6"/>
    <x v="8"/>
    <x v="2"/>
    <x v="0"/>
    <n v="2660"/>
    <x v="88"/>
    <n v="429"/>
    <x v="89"/>
    <x v="88"/>
    <x v="93"/>
  </r>
  <r>
    <x v="3"/>
    <s v="Gear Assembly 4 (BS4/6)"/>
    <s v="BS4/BS6"/>
    <x v="9"/>
    <x v="3"/>
    <x v="0"/>
    <n v="8930"/>
    <x v="89"/>
    <n v="429"/>
    <x v="90"/>
    <x v="89"/>
    <x v="94"/>
  </r>
  <r>
    <x v="3"/>
    <s v="Gear Assembly 4 (BS4/6)"/>
    <s v="BS4/BS6"/>
    <x v="10"/>
    <x v="3"/>
    <x v="0"/>
    <n v="3460"/>
    <x v="90"/>
    <n v="429"/>
    <x v="91"/>
    <x v="90"/>
    <x v="95"/>
  </r>
  <r>
    <x v="3"/>
    <s v="Gear Assembly 4 (BS4/6)"/>
    <s v="BS4/BS6"/>
    <x v="11"/>
    <x v="3"/>
    <x v="0"/>
    <n v="0"/>
    <x v="11"/>
    <m/>
    <x v="11"/>
    <x v="11"/>
    <x v="96"/>
  </r>
  <r>
    <x v="3"/>
    <s v="Gear Assembly 4 (BS4/6)"/>
    <s v="BS4/BS6"/>
    <x v="12"/>
    <x v="0"/>
    <x v="1"/>
    <n v="0"/>
    <x v="11"/>
    <m/>
    <x v="11"/>
    <x v="11"/>
    <x v="12"/>
  </r>
  <r>
    <x v="3"/>
    <s v="Gear Assembly 4 (BS4/6)"/>
    <s v="BS4/BS6"/>
    <x v="13"/>
    <x v="0"/>
    <x v="1"/>
    <n v="1000"/>
    <x v="91"/>
    <n v="471.9"/>
    <x v="92"/>
    <x v="91"/>
    <x v="97"/>
  </r>
  <r>
    <x v="3"/>
    <s v="Gear Assembly 4 (BS4/6)"/>
    <s v="BS4/BS6"/>
    <x v="14"/>
    <x v="0"/>
    <x v="1"/>
    <n v="6260"/>
    <x v="92"/>
    <n v="471.9"/>
    <x v="93"/>
    <x v="92"/>
    <x v="98"/>
  </r>
  <r>
    <x v="3"/>
    <s v="Gear Assembly 4 (BS4/6)"/>
    <s v="BS4/BS6"/>
    <x v="15"/>
    <x v="1"/>
    <x v="1"/>
    <n v="5560"/>
    <x v="93"/>
    <n v="471.9"/>
    <x v="94"/>
    <x v="93"/>
    <x v="99"/>
  </r>
  <r>
    <x v="3"/>
    <s v="Gear Assembly 4 (BS4/6)"/>
    <s v="BS4/BS6"/>
    <x v="16"/>
    <x v="1"/>
    <x v="1"/>
    <n v="7820"/>
    <x v="94"/>
    <n v="471.9"/>
    <x v="95"/>
    <x v="94"/>
    <x v="100"/>
  </r>
  <r>
    <x v="3"/>
    <s v="Gear Assembly 4 (BS4/6)"/>
    <s v="BS4/BS6"/>
    <x v="17"/>
    <x v="1"/>
    <x v="1"/>
    <n v="4380"/>
    <x v="95"/>
    <n v="471.9"/>
    <x v="96"/>
    <x v="95"/>
    <x v="101"/>
  </r>
  <r>
    <x v="3"/>
    <s v="Gear Assembly 4 (BS4/6)"/>
    <s v="BS4/BS6"/>
    <x v="18"/>
    <x v="2"/>
    <x v="1"/>
    <n v="9000"/>
    <x v="96"/>
    <n v="471.9"/>
    <x v="97"/>
    <x v="96"/>
    <x v="102"/>
  </r>
  <r>
    <x v="3"/>
    <s v="Gear Assembly 4 (BS4/6)"/>
    <s v="BS4/BS6"/>
    <x v="19"/>
    <x v="2"/>
    <x v="1"/>
    <n v="2050"/>
    <x v="97"/>
    <n v="471.9"/>
    <x v="98"/>
    <x v="97"/>
    <x v="103"/>
  </r>
  <r>
    <x v="3"/>
    <s v="Gear Assembly 4 (BS4/6)"/>
    <s v="BS4/BS6"/>
    <x v="20"/>
    <x v="2"/>
    <x v="1"/>
    <n v="6480"/>
    <x v="98"/>
    <n v="471.9"/>
    <x v="99"/>
    <x v="98"/>
    <x v="104"/>
  </r>
  <r>
    <x v="3"/>
    <s v="Gear Assembly 4 (BS4/6)"/>
    <s v="BS4/BS6"/>
    <x v="21"/>
    <x v="3"/>
    <x v="1"/>
    <n v="6840"/>
    <x v="99"/>
    <n v="471.9"/>
    <x v="100"/>
    <x v="99"/>
    <x v="105"/>
  </r>
  <r>
    <x v="3"/>
    <s v="Gear Assembly 4 (BS4/6)"/>
    <s v="BS4/BS6"/>
    <x v="22"/>
    <x v="3"/>
    <x v="1"/>
    <n v="7210"/>
    <x v="87"/>
    <n v="471.9"/>
    <x v="101"/>
    <x v="87"/>
    <x v="106"/>
  </r>
  <r>
    <x v="3"/>
    <s v="Gear Assembly 4 (BS4/6)"/>
    <s v="BS4/BS6"/>
    <x v="23"/>
    <x v="3"/>
    <x v="1"/>
    <n v="5010"/>
    <x v="100"/>
    <n v="471.9"/>
    <x v="102"/>
    <x v="100"/>
    <x v="107"/>
  </r>
  <r>
    <x v="3"/>
    <s v="Gear Assembly 4 (BS4/6)"/>
    <s v="BS4/BS6"/>
    <x v="24"/>
    <x v="0"/>
    <x v="2"/>
    <n v="8420"/>
    <x v="101"/>
    <n v="519.08999999999992"/>
    <x v="103"/>
    <x v="101"/>
    <x v="108"/>
  </r>
  <r>
    <x v="3"/>
    <s v="Gear Assembly 4 (BS4/6)"/>
    <s v="BS4/BS6"/>
    <x v="25"/>
    <x v="0"/>
    <x v="2"/>
    <n v="3350"/>
    <x v="13"/>
    <n v="519.08999999999992"/>
    <x v="104"/>
    <x v="13"/>
    <x v="109"/>
  </r>
  <r>
    <x v="3"/>
    <s v="Gear Assembly 4 (BS4/6)"/>
    <s v="BS4/BS6"/>
    <x v="26"/>
    <x v="0"/>
    <x v="2"/>
    <n v="4040"/>
    <x v="102"/>
    <n v="519.08999999999992"/>
    <x v="105"/>
    <x v="102"/>
    <x v="110"/>
  </r>
  <r>
    <x v="3"/>
    <s v="Gear Assembly 4 (BS4/6)"/>
    <s v="BS4/BS6"/>
    <x v="27"/>
    <x v="1"/>
    <x v="2"/>
    <n v="650"/>
    <x v="103"/>
    <n v="519.08999999999992"/>
    <x v="106"/>
    <x v="103"/>
    <x v="111"/>
  </r>
  <r>
    <x v="3"/>
    <s v="Gear Assembly 4 (BS4/6)"/>
    <s v="BS4/BS6"/>
    <x v="28"/>
    <x v="1"/>
    <x v="2"/>
    <n v="2260"/>
    <x v="104"/>
    <n v="519.08999999999992"/>
    <x v="107"/>
    <x v="104"/>
    <x v="112"/>
  </r>
  <r>
    <x v="4"/>
    <s v="Gear Assembly 5 (BS4/6)"/>
    <s v="BS4/BS6"/>
    <x v="0"/>
    <x v="0"/>
    <x v="0"/>
    <n v="3220"/>
    <x v="105"/>
    <n v="310"/>
    <x v="108"/>
    <x v="105"/>
    <x v="113"/>
  </r>
  <r>
    <x v="4"/>
    <s v="Gear Assembly 5 (BS4/6)"/>
    <s v="BS4/BS6"/>
    <x v="1"/>
    <x v="0"/>
    <x v="0"/>
    <n v="1020"/>
    <x v="106"/>
    <n v="310"/>
    <x v="109"/>
    <x v="106"/>
    <x v="114"/>
  </r>
  <r>
    <x v="4"/>
    <s v="Gear Assembly 5 (BS4/6)"/>
    <s v="BS4/BS6"/>
    <x v="2"/>
    <x v="0"/>
    <x v="0"/>
    <n v="7770"/>
    <x v="107"/>
    <n v="310"/>
    <x v="110"/>
    <x v="107"/>
    <x v="115"/>
  </r>
  <r>
    <x v="4"/>
    <s v="Gear Assembly 5 (BS4/6)"/>
    <s v="BS4/BS6"/>
    <x v="3"/>
    <x v="1"/>
    <x v="0"/>
    <n v="1730"/>
    <x v="108"/>
    <n v="310"/>
    <x v="111"/>
    <x v="108"/>
    <x v="116"/>
  </r>
  <r>
    <x v="4"/>
    <s v="Gear Assembly 5 (BS4/6)"/>
    <s v="BS4/BS6"/>
    <x v="4"/>
    <x v="1"/>
    <x v="0"/>
    <n v="3510"/>
    <x v="109"/>
    <n v="310"/>
    <x v="112"/>
    <x v="109"/>
    <x v="117"/>
  </r>
  <r>
    <x v="4"/>
    <s v="Gear Assembly 5 (BS4/6)"/>
    <s v="BS4/BS6"/>
    <x v="5"/>
    <x v="1"/>
    <x v="0"/>
    <n v="3270"/>
    <x v="110"/>
    <n v="310"/>
    <x v="113"/>
    <x v="110"/>
    <x v="118"/>
  </r>
  <r>
    <x v="4"/>
    <s v="Gear Assembly 5 (BS4/6)"/>
    <s v="BS4/BS6"/>
    <x v="6"/>
    <x v="2"/>
    <x v="0"/>
    <n v="2440"/>
    <x v="111"/>
    <n v="310"/>
    <x v="114"/>
    <x v="111"/>
    <x v="119"/>
  </r>
  <r>
    <x v="4"/>
    <s v="Gear Assembly 5 (BS4/6)"/>
    <s v="BS4/BS6"/>
    <x v="7"/>
    <x v="2"/>
    <x v="0"/>
    <n v="4460"/>
    <x v="112"/>
    <n v="310"/>
    <x v="115"/>
    <x v="112"/>
    <x v="120"/>
  </r>
  <r>
    <x v="4"/>
    <s v="Gear Assembly 5 (BS4/6)"/>
    <s v="BS4/BS6"/>
    <x v="8"/>
    <x v="2"/>
    <x v="0"/>
    <n v="4230"/>
    <x v="113"/>
    <n v="310"/>
    <x v="116"/>
    <x v="113"/>
    <x v="121"/>
  </r>
  <r>
    <x v="4"/>
    <s v="Gear Assembly 5 (BS4/6)"/>
    <s v="BS4/BS6"/>
    <x v="9"/>
    <x v="3"/>
    <x v="0"/>
    <n v="930"/>
    <x v="114"/>
    <n v="310"/>
    <x v="117"/>
    <x v="114"/>
    <x v="122"/>
  </r>
  <r>
    <x v="4"/>
    <s v="Gear Assembly 5 (BS4/6)"/>
    <s v="BS4/BS6"/>
    <x v="10"/>
    <x v="3"/>
    <x v="0"/>
    <n v="3490"/>
    <x v="115"/>
    <n v="310"/>
    <x v="118"/>
    <x v="115"/>
    <x v="123"/>
  </r>
  <r>
    <x v="4"/>
    <s v="Gear Assembly 5 (BS4/6)"/>
    <s v="BS4/BS6"/>
    <x v="11"/>
    <x v="3"/>
    <x v="0"/>
    <n v="0"/>
    <x v="11"/>
    <m/>
    <x v="11"/>
    <x v="11"/>
    <x v="124"/>
  </r>
  <r>
    <x v="4"/>
    <s v="Gear Assembly 5 (BS4/6)"/>
    <s v="BS4/BS6"/>
    <x v="12"/>
    <x v="0"/>
    <x v="1"/>
    <n v="0"/>
    <x v="11"/>
    <m/>
    <x v="11"/>
    <x v="11"/>
    <x v="12"/>
  </r>
  <r>
    <x v="4"/>
    <s v="Gear Assembly 5 (BS4/6)"/>
    <s v="BS4/BS6"/>
    <x v="13"/>
    <x v="0"/>
    <x v="1"/>
    <n v="3240"/>
    <x v="116"/>
    <n v="341"/>
    <x v="119"/>
    <x v="116"/>
    <x v="125"/>
  </r>
  <r>
    <x v="4"/>
    <s v="Gear Assembly 5 (BS4/6)"/>
    <s v="BS4/BS6"/>
    <x v="14"/>
    <x v="0"/>
    <x v="1"/>
    <n v="5290"/>
    <x v="117"/>
    <n v="341"/>
    <x v="120"/>
    <x v="117"/>
    <x v="126"/>
  </r>
  <r>
    <x v="4"/>
    <s v="Gear Assembly 5 (BS4/6)"/>
    <s v="BS4/BS6"/>
    <x v="15"/>
    <x v="1"/>
    <x v="1"/>
    <n v="4930"/>
    <x v="118"/>
    <n v="341"/>
    <x v="121"/>
    <x v="118"/>
    <x v="127"/>
  </r>
  <r>
    <x v="4"/>
    <s v="Gear Assembly 5 (BS4/6)"/>
    <s v="BS4/BS6"/>
    <x v="16"/>
    <x v="1"/>
    <x v="1"/>
    <n v="2390"/>
    <x v="119"/>
    <n v="341"/>
    <x v="122"/>
    <x v="119"/>
    <x v="128"/>
  </r>
  <r>
    <x v="4"/>
    <s v="Gear Assembly 5 (BS4/6)"/>
    <s v="BS4/BS6"/>
    <x v="17"/>
    <x v="1"/>
    <x v="1"/>
    <n v="6290"/>
    <x v="120"/>
    <n v="341"/>
    <x v="123"/>
    <x v="120"/>
    <x v="129"/>
  </r>
  <r>
    <x v="4"/>
    <s v="Gear Assembly 5 (BS4/6)"/>
    <s v="BS4/BS6"/>
    <x v="18"/>
    <x v="2"/>
    <x v="1"/>
    <n v="8910"/>
    <x v="45"/>
    <n v="341"/>
    <x v="124"/>
    <x v="45"/>
    <x v="130"/>
  </r>
  <r>
    <x v="4"/>
    <s v="Gear Assembly 5 (BS4/6)"/>
    <s v="BS4/BS6"/>
    <x v="19"/>
    <x v="2"/>
    <x v="1"/>
    <n v="9840"/>
    <x v="121"/>
    <n v="341"/>
    <x v="125"/>
    <x v="121"/>
    <x v="131"/>
  </r>
  <r>
    <x v="4"/>
    <s v="Gear Assembly 5 (BS4/6)"/>
    <s v="BS4/BS6"/>
    <x v="20"/>
    <x v="2"/>
    <x v="1"/>
    <n v="9360"/>
    <x v="122"/>
    <n v="341"/>
    <x v="126"/>
    <x v="122"/>
    <x v="132"/>
  </r>
  <r>
    <x v="4"/>
    <s v="Gear Assembly 5 (BS4/6)"/>
    <s v="BS4/BS6"/>
    <x v="21"/>
    <x v="3"/>
    <x v="1"/>
    <n v="2640"/>
    <x v="123"/>
    <n v="341"/>
    <x v="127"/>
    <x v="123"/>
    <x v="133"/>
  </r>
  <r>
    <x v="4"/>
    <s v="Gear Assembly 5 (BS4/6)"/>
    <s v="BS4/BS6"/>
    <x v="22"/>
    <x v="3"/>
    <x v="1"/>
    <n v="210"/>
    <x v="124"/>
    <n v="341"/>
    <x v="128"/>
    <x v="124"/>
    <x v="134"/>
  </r>
  <r>
    <x v="4"/>
    <s v="Gear Assembly 5 (BS4/6)"/>
    <s v="BS4/BS6"/>
    <x v="23"/>
    <x v="3"/>
    <x v="1"/>
    <n v="6790"/>
    <x v="10"/>
    <n v="341"/>
    <x v="129"/>
    <x v="10"/>
    <x v="135"/>
  </r>
  <r>
    <x v="4"/>
    <s v="Gear Assembly 5 (BS4/6)"/>
    <s v="BS4/BS6"/>
    <x v="24"/>
    <x v="0"/>
    <x v="2"/>
    <n v="320"/>
    <x v="125"/>
    <n v="375.1"/>
    <x v="130"/>
    <x v="125"/>
    <x v="136"/>
  </r>
  <r>
    <x v="4"/>
    <s v="Gear Assembly 5 (BS4/6)"/>
    <s v="BS4/BS6"/>
    <x v="25"/>
    <x v="0"/>
    <x v="2"/>
    <n v="4080"/>
    <x v="126"/>
    <n v="375.1"/>
    <x v="131"/>
    <x v="126"/>
    <x v="137"/>
  </r>
  <r>
    <x v="4"/>
    <s v="Gear Assembly 5 (BS4/6)"/>
    <s v="BS4/BS6"/>
    <x v="26"/>
    <x v="0"/>
    <x v="2"/>
    <n v="6850"/>
    <x v="127"/>
    <n v="375.1"/>
    <x v="132"/>
    <x v="127"/>
    <x v="138"/>
  </r>
  <r>
    <x v="4"/>
    <s v="Gear Assembly 5 (BS4/6)"/>
    <s v="BS4/BS6"/>
    <x v="27"/>
    <x v="1"/>
    <x v="2"/>
    <n v="6020"/>
    <x v="128"/>
    <n v="375.1"/>
    <x v="133"/>
    <x v="128"/>
    <x v="139"/>
  </r>
  <r>
    <x v="4"/>
    <s v="Gear Assembly 5 (BS4/6)"/>
    <s v="BS4/BS6"/>
    <x v="28"/>
    <x v="1"/>
    <x v="2"/>
    <n v="9820"/>
    <x v="129"/>
    <n v="375.1"/>
    <x v="134"/>
    <x v="129"/>
    <x v="140"/>
  </r>
  <r>
    <x v="5"/>
    <s v="Gear Assembly 6 (BS4/6)"/>
    <s v="BS4/BS6"/>
    <x v="0"/>
    <x v="0"/>
    <x v="0"/>
    <n v="8650"/>
    <x v="130"/>
    <n v="180"/>
    <x v="135"/>
    <x v="130"/>
    <x v="141"/>
  </r>
  <r>
    <x v="5"/>
    <s v="Gear Assembly 6 (BS4/6)"/>
    <s v="BS4/BS6"/>
    <x v="1"/>
    <x v="0"/>
    <x v="0"/>
    <n v="8440"/>
    <x v="131"/>
    <n v="180"/>
    <x v="136"/>
    <x v="131"/>
    <x v="142"/>
  </r>
  <r>
    <x v="5"/>
    <s v="Gear Assembly 6 (BS4/6)"/>
    <s v="BS4/BS6"/>
    <x v="2"/>
    <x v="0"/>
    <x v="0"/>
    <n v="1370"/>
    <x v="132"/>
    <n v="180"/>
    <x v="137"/>
    <x v="132"/>
    <x v="143"/>
  </r>
  <r>
    <x v="5"/>
    <s v="Gear Assembly 6 (BS4/6)"/>
    <s v="BS4/BS6"/>
    <x v="3"/>
    <x v="1"/>
    <x v="0"/>
    <n v="2790"/>
    <x v="64"/>
    <n v="180"/>
    <x v="138"/>
    <x v="64"/>
    <x v="144"/>
  </r>
  <r>
    <x v="5"/>
    <s v="Gear Assembly 6 (BS4/6)"/>
    <s v="BS4/BS6"/>
    <x v="4"/>
    <x v="1"/>
    <x v="0"/>
    <n v="6440"/>
    <x v="133"/>
    <n v="180"/>
    <x v="139"/>
    <x v="133"/>
    <x v="145"/>
  </r>
  <r>
    <x v="5"/>
    <s v="Gear Assembly 6 (BS4/6)"/>
    <s v="BS4/BS6"/>
    <x v="5"/>
    <x v="1"/>
    <x v="0"/>
    <n v="1570"/>
    <x v="134"/>
    <n v="180"/>
    <x v="140"/>
    <x v="134"/>
    <x v="146"/>
  </r>
  <r>
    <x v="5"/>
    <s v="Gear Assembly 6 (BS4/6)"/>
    <s v="BS4/BS6"/>
    <x v="6"/>
    <x v="2"/>
    <x v="0"/>
    <n v="9800"/>
    <x v="135"/>
    <n v="180"/>
    <x v="141"/>
    <x v="135"/>
    <x v="147"/>
  </r>
  <r>
    <x v="5"/>
    <s v="Gear Assembly 6 (BS4/6)"/>
    <s v="BS4/BS6"/>
    <x v="7"/>
    <x v="2"/>
    <x v="0"/>
    <n v="6190"/>
    <x v="136"/>
    <n v="180"/>
    <x v="142"/>
    <x v="136"/>
    <x v="148"/>
  </r>
  <r>
    <x v="5"/>
    <s v="Gear Assembly 6 (BS4/6)"/>
    <s v="BS4/BS6"/>
    <x v="8"/>
    <x v="2"/>
    <x v="0"/>
    <n v="8360"/>
    <x v="137"/>
    <n v="180"/>
    <x v="143"/>
    <x v="137"/>
    <x v="149"/>
  </r>
  <r>
    <x v="5"/>
    <s v="Gear Assembly 6 (BS4/6)"/>
    <s v="BS4/BS6"/>
    <x v="9"/>
    <x v="3"/>
    <x v="0"/>
    <n v="2850"/>
    <x v="138"/>
    <n v="180"/>
    <x v="144"/>
    <x v="138"/>
    <x v="150"/>
  </r>
  <r>
    <x v="5"/>
    <s v="Gear Assembly 6 (BS4/6)"/>
    <s v="BS4/BS6"/>
    <x v="10"/>
    <x v="3"/>
    <x v="0"/>
    <n v="3800"/>
    <x v="139"/>
    <n v="180"/>
    <x v="145"/>
    <x v="139"/>
    <x v="151"/>
  </r>
  <r>
    <x v="5"/>
    <s v="Gear Assembly 6 (BS4/6)"/>
    <s v="BS4/BS6"/>
    <x v="11"/>
    <x v="3"/>
    <x v="0"/>
    <n v="0"/>
    <x v="11"/>
    <m/>
    <x v="11"/>
    <x v="11"/>
    <x v="152"/>
  </r>
  <r>
    <x v="5"/>
    <s v="Gear Assembly 6 (BS4/6)"/>
    <s v="BS4/BS6"/>
    <x v="12"/>
    <x v="0"/>
    <x v="1"/>
    <n v="0"/>
    <x v="11"/>
    <m/>
    <x v="11"/>
    <x v="11"/>
    <x v="12"/>
  </r>
  <r>
    <x v="5"/>
    <s v="Gear Assembly 6 (BS4/6)"/>
    <s v="BS4/BS6"/>
    <x v="13"/>
    <x v="0"/>
    <x v="1"/>
    <n v="7680"/>
    <x v="140"/>
    <n v="198"/>
    <x v="146"/>
    <x v="140"/>
    <x v="153"/>
  </r>
  <r>
    <x v="5"/>
    <s v="Gear Assembly 6 (BS4/6)"/>
    <s v="BS4/BS6"/>
    <x v="14"/>
    <x v="0"/>
    <x v="1"/>
    <n v="1060"/>
    <x v="141"/>
    <n v="198"/>
    <x v="147"/>
    <x v="141"/>
    <x v="154"/>
  </r>
  <r>
    <x v="5"/>
    <s v="Gear Assembly 6 (BS4/6)"/>
    <s v="BS4/BS6"/>
    <x v="15"/>
    <x v="1"/>
    <x v="1"/>
    <n v="8820"/>
    <x v="142"/>
    <n v="198"/>
    <x v="148"/>
    <x v="142"/>
    <x v="155"/>
  </r>
  <r>
    <x v="5"/>
    <s v="Gear Assembly 6 (BS4/6)"/>
    <s v="BS4/BS6"/>
    <x v="16"/>
    <x v="1"/>
    <x v="1"/>
    <n v="280"/>
    <x v="18"/>
    <n v="198"/>
    <x v="149"/>
    <x v="18"/>
    <x v="156"/>
  </r>
  <r>
    <x v="5"/>
    <s v="Gear Assembly 6 (BS4/6)"/>
    <s v="BS4/BS6"/>
    <x v="17"/>
    <x v="1"/>
    <x v="1"/>
    <n v="5490"/>
    <x v="143"/>
    <n v="198"/>
    <x v="150"/>
    <x v="143"/>
    <x v="157"/>
  </r>
  <r>
    <x v="5"/>
    <s v="Gear Assembly 6 (BS4/6)"/>
    <s v="BS4/BS6"/>
    <x v="18"/>
    <x v="2"/>
    <x v="1"/>
    <n v="9450"/>
    <x v="144"/>
    <n v="198"/>
    <x v="151"/>
    <x v="144"/>
    <x v="158"/>
  </r>
  <r>
    <x v="5"/>
    <s v="Gear Assembly 6 (BS4/6)"/>
    <s v="BS4/BS6"/>
    <x v="19"/>
    <x v="2"/>
    <x v="1"/>
    <n v="1090"/>
    <x v="145"/>
    <n v="198"/>
    <x v="152"/>
    <x v="145"/>
    <x v="159"/>
  </r>
  <r>
    <x v="5"/>
    <s v="Gear Assembly 6 (BS4/6)"/>
    <s v="BS4/BS6"/>
    <x v="20"/>
    <x v="2"/>
    <x v="1"/>
    <n v="2460"/>
    <x v="146"/>
    <n v="198"/>
    <x v="153"/>
    <x v="146"/>
    <x v="160"/>
  </r>
  <r>
    <x v="5"/>
    <s v="Gear Assembly 6 (BS4/6)"/>
    <s v="BS4/BS6"/>
    <x v="21"/>
    <x v="3"/>
    <x v="1"/>
    <n v="4660"/>
    <x v="147"/>
    <n v="198"/>
    <x v="154"/>
    <x v="147"/>
    <x v="161"/>
  </r>
  <r>
    <x v="5"/>
    <s v="Gear Assembly 6 (BS4/6)"/>
    <s v="BS4/BS6"/>
    <x v="22"/>
    <x v="3"/>
    <x v="1"/>
    <n v="100"/>
    <x v="148"/>
    <n v="198"/>
    <x v="155"/>
    <x v="148"/>
    <x v="162"/>
  </r>
  <r>
    <x v="5"/>
    <s v="Gear Assembly 6 (BS4/6)"/>
    <s v="BS4/BS6"/>
    <x v="23"/>
    <x v="3"/>
    <x v="1"/>
    <n v="1790"/>
    <x v="149"/>
    <n v="198"/>
    <x v="156"/>
    <x v="149"/>
    <x v="163"/>
  </r>
  <r>
    <x v="5"/>
    <s v="Gear Assembly 6 (BS4/6)"/>
    <s v="BS4/BS6"/>
    <x v="24"/>
    <x v="0"/>
    <x v="2"/>
    <n v="1260"/>
    <x v="150"/>
    <n v="217.8"/>
    <x v="157"/>
    <x v="150"/>
    <x v="164"/>
  </r>
  <r>
    <x v="5"/>
    <s v="Gear Assembly 6 (BS4/6)"/>
    <s v="BS4/BS6"/>
    <x v="25"/>
    <x v="0"/>
    <x v="2"/>
    <n v="3940"/>
    <x v="151"/>
    <n v="217.8"/>
    <x v="158"/>
    <x v="151"/>
    <x v="165"/>
  </r>
  <r>
    <x v="5"/>
    <s v="Gear Assembly 6 (BS4/6)"/>
    <s v="BS4/BS6"/>
    <x v="26"/>
    <x v="0"/>
    <x v="2"/>
    <n v="570"/>
    <x v="152"/>
    <n v="217.8"/>
    <x v="159"/>
    <x v="152"/>
    <x v="166"/>
  </r>
  <r>
    <x v="5"/>
    <s v="Gear Assembly 6 (BS4/6)"/>
    <s v="BS4/BS6"/>
    <x v="27"/>
    <x v="1"/>
    <x v="2"/>
    <n v="6900"/>
    <x v="153"/>
    <n v="217.8"/>
    <x v="160"/>
    <x v="105"/>
    <x v="167"/>
  </r>
  <r>
    <x v="5"/>
    <s v="Gear Assembly 6 (BS4/6)"/>
    <s v="BS4/BS6"/>
    <x v="28"/>
    <x v="1"/>
    <x v="2"/>
    <n v="2170"/>
    <x v="154"/>
    <n v="217.8"/>
    <x v="161"/>
    <x v="153"/>
    <x v="168"/>
  </r>
  <r>
    <x v="6"/>
    <s v="Gear Assembly 7 (BS4/6)"/>
    <s v="BS4/BS6"/>
    <x v="0"/>
    <x v="0"/>
    <x v="0"/>
    <n v="1150"/>
    <x v="155"/>
    <n v="700"/>
    <x v="162"/>
    <x v="154"/>
    <x v="169"/>
  </r>
  <r>
    <x v="6"/>
    <s v="Gear Assembly 7 (BS4/6)"/>
    <s v="BS4/BS6"/>
    <x v="1"/>
    <x v="0"/>
    <x v="0"/>
    <n v="1950"/>
    <x v="156"/>
    <n v="700"/>
    <x v="163"/>
    <x v="155"/>
    <x v="170"/>
  </r>
  <r>
    <x v="6"/>
    <s v="Gear Assembly 7 (BS4/6)"/>
    <s v="BS4/BS6"/>
    <x v="2"/>
    <x v="0"/>
    <x v="0"/>
    <n v="6890"/>
    <x v="157"/>
    <n v="700"/>
    <x v="164"/>
    <x v="156"/>
    <x v="171"/>
  </r>
  <r>
    <x v="6"/>
    <s v="Gear Assembly 7 (BS4/6)"/>
    <s v="BS4/BS6"/>
    <x v="3"/>
    <x v="1"/>
    <x v="0"/>
    <n v="2160"/>
    <x v="158"/>
    <n v="700"/>
    <x v="165"/>
    <x v="157"/>
    <x v="172"/>
  </r>
  <r>
    <x v="6"/>
    <s v="Gear Assembly 7 (BS4/6)"/>
    <s v="BS4/BS6"/>
    <x v="4"/>
    <x v="1"/>
    <x v="0"/>
    <n v="2280"/>
    <x v="159"/>
    <n v="700"/>
    <x v="166"/>
    <x v="158"/>
    <x v="173"/>
  </r>
  <r>
    <x v="6"/>
    <s v="Gear Assembly 7 (BS4/6)"/>
    <s v="BS4/BS6"/>
    <x v="5"/>
    <x v="1"/>
    <x v="0"/>
    <n v="1230"/>
    <x v="160"/>
    <n v="700"/>
    <x v="167"/>
    <x v="159"/>
    <x v="174"/>
  </r>
  <r>
    <x v="6"/>
    <s v="Gear Assembly 7 (BS4/6)"/>
    <s v="BS4/BS6"/>
    <x v="6"/>
    <x v="2"/>
    <x v="0"/>
    <n v="520"/>
    <x v="161"/>
    <n v="700"/>
    <x v="168"/>
    <x v="160"/>
    <x v="175"/>
  </r>
  <r>
    <x v="6"/>
    <s v="Gear Assembly 7 (BS4/6)"/>
    <s v="BS4/BS6"/>
    <x v="7"/>
    <x v="2"/>
    <x v="0"/>
    <n v="4090"/>
    <x v="162"/>
    <n v="700"/>
    <x v="169"/>
    <x v="161"/>
    <x v="176"/>
  </r>
  <r>
    <x v="6"/>
    <s v="Gear Assembly 7 (BS4/6)"/>
    <s v="BS4/BS6"/>
    <x v="8"/>
    <x v="2"/>
    <x v="0"/>
    <n v="8110"/>
    <x v="163"/>
    <n v="700"/>
    <x v="170"/>
    <x v="162"/>
    <x v="101"/>
  </r>
  <r>
    <x v="6"/>
    <s v="Gear Assembly 7 (BS4/6)"/>
    <s v="BS4/BS6"/>
    <x v="9"/>
    <x v="3"/>
    <x v="0"/>
    <n v="8650"/>
    <x v="164"/>
    <n v="700"/>
    <x v="171"/>
    <x v="163"/>
    <x v="177"/>
  </r>
  <r>
    <x v="6"/>
    <s v="Gear Assembly 7 (BS4/6)"/>
    <s v="BS4/BS6"/>
    <x v="10"/>
    <x v="3"/>
    <x v="0"/>
    <n v="1990"/>
    <x v="165"/>
    <n v="700"/>
    <x v="172"/>
    <x v="164"/>
    <x v="178"/>
  </r>
  <r>
    <x v="6"/>
    <s v="Gear Assembly 7 (BS4/6)"/>
    <s v="BS4/BS6"/>
    <x v="11"/>
    <x v="3"/>
    <x v="0"/>
    <n v="0"/>
    <x v="11"/>
    <m/>
    <x v="11"/>
    <x v="11"/>
    <x v="179"/>
  </r>
  <r>
    <x v="6"/>
    <s v="Gear Assembly 7 (BS4/6)"/>
    <s v="BS4/BS6"/>
    <x v="12"/>
    <x v="0"/>
    <x v="1"/>
    <n v="0"/>
    <x v="11"/>
    <m/>
    <x v="11"/>
    <x v="11"/>
    <x v="12"/>
  </r>
  <r>
    <x v="6"/>
    <s v="Gear Assembly 7 (BS4/6)"/>
    <s v="BS4/BS6"/>
    <x v="13"/>
    <x v="0"/>
    <x v="1"/>
    <n v="3650"/>
    <x v="166"/>
    <n v="770"/>
    <x v="173"/>
    <x v="165"/>
    <x v="180"/>
  </r>
  <r>
    <x v="6"/>
    <s v="Gear Assembly 7 (BS4/6)"/>
    <s v="BS4/BS6"/>
    <x v="14"/>
    <x v="0"/>
    <x v="1"/>
    <n v="7740"/>
    <x v="167"/>
    <n v="770"/>
    <x v="174"/>
    <x v="166"/>
    <x v="181"/>
  </r>
  <r>
    <x v="6"/>
    <s v="Gear Assembly 7 (BS4/6)"/>
    <s v="BS4/BS6"/>
    <x v="15"/>
    <x v="1"/>
    <x v="1"/>
    <n v="1780"/>
    <x v="168"/>
    <n v="770"/>
    <x v="175"/>
    <x v="167"/>
    <x v="182"/>
  </r>
  <r>
    <x v="6"/>
    <s v="Gear Assembly 7 (BS4/6)"/>
    <s v="BS4/BS6"/>
    <x v="16"/>
    <x v="1"/>
    <x v="1"/>
    <n v="7680"/>
    <x v="169"/>
    <n v="770"/>
    <x v="176"/>
    <x v="168"/>
    <x v="183"/>
  </r>
  <r>
    <x v="6"/>
    <s v="Gear Assembly 7 (BS4/6)"/>
    <s v="BS4/BS6"/>
    <x v="17"/>
    <x v="1"/>
    <x v="1"/>
    <n v="7730"/>
    <x v="170"/>
    <n v="770"/>
    <x v="177"/>
    <x v="169"/>
    <x v="184"/>
  </r>
  <r>
    <x v="6"/>
    <s v="Gear Assembly 7 (BS4/6)"/>
    <s v="BS4/BS6"/>
    <x v="18"/>
    <x v="2"/>
    <x v="1"/>
    <n v="7850"/>
    <x v="171"/>
    <n v="770"/>
    <x v="178"/>
    <x v="170"/>
    <x v="185"/>
  </r>
  <r>
    <x v="6"/>
    <s v="Gear Assembly 7 (BS4/6)"/>
    <s v="BS4/BS6"/>
    <x v="19"/>
    <x v="2"/>
    <x v="1"/>
    <n v="2860"/>
    <x v="172"/>
    <n v="770"/>
    <x v="179"/>
    <x v="171"/>
    <x v="186"/>
  </r>
  <r>
    <x v="6"/>
    <s v="Gear Assembly 7 (BS4/6)"/>
    <s v="BS4/BS6"/>
    <x v="20"/>
    <x v="2"/>
    <x v="1"/>
    <n v="3400"/>
    <x v="173"/>
    <n v="770"/>
    <x v="180"/>
    <x v="172"/>
    <x v="187"/>
  </r>
  <r>
    <x v="6"/>
    <s v="Gear Assembly 7 (BS4/6)"/>
    <s v="BS4/BS6"/>
    <x v="21"/>
    <x v="3"/>
    <x v="1"/>
    <n v="90"/>
    <x v="174"/>
    <n v="770"/>
    <x v="181"/>
    <x v="173"/>
    <x v="188"/>
  </r>
  <r>
    <x v="6"/>
    <s v="Gear Assembly 7 (BS4/6)"/>
    <s v="BS4/BS6"/>
    <x v="22"/>
    <x v="3"/>
    <x v="1"/>
    <n v="210"/>
    <x v="124"/>
    <n v="770"/>
    <x v="182"/>
    <x v="124"/>
    <x v="189"/>
  </r>
  <r>
    <x v="6"/>
    <s v="Gear Assembly 7 (BS4/6)"/>
    <s v="BS4/BS6"/>
    <x v="23"/>
    <x v="3"/>
    <x v="1"/>
    <n v="1420"/>
    <x v="175"/>
    <n v="770"/>
    <x v="183"/>
    <x v="174"/>
    <x v="190"/>
  </r>
  <r>
    <x v="6"/>
    <s v="Gear Assembly 7 (BS4/6)"/>
    <s v="BS4/BS6"/>
    <x v="24"/>
    <x v="0"/>
    <x v="2"/>
    <n v="1430"/>
    <x v="176"/>
    <n v="847"/>
    <x v="184"/>
    <x v="175"/>
    <x v="191"/>
  </r>
  <r>
    <x v="6"/>
    <s v="Gear Assembly 7 (BS4/6)"/>
    <s v="BS4/BS6"/>
    <x v="25"/>
    <x v="0"/>
    <x v="2"/>
    <n v="6000"/>
    <x v="177"/>
    <n v="847"/>
    <x v="185"/>
    <x v="176"/>
    <x v="192"/>
  </r>
  <r>
    <x v="6"/>
    <s v="Gear Assembly 7 (BS4/6)"/>
    <s v="BS4/BS6"/>
    <x v="26"/>
    <x v="0"/>
    <x v="2"/>
    <n v="1340"/>
    <x v="178"/>
    <n v="847"/>
    <x v="186"/>
    <x v="177"/>
    <x v="193"/>
  </r>
  <r>
    <x v="6"/>
    <s v="Gear Assembly 7 (BS4/6)"/>
    <s v="BS4/BS6"/>
    <x v="27"/>
    <x v="1"/>
    <x v="2"/>
    <n v="4100"/>
    <x v="179"/>
    <n v="847"/>
    <x v="187"/>
    <x v="178"/>
    <x v="194"/>
  </r>
  <r>
    <x v="6"/>
    <s v="Gear Assembly 7 (BS4/6)"/>
    <s v="BS4/BS6"/>
    <x v="28"/>
    <x v="1"/>
    <x v="2"/>
    <n v="5200"/>
    <x v="180"/>
    <n v="847"/>
    <x v="188"/>
    <x v="179"/>
    <x v="195"/>
  </r>
  <r>
    <x v="7"/>
    <s v="Gear Assembly 8 (BS4/6)"/>
    <s v="BS4/BS6"/>
    <x v="0"/>
    <x v="0"/>
    <x v="0"/>
    <n v="2950"/>
    <x v="181"/>
    <n v="572"/>
    <x v="189"/>
    <x v="180"/>
    <x v="196"/>
  </r>
  <r>
    <x v="7"/>
    <s v="Gear Assembly 8 (BS4/6)"/>
    <s v="BS4/BS6"/>
    <x v="1"/>
    <x v="0"/>
    <x v="0"/>
    <n v="2820"/>
    <x v="182"/>
    <n v="572"/>
    <x v="190"/>
    <x v="181"/>
    <x v="197"/>
  </r>
  <r>
    <x v="7"/>
    <s v="Gear Assembly 8 (BS4/6)"/>
    <s v="BS4/BS6"/>
    <x v="2"/>
    <x v="0"/>
    <x v="0"/>
    <n v="8880"/>
    <x v="183"/>
    <n v="572"/>
    <x v="191"/>
    <x v="182"/>
    <x v="198"/>
  </r>
  <r>
    <x v="7"/>
    <s v="Gear Assembly 8 (BS4/6)"/>
    <s v="BS4/BS6"/>
    <x v="3"/>
    <x v="1"/>
    <x v="0"/>
    <n v="7360"/>
    <x v="184"/>
    <n v="572"/>
    <x v="192"/>
    <x v="183"/>
    <x v="199"/>
  </r>
  <r>
    <x v="7"/>
    <s v="Gear Assembly 8 (BS4/6)"/>
    <s v="BS4/BS6"/>
    <x v="4"/>
    <x v="1"/>
    <x v="0"/>
    <n v="7780"/>
    <x v="185"/>
    <n v="572"/>
    <x v="193"/>
    <x v="184"/>
    <x v="200"/>
  </r>
  <r>
    <x v="7"/>
    <s v="Gear Assembly 8 (BS4/6)"/>
    <s v="BS4/BS6"/>
    <x v="5"/>
    <x v="1"/>
    <x v="0"/>
    <n v="3710"/>
    <x v="186"/>
    <n v="572"/>
    <x v="194"/>
    <x v="185"/>
    <x v="201"/>
  </r>
  <r>
    <x v="7"/>
    <s v="Gear Assembly 8 (BS4/6)"/>
    <s v="BS4/BS6"/>
    <x v="6"/>
    <x v="2"/>
    <x v="0"/>
    <n v="4740"/>
    <x v="187"/>
    <n v="572"/>
    <x v="195"/>
    <x v="186"/>
    <x v="202"/>
  </r>
  <r>
    <x v="7"/>
    <s v="Gear Assembly 8 (BS4/6)"/>
    <s v="BS4/BS6"/>
    <x v="7"/>
    <x v="2"/>
    <x v="0"/>
    <n v="620"/>
    <x v="188"/>
    <n v="572"/>
    <x v="196"/>
    <x v="187"/>
    <x v="203"/>
  </r>
  <r>
    <x v="7"/>
    <s v="Gear Assembly 8 (BS4/6)"/>
    <s v="BS4/BS6"/>
    <x v="8"/>
    <x v="2"/>
    <x v="0"/>
    <n v="920"/>
    <x v="189"/>
    <n v="572"/>
    <x v="197"/>
    <x v="188"/>
    <x v="204"/>
  </r>
  <r>
    <x v="7"/>
    <s v="Gear Assembly 8 (BS4/6)"/>
    <s v="BS4/BS6"/>
    <x v="9"/>
    <x v="3"/>
    <x v="0"/>
    <n v="4780"/>
    <x v="190"/>
    <n v="572"/>
    <x v="198"/>
    <x v="189"/>
    <x v="205"/>
  </r>
  <r>
    <x v="7"/>
    <s v="Gear Assembly 8 (BS4/6)"/>
    <s v="BS4/BS6"/>
    <x v="10"/>
    <x v="3"/>
    <x v="0"/>
    <n v="8710"/>
    <x v="191"/>
    <n v="572"/>
    <x v="199"/>
    <x v="190"/>
    <x v="23"/>
  </r>
  <r>
    <x v="7"/>
    <s v="Gear Assembly 8 (BS4/6)"/>
    <s v="BS4/BS6"/>
    <x v="11"/>
    <x v="3"/>
    <x v="0"/>
    <n v="0"/>
    <x v="11"/>
    <m/>
    <x v="11"/>
    <x v="11"/>
    <x v="206"/>
  </r>
  <r>
    <x v="7"/>
    <s v="Gear Assembly 8 (BS4/6)"/>
    <s v="BS4/BS6"/>
    <x v="12"/>
    <x v="0"/>
    <x v="1"/>
    <n v="0"/>
    <x v="11"/>
    <m/>
    <x v="11"/>
    <x v="11"/>
    <x v="12"/>
  </r>
  <r>
    <x v="7"/>
    <s v="Gear Assembly 8 (BS4/6)"/>
    <s v="BS4/BS6"/>
    <x v="13"/>
    <x v="0"/>
    <x v="1"/>
    <n v="3690"/>
    <x v="192"/>
    <n v="629.20000000000005"/>
    <x v="200"/>
    <x v="191"/>
    <x v="207"/>
  </r>
  <r>
    <x v="7"/>
    <s v="Gear Assembly 8 (BS4/6)"/>
    <s v="BS4/BS6"/>
    <x v="14"/>
    <x v="0"/>
    <x v="1"/>
    <n v="870"/>
    <x v="193"/>
    <n v="629.20000000000005"/>
    <x v="201"/>
    <x v="192"/>
    <x v="208"/>
  </r>
  <r>
    <x v="7"/>
    <s v="Gear Assembly 8 (BS4/6)"/>
    <s v="BS4/BS6"/>
    <x v="15"/>
    <x v="1"/>
    <x v="1"/>
    <n v="8270"/>
    <x v="194"/>
    <n v="629.20000000000005"/>
    <x v="202"/>
    <x v="193"/>
    <x v="209"/>
  </r>
  <r>
    <x v="7"/>
    <s v="Gear Assembly 8 (BS4/6)"/>
    <s v="BS4/BS6"/>
    <x v="16"/>
    <x v="1"/>
    <x v="1"/>
    <n v="5970"/>
    <x v="195"/>
    <n v="629.20000000000005"/>
    <x v="203"/>
    <x v="194"/>
    <x v="210"/>
  </r>
  <r>
    <x v="7"/>
    <s v="Gear Assembly 8 (BS4/6)"/>
    <s v="BS4/BS6"/>
    <x v="17"/>
    <x v="1"/>
    <x v="1"/>
    <n v="1930"/>
    <x v="196"/>
    <n v="629.20000000000005"/>
    <x v="204"/>
    <x v="195"/>
    <x v="211"/>
  </r>
  <r>
    <x v="7"/>
    <s v="Gear Assembly 8 (BS4/6)"/>
    <s v="BS4/BS6"/>
    <x v="18"/>
    <x v="2"/>
    <x v="1"/>
    <n v="5030"/>
    <x v="197"/>
    <n v="629.20000000000005"/>
    <x v="205"/>
    <x v="196"/>
    <x v="212"/>
  </r>
  <r>
    <x v="7"/>
    <s v="Gear Assembly 8 (BS4/6)"/>
    <s v="BS4/BS6"/>
    <x v="19"/>
    <x v="2"/>
    <x v="1"/>
    <n v="4980"/>
    <x v="198"/>
    <n v="629.20000000000005"/>
    <x v="206"/>
    <x v="197"/>
    <x v="213"/>
  </r>
  <r>
    <x v="7"/>
    <s v="Gear Assembly 8 (BS4/6)"/>
    <s v="BS4/BS6"/>
    <x v="20"/>
    <x v="2"/>
    <x v="1"/>
    <n v="620"/>
    <x v="188"/>
    <n v="629.20000000000005"/>
    <x v="207"/>
    <x v="187"/>
    <x v="214"/>
  </r>
  <r>
    <x v="7"/>
    <s v="Gear Assembly 8 (BS4/6)"/>
    <s v="BS4/BS6"/>
    <x v="21"/>
    <x v="3"/>
    <x v="1"/>
    <n v="8210"/>
    <x v="199"/>
    <n v="629.20000000000005"/>
    <x v="208"/>
    <x v="198"/>
    <x v="215"/>
  </r>
  <r>
    <x v="7"/>
    <s v="Gear Assembly 8 (BS4/6)"/>
    <s v="BS4/BS6"/>
    <x v="22"/>
    <x v="3"/>
    <x v="1"/>
    <n v="620"/>
    <x v="188"/>
    <n v="629.20000000000005"/>
    <x v="207"/>
    <x v="187"/>
    <x v="215"/>
  </r>
  <r>
    <x v="7"/>
    <s v="Gear Assembly 8 (BS4/6)"/>
    <s v="BS4/BS6"/>
    <x v="23"/>
    <x v="3"/>
    <x v="1"/>
    <n v="6980"/>
    <x v="200"/>
    <n v="629.20000000000005"/>
    <x v="209"/>
    <x v="199"/>
    <x v="216"/>
  </r>
  <r>
    <x v="7"/>
    <s v="Gear Assembly 8 (BS4/6)"/>
    <s v="BS4/BS6"/>
    <x v="24"/>
    <x v="0"/>
    <x v="2"/>
    <n v="2990"/>
    <x v="201"/>
    <n v="692.12"/>
    <x v="210"/>
    <x v="200"/>
    <x v="217"/>
  </r>
  <r>
    <x v="7"/>
    <s v="Gear Assembly 8 (BS4/6)"/>
    <s v="BS4/BS6"/>
    <x v="25"/>
    <x v="0"/>
    <x v="2"/>
    <n v="1120"/>
    <x v="202"/>
    <n v="692.12"/>
    <x v="211"/>
    <x v="201"/>
    <x v="218"/>
  </r>
  <r>
    <x v="7"/>
    <s v="Gear Assembly 8 (BS4/6)"/>
    <s v="BS4/BS6"/>
    <x v="26"/>
    <x v="0"/>
    <x v="2"/>
    <n v="6860"/>
    <x v="12"/>
    <n v="692.12"/>
    <x v="212"/>
    <x v="12"/>
    <x v="219"/>
  </r>
  <r>
    <x v="7"/>
    <s v="Gear Assembly 8 (BS4/6)"/>
    <s v="BS4/BS6"/>
    <x v="27"/>
    <x v="1"/>
    <x v="2"/>
    <n v="6260"/>
    <x v="203"/>
    <n v="692.12"/>
    <x v="213"/>
    <x v="202"/>
    <x v="220"/>
  </r>
  <r>
    <x v="7"/>
    <s v="Gear Assembly 8 (BS4/6)"/>
    <s v="BS4/BS6"/>
    <x v="28"/>
    <x v="1"/>
    <x v="2"/>
    <n v="1980"/>
    <x v="204"/>
    <n v="692.12"/>
    <x v="214"/>
    <x v="203"/>
    <x v="221"/>
  </r>
  <r>
    <x v="8"/>
    <s v="Gear Assembly 9 (BS6)"/>
    <s v="BS6"/>
    <x v="0"/>
    <x v="0"/>
    <x v="0"/>
    <n v="9210"/>
    <x v="205"/>
    <n v="325"/>
    <x v="215"/>
    <x v="204"/>
    <x v="222"/>
  </r>
  <r>
    <x v="8"/>
    <s v="Gear Assembly 9 (BS6)"/>
    <s v="BS6"/>
    <x v="1"/>
    <x v="0"/>
    <x v="0"/>
    <n v="3440"/>
    <x v="206"/>
    <n v="325"/>
    <x v="216"/>
    <x v="205"/>
    <x v="223"/>
  </r>
  <r>
    <x v="8"/>
    <s v="Gear Assembly 9 (BS6)"/>
    <s v="BS6"/>
    <x v="2"/>
    <x v="0"/>
    <x v="0"/>
    <n v="1390"/>
    <x v="207"/>
    <n v="325"/>
    <x v="217"/>
    <x v="206"/>
    <x v="224"/>
  </r>
  <r>
    <x v="8"/>
    <s v="Gear Assembly 9 (BS6)"/>
    <s v="BS6"/>
    <x v="3"/>
    <x v="1"/>
    <x v="0"/>
    <n v="6660"/>
    <x v="208"/>
    <n v="325"/>
    <x v="218"/>
    <x v="207"/>
    <x v="225"/>
  </r>
  <r>
    <x v="8"/>
    <s v="Gear Assembly 9 (BS6)"/>
    <s v="BS6"/>
    <x v="4"/>
    <x v="1"/>
    <x v="0"/>
    <n v="3870"/>
    <x v="209"/>
    <n v="325"/>
    <x v="219"/>
    <x v="208"/>
    <x v="226"/>
  </r>
  <r>
    <x v="8"/>
    <s v="Gear Assembly 9 (BS6)"/>
    <s v="BS6"/>
    <x v="5"/>
    <x v="1"/>
    <x v="0"/>
    <n v="4770"/>
    <x v="210"/>
    <n v="325"/>
    <x v="220"/>
    <x v="209"/>
    <x v="227"/>
  </r>
  <r>
    <x v="8"/>
    <s v="Gear Assembly 9 (BS6)"/>
    <s v="BS6"/>
    <x v="6"/>
    <x v="2"/>
    <x v="0"/>
    <n v="3450"/>
    <x v="211"/>
    <n v="325"/>
    <x v="221"/>
    <x v="210"/>
    <x v="228"/>
  </r>
  <r>
    <x v="8"/>
    <s v="Gear Assembly 9 (BS6)"/>
    <s v="BS6"/>
    <x v="7"/>
    <x v="2"/>
    <x v="0"/>
    <n v="7010"/>
    <x v="212"/>
    <n v="325"/>
    <x v="222"/>
    <x v="211"/>
    <x v="229"/>
  </r>
  <r>
    <x v="8"/>
    <s v="Gear Assembly 9 (BS6)"/>
    <s v="BS6"/>
    <x v="8"/>
    <x v="2"/>
    <x v="0"/>
    <n v="6930"/>
    <x v="213"/>
    <n v="325"/>
    <x v="223"/>
    <x v="212"/>
    <x v="230"/>
  </r>
  <r>
    <x v="8"/>
    <s v="Gear Assembly 9 (BS6)"/>
    <s v="BS6"/>
    <x v="9"/>
    <x v="3"/>
    <x v="0"/>
    <n v="970"/>
    <x v="214"/>
    <n v="325"/>
    <x v="224"/>
    <x v="213"/>
    <x v="231"/>
  </r>
  <r>
    <x v="8"/>
    <s v="Gear Assembly 9 (BS6)"/>
    <s v="BS6"/>
    <x v="10"/>
    <x v="3"/>
    <x v="0"/>
    <n v="7530"/>
    <x v="215"/>
    <n v="325"/>
    <x v="225"/>
    <x v="214"/>
    <x v="232"/>
  </r>
  <r>
    <x v="8"/>
    <s v="Gear Assembly 9 (BS6)"/>
    <s v="BS6"/>
    <x v="11"/>
    <x v="3"/>
    <x v="0"/>
    <n v="0"/>
    <x v="11"/>
    <m/>
    <x v="11"/>
    <x v="11"/>
    <x v="233"/>
  </r>
  <r>
    <x v="8"/>
    <s v="Gear Assembly 9 (BS6)"/>
    <s v="BS6"/>
    <x v="12"/>
    <x v="0"/>
    <x v="1"/>
    <n v="0"/>
    <x v="11"/>
    <m/>
    <x v="11"/>
    <x v="11"/>
    <x v="12"/>
  </r>
  <r>
    <x v="8"/>
    <s v="Gear Assembly 9 (BS6)"/>
    <s v="BS6"/>
    <x v="13"/>
    <x v="0"/>
    <x v="1"/>
    <n v="3430"/>
    <x v="216"/>
    <n v="357.5"/>
    <x v="226"/>
    <x v="215"/>
    <x v="234"/>
  </r>
  <r>
    <x v="8"/>
    <s v="Gear Assembly 9 (BS6)"/>
    <s v="BS6"/>
    <x v="14"/>
    <x v="0"/>
    <x v="1"/>
    <n v="5090"/>
    <x v="217"/>
    <n v="357.5"/>
    <x v="227"/>
    <x v="216"/>
    <x v="235"/>
  </r>
  <r>
    <x v="8"/>
    <s v="Gear Assembly 9 (BS6)"/>
    <s v="BS6"/>
    <x v="15"/>
    <x v="1"/>
    <x v="1"/>
    <n v="4630"/>
    <x v="218"/>
    <n v="357.5"/>
    <x v="228"/>
    <x v="217"/>
    <x v="236"/>
  </r>
  <r>
    <x v="8"/>
    <s v="Gear Assembly 9 (BS6)"/>
    <s v="BS6"/>
    <x v="16"/>
    <x v="1"/>
    <x v="1"/>
    <n v="470"/>
    <x v="219"/>
    <n v="357.5"/>
    <x v="229"/>
    <x v="218"/>
    <x v="237"/>
  </r>
  <r>
    <x v="8"/>
    <s v="Gear Assembly 9 (BS6)"/>
    <s v="BS6"/>
    <x v="17"/>
    <x v="1"/>
    <x v="1"/>
    <n v="9330"/>
    <x v="220"/>
    <n v="357.5"/>
    <x v="230"/>
    <x v="219"/>
    <x v="238"/>
  </r>
  <r>
    <x v="8"/>
    <s v="Gear Assembly 9 (BS6)"/>
    <s v="BS6"/>
    <x v="18"/>
    <x v="2"/>
    <x v="1"/>
    <n v="200"/>
    <x v="221"/>
    <n v="357.5"/>
    <x v="231"/>
    <x v="220"/>
    <x v="239"/>
  </r>
  <r>
    <x v="8"/>
    <s v="Gear Assembly 9 (BS6)"/>
    <s v="BS6"/>
    <x v="19"/>
    <x v="2"/>
    <x v="1"/>
    <n v="4380"/>
    <x v="95"/>
    <n v="357.5"/>
    <x v="232"/>
    <x v="95"/>
    <x v="240"/>
  </r>
  <r>
    <x v="8"/>
    <s v="Gear Assembly 9 (BS6)"/>
    <s v="BS6"/>
    <x v="20"/>
    <x v="2"/>
    <x v="1"/>
    <n v="6700"/>
    <x v="222"/>
    <n v="357.5"/>
    <x v="233"/>
    <x v="221"/>
    <x v="241"/>
  </r>
  <r>
    <x v="8"/>
    <s v="Gear Assembly 9 (BS6)"/>
    <s v="BS6"/>
    <x v="21"/>
    <x v="3"/>
    <x v="1"/>
    <n v="3780"/>
    <x v="223"/>
    <n v="357.5"/>
    <x v="234"/>
    <x v="222"/>
    <x v="242"/>
  </r>
  <r>
    <x v="8"/>
    <s v="Gear Assembly 9 (BS6)"/>
    <s v="BS6"/>
    <x v="22"/>
    <x v="3"/>
    <x v="1"/>
    <n v="4880"/>
    <x v="224"/>
    <n v="357.5"/>
    <x v="235"/>
    <x v="223"/>
    <x v="243"/>
  </r>
  <r>
    <x v="8"/>
    <s v="Gear Assembly 9 (BS6)"/>
    <s v="BS6"/>
    <x v="23"/>
    <x v="3"/>
    <x v="1"/>
    <n v="6670"/>
    <x v="225"/>
    <n v="357.5"/>
    <x v="236"/>
    <x v="224"/>
    <x v="244"/>
  </r>
  <r>
    <x v="8"/>
    <s v="Gear Assembly 9 (BS6)"/>
    <s v="BS6"/>
    <x v="24"/>
    <x v="0"/>
    <x v="2"/>
    <n v="6960"/>
    <x v="226"/>
    <n v="393.25"/>
    <x v="237"/>
    <x v="225"/>
    <x v="245"/>
  </r>
  <r>
    <x v="8"/>
    <s v="Gear Assembly 9 (BS6)"/>
    <s v="BS6"/>
    <x v="25"/>
    <x v="0"/>
    <x v="2"/>
    <n v="5210"/>
    <x v="227"/>
    <n v="393.25"/>
    <x v="238"/>
    <x v="226"/>
    <x v="246"/>
  </r>
  <r>
    <x v="8"/>
    <s v="Gear Assembly 9 (BS6)"/>
    <s v="BS6"/>
    <x v="26"/>
    <x v="0"/>
    <x v="2"/>
    <n v="2500"/>
    <x v="228"/>
    <n v="393.25"/>
    <x v="239"/>
    <x v="227"/>
    <x v="247"/>
  </r>
  <r>
    <x v="8"/>
    <s v="Gear Assembly 9 (BS6)"/>
    <s v="BS6"/>
    <x v="27"/>
    <x v="1"/>
    <x v="2"/>
    <n v="2050"/>
    <x v="97"/>
    <n v="393.25"/>
    <x v="240"/>
    <x v="97"/>
    <x v="248"/>
  </r>
  <r>
    <x v="8"/>
    <s v="Gear Assembly 9 (BS6)"/>
    <s v="BS6"/>
    <x v="28"/>
    <x v="1"/>
    <x v="2"/>
    <n v="5420"/>
    <x v="229"/>
    <n v="393.25"/>
    <x v="241"/>
    <x v="228"/>
    <x v="249"/>
  </r>
  <r>
    <x v="9"/>
    <s v="Gear Assmbly 10 (BS6)"/>
    <s v="BS6"/>
    <x v="0"/>
    <x v="0"/>
    <x v="0"/>
    <n v="4910"/>
    <x v="230"/>
    <n v="423"/>
    <x v="242"/>
    <x v="229"/>
    <x v="250"/>
  </r>
  <r>
    <x v="9"/>
    <s v="Gear Assmbly 10 (BS6)"/>
    <s v="BS6"/>
    <x v="1"/>
    <x v="0"/>
    <x v="0"/>
    <n v="3780"/>
    <x v="231"/>
    <n v="423"/>
    <x v="243"/>
    <x v="5"/>
    <x v="251"/>
  </r>
  <r>
    <x v="9"/>
    <s v="Gear Assmbly 10 (BS6)"/>
    <s v="BS6"/>
    <x v="2"/>
    <x v="0"/>
    <x v="0"/>
    <n v="5400"/>
    <x v="232"/>
    <n v="423"/>
    <x v="244"/>
    <x v="230"/>
    <x v="252"/>
  </r>
  <r>
    <x v="9"/>
    <s v="Gear Assmbly 10 (BS6)"/>
    <s v="BS6"/>
    <x v="3"/>
    <x v="1"/>
    <x v="0"/>
    <n v="5080"/>
    <x v="233"/>
    <n v="423"/>
    <x v="245"/>
    <x v="231"/>
    <x v="253"/>
  </r>
  <r>
    <x v="9"/>
    <s v="Gear Assmbly 10 (BS6)"/>
    <s v="BS6"/>
    <x v="4"/>
    <x v="1"/>
    <x v="0"/>
    <n v="5930"/>
    <x v="234"/>
    <n v="423"/>
    <x v="246"/>
    <x v="232"/>
    <x v="254"/>
  </r>
  <r>
    <x v="9"/>
    <s v="Gear Assmbly 10 (BS6)"/>
    <s v="BS6"/>
    <x v="5"/>
    <x v="1"/>
    <x v="0"/>
    <n v="6780"/>
    <x v="235"/>
    <n v="423"/>
    <x v="247"/>
    <x v="233"/>
    <x v="255"/>
  </r>
  <r>
    <x v="9"/>
    <s v="Gear Assmbly 10 (BS6)"/>
    <s v="BS6"/>
    <x v="6"/>
    <x v="2"/>
    <x v="0"/>
    <n v="9030"/>
    <x v="236"/>
    <n v="423"/>
    <x v="248"/>
    <x v="234"/>
    <x v="256"/>
  </r>
  <r>
    <x v="9"/>
    <s v="Gear Assmbly 10 (BS6)"/>
    <s v="BS6"/>
    <x v="7"/>
    <x v="2"/>
    <x v="0"/>
    <n v="8670"/>
    <x v="237"/>
    <n v="423"/>
    <x v="249"/>
    <x v="235"/>
    <x v="257"/>
  </r>
  <r>
    <x v="9"/>
    <s v="Gear Assmbly 10 (BS6)"/>
    <s v="BS6"/>
    <x v="8"/>
    <x v="2"/>
    <x v="0"/>
    <n v="9640"/>
    <x v="238"/>
    <n v="423"/>
    <x v="250"/>
    <x v="236"/>
    <x v="258"/>
  </r>
  <r>
    <x v="9"/>
    <s v="Gear Assmbly 10 (BS6)"/>
    <s v="BS6"/>
    <x v="9"/>
    <x v="3"/>
    <x v="0"/>
    <n v="4980"/>
    <x v="198"/>
    <n v="423"/>
    <x v="251"/>
    <x v="197"/>
    <x v="259"/>
  </r>
  <r>
    <x v="9"/>
    <s v="Gear Assmbly 10 (BS6)"/>
    <s v="BS6"/>
    <x v="10"/>
    <x v="3"/>
    <x v="0"/>
    <n v="3460"/>
    <x v="90"/>
    <n v="423"/>
    <x v="252"/>
    <x v="90"/>
    <x v="260"/>
  </r>
  <r>
    <x v="9"/>
    <s v="Gear Assmbly 10 (BS6)"/>
    <s v="BS6"/>
    <x v="11"/>
    <x v="3"/>
    <x v="0"/>
    <n v="0"/>
    <x v="11"/>
    <m/>
    <x v="11"/>
    <x v="11"/>
    <x v="96"/>
  </r>
  <r>
    <x v="9"/>
    <s v="Gear Assmbly 10 (BS6)"/>
    <s v="BS6"/>
    <x v="12"/>
    <x v="0"/>
    <x v="1"/>
    <n v="0"/>
    <x v="11"/>
    <m/>
    <x v="11"/>
    <x v="11"/>
    <x v="12"/>
  </r>
  <r>
    <x v="9"/>
    <s v="Gear Assmbly 10 (BS6)"/>
    <s v="BS6"/>
    <x v="13"/>
    <x v="0"/>
    <x v="1"/>
    <n v="9980"/>
    <x v="38"/>
    <n v="465.3"/>
    <x v="253"/>
    <x v="38"/>
    <x v="41"/>
  </r>
  <r>
    <x v="9"/>
    <s v="Gear Assmbly 10 (BS6)"/>
    <s v="BS6"/>
    <x v="14"/>
    <x v="0"/>
    <x v="1"/>
    <n v="4710"/>
    <x v="239"/>
    <n v="465.3"/>
    <x v="254"/>
    <x v="237"/>
    <x v="261"/>
  </r>
  <r>
    <x v="9"/>
    <s v="Gear Assmbly 10 (BS6)"/>
    <s v="BS6"/>
    <x v="15"/>
    <x v="1"/>
    <x v="1"/>
    <n v="8460"/>
    <x v="240"/>
    <n v="465.3"/>
    <x v="255"/>
    <x v="238"/>
    <x v="262"/>
  </r>
  <r>
    <x v="9"/>
    <s v="Gear Assmbly 10 (BS6)"/>
    <s v="BS6"/>
    <x v="16"/>
    <x v="1"/>
    <x v="1"/>
    <n v="5590"/>
    <x v="241"/>
    <n v="465.3"/>
    <x v="256"/>
    <x v="239"/>
    <x v="106"/>
  </r>
  <r>
    <x v="9"/>
    <s v="Gear Assmbly 10 (BS6)"/>
    <s v="BS6"/>
    <x v="17"/>
    <x v="1"/>
    <x v="1"/>
    <n v="6400"/>
    <x v="242"/>
    <n v="465.3"/>
    <x v="257"/>
    <x v="240"/>
    <x v="263"/>
  </r>
  <r>
    <x v="9"/>
    <s v="Gear Assmbly 10 (BS6)"/>
    <s v="BS6"/>
    <x v="18"/>
    <x v="2"/>
    <x v="1"/>
    <n v="4070"/>
    <x v="243"/>
    <n v="465.3"/>
    <x v="258"/>
    <x v="241"/>
    <x v="264"/>
  </r>
  <r>
    <x v="9"/>
    <s v="Gear Assmbly 10 (BS6)"/>
    <s v="BS6"/>
    <x v="19"/>
    <x v="2"/>
    <x v="1"/>
    <n v="7520"/>
    <x v="244"/>
    <n v="465.3"/>
    <x v="259"/>
    <x v="242"/>
    <x v="265"/>
  </r>
  <r>
    <x v="9"/>
    <s v="Gear Assmbly 10 (BS6)"/>
    <s v="BS6"/>
    <x v="20"/>
    <x v="2"/>
    <x v="1"/>
    <n v="610"/>
    <x v="245"/>
    <n v="465.3"/>
    <x v="260"/>
    <x v="243"/>
    <x v="266"/>
  </r>
  <r>
    <x v="9"/>
    <s v="Gear Assmbly 10 (BS6)"/>
    <s v="BS6"/>
    <x v="21"/>
    <x v="3"/>
    <x v="1"/>
    <n v="5690"/>
    <x v="246"/>
    <n v="465.3"/>
    <x v="261"/>
    <x v="244"/>
    <x v="267"/>
  </r>
  <r>
    <x v="9"/>
    <s v="Gear Assmbly 10 (BS6)"/>
    <s v="BS6"/>
    <x v="22"/>
    <x v="3"/>
    <x v="1"/>
    <n v="1980"/>
    <x v="204"/>
    <n v="465.3"/>
    <x v="262"/>
    <x v="203"/>
    <x v="268"/>
  </r>
  <r>
    <x v="9"/>
    <s v="Gear Assmbly 10 (BS6)"/>
    <s v="BS6"/>
    <x v="23"/>
    <x v="3"/>
    <x v="1"/>
    <n v="8620"/>
    <x v="247"/>
    <n v="465.3"/>
    <x v="263"/>
    <x v="245"/>
    <x v="269"/>
  </r>
  <r>
    <x v="9"/>
    <s v="Gear Assmbly 10 (BS6)"/>
    <s v="BS6"/>
    <x v="24"/>
    <x v="0"/>
    <x v="2"/>
    <n v="6040"/>
    <x v="248"/>
    <n v="511.83000000000004"/>
    <x v="264"/>
    <x v="246"/>
    <x v="270"/>
  </r>
  <r>
    <x v="9"/>
    <s v="Gear Assmbly 10 (BS6)"/>
    <s v="BS6"/>
    <x v="25"/>
    <x v="0"/>
    <x v="2"/>
    <n v="9870"/>
    <x v="249"/>
    <n v="511.83000000000004"/>
    <x v="265"/>
    <x v="247"/>
    <x v="271"/>
  </r>
  <r>
    <x v="9"/>
    <s v="Gear Assmbly 10 (BS6)"/>
    <s v="BS6"/>
    <x v="26"/>
    <x v="0"/>
    <x v="2"/>
    <n v="610"/>
    <x v="250"/>
    <n v="511.83000000000004"/>
    <x v="266"/>
    <x v="248"/>
    <x v="272"/>
  </r>
  <r>
    <x v="9"/>
    <s v="Gear Assmbly 10 (BS6)"/>
    <s v="BS6"/>
    <x v="27"/>
    <x v="1"/>
    <x v="2"/>
    <n v="2080"/>
    <x v="251"/>
    <n v="511.83000000000004"/>
    <x v="267"/>
    <x v="249"/>
    <x v="273"/>
  </r>
  <r>
    <x v="9"/>
    <s v="Gear Assmbly 10 (BS6)"/>
    <s v="BS6"/>
    <x v="28"/>
    <x v="1"/>
    <x v="2"/>
    <n v="4430"/>
    <x v="252"/>
    <n v="511.83000000000004"/>
    <x v="268"/>
    <x v="250"/>
    <x v="2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2019-20"/>
    <x v="0"/>
    <n v="0.38"/>
    <x v="0"/>
    <x v="0"/>
  </r>
  <r>
    <s v="2019-20"/>
    <x v="1"/>
    <n v="0.12"/>
    <x v="1"/>
    <x v="1"/>
  </r>
  <r>
    <s v="2019-20"/>
    <x v="2"/>
    <n v="0.05"/>
    <x v="2"/>
    <x v="2"/>
  </r>
  <r>
    <s v="2019-20"/>
    <x v="3"/>
    <n v="0.45"/>
    <x v="3"/>
    <x v="3"/>
  </r>
  <r>
    <s v="2020-21"/>
    <x v="0"/>
    <n v="0.33"/>
    <x v="4"/>
    <x v="4"/>
  </r>
  <r>
    <s v="2020-21"/>
    <x v="1"/>
    <n v="0.16"/>
    <x v="5"/>
    <x v="5"/>
  </r>
  <r>
    <s v="2020-21"/>
    <x v="2"/>
    <n v="0"/>
    <x v="6"/>
    <x v="6"/>
  </r>
  <r>
    <s v="2020-21"/>
    <x v="3"/>
    <n v="0.51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83853-34BD-7749-896E-1ED3192743DC}" name="PivotTable8" cacheId="35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5">
  <location ref="A175:C179" firstHeaderRow="0" firstDataRow="1" firstDataCol="1"/>
  <pivotFields count="5">
    <pivotField showAll="0"/>
    <pivotField axis="axisRow" showAll="0">
      <items count="5">
        <item x="2"/>
        <item x="0"/>
        <item x="3"/>
        <item x="1"/>
        <item t="default"/>
      </items>
    </pivotField>
    <pivotField numFmtId="9" showAll="0"/>
    <pivotField dataField="1" numFmtId="1" showAll="0">
      <items count="9">
        <item x="6"/>
        <item x="2"/>
        <item x="1"/>
        <item x="5"/>
        <item x="4"/>
        <item x="0"/>
        <item x="3"/>
        <item x="7"/>
        <item t="default"/>
      </items>
    </pivotField>
    <pivotField dataField="1" numFmtId="167" showAll="0">
      <items count="9">
        <item x="6"/>
        <item x="2"/>
        <item x="1"/>
        <item x="5"/>
        <item x="0"/>
        <item x="4"/>
        <item x="3"/>
        <item x="7"/>
        <item t="default"/>
      </items>
    </pivotField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Sum of Sales (Qty)" fld="3" baseField="0" baseItem="0"/>
    <dataField name="Sum of Revenue" fld="4" baseField="0" baseItem="0"/>
  </dataFields>
  <formats count="1">
    <format dxfId="5">
      <pivotArea outline="0" collapsedLevelsAreSubtotals="1" fieldPosition="0"/>
    </format>
  </formats>
  <chartFormats count="14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FE97E-FFD7-1C4A-B7C4-64CEB131B352}" name="PivotTable7" cacheId="3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5">
  <location ref="A161:C164" firstHeaderRow="0" firstDataRow="1" firstDataCol="1"/>
  <pivotFields count="14">
    <pivotField showAll="0">
      <items count="12">
        <item x="0"/>
        <item x="1"/>
        <item x="2"/>
        <item x="3"/>
        <item x="4"/>
        <item x="5"/>
        <item x="6"/>
        <item x="7"/>
        <item x="8"/>
        <item m="1" x="10"/>
        <item x="9"/>
        <item t="default"/>
      </items>
    </pivotField>
    <pivotField showAll="0"/>
    <pivotField showAll="0"/>
    <pivotField numFmtId="17" multipleItemSelectionAllowed="1" showAll="0">
      <items count="15">
        <item h="1" x="0"/>
        <item x="1"/>
        <item h="1" x="2"/>
        <item h="1" x="3"/>
        <item x="4"/>
        <item h="1" x="5"/>
        <item h="1" x="6"/>
        <item x="7"/>
        <item h="1" x="8"/>
        <item h="1" x="9"/>
        <item x="10"/>
        <item h="1" x="11"/>
        <item h="1" x="12"/>
        <item h="1" x="1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 defaultSubtotal="0">
      <items count="3">
        <item x="0"/>
        <item x="1"/>
        <item x="2"/>
      </items>
    </pivotField>
    <pivotField showAll="0"/>
    <pivotField dataField="1" numFmtId="1" showAll="0">
      <items count="254">
        <item x="11"/>
        <item x="174"/>
        <item x="148"/>
        <item x="1"/>
        <item x="221"/>
        <item x="124"/>
        <item x="43"/>
        <item x="18"/>
        <item x="125"/>
        <item x="219"/>
        <item x="32"/>
        <item x="161"/>
        <item x="152"/>
        <item x="58"/>
        <item x="250"/>
        <item x="245"/>
        <item x="188"/>
        <item x="15"/>
        <item x="103"/>
        <item x="82"/>
        <item x="20"/>
        <item x="193"/>
        <item x="22"/>
        <item x="91"/>
        <item x="189"/>
        <item x="114"/>
        <item x="106"/>
        <item x="141"/>
        <item x="214"/>
        <item x="62"/>
        <item x="202"/>
        <item x="155"/>
        <item x="29"/>
        <item x="145"/>
        <item x="150"/>
        <item x="46"/>
        <item x="35"/>
        <item x="178"/>
        <item x="160"/>
        <item x="132"/>
        <item x="207"/>
        <item x="25"/>
        <item x="176"/>
        <item x="33"/>
        <item x="60"/>
        <item x="37"/>
        <item x="175"/>
        <item x="42"/>
        <item x="134"/>
        <item x="9"/>
        <item x="85"/>
        <item x="108"/>
        <item x="168"/>
        <item x="156"/>
        <item x="149"/>
        <item x="196"/>
        <item x="204"/>
        <item x="165"/>
        <item x="97"/>
        <item x="77"/>
        <item x="251"/>
        <item x="30"/>
        <item x="158"/>
        <item x="154"/>
        <item x="104"/>
        <item x="159"/>
        <item x="228"/>
        <item x="80"/>
        <item x="57"/>
        <item x="50"/>
        <item x="3"/>
        <item x="119"/>
        <item x="111"/>
        <item x="146"/>
        <item x="70"/>
        <item x="182"/>
        <item x="123"/>
        <item x="88"/>
        <item x="181"/>
        <item x="201"/>
        <item x="64"/>
        <item x="138"/>
        <item x="172"/>
        <item x="66"/>
        <item x="105"/>
        <item x="116"/>
        <item x="13"/>
        <item x="67"/>
        <item x="216"/>
        <item x="206"/>
        <item x="110"/>
        <item x="166"/>
        <item x="31"/>
        <item x="6"/>
        <item x="192"/>
        <item x="173"/>
        <item x="23"/>
        <item x="211"/>
        <item x="231"/>
        <item x="90"/>
        <item x="115"/>
        <item x="109"/>
        <item x="53"/>
        <item x="151"/>
        <item x="49"/>
        <item x="44"/>
        <item x="102"/>
        <item x="186"/>
        <item x="126"/>
        <item x="28"/>
        <item x="223"/>
        <item x="4"/>
        <item x="139"/>
        <item x="209"/>
        <item x="48"/>
        <item x="19"/>
        <item x="36"/>
        <item x="243"/>
        <item x="40"/>
        <item x="162"/>
        <item x="179"/>
        <item x="86"/>
        <item x="113"/>
        <item x="68"/>
        <item x="239"/>
        <item x="95"/>
        <item x="71"/>
        <item x="252"/>
        <item x="112"/>
        <item x="230"/>
        <item x="218"/>
        <item x="217"/>
        <item x="147"/>
        <item x="187"/>
        <item x="81"/>
        <item x="72"/>
        <item x="227"/>
        <item x="210"/>
        <item x="190"/>
        <item x="73"/>
        <item x="117"/>
        <item x="224"/>
        <item x="0"/>
        <item x="69"/>
        <item x="118"/>
        <item x="232"/>
        <item x="198"/>
        <item x="100"/>
        <item x="197"/>
        <item x="17"/>
        <item x="233"/>
        <item x="41"/>
        <item x="54"/>
        <item x="180"/>
        <item x="55"/>
        <item x="229"/>
        <item x="177"/>
        <item x="143"/>
        <item x="248"/>
        <item x="93"/>
        <item x="83"/>
        <item x="241"/>
        <item x="246"/>
        <item x="92"/>
        <item x="26"/>
        <item x="234"/>
        <item x="195"/>
        <item x="128"/>
        <item x="56"/>
        <item x="84"/>
        <item x="136"/>
        <item x="203"/>
        <item x="127"/>
        <item x="12"/>
        <item x="120"/>
        <item x="157"/>
        <item x="51"/>
        <item x="226"/>
        <item x="242"/>
        <item x="133"/>
        <item x="98"/>
        <item x="63"/>
        <item x="52"/>
        <item x="208"/>
        <item x="225"/>
        <item x="222"/>
        <item x="74"/>
        <item x="235"/>
        <item x="10"/>
        <item x="99"/>
        <item x="153"/>
        <item x="213"/>
        <item x="47"/>
        <item x="78"/>
        <item x="200"/>
        <item x="76"/>
        <item x="212"/>
        <item x="140"/>
        <item x="16"/>
        <item x="167"/>
        <item x="107"/>
        <item x="87"/>
        <item x="184"/>
        <item x="27"/>
        <item x="244"/>
        <item x="215"/>
        <item x="65"/>
        <item x="34"/>
        <item x="2"/>
        <item x="59"/>
        <item x="169"/>
        <item x="101"/>
        <item x="131"/>
        <item x="170"/>
        <item x="185"/>
        <item x="94"/>
        <item x="171"/>
        <item x="24"/>
        <item x="130"/>
        <item x="79"/>
        <item x="5"/>
        <item x="163"/>
        <item x="183"/>
        <item x="199"/>
        <item x="75"/>
        <item x="194"/>
        <item x="137"/>
        <item x="205"/>
        <item x="240"/>
        <item x="39"/>
        <item x="247"/>
        <item x="164"/>
        <item x="237"/>
        <item x="191"/>
        <item x="142"/>
        <item x="45"/>
        <item x="89"/>
        <item x="96"/>
        <item x="249"/>
        <item x="236"/>
        <item x="38"/>
        <item x="8"/>
        <item x="14"/>
        <item x="220"/>
        <item x="122"/>
        <item x="144"/>
        <item x="21"/>
        <item x="238"/>
        <item x="61"/>
        <item x="135"/>
        <item x="129"/>
        <item x="121"/>
        <item x="7"/>
        <item t="default"/>
      </items>
    </pivotField>
    <pivotField showAll="0"/>
    <pivotField dataField="1" numFmtId="167" showAll="0">
      <items count="270">
        <item x="11"/>
        <item x="155"/>
        <item x="149"/>
        <item x="181"/>
        <item x="1"/>
        <item x="231"/>
        <item x="128"/>
        <item x="43"/>
        <item x="130"/>
        <item x="159"/>
        <item x="18"/>
        <item x="182"/>
        <item x="229"/>
        <item x="32"/>
        <item x="147"/>
        <item x="152"/>
        <item x="137"/>
        <item x="157"/>
        <item x="15"/>
        <item x="140"/>
        <item x="58"/>
        <item x="260"/>
        <item x="266"/>
        <item x="117"/>
        <item x="109"/>
        <item x="82"/>
        <item x="224"/>
        <item x="20"/>
        <item x="106"/>
        <item x="156"/>
        <item x="196"/>
        <item x="168"/>
        <item x="29"/>
        <item x="207"/>
        <item x="217"/>
        <item x="35"/>
        <item x="92"/>
        <item x="22"/>
        <item x="46"/>
        <item x="33"/>
        <item x="161"/>
        <item x="37"/>
        <item x="153"/>
        <item x="201"/>
        <item x="138"/>
        <item x="144"/>
        <item x="62"/>
        <item x="197"/>
        <item x="111"/>
        <item x="42"/>
        <item x="25"/>
        <item x="9"/>
        <item x="145"/>
        <item x="60"/>
        <item x="85"/>
        <item x="211"/>
        <item x="162"/>
        <item x="30"/>
        <item x="114"/>
        <item x="158"/>
        <item x="240"/>
        <item x="122"/>
        <item x="167"/>
        <item x="239"/>
        <item x="127"/>
        <item x="108"/>
        <item x="262"/>
        <item x="154"/>
        <item x="3"/>
        <item x="98"/>
        <item x="50"/>
        <item x="119"/>
        <item x="113"/>
        <item x="216"/>
        <item x="186"/>
        <item x="267"/>
        <item x="118"/>
        <item x="150"/>
        <item x="112"/>
        <item x="183"/>
        <item x="184"/>
        <item x="142"/>
        <item x="226"/>
        <item x="221"/>
        <item x="89"/>
        <item x="139"/>
        <item x="31"/>
        <item x="107"/>
        <item x="57"/>
        <item x="204"/>
        <item x="163"/>
        <item x="219"/>
        <item x="77"/>
        <item x="116"/>
        <item x="28"/>
        <item x="6"/>
        <item x="13"/>
        <item x="234"/>
        <item x="214"/>
        <item x="175"/>
        <item x="115"/>
        <item x="136"/>
        <item x="146"/>
        <item x="172"/>
        <item x="131"/>
        <item x="36"/>
        <item x="44"/>
        <item x="135"/>
        <item x="70"/>
        <item x="64"/>
        <item x="80"/>
        <item x="243"/>
        <item x="252"/>
        <item x="190"/>
        <item x="91"/>
        <item x="48"/>
        <item x="160"/>
        <item x="143"/>
        <item x="165"/>
        <item x="4"/>
        <item x="53"/>
        <item x="189"/>
        <item x="49"/>
        <item x="220"/>
        <item x="232"/>
        <item x="40"/>
        <item x="104"/>
        <item x="166"/>
        <item x="66"/>
        <item x="120"/>
        <item x="228"/>
        <item x="227"/>
        <item x="23"/>
        <item x="121"/>
        <item x="19"/>
        <item x="235"/>
        <item x="67"/>
        <item x="148"/>
        <item x="141"/>
        <item x="86"/>
        <item x="151"/>
        <item x="238"/>
        <item x="210"/>
        <item x="258"/>
        <item x="242"/>
        <item x="105"/>
        <item x="0"/>
        <item x="41"/>
        <item x="254"/>
        <item x="81"/>
        <item x="96"/>
        <item x="244"/>
        <item x="251"/>
        <item x="200"/>
        <item x="194"/>
        <item x="241"/>
        <item x="123"/>
        <item x="245"/>
        <item x="218"/>
        <item x="110"/>
        <item x="179"/>
        <item x="17"/>
        <item x="223"/>
        <item x="133"/>
        <item x="268"/>
        <item x="222"/>
        <item x="129"/>
        <item x="132"/>
        <item x="102"/>
        <item x="236"/>
        <item x="83"/>
        <item x="233"/>
        <item x="68"/>
        <item x="225"/>
        <item x="71"/>
        <item x="237"/>
        <item x="246"/>
        <item x="173"/>
        <item x="256"/>
        <item x="27"/>
        <item x="180"/>
        <item x="94"/>
        <item x="261"/>
        <item x="84"/>
        <item x="47"/>
        <item x="54"/>
        <item x="34"/>
        <item x="51"/>
        <item x="72"/>
        <item x="93"/>
        <item x="195"/>
        <item x="10"/>
        <item x="73"/>
        <item x="198"/>
        <item x="215"/>
        <item x="55"/>
        <item x="12"/>
        <item x="69"/>
        <item x="26"/>
        <item x="52"/>
        <item x="264"/>
        <item x="87"/>
        <item x="169"/>
        <item x="247"/>
        <item x="257"/>
        <item x="124"/>
        <item x="2"/>
        <item x="99"/>
        <item x="88"/>
        <item x="56"/>
        <item x="16"/>
        <item x="206"/>
        <item x="205"/>
        <item x="126"/>
        <item x="100"/>
        <item x="5"/>
        <item x="39"/>
        <item x="230"/>
        <item x="125"/>
        <item x="63"/>
        <item x="101"/>
        <item x="45"/>
        <item x="187"/>
        <item x="259"/>
        <item x="38"/>
        <item x="249"/>
        <item x="8"/>
        <item x="134"/>
        <item x="95"/>
        <item x="203"/>
        <item x="74"/>
        <item x="24"/>
        <item x="248"/>
        <item x="90"/>
        <item x="255"/>
        <item x="59"/>
        <item x="7"/>
        <item x="103"/>
        <item x="263"/>
        <item x="250"/>
        <item x="14"/>
        <item x="192"/>
        <item x="21"/>
        <item x="253"/>
        <item x="97"/>
        <item x="65"/>
        <item x="213"/>
        <item x="212"/>
        <item x="78"/>
        <item x="76"/>
        <item x="209"/>
        <item x="188"/>
        <item x="164"/>
        <item x="193"/>
        <item x="265"/>
        <item x="191"/>
        <item x="185"/>
        <item x="75"/>
        <item x="79"/>
        <item x="199"/>
        <item x="61"/>
        <item x="208"/>
        <item x="202"/>
        <item x="174"/>
        <item x="170"/>
        <item x="176"/>
        <item x="177"/>
        <item x="178"/>
        <item x="171"/>
        <item t="default"/>
      </items>
    </pivotField>
    <pivotField numFmtId="1" showAll="0">
      <items count="252">
        <item x="11"/>
        <item x="173"/>
        <item x="148"/>
        <item x="220"/>
        <item x="124"/>
        <item x="43"/>
        <item x="18"/>
        <item x="1"/>
        <item x="218"/>
        <item x="32"/>
        <item x="160"/>
        <item x="58"/>
        <item x="243"/>
        <item x="187"/>
        <item x="15"/>
        <item x="103"/>
        <item x="125"/>
        <item x="20"/>
        <item x="188"/>
        <item x="114"/>
        <item x="213"/>
        <item x="62"/>
        <item x="145"/>
        <item x="46"/>
        <item x="35"/>
        <item x="152"/>
        <item x="159"/>
        <item x="25"/>
        <item x="248"/>
        <item x="33"/>
        <item x="60"/>
        <item x="37"/>
        <item x="174"/>
        <item x="42"/>
        <item x="134"/>
        <item x="9"/>
        <item x="85"/>
        <item x="82"/>
        <item x="108"/>
        <item x="167"/>
        <item x="149"/>
        <item x="192"/>
        <item x="195"/>
        <item x="203"/>
        <item x="164"/>
        <item x="97"/>
        <item x="249"/>
        <item x="30"/>
        <item x="22"/>
        <item x="91"/>
        <item x="157"/>
        <item x="153"/>
        <item x="106"/>
        <item x="104"/>
        <item x="141"/>
        <item x="158"/>
        <item x="80"/>
        <item x="57"/>
        <item x="3"/>
        <item x="119"/>
        <item x="201"/>
        <item x="111"/>
        <item x="146"/>
        <item x="154"/>
        <item x="29"/>
        <item x="70"/>
        <item x="123"/>
        <item x="88"/>
        <item x="150"/>
        <item x="64"/>
        <item x="138"/>
        <item x="171"/>
        <item x="177"/>
        <item x="132"/>
        <item x="206"/>
        <item x="175"/>
        <item x="67"/>
        <item x="110"/>
        <item x="31"/>
        <item x="6"/>
        <item x="172"/>
        <item x="210"/>
        <item x="90"/>
        <item x="115"/>
        <item x="109"/>
        <item x="53"/>
        <item x="44"/>
        <item x="185"/>
        <item x="222"/>
        <item x="4"/>
        <item x="139"/>
        <item x="208"/>
        <item x="48"/>
        <item x="19"/>
        <item x="36"/>
        <item x="241"/>
        <item x="40"/>
        <item x="161"/>
        <item x="178"/>
        <item x="86"/>
        <item x="155"/>
        <item x="113"/>
        <item x="68"/>
        <item x="95"/>
        <item x="71"/>
        <item x="250"/>
        <item x="112"/>
        <item x="217"/>
        <item x="147"/>
        <item x="186"/>
        <item x="72"/>
        <item x="209"/>
        <item x="189"/>
        <item x="73"/>
        <item x="77"/>
        <item x="223"/>
        <item x="69"/>
        <item x="118"/>
        <item x="197"/>
        <item x="100"/>
        <item x="196"/>
        <item x="17"/>
        <item x="231"/>
        <item x="41"/>
        <item x="179"/>
        <item x="227"/>
        <item x="228"/>
        <item x="143"/>
        <item x="50"/>
        <item x="93"/>
        <item x="239"/>
        <item x="244"/>
        <item x="26"/>
        <item x="232"/>
        <item x="194"/>
        <item x="128"/>
        <item x="181"/>
        <item x="84"/>
        <item x="136"/>
        <item x="202"/>
        <item x="120"/>
        <item x="180"/>
        <item x="240"/>
        <item x="200"/>
        <item x="133"/>
        <item x="98"/>
        <item x="63"/>
        <item x="52"/>
        <item x="207"/>
        <item x="224"/>
        <item x="221"/>
        <item x="74"/>
        <item x="233"/>
        <item x="10"/>
        <item x="66"/>
        <item x="99"/>
        <item x="105"/>
        <item x="212"/>
        <item x="47"/>
        <item x="116"/>
        <item x="199"/>
        <item x="211"/>
        <item x="16"/>
        <item x="13"/>
        <item x="87"/>
        <item x="215"/>
        <item x="183"/>
        <item x="205"/>
        <item x="242"/>
        <item x="214"/>
        <item x="34"/>
        <item x="59"/>
        <item x="168"/>
        <item x="169"/>
        <item x="184"/>
        <item x="94"/>
        <item x="165"/>
        <item x="170"/>
        <item x="191"/>
        <item x="79"/>
        <item x="23"/>
        <item x="5"/>
        <item x="162"/>
        <item x="198"/>
        <item x="75"/>
        <item x="193"/>
        <item x="137"/>
        <item x="151"/>
        <item x="238"/>
        <item x="49"/>
        <item x="245"/>
        <item x="163"/>
        <item x="102"/>
        <item x="235"/>
        <item x="190"/>
        <item x="126"/>
        <item x="28"/>
        <item x="142"/>
        <item x="45"/>
        <item x="89"/>
        <item x="96"/>
        <item x="234"/>
        <item x="8"/>
        <item x="14"/>
        <item x="219"/>
        <item x="122"/>
        <item x="144"/>
        <item x="21"/>
        <item x="236"/>
        <item x="61"/>
        <item x="135"/>
        <item x="129"/>
        <item x="121"/>
        <item x="7"/>
        <item x="237"/>
        <item x="229"/>
        <item x="216"/>
        <item x="81"/>
        <item x="226"/>
        <item x="117"/>
        <item x="0"/>
        <item x="230"/>
        <item x="54"/>
        <item x="55"/>
        <item x="176"/>
        <item x="246"/>
        <item x="83"/>
        <item x="92"/>
        <item x="56"/>
        <item x="127"/>
        <item x="12"/>
        <item x="156"/>
        <item x="51"/>
        <item x="225"/>
        <item x="78"/>
        <item x="76"/>
        <item x="140"/>
        <item x="166"/>
        <item x="107"/>
        <item x="27"/>
        <item x="65"/>
        <item x="2"/>
        <item x="101"/>
        <item x="131"/>
        <item x="24"/>
        <item x="130"/>
        <item x="182"/>
        <item x="204"/>
        <item x="39"/>
        <item x="247"/>
        <item x="38"/>
        <item t="default"/>
      </items>
    </pivotField>
    <pivotField numFmtId="1" showAll="0">
      <items count="276">
        <item x="12"/>
        <item x="189"/>
        <item x="40"/>
        <item x="204"/>
        <item x="190"/>
        <item x="46"/>
        <item x="175"/>
        <item x="35"/>
        <item x="163"/>
        <item x="179"/>
        <item x="97"/>
        <item x="169"/>
        <item x="68"/>
        <item x="134"/>
        <item x="61"/>
        <item x="112"/>
        <item x="273"/>
        <item x="96"/>
        <item x="124"/>
        <item x="188"/>
        <item x="174"/>
        <item x="160"/>
        <item x="152"/>
        <item x="34"/>
        <item x="47"/>
        <item x="20"/>
        <item x="123"/>
        <item x="173"/>
        <item x="191"/>
        <item x="164"/>
        <item x="240"/>
        <item x="176"/>
        <item x="32"/>
        <item x="21"/>
        <item x="162"/>
        <item x="237"/>
        <item x="122"/>
        <item x="38"/>
        <item x="117"/>
        <item x="19"/>
        <item x="203"/>
        <item x="39"/>
        <item x="33"/>
        <item x="214"/>
        <item x="205"/>
        <item x="119"/>
        <item x="144"/>
        <item x="157"/>
        <item x="90"/>
        <item x="24"/>
        <item x="4"/>
        <item x="187"/>
        <item x="267"/>
        <item x="196"/>
        <item x="274"/>
        <item x="45"/>
        <item x="170"/>
        <item x="151"/>
        <item x="118"/>
        <item x="11"/>
        <item x="120"/>
        <item x="113"/>
        <item x="75"/>
        <item x="125"/>
        <item x="212"/>
        <item x="194"/>
        <item x="135"/>
        <item x="28"/>
        <item x="161"/>
        <item x="128"/>
        <item x="72"/>
        <item x="234"/>
        <item x="248"/>
        <item x="74"/>
        <item x="249"/>
        <item x="136"/>
        <item x="233"/>
        <item x="66"/>
        <item x="216"/>
        <item x="268"/>
        <item x="17"/>
        <item x="89"/>
        <item x="180"/>
        <item x="231"/>
        <item x="211"/>
        <item x="207"/>
        <item x="146"/>
        <item x="50"/>
        <item x="167"/>
        <item x="266"/>
        <item x="62"/>
        <item x="228"/>
        <item x="221"/>
        <item x="10"/>
        <item x="260"/>
        <item x="202"/>
        <item x="232"/>
        <item x="104"/>
        <item x="227"/>
        <item x="243"/>
        <item x="129"/>
        <item x="121"/>
        <item x="206"/>
        <item x="218"/>
        <item x="37"/>
        <item x="215"/>
        <item x="36"/>
        <item x="63"/>
        <item x="168"/>
        <item x="114"/>
        <item x="156"/>
        <item x="76"/>
        <item x="73"/>
        <item x="44"/>
        <item x="145"/>
        <item x="195"/>
        <item x="111"/>
        <item x="67"/>
        <item x="137"/>
        <item x="183"/>
        <item x="239"/>
        <item x="77"/>
        <item x="225"/>
        <item x="166"/>
        <item x="208"/>
        <item x="238"/>
        <item x="93"/>
        <item x="71"/>
        <item x="16"/>
        <item x="213"/>
        <item x="49"/>
        <item x="209"/>
        <item x="56"/>
        <item x="25"/>
        <item x="84"/>
        <item x="22"/>
        <item x="224"/>
        <item x="229"/>
        <item x="264"/>
        <item x="242"/>
        <item x="250"/>
        <item x="226"/>
        <item x="159"/>
        <item x="269"/>
        <item x="178"/>
        <item x="65"/>
        <item x="186"/>
        <item x="91"/>
        <item x="51"/>
        <item x="9"/>
        <item x="254"/>
        <item x="64"/>
        <item x="103"/>
        <item x="241"/>
        <item x="155"/>
        <item x="85"/>
        <item x="165"/>
        <item x="150"/>
        <item x="31"/>
        <item x="147"/>
        <item x="6"/>
        <item x="0"/>
        <item x="201"/>
        <item x="78"/>
        <item x="244"/>
        <item x="265"/>
        <item x="94"/>
        <item x="1"/>
        <item x="5"/>
        <item x="263"/>
        <item x="133"/>
        <item x="18"/>
        <item x="57"/>
        <item x="101"/>
        <item x="107"/>
        <item x="197"/>
        <item x="95"/>
        <item x="52"/>
        <item x="48"/>
        <item x="255"/>
        <item x="86"/>
        <item x="7"/>
        <item x="105"/>
        <item x="100"/>
        <item x="102"/>
        <item x="217"/>
        <item x="23"/>
        <item x="92"/>
        <item x="230"/>
        <item x="106"/>
        <item x="53"/>
        <item x="210"/>
        <item x="149"/>
        <item x="259"/>
        <item x="13"/>
        <item x="87"/>
        <item x="158"/>
        <item x="79"/>
        <item x="200"/>
        <item x="130"/>
        <item x="184"/>
        <item x="236"/>
        <item x="98"/>
        <item x="185"/>
        <item x="193"/>
        <item x="256"/>
        <item x="110"/>
        <item x="140"/>
        <item x="192"/>
        <item x="148"/>
        <item x="127"/>
        <item x="60"/>
        <item x="153"/>
        <item x="15"/>
        <item x="247"/>
        <item x="253"/>
        <item x="177"/>
        <item x="172"/>
        <item x="219"/>
        <item x="29"/>
        <item x="69"/>
        <item x="257"/>
        <item x="235"/>
        <item x="126"/>
        <item x="258"/>
        <item x="2"/>
        <item x="182"/>
        <item x="116"/>
        <item x="141"/>
        <item x="262"/>
        <item x="251"/>
        <item x="154"/>
        <item x="131"/>
        <item x="115"/>
        <item x="171"/>
        <item x="99"/>
        <item x="8"/>
        <item x="132"/>
        <item x="88"/>
        <item x="252"/>
        <item x="222"/>
        <item x="27"/>
        <item x="3"/>
        <item x="54"/>
        <item x="139"/>
        <item x="220"/>
        <item x="143"/>
        <item x="82"/>
        <item x="81"/>
        <item x="41"/>
        <item x="55"/>
        <item x="270"/>
        <item x="245"/>
        <item x="14"/>
        <item x="272"/>
        <item x="108"/>
        <item x="138"/>
        <item x="43"/>
        <item x="83"/>
        <item x="181"/>
        <item x="70"/>
        <item x="80"/>
        <item x="58"/>
        <item x="198"/>
        <item x="109"/>
        <item x="246"/>
        <item x="30"/>
        <item x="199"/>
        <item x="26"/>
        <item x="59"/>
        <item x="223"/>
        <item x="261"/>
        <item x="271"/>
        <item x="142"/>
        <item x="4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Sum of Sales" fld="7" baseField="0" baseItem="0"/>
    <dataField name="Sum of Revenue" fld="9" baseField="0" baseItem="0"/>
  </dataFields>
  <formats count="3">
    <format dxfId="12">
      <pivotArea field="0" type="button" dataOnly="0" labelOnly="1" outline="0"/>
    </format>
    <format dxfId="13">
      <pivotArea dataOnly="0" labelOnly="1" outline="0" axis="axisValues" fieldPosition="0"/>
    </format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3F35C-E7DF-1D42-AAC8-D998A479AAF4}" name="PivotTable6" cacheId="3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5">
  <location ref="A134:B147" firstHeaderRow="1" firstDataRow="1" firstDataCol="1" rowPageCount="1" colPageCount="1"/>
  <pivotFields count="14">
    <pivotField showAll="0">
      <items count="12">
        <item x="0"/>
        <item x="1"/>
        <item x="2"/>
        <item x="3"/>
        <item x="4"/>
        <item x="5"/>
        <item x="6"/>
        <item x="7"/>
        <item x="8"/>
        <item m="1" x="10"/>
        <item x="9"/>
        <item t="default"/>
      </items>
    </pivotField>
    <pivotField showAll="0"/>
    <pivotField showAll="0"/>
    <pivotField axis="axisPage" numFmtId="17" multipleItemSelectionAllowed="1" showAll="0">
      <items count="15">
        <item h="1" x="0"/>
        <item x="1"/>
        <item h="1" x="2"/>
        <item h="1" x="3"/>
        <item x="4"/>
        <item h="1" x="5"/>
        <item h="1" x="6"/>
        <item x="7"/>
        <item h="1" x="8"/>
        <item h="1" x="9"/>
        <item x="10"/>
        <item h="1" x="11"/>
        <item h="1" x="12"/>
        <item h="1" x="1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 defaultSubtotal="0">
      <items count="3">
        <item x="0"/>
        <item x="1"/>
        <item x="2"/>
      </items>
    </pivotField>
    <pivotField showAll="0"/>
    <pivotField numFmtId="1" showAll="0"/>
    <pivotField showAll="0"/>
    <pivotField numFmtId="167" showAll="0">
      <items count="270">
        <item x="11"/>
        <item x="155"/>
        <item x="149"/>
        <item x="181"/>
        <item x="1"/>
        <item x="231"/>
        <item x="128"/>
        <item x="43"/>
        <item x="130"/>
        <item x="159"/>
        <item x="18"/>
        <item x="182"/>
        <item x="229"/>
        <item x="32"/>
        <item x="147"/>
        <item x="152"/>
        <item x="137"/>
        <item x="157"/>
        <item x="15"/>
        <item x="140"/>
        <item x="58"/>
        <item x="260"/>
        <item x="266"/>
        <item x="117"/>
        <item x="109"/>
        <item x="82"/>
        <item x="224"/>
        <item x="20"/>
        <item x="106"/>
        <item x="156"/>
        <item x="196"/>
        <item x="168"/>
        <item x="29"/>
        <item x="207"/>
        <item x="217"/>
        <item x="35"/>
        <item x="92"/>
        <item x="22"/>
        <item x="46"/>
        <item x="33"/>
        <item x="161"/>
        <item x="37"/>
        <item x="153"/>
        <item x="201"/>
        <item x="138"/>
        <item x="144"/>
        <item x="62"/>
        <item x="197"/>
        <item x="111"/>
        <item x="42"/>
        <item x="25"/>
        <item x="9"/>
        <item x="145"/>
        <item x="60"/>
        <item x="85"/>
        <item x="211"/>
        <item x="162"/>
        <item x="30"/>
        <item x="114"/>
        <item x="158"/>
        <item x="240"/>
        <item x="122"/>
        <item x="167"/>
        <item x="239"/>
        <item x="127"/>
        <item x="108"/>
        <item x="262"/>
        <item x="154"/>
        <item x="3"/>
        <item x="98"/>
        <item x="50"/>
        <item x="119"/>
        <item x="113"/>
        <item x="216"/>
        <item x="186"/>
        <item x="267"/>
        <item x="118"/>
        <item x="150"/>
        <item x="112"/>
        <item x="183"/>
        <item x="184"/>
        <item x="142"/>
        <item x="226"/>
        <item x="221"/>
        <item x="89"/>
        <item x="139"/>
        <item x="31"/>
        <item x="107"/>
        <item x="57"/>
        <item x="204"/>
        <item x="163"/>
        <item x="219"/>
        <item x="77"/>
        <item x="116"/>
        <item x="28"/>
        <item x="6"/>
        <item x="13"/>
        <item x="234"/>
        <item x="214"/>
        <item x="175"/>
        <item x="115"/>
        <item x="136"/>
        <item x="146"/>
        <item x="172"/>
        <item x="131"/>
        <item x="36"/>
        <item x="44"/>
        <item x="135"/>
        <item x="70"/>
        <item x="64"/>
        <item x="80"/>
        <item x="243"/>
        <item x="252"/>
        <item x="190"/>
        <item x="91"/>
        <item x="48"/>
        <item x="160"/>
        <item x="143"/>
        <item x="165"/>
        <item x="4"/>
        <item x="53"/>
        <item x="189"/>
        <item x="49"/>
        <item x="220"/>
        <item x="232"/>
        <item x="40"/>
        <item x="104"/>
        <item x="166"/>
        <item x="66"/>
        <item x="120"/>
        <item x="228"/>
        <item x="227"/>
        <item x="23"/>
        <item x="121"/>
        <item x="19"/>
        <item x="235"/>
        <item x="67"/>
        <item x="148"/>
        <item x="141"/>
        <item x="86"/>
        <item x="151"/>
        <item x="238"/>
        <item x="210"/>
        <item x="258"/>
        <item x="242"/>
        <item x="105"/>
        <item x="0"/>
        <item x="41"/>
        <item x="254"/>
        <item x="81"/>
        <item x="96"/>
        <item x="244"/>
        <item x="251"/>
        <item x="200"/>
        <item x="194"/>
        <item x="241"/>
        <item x="123"/>
        <item x="245"/>
        <item x="218"/>
        <item x="110"/>
        <item x="179"/>
        <item x="17"/>
        <item x="223"/>
        <item x="133"/>
        <item x="268"/>
        <item x="222"/>
        <item x="129"/>
        <item x="132"/>
        <item x="102"/>
        <item x="236"/>
        <item x="83"/>
        <item x="233"/>
        <item x="68"/>
        <item x="225"/>
        <item x="71"/>
        <item x="237"/>
        <item x="246"/>
        <item x="173"/>
        <item x="256"/>
        <item x="27"/>
        <item x="180"/>
        <item x="94"/>
        <item x="261"/>
        <item x="84"/>
        <item x="47"/>
        <item x="54"/>
        <item x="34"/>
        <item x="51"/>
        <item x="72"/>
        <item x="93"/>
        <item x="195"/>
        <item x="10"/>
        <item x="73"/>
        <item x="198"/>
        <item x="215"/>
        <item x="55"/>
        <item x="12"/>
        <item x="69"/>
        <item x="26"/>
        <item x="52"/>
        <item x="264"/>
        <item x="87"/>
        <item x="169"/>
        <item x="247"/>
        <item x="257"/>
        <item x="124"/>
        <item x="2"/>
        <item x="99"/>
        <item x="88"/>
        <item x="56"/>
        <item x="16"/>
        <item x="206"/>
        <item x="205"/>
        <item x="126"/>
        <item x="100"/>
        <item x="5"/>
        <item x="39"/>
        <item x="230"/>
        <item x="125"/>
        <item x="63"/>
        <item x="101"/>
        <item x="45"/>
        <item x="187"/>
        <item x="259"/>
        <item x="38"/>
        <item x="249"/>
        <item x="8"/>
        <item x="134"/>
        <item x="95"/>
        <item x="203"/>
        <item x="74"/>
        <item x="24"/>
        <item x="248"/>
        <item x="90"/>
        <item x="255"/>
        <item x="59"/>
        <item x="7"/>
        <item x="103"/>
        <item x="263"/>
        <item x="250"/>
        <item x="14"/>
        <item x="192"/>
        <item x="21"/>
        <item x="253"/>
        <item x="97"/>
        <item x="65"/>
        <item x="213"/>
        <item x="212"/>
        <item x="78"/>
        <item x="76"/>
        <item x="209"/>
        <item x="188"/>
        <item x="164"/>
        <item x="193"/>
        <item x="265"/>
        <item x="191"/>
        <item x="185"/>
        <item x="75"/>
        <item x="79"/>
        <item x="199"/>
        <item x="61"/>
        <item x="208"/>
        <item x="202"/>
        <item x="174"/>
        <item x="170"/>
        <item x="176"/>
        <item x="177"/>
        <item x="178"/>
        <item x="171"/>
        <item t="default"/>
      </items>
    </pivotField>
    <pivotField numFmtId="1" showAll="0">
      <items count="252">
        <item x="11"/>
        <item x="173"/>
        <item x="148"/>
        <item x="220"/>
        <item x="124"/>
        <item x="43"/>
        <item x="18"/>
        <item x="1"/>
        <item x="218"/>
        <item x="32"/>
        <item x="160"/>
        <item x="58"/>
        <item x="243"/>
        <item x="187"/>
        <item x="15"/>
        <item x="103"/>
        <item x="125"/>
        <item x="20"/>
        <item x="188"/>
        <item x="114"/>
        <item x="213"/>
        <item x="62"/>
        <item x="145"/>
        <item x="46"/>
        <item x="35"/>
        <item x="152"/>
        <item x="159"/>
        <item x="25"/>
        <item x="248"/>
        <item x="33"/>
        <item x="60"/>
        <item x="37"/>
        <item x="174"/>
        <item x="42"/>
        <item x="134"/>
        <item x="9"/>
        <item x="85"/>
        <item x="82"/>
        <item x="108"/>
        <item x="167"/>
        <item x="149"/>
        <item x="192"/>
        <item x="195"/>
        <item x="203"/>
        <item x="164"/>
        <item x="97"/>
        <item x="249"/>
        <item x="30"/>
        <item x="22"/>
        <item x="91"/>
        <item x="157"/>
        <item x="153"/>
        <item x="106"/>
        <item x="104"/>
        <item x="141"/>
        <item x="158"/>
        <item x="80"/>
        <item x="57"/>
        <item x="3"/>
        <item x="119"/>
        <item x="201"/>
        <item x="111"/>
        <item x="146"/>
        <item x="154"/>
        <item x="29"/>
        <item x="70"/>
        <item x="123"/>
        <item x="88"/>
        <item x="150"/>
        <item x="64"/>
        <item x="138"/>
        <item x="171"/>
        <item x="177"/>
        <item x="132"/>
        <item x="206"/>
        <item x="175"/>
        <item x="67"/>
        <item x="110"/>
        <item x="31"/>
        <item x="6"/>
        <item x="172"/>
        <item x="210"/>
        <item x="90"/>
        <item x="115"/>
        <item x="109"/>
        <item x="53"/>
        <item x="44"/>
        <item x="185"/>
        <item x="222"/>
        <item x="4"/>
        <item x="139"/>
        <item x="208"/>
        <item x="48"/>
        <item x="19"/>
        <item x="36"/>
        <item x="241"/>
        <item x="40"/>
        <item x="161"/>
        <item x="178"/>
        <item x="86"/>
        <item x="155"/>
        <item x="113"/>
        <item x="68"/>
        <item x="95"/>
        <item x="71"/>
        <item x="250"/>
        <item x="112"/>
        <item x="217"/>
        <item x="147"/>
        <item x="186"/>
        <item x="72"/>
        <item x="209"/>
        <item x="189"/>
        <item x="73"/>
        <item x="77"/>
        <item x="223"/>
        <item x="69"/>
        <item x="118"/>
        <item x="197"/>
        <item x="100"/>
        <item x="196"/>
        <item x="17"/>
        <item x="231"/>
        <item x="41"/>
        <item x="179"/>
        <item x="227"/>
        <item x="228"/>
        <item x="143"/>
        <item x="50"/>
        <item x="93"/>
        <item x="239"/>
        <item x="244"/>
        <item x="26"/>
        <item x="232"/>
        <item x="194"/>
        <item x="128"/>
        <item x="181"/>
        <item x="84"/>
        <item x="136"/>
        <item x="202"/>
        <item x="120"/>
        <item x="180"/>
        <item x="240"/>
        <item x="200"/>
        <item x="133"/>
        <item x="98"/>
        <item x="63"/>
        <item x="52"/>
        <item x="207"/>
        <item x="224"/>
        <item x="221"/>
        <item x="74"/>
        <item x="233"/>
        <item x="10"/>
        <item x="66"/>
        <item x="99"/>
        <item x="105"/>
        <item x="212"/>
        <item x="47"/>
        <item x="116"/>
        <item x="199"/>
        <item x="211"/>
        <item x="16"/>
        <item x="13"/>
        <item x="87"/>
        <item x="215"/>
        <item x="183"/>
        <item x="205"/>
        <item x="242"/>
        <item x="214"/>
        <item x="34"/>
        <item x="59"/>
        <item x="168"/>
        <item x="169"/>
        <item x="184"/>
        <item x="94"/>
        <item x="165"/>
        <item x="170"/>
        <item x="191"/>
        <item x="79"/>
        <item x="23"/>
        <item x="5"/>
        <item x="162"/>
        <item x="198"/>
        <item x="75"/>
        <item x="193"/>
        <item x="137"/>
        <item x="151"/>
        <item x="238"/>
        <item x="49"/>
        <item x="245"/>
        <item x="163"/>
        <item x="102"/>
        <item x="235"/>
        <item x="190"/>
        <item x="126"/>
        <item x="28"/>
        <item x="142"/>
        <item x="45"/>
        <item x="89"/>
        <item x="96"/>
        <item x="234"/>
        <item x="8"/>
        <item x="14"/>
        <item x="219"/>
        <item x="122"/>
        <item x="144"/>
        <item x="21"/>
        <item x="236"/>
        <item x="61"/>
        <item x="135"/>
        <item x="129"/>
        <item x="121"/>
        <item x="7"/>
        <item x="237"/>
        <item x="229"/>
        <item x="216"/>
        <item x="81"/>
        <item x="226"/>
        <item x="117"/>
        <item x="0"/>
        <item x="230"/>
        <item x="54"/>
        <item x="55"/>
        <item x="176"/>
        <item x="246"/>
        <item x="83"/>
        <item x="92"/>
        <item x="56"/>
        <item x="127"/>
        <item x="12"/>
        <item x="156"/>
        <item x="51"/>
        <item x="225"/>
        <item x="78"/>
        <item x="76"/>
        <item x="140"/>
        <item x="166"/>
        <item x="107"/>
        <item x="27"/>
        <item x="65"/>
        <item x="2"/>
        <item x="101"/>
        <item x="131"/>
        <item x="24"/>
        <item x="130"/>
        <item x="182"/>
        <item x="204"/>
        <item x="39"/>
        <item x="247"/>
        <item x="38"/>
        <item t="default"/>
      </items>
    </pivotField>
    <pivotField dataField="1" numFmtId="1" showAll="0">
      <items count="276">
        <item x="12"/>
        <item x="189"/>
        <item x="40"/>
        <item x="204"/>
        <item x="190"/>
        <item x="46"/>
        <item x="175"/>
        <item x="35"/>
        <item x="163"/>
        <item x="179"/>
        <item x="97"/>
        <item x="169"/>
        <item x="68"/>
        <item x="134"/>
        <item x="61"/>
        <item x="112"/>
        <item x="273"/>
        <item x="96"/>
        <item x="124"/>
        <item x="188"/>
        <item x="174"/>
        <item x="160"/>
        <item x="152"/>
        <item x="34"/>
        <item x="47"/>
        <item x="20"/>
        <item x="123"/>
        <item x="173"/>
        <item x="191"/>
        <item x="164"/>
        <item x="240"/>
        <item x="176"/>
        <item x="32"/>
        <item x="21"/>
        <item x="162"/>
        <item x="237"/>
        <item x="122"/>
        <item x="38"/>
        <item x="117"/>
        <item x="19"/>
        <item x="203"/>
        <item x="39"/>
        <item x="33"/>
        <item x="214"/>
        <item x="205"/>
        <item x="119"/>
        <item x="144"/>
        <item x="157"/>
        <item x="90"/>
        <item x="24"/>
        <item x="4"/>
        <item x="187"/>
        <item x="267"/>
        <item x="196"/>
        <item x="274"/>
        <item x="45"/>
        <item x="170"/>
        <item x="151"/>
        <item x="118"/>
        <item x="11"/>
        <item x="120"/>
        <item x="113"/>
        <item x="75"/>
        <item x="125"/>
        <item x="212"/>
        <item x="194"/>
        <item x="135"/>
        <item x="28"/>
        <item x="161"/>
        <item x="128"/>
        <item x="72"/>
        <item x="234"/>
        <item x="248"/>
        <item x="74"/>
        <item x="249"/>
        <item x="136"/>
        <item x="233"/>
        <item x="66"/>
        <item x="216"/>
        <item x="268"/>
        <item x="17"/>
        <item x="89"/>
        <item x="180"/>
        <item x="231"/>
        <item x="211"/>
        <item x="207"/>
        <item x="146"/>
        <item x="50"/>
        <item x="167"/>
        <item x="266"/>
        <item x="62"/>
        <item x="228"/>
        <item x="221"/>
        <item x="10"/>
        <item x="260"/>
        <item x="202"/>
        <item x="232"/>
        <item x="104"/>
        <item x="227"/>
        <item x="243"/>
        <item x="129"/>
        <item x="121"/>
        <item x="206"/>
        <item x="218"/>
        <item x="37"/>
        <item x="215"/>
        <item x="36"/>
        <item x="63"/>
        <item x="168"/>
        <item x="114"/>
        <item x="156"/>
        <item x="76"/>
        <item x="73"/>
        <item x="44"/>
        <item x="145"/>
        <item x="195"/>
        <item x="111"/>
        <item x="67"/>
        <item x="137"/>
        <item x="183"/>
        <item x="239"/>
        <item x="77"/>
        <item x="225"/>
        <item x="166"/>
        <item x="208"/>
        <item x="238"/>
        <item x="93"/>
        <item x="71"/>
        <item x="16"/>
        <item x="213"/>
        <item x="49"/>
        <item x="209"/>
        <item x="56"/>
        <item x="25"/>
        <item x="84"/>
        <item x="22"/>
        <item x="224"/>
        <item x="229"/>
        <item x="264"/>
        <item x="242"/>
        <item x="250"/>
        <item x="226"/>
        <item x="159"/>
        <item x="269"/>
        <item x="178"/>
        <item x="65"/>
        <item x="186"/>
        <item x="91"/>
        <item x="51"/>
        <item x="9"/>
        <item x="254"/>
        <item x="64"/>
        <item x="103"/>
        <item x="241"/>
        <item x="155"/>
        <item x="85"/>
        <item x="165"/>
        <item x="150"/>
        <item x="31"/>
        <item x="147"/>
        <item x="6"/>
        <item x="0"/>
        <item x="201"/>
        <item x="78"/>
        <item x="244"/>
        <item x="265"/>
        <item x="94"/>
        <item x="1"/>
        <item x="5"/>
        <item x="263"/>
        <item x="133"/>
        <item x="18"/>
        <item x="57"/>
        <item x="101"/>
        <item x="107"/>
        <item x="197"/>
        <item x="95"/>
        <item x="52"/>
        <item x="48"/>
        <item x="255"/>
        <item x="86"/>
        <item x="7"/>
        <item x="105"/>
        <item x="100"/>
        <item x="102"/>
        <item x="217"/>
        <item x="23"/>
        <item x="92"/>
        <item x="230"/>
        <item x="106"/>
        <item x="53"/>
        <item x="210"/>
        <item x="149"/>
        <item x="259"/>
        <item x="13"/>
        <item x="87"/>
        <item x="158"/>
        <item x="79"/>
        <item x="200"/>
        <item x="130"/>
        <item x="184"/>
        <item x="236"/>
        <item x="98"/>
        <item x="185"/>
        <item x="193"/>
        <item x="256"/>
        <item x="110"/>
        <item x="140"/>
        <item x="192"/>
        <item x="148"/>
        <item x="127"/>
        <item x="60"/>
        <item x="153"/>
        <item x="15"/>
        <item x="247"/>
        <item x="253"/>
        <item x="177"/>
        <item x="172"/>
        <item x="219"/>
        <item x="29"/>
        <item x="69"/>
        <item x="257"/>
        <item x="235"/>
        <item x="126"/>
        <item x="258"/>
        <item x="2"/>
        <item x="182"/>
        <item x="116"/>
        <item x="141"/>
        <item x="262"/>
        <item x="251"/>
        <item x="154"/>
        <item x="131"/>
        <item x="115"/>
        <item x="171"/>
        <item x="99"/>
        <item x="8"/>
        <item x="132"/>
        <item x="88"/>
        <item x="252"/>
        <item x="222"/>
        <item x="27"/>
        <item x="3"/>
        <item x="54"/>
        <item x="139"/>
        <item x="220"/>
        <item x="143"/>
        <item x="82"/>
        <item x="81"/>
        <item x="41"/>
        <item x="55"/>
        <item x="270"/>
        <item x="245"/>
        <item x="14"/>
        <item x="272"/>
        <item x="108"/>
        <item x="138"/>
        <item x="43"/>
        <item x="83"/>
        <item x="181"/>
        <item x="70"/>
        <item x="80"/>
        <item x="58"/>
        <item x="198"/>
        <item x="109"/>
        <item x="246"/>
        <item x="30"/>
        <item x="199"/>
        <item x="26"/>
        <item x="59"/>
        <item x="223"/>
        <item x="261"/>
        <item x="271"/>
        <item x="142"/>
        <item x="4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2">
    <field x="5"/>
    <field x="12"/>
  </rowFields>
  <rowItems count="13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2"/>
    </i>
    <i r="1">
      <x v="3"/>
    </i>
  </rowItems>
  <colItems count="1">
    <i/>
  </colItems>
  <pageFields count="1">
    <pageField fld="3" hier="-1"/>
  </pageFields>
  <dataFields count="1">
    <dataField name="Sum of Total Quantity Available " fld="11" baseField="0" baseItem="0"/>
  </dataFields>
  <formats count="3">
    <format dxfId="15">
      <pivotArea field="0" type="button" dataOnly="0" labelOnly="1" outline="0"/>
    </format>
    <format dxfId="16">
      <pivotArea dataOnly="0" labelOnly="1" outline="0" axis="axisValues" fieldPosition="0"/>
    </format>
    <format dxfId="17">
      <pivotArea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150CE-7757-5942-85DC-42129F1740C0}" name="PivotTable5" cacheId="3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4">
  <location ref="A109:B112" firstHeaderRow="1" firstDataRow="1" firstDataCol="1" rowPageCount="1" colPageCount="1"/>
  <pivotFields count="14">
    <pivotField showAll="0">
      <items count="12">
        <item x="0"/>
        <item x="1"/>
        <item x="2"/>
        <item x="3"/>
        <item x="4"/>
        <item x="5"/>
        <item x="6"/>
        <item x="7"/>
        <item x="8"/>
        <item m="1" x="10"/>
        <item x="9"/>
        <item t="default"/>
      </items>
    </pivotField>
    <pivotField showAll="0"/>
    <pivotField showAll="0"/>
    <pivotField axis="axisPage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 defaultSubtotal="0">
      <items count="3">
        <item x="0"/>
        <item x="1"/>
        <item x="2"/>
      </items>
    </pivotField>
    <pivotField showAll="0"/>
    <pivotField numFmtId="1" showAll="0"/>
    <pivotField showAll="0"/>
    <pivotField numFmtId="167" showAll="0">
      <items count="270">
        <item x="11"/>
        <item x="155"/>
        <item x="149"/>
        <item x="181"/>
        <item x="1"/>
        <item x="231"/>
        <item x="128"/>
        <item x="43"/>
        <item x="130"/>
        <item x="159"/>
        <item x="18"/>
        <item x="182"/>
        <item x="229"/>
        <item x="32"/>
        <item x="147"/>
        <item x="152"/>
        <item x="137"/>
        <item x="157"/>
        <item x="15"/>
        <item x="140"/>
        <item x="58"/>
        <item x="260"/>
        <item x="266"/>
        <item x="117"/>
        <item x="109"/>
        <item x="82"/>
        <item x="224"/>
        <item x="20"/>
        <item x="106"/>
        <item x="156"/>
        <item x="196"/>
        <item x="168"/>
        <item x="29"/>
        <item x="207"/>
        <item x="217"/>
        <item x="35"/>
        <item x="92"/>
        <item x="22"/>
        <item x="46"/>
        <item x="33"/>
        <item x="161"/>
        <item x="37"/>
        <item x="153"/>
        <item x="201"/>
        <item x="138"/>
        <item x="144"/>
        <item x="62"/>
        <item x="197"/>
        <item x="111"/>
        <item x="42"/>
        <item x="25"/>
        <item x="9"/>
        <item x="145"/>
        <item x="60"/>
        <item x="85"/>
        <item x="211"/>
        <item x="162"/>
        <item x="30"/>
        <item x="114"/>
        <item x="158"/>
        <item x="240"/>
        <item x="122"/>
        <item x="167"/>
        <item x="239"/>
        <item x="127"/>
        <item x="108"/>
        <item x="262"/>
        <item x="154"/>
        <item x="3"/>
        <item x="98"/>
        <item x="50"/>
        <item x="119"/>
        <item x="113"/>
        <item x="216"/>
        <item x="186"/>
        <item x="267"/>
        <item x="118"/>
        <item x="150"/>
        <item x="112"/>
        <item x="183"/>
        <item x="184"/>
        <item x="142"/>
        <item x="226"/>
        <item x="221"/>
        <item x="89"/>
        <item x="139"/>
        <item x="31"/>
        <item x="107"/>
        <item x="57"/>
        <item x="204"/>
        <item x="163"/>
        <item x="219"/>
        <item x="77"/>
        <item x="116"/>
        <item x="28"/>
        <item x="6"/>
        <item x="13"/>
        <item x="234"/>
        <item x="214"/>
        <item x="175"/>
        <item x="115"/>
        <item x="136"/>
        <item x="146"/>
        <item x="172"/>
        <item x="131"/>
        <item x="36"/>
        <item x="44"/>
        <item x="135"/>
        <item x="70"/>
        <item x="64"/>
        <item x="80"/>
        <item x="243"/>
        <item x="252"/>
        <item x="190"/>
        <item x="91"/>
        <item x="48"/>
        <item x="160"/>
        <item x="143"/>
        <item x="165"/>
        <item x="4"/>
        <item x="53"/>
        <item x="189"/>
        <item x="49"/>
        <item x="220"/>
        <item x="232"/>
        <item x="40"/>
        <item x="104"/>
        <item x="166"/>
        <item x="66"/>
        <item x="120"/>
        <item x="228"/>
        <item x="227"/>
        <item x="23"/>
        <item x="121"/>
        <item x="19"/>
        <item x="235"/>
        <item x="67"/>
        <item x="148"/>
        <item x="141"/>
        <item x="86"/>
        <item x="151"/>
        <item x="238"/>
        <item x="210"/>
        <item x="258"/>
        <item x="242"/>
        <item x="105"/>
        <item x="0"/>
        <item x="41"/>
        <item x="254"/>
        <item x="81"/>
        <item x="96"/>
        <item x="244"/>
        <item x="251"/>
        <item x="200"/>
        <item x="194"/>
        <item x="241"/>
        <item x="123"/>
        <item x="245"/>
        <item x="218"/>
        <item x="110"/>
        <item x="179"/>
        <item x="17"/>
        <item x="223"/>
        <item x="133"/>
        <item x="268"/>
        <item x="222"/>
        <item x="129"/>
        <item x="132"/>
        <item x="102"/>
        <item x="236"/>
        <item x="83"/>
        <item x="233"/>
        <item x="68"/>
        <item x="225"/>
        <item x="71"/>
        <item x="237"/>
        <item x="246"/>
        <item x="173"/>
        <item x="256"/>
        <item x="27"/>
        <item x="180"/>
        <item x="94"/>
        <item x="261"/>
        <item x="84"/>
        <item x="47"/>
        <item x="54"/>
        <item x="34"/>
        <item x="51"/>
        <item x="72"/>
        <item x="93"/>
        <item x="195"/>
        <item x="10"/>
        <item x="73"/>
        <item x="198"/>
        <item x="215"/>
        <item x="55"/>
        <item x="12"/>
        <item x="69"/>
        <item x="26"/>
        <item x="52"/>
        <item x="264"/>
        <item x="87"/>
        <item x="169"/>
        <item x="247"/>
        <item x="257"/>
        <item x="124"/>
        <item x="2"/>
        <item x="99"/>
        <item x="88"/>
        <item x="56"/>
        <item x="16"/>
        <item x="206"/>
        <item x="205"/>
        <item x="126"/>
        <item x="100"/>
        <item x="5"/>
        <item x="39"/>
        <item x="230"/>
        <item x="125"/>
        <item x="63"/>
        <item x="101"/>
        <item x="45"/>
        <item x="187"/>
        <item x="259"/>
        <item x="38"/>
        <item x="249"/>
        <item x="8"/>
        <item x="134"/>
        <item x="95"/>
        <item x="203"/>
        <item x="74"/>
        <item x="24"/>
        <item x="248"/>
        <item x="90"/>
        <item x="255"/>
        <item x="59"/>
        <item x="7"/>
        <item x="103"/>
        <item x="263"/>
        <item x="250"/>
        <item x="14"/>
        <item x="192"/>
        <item x="21"/>
        <item x="253"/>
        <item x="97"/>
        <item x="65"/>
        <item x="213"/>
        <item x="212"/>
        <item x="78"/>
        <item x="76"/>
        <item x="209"/>
        <item x="188"/>
        <item x="164"/>
        <item x="193"/>
        <item x="265"/>
        <item x="191"/>
        <item x="185"/>
        <item x="75"/>
        <item x="79"/>
        <item x="199"/>
        <item x="61"/>
        <item x="208"/>
        <item x="202"/>
        <item x="174"/>
        <item x="170"/>
        <item x="176"/>
        <item x="177"/>
        <item x="178"/>
        <item x="171"/>
        <item t="default"/>
      </items>
    </pivotField>
    <pivotField dataField="1" numFmtId="1" showAll="0">
      <items count="252">
        <item x="11"/>
        <item x="173"/>
        <item x="148"/>
        <item x="220"/>
        <item x="124"/>
        <item x="43"/>
        <item x="18"/>
        <item x="1"/>
        <item x="218"/>
        <item x="32"/>
        <item x="160"/>
        <item x="58"/>
        <item x="243"/>
        <item x="187"/>
        <item x="15"/>
        <item x="103"/>
        <item x="125"/>
        <item x="20"/>
        <item x="188"/>
        <item x="114"/>
        <item x="213"/>
        <item x="62"/>
        <item x="145"/>
        <item x="46"/>
        <item x="35"/>
        <item x="152"/>
        <item x="159"/>
        <item x="25"/>
        <item x="248"/>
        <item x="33"/>
        <item x="60"/>
        <item x="37"/>
        <item x="174"/>
        <item x="42"/>
        <item x="134"/>
        <item x="9"/>
        <item x="85"/>
        <item x="82"/>
        <item x="108"/>
        <item x="167"/>
        <item x="149"/>
        <item x="192"/>
        <item x="195"/>
        <item x="203"/>
        <item x="164"/>
        <item x="97"/>
        <item x="249"/>
        <item x="30"/>
        <item x="22"/>
        <item x="91"/>
        <item x="157"/>
        <item x="153"/>
        <item x="106"/>
        <item x="104"/>
        <item x="141"/>
        <item x="158"/>
        <item x="80"/>
        <item x="57"/>
        <item x="3"/>
        <item x="119"/>
        <item x="201"/>
        <item x="111"/>
        <item x="146"/>
        <item x="154"/>
        <item x="29"/>
        <item x="70"/>
        <item x="123"/>
        <item x="88"/>
        <item x="150"/>
        <item x="64"/>
        <item x="138"/>
        <item x="171"/>
        <item x="177"/>
        <item x="132"/>
        <item x="206"/>
        <item x="175"/>
        <item x="67"/>
        <item x="110"/>
        <item x="31"/>
        <item x="6"/>
        <item x="172"/>
        <item x="210"/>
        <item x="90"/>
        <item x="115"/>
        <item x="109"/>
        <item x="53"/>
        <item x="44"/>
        <item x="185"/>
        <item x="222"/>
        <item x="4"/>
        <item x="139"/>
        <item x="208"/>
        <item x="48"/>
        <item x="19"/>
        <item x="36"/>
        <item x="241"/>
        <item x="40"/>
        <item x="161"/>
        <item x="178"/>
        <item x="86"/>
        <item x="155"/>
        <item x="113"/>
        <item x="68"/>
        <item x="95"/>
        <item x="71"/>
        <item x="250"/>
        <item x="112"/>
        <item x="217"/>
        <item x="147"/>
        <item x="186"/>
        <item x="72"/>
        <item x="209"/>
        <item x="189"/>
        <item x="73"/>
        <item x="77"/>
        <item x="223"/>
        <item x="69"/>
        <item x="118"/>
        <item x="197"/>
        <item x="100"/>
        <item x="196"/>
        <item x="17"/>
        <item x="231"/>
        <item x="41"/>
        <item x="179"/>
        <item x="227"/>
        <item x="228"/>
        <item x="143"/>
        <item x="50"/>
        <item x="93"/>
        <item x="239"/>
        <item x="244"/>
        <item x="26"/>
        <item x="232"/>
        <item x="194"/>
        <item x="128"/>
        <item x="181"/>
        <item x="84"/>
        <item x="136"/>
        <item x="202"/>
        <item x="120"/>
        <item x="180"/>
        <item x="240"/>
        <item x="200"/>
        <item x="133"/>
        <item x="98"/>
        <item x="63"/>
        <item x="52"/>
        <item x="207"/>
        <item x="224"/>
        <item x="221"/>
        <item x="74"/>
        <item x="233"/>
        <item x="10"/>
        <item x="66"/>
        <item x="99"/>
        <item x="105"/>
        <item x="212"/>
        <item x="47"/>
        <item x="116"/>
        <item x="199"/>
        <item x="211"/>
        <item x="16"/>
        <item x="13"/>
        <item x="87"/>
        <item x="215"/>
        <item x="183"/>
        <item x="205"/>
        <item x="242"/>
        <item x="214"/>
        <item x="34"/>
        <item x="59"/>
        <item x="168"/>
        <item x="169"/>
        <item x="184"/>
        <item x="94"/>
        <item x="165"/>
        <item x="170"/>
        <item x="191"/>
        <item x="79"/>
        <item x="23"/>
        <item x="5"/>
        <item x="162"/>
        <item x="198"/>
        <item x="75"/>
        <item x="193"/>
        <item x="137"/>
        <item x="151"/>
        <item x="238"/>
        <item x="49"/>
        <item x="245"/>
        <item x="163"/>
        <item x="102"/>
        <item x="235"/>
        <item x="190"/>
        <item x="126"/>
        <item x="28"/>
        <item x="142"/>
        <item x="45"/>
        <item x="89"/>
        <item x="96"/>
        <item x="234"/>
        <item x="8"/>
        <item x="14"/>
        <item x="219"/>
        <item x="122"/>
        <item x="144"/>
        <item x="21"/>
        <item x="236"/>
        <item x="61"/>
        <item x="135"/>
        <item x="129"/>
        <item x="121"/>
        <item x="7"/>
        <item x="237"/>
        <item x="229"/>
        <item x="216"/>
        <item x="81"/>
        <item x="226"/>
        <item x="117"/>
        <item x="0"/>
        <item x="230"/>
        <item x="54"/>
        <item x="55"/>
        <item x="176"/>
        <item x="246"/>
        <item x="83"/>
        <item x="92"/>
        <item x="56"/>
        <item x="127"/>
        <item x="12"/>
        <item x="156"/>
        <item x="51"/>
        <item x="225"/>
        <item x="78"/>
        <item x="76"/>
        <item x="140"/>
        <item x="166"/>
        <item x="107"/>
        <item x="27"/>
        <item x="65"/>
        <item x="2"/>
        <item x="101"/>
        <item x="131"/>
        <item x="24"/>
        <item x="130"/>
        <item x="182"/>
        <item x="204"/>
        <item x="39"/>
        <item x="247"/>
        <item x="38"/>
        <item t="default"/>
      </items>
    </pivotField>
    <pivotField numFmtId="1" showAll="0">
      <items count="276">
        <item x="12"/>
        <item x="189"/>
        <item x="40"/>
        <item x="204"/>
        <item x="190"/>
        <item x="46"/>
        <item x="175"/>
        <item x="35"/>
        <item x="163"/>
        <item x="179"/>
        <item x="97"/>
        <item x="169"/>
        <item x="68"/>
        <item x="134"/>
        <item x="61"/>
        <item x="112"/>
        <item x="273"/>
        <item x="96"/>
        <item x="124"/>
        <item x="188"/>
        <item x="174"/>
        <item x="160"/>
        <item x="152"/>
        <item x="34"/>
        <item x="47"/>
        <item x="20"/>
        <item x="123"/>
        <item x="173"/>
        <item x="191"/>
        <item x="164"/>
        <item x="240"/>
        <item x="176"/>
        <item x="32"/>
        <item x="21"/>
        <item x="162"/>
        <item x="237"/>
        <item x="122"/>
        <item x="38"/>
        <item x="117"/>
        <item x="19"/>
        <item x="203"/>
        <item x="39"/>
        <item x="33"/>
        <item x="214"/>
        <item x="205"/>
        <item x="119"/>
        <item x="144"/>
        <item x="157"/>
        <item x="90"/>
        <item x="24"/>
        <item x="4"/>
        <item x="187"/>
        <item x="267"/>
        <item x="196"/>
        <item x="274"/>
        <item x="45"/>
        <item x="170"/>
        <item x="151"/>
        <item x="118"/>
        <item x="11"/>
        <item x="120"/>
        <item x="113"/>
        <item x="75"/>
        <item x="125"/>
        <item x="212"/>
        <item x="194"/>
        <item x="135"/>
        <item x="28"/>
        <item x="161"/>
        <item x="128"/>
        <item x="72"/>
        <item x="234"/>
        <item x="248"/>
        <item x="74"/>
        <item x="249"/>
        <item x="136"/>
        <item x="233"/>
        <item x="66"/>
        <item x="216"/>
        <item x="268"/>
        <item x="17"/>
        <item x="89"/>
        <item x="180"/>
        <item x="231"/>
        <item x="211"/>
        <item x="207"/>
        <item x="146"/>
        <item x="50"/>
        <item x="167"/>
        <item x="266"/>
        <item x="62"/>
        <item x="228"/>
        <item x="221"/>
        <item x="10"/>
        <item x="260"/>
        <item x="202"/>
        <item x="232"/>
        <item x="104"/>
        <item x="227"/>
        <item x="243"/>
        <item x="129"/>
        <item x="121"/>
        <item x="206"/>
        <item x="218"/>
        <item x="37"/>
        <item x="215"/>
        <item x="36"/>
        <item x="63"/>
        <item x="168"/>
        <item x="114"/>
        <item x="156"/>
        <item x="76"/>
        <item x="73"/>
        <item x="44"/>
        <item x="145"/>
        <item x="195"/>
        <item x="111"/>
        <item x="67"/>
        <item x="137"/>
        <item x="183"/>
        <item x="239"/>
        <item x="77"/>
        <item x="225"/>
        <item x="166"/>
        <item x="208"/>
        <item x="238"/>
        <item x="93"/>
        <item x="71"/>
        <item x="16"/>
        <item x="213"/>
        <item x="49"/>
        <item x="209"/>
        <item x="56"/>
        <item x="25"/>
        <item x="84"/>
        <item x="22"/>
        <item x="224"/>
        <item x="229"/>
        <item x="264"/>
        <item x="242"/>
        <item x="250"/>
        <item x="226"/>
        <item x="159"/>
        <item x="269"/>
        <item x="178"/>
        <item x="65"/>
        <item x="186"/>
        <item x="91"/>
        <item x="51"/>
        <item x="9"/>
        <item x="254"/>
        <item x="64"/>
        <item x="103"/>
        <item x="241"/>
        <item x="155"/>
        <item x="85"/>
        <item x="165"/>
        <item x="150"/>
        <item x="31"/>
        <item x="147"/>
        <item x="6"/>
        <item x="0"/>
        <item x="201"/>
        <item x="78"/>
        <item x="244"/>
        <item x="265"/>
        <item x="94"/>
        <item x="1"/>
        <item x="5"/>
        <item x="263"/>
        <item x="133"/>
        <item x="18"/>
        <item x="57"/>
        <item x="101"/>
        <item x="107"/>
        <item x="197"/>
        <item x="95"/>
        <item x="52"/>
        <item x="48"/>
        <item x="255"/>
        <item x="86"/>
        <item x="7"/>
        <item x="105"/>
        <item x="100"/>
        <item x="102"/>
        <item x="217"/>
        <item x="23"/>
        <item x="92"/>
        <item x="230"/>
        <item x="106"/>
        <item x="53"/>
        <item x="210"/>
        <item x="149"/>
        <item x="259"/>
        <item x="13"/>
        <item x="87"/>
        <item x="158"/>
        <item x="79"/>
        <item x="200"/>
        <item x="130"/>
        <item x="184"/>
        <item x="236"/>
        <item x="98"/>
        <item x="185"/>
        <item x="193"/>
        <item x="256"/>
        <item x="110"/>
        <item x="140"/>
        <item x="192"/>
        <item x="148"/>
        <item x="127"/>
        <item x="60"/>
        <item x="153"/>
        <item x="15"/>
        <item x="247"/>
        <item x="253"/>
        <item x="177"/>
        <item x="172"/>
        <item x="219"/>
        <item x="29"/>
        <item x="69"/>
        <item x="257"/>
        <item x="235"/>
        <item x="126"/>
        <item x="258"/>
        <item x="2"/>
        <item x="182"/>
        <item x="116"/>
        <item x="141"/>
        <item x="262"/>
        <item x="251"/>
        <item x="154"/>
        <item x="131"/>
        <item x="115"/>
        <item x="171"/>
        <item x="99"/>
        <item x="8"/>
        <item x="132"/>
        <item x="88"/>
        <item x="252"/>
        <item x="222"/>
        <item x="27"/>
        <item x="3"/>
        <item x="54"/>
        <item x="139"/>
        <item x="220"/>
        <item x="143"/>
        <item x="82"/>
        <item x="81"/>
        <item x="41"/>
        <item x="55"/>
        <item x="270"/>
        <item x="245"/>
        <item x="14"/>
        <item x="272"/>
        <item x="108"/>
        <item x="138"/>
        <item x="43"/>
        <item x="83"/>
        <item x="181"/>
        <item x="70"/>
        <item x="80"/>
        <item x="58"/>
        <item x="198"/>
        <item x="109"/>
        <item x="246"/>
        <item x="30"/>
        <item x="199"/>
        <item x="26"/>
        <item x="59"/>
        <item x="223"/>
        <item x="261"/>
        <item x="271"/>
        <item x="142"/>
        <item x="4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3">
    <i>
      <x/>
    </i>
    <i>
      <x v="1"/>
    </i>
    <i>
      <x v="2"/>
    </i>
  </rowItems>
  <colItems count="1">
    <i/>
  </colItems>
  <pageFields count="1">
    <pageField fld="3" hier="-1"/>
  </pageFields>
  <dataFields count="1">
    <dataField name="Sum of Balance Inventory" fld="10" baseField="0" baseItem="0" numFmtId="1"/>
  </dataFields>
  <formats count="3">
    <format dxfId="18">
      <pivotArea field="0" type="button" dataOnly="0" labelOnly="1" outline="0"/>
    </format>
    <format dxfId="19">
      <pivotArea dataOnly="0" labelOnly="1" outline="0" axis="axisValues" fieldPosition="0"/>
    </format>
    <format dxfId="20">
      <pivotArea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F4D3B-7CC8-624B-A423-313DCAAB3EEA}" name="PivotTable4" cacheId="3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compact="0" compactData="0" gridDropZones="1" multipleFieldFilters="0" chartFormat="5">
  <location ref="A64:D94" firstHeaderRow="2" firstDataRow="2" firstDataCol="3"/>
  <pivotFields count="14">
    <pivotField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m="1" x="10"/>
        <item x="9"/>
      </items>
    </pivotField>
    <pivotField compact="0" outline="0" showAll="0"/>
    <pivotField compact="0" outline="0" showAll="0"/>
    <pivotField axis="axisRow" compact="0" numFmtId="17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/>
    <pivotField compact="0" numFmtId="1" outline="0" showAll="0"/>
    <pivotField compact="0" outline="0" showAll="0"/>
    <pivotField dataField="1" compact="0" numFmtId="167" outline="0" showAll="0"/>
    <pivotField compact="0" numFmtId="1" outline="0" showAll="0"/>
    <pivotField compact="0" numFmtId="1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5"/>
    <field x="4"/>
    <field x="3"/>
  </rowFields>
  <rowItems count="29">
    <i>
      <x/>
      <x/>
      <x v="4"/>
    </i>
    <i r="2">
      <x v="5"/>
    </i>
    <i r="2">
      <x v="6"/>
    </i>
    <i r="1">
      <x v="1"/>
      <x v="7"/>
    </i>
    <i r="2">
      <x v="8"/>
    </i>
    <i r="2">
      <x v="9"/>
    </i>
    <i r="1">
      <x v="2"/>
      <x v="10"/>
    </i>
    <i r="2">
      <x v="11"/>
    </i>
    <i r="2">
      <x v="12"/>
    </i>
    <i r="1">
      <x v="3"/>
      <x v="1"/>
    </i>
    <i r="2">
      <x v="2"/>
    </i>
    <i r="2">
      <x v="3"/>
    </i>
    <i>
      <x v="1"/>
      <x/>
      <x v="4"/>
    </i>
    <i r="2">
      <x v="5"/>
    </i>
    <i r="2">
      <x v="6"/>
    </i>
    <i r="1">
      <x v="1"/>
      <x v="7"/>
    </i>
    <i r="2">
      <x v="8"/>
    </i>
    <i r="2">
      <x v="9"/>
    </i>
    <i r="1">
      <x v="2"/>
      <x v="10"/>
    </i>
    <i r="2">
      <x v="11"/>
    </i>
    <i r="2">
      <x v="12"/>
    </i>
    <i r="1">
      <x v="3"/>
      <x v="1"/>
    </i>
    <i r="2">
      <x v="2"/>
    </i>
    <i r="2">
      <x v="3"/>
    </i>
    <i>
      <x v="2"/>
      <x/>
      <x v="4"/>
    </i>
    <i r="2">
      <x v="5"/>
    </i>
    <i r="2">
      <x v="6"/>
    </i>
    <i r="1">
      <x v="1"/>
      <x v="7"/>
    </i>
    <i r="2">
      <x v="8"/>
    </i>
  </rowItems>
  <colItems count="1">
    <i/>
  </colItems>
  <dataFields count="1">
    <dataField name="Sum of Revenue" fld="9" baseField="0" baseItem="0" numFmtId="167"/>
  </dataFields>
  <formats count="3">
    <format dxfId="21">
      <pivotArea field="0" type="button" dataOnly="0" labelOnly="1" outline="0"/>
    </format>
    <format dxfId="22">
      <pivotArea outline="0" collapsedLevelsAreSubtotals="1" fieldPosition="0"/>
    </format>
    <format dxfId="23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76866-C426-D648-BA7B-F7EC46F28A10}" name="PivotTable3" cacheId="3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3">
  <location ref="A36:B49" firstHeaderRow="1" firstDataRow="1" firstDataCol="1"/>
  <pivotFields count="14">
    <pivotField showAll="0">
      <items count="12">
        <item x="0"/>
        <item x="1"/>
        <item x="2"/>
        <item x="3"/>
        <item x="4"/>
        <item x="5"/>
        <item x="6"/>
        <item x="7"/>
        <item x="8"/>
        <item m="1" x="10"/>
        <item x="9"/>
        <item t="default"/>
      </items>
    </pivotField>
    <pivotField showAll="0"/>
    <pivotField showAll="0"/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 defaultSubtotal="0">
      <items count="3">
        <item x="0"/>
        <item x="1"/>
        <item x="2"/>
      </items>
    </pivotField>
    <pivotField showAll="0"/>
    <pivotField numFmtId="1" showAll="0"/>
    <pivotField showAll="0"/>
    <pivotField dataField="1" numFmtId="167" showAll="0"/>
    <pivotField numFmtId="1" showAll="0"/>
    <pivotField numFmtI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2">
    <field x="5"/>
    <field x="12"/>
  </rowFields>
  <rowItems count="13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2"/>
    </i>
    <i r="1">
      <x v="3"/>
    </i>
  </rowItems>
  <colItems count="1">
    <i/>
  </colItems>
  <dataFields count="1">
    <dataField name="Sum of Revenue" fld="9" baseField="0" baseItem="0" numFmtId="167"/>
  </dataFields>
  <formats count="3">
    <format dxfId="24">
      <pivotArea field="0" type="button" dataOnly="0" labelOnly="1" outline="0"/>
    </format>
    <format dxfId="25">
      <pivotArea outline="0" collapsedLevelsAreSubtotals="1" fieldPosition="0"/>
    </format>
    <format dxfId="26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5BD41-AFF8-CC45-B44F-4B1289CDB600}" name="PivotTable2" cacheId="3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4">
  <location ref="A5:B15" firstHeaderRow="1" firstDataRow="1" firstDataCol="1"/>
  <pivotFields count="1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m="1" x="10"/>
        <item x="9"/>
        <item t="default"/>
      </items>
    </pivotField>
    <pivotField showAll="0"/>
    <pivotField showAll="0"/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1" showAll="0"/>
    <pivotField showAll="0"/>
    <pivotField dataField="1" numFmtId="167" showAll="0"/>
    <pivotField numFmtId="1" showAll="0"/>
    <pivotField numFmtI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</rowItems>
  <colItems count="1">
    <i/>
  </colItems>
  <dataFields count="1">
    <dataField name="Sum of Revenue" fld="9" baseField="0" baseItem="0" numFmtId="167"/>
  </dataFields>
  <formats count="3">
    <format dxfId="27">
      <pivotArea field="0" type="button" dataOnly="0" labelOnly="1" outline="0" axis="axisRow" fieldPosition="0"/>
    </format>
    <format dxfId="28">
      <pivotArea outline="0" collapsedLevelsAreSubtotals="1" fieldPosition="0"/>
    </format>
    <format dxfId="29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A06D49-C04A-0B49-92AA-A434BC6036EC}" name="Table2" displayName="Table2" ref="E161:I169" totalsRowShown="0" headerRowDxfId="8">
  <autoFilter ref="E161:I169" xr:uid="{CCA06D49-C04A-0B49-92AA-A434BC6036EC}"/>
  <tableColumns count="5">
    <tableColumn id="2" xr3:uid="{8C55BCDA-EFF8-494E-93DD-1B5A080BDBA9}" name="Fiscal year" dataDxfId="6"/>
    <tableColumn id="1" xr3:uid="{E5F27620-2CF9-CD40-BD7E-EE0761FA4A8F}" name="Region" dataDxfId="7"/>
    <tableColumn id="3" xr3:uid="{2F2D152F-3D64-DC42-8E4F-1D1BB157A44F}" name="Sales %" dataDxfId="11" dataCellStyle="Per cent"/>
    <tableColumn id="4" xr3:uid="{BB20202F-1F9F-8C4C-98F3-B8244C2D72AB}" name="Sales (Qty)" dataDxfId="10">
      <calculatedColumnFormula>G162*GETPIVOTDATA("Sum of Sales",$A$161,"Fiscal Year","2020-21")</calculatedColumnFormula>
    </tableColumn>
    <tableColumn id="5" xr3:uid="{1AED0B8B-40E3-184B-A35B-32FE1B6B0872}" name="Revenu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A8752D-756A-284A-A760-8053DD937EB7}" name="Table3" displayName="Table3" ref="A181:C185" totalsRowShown="0">
  <autoFilter ref="A181:C185" xr:uid="{D0A8752D-756A-284A-A760-8053DD937EB7}"/>
  <tableColumns count="3">
    <tableColumn id="1" xr3:uid="{6F70A571-6C63-2F44-B7D9-F3C959DF3069}" name="Region" dataDxfId="3"/>
    <tableColumn id="2" xr3:uid="{CE678E31-EE11-CA45-8CCC-AC1939072B36}" name="Sales" dataDxfId="2"/>
    <tableColumn id="3" xr3:uid="{E512644B-7C43-6F4B-8F61-03ACE02A0FAF}" name="Revenu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2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91"/>
  <sheetViews>
    <sheetView workbookViewId="0"/>
  </sheetViews>
  <sheetFormatPr baseColWidth="10" defaultColWidth="14.5" defaultRowHeight="15.75" customHeight="1" x14ac:dyDescent="0.15"/>
  <cols>
    <col min="1" max="1" width="22.1640625" customWidth="1"/>
    <col min="2" max="2" width="12" customWidth="1"/>
    <col min="6" max="6" width="20.1640625" bestFit="1" customWidth="1"/>
    <col min="11" max="11" width="22.5" customWidth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spans="1:11" ht="15" x14ac:dyDescent="0.2">
      <c r="A2" s="4" t="s">
        <v>11</v>
      </c>
      <c r="B2" s="4" t="s">
        <v>12</v>
      </c>
      <c r="C2" s="5">
        <v>43556</v>
      </c>
      <c r="D2" s="6" t="s">
        <v>13</v>
      </c>
      <c r="E2" s="6" t="s">
        <v>14</v>
      </c>
      <c r="F2" s="7">
        <v>5350</v>
      </c>
      <c r="G2" s="8">
        <f>IF(D2="Q1",0.85*F2,0.93*F2)</f>
        <v>4547.5</v>
      </c>
      <c r="H2" s="7">
        <v>400</v>
      </c>
      <c r="I2" s="16">
        <f>G2*H2</f>
        <v>1819000</v>
      </c>
      <c r="J2" s="8"/>
      <c r="K2" s="8"/>
    </row>
    <row r="3" spans="1:11" ht="15" x14ac:dyDescent="0.2">
      <c r="A3" s="4" t="s">
        <v>15</v>
      </c>
      <c r="B3" s="4" t="s">
        <v>12</v>
      </c>
      <c r="C3" s="5">
        <v>43556</v>
      </c>
      <c r="D3" s="6" t="s">
        <v>13</v>
      </c>
      <c r="E3" s="6" t="s">
        <v>14</v>
      </c>
      <c r="F3" s="7">
        <v>8150</v>
      </c>
      <c r="G3" s="8">
        <f t="shared" ref="G3:G66" si="0">IF(D3="Q1",0.85*F3,0.93*F3)</f>
        <v>6927.5</v>
      </c>
      <c r="H3" s="7">
        <v>350</v>
      </c>
      <c r="I3" s="16">
        <f t="shared" ref="I3:I66" si="1">G3*H3</f>
        <v>2424625</v>
      </c>
      <c r="J3" s="9"/>
      <c r="K3" s="9"/>
    </row>
    <row r="4" spans="1:11" ht="15" x14ac:dyDescent="0.2">
      <c r="A4" s="4" t="s">
        <v>16</v>
      </c>
      <c r="B4" s="4" t="s">
        <v>17</v>
      </c>
      <c r="C4" s="5">
        <v>43556</v>
      </c>
      <c r="D4" s="6" t="s">
        <v>13</v>
      </c>
      <c r="E4" s="6" t="s">
        <v>14</v>
      </c>
      <c r="F4" s="7">
        <v>5680</v>
      </c>
      <c r="G4" s="8">
        <f t="shared" si="0"/>
        <v>4828</v>
      </c>
      <c r="H4" s="7">
        <v>515</v>
      </c>
      <c r="I4" s="16">
        <f t="shared" si="1"/>
        <v>2486420</v>
      </c>
      <c r="J4" s="9"/>
      <c r="K4" s="9"/>
    </row>
    <row r="5" spans="1:11" ht="15" x14ac:dyDescent="0.2">
      <c r="A5" s="4" t="s">
        <v>18</v>
      </c>
      <c r="B5" s="4" t="s">
        <v>17</v>
      </c>
      <c r="C5" s="5">
        <v>43556</v>
      </c>
      <c r="D5" s="6" t="s">
        <v>13</v>
      </c>
      <c r="E5" s="6" t="s">
        <v>14</v>
      </c>
      <c r="F5" s="7">
        <v>5190</v>
      </c>
      <c r="G5" s="8">
        <f t="shared" si="0"/>
        <v>4411.5</v>
      </c>
      <c r="H5" s="7">
        <v>429</v>
      </c>
      <c r="I5" s="16">
        <f t="shared" si="1"/>
        <v>1892533.5</v>
      </c>
      <c r="J5" s="9"/>
      <c r="K5" s="9"/>
    </row>
    <row r="6" spans="1:11" ht="15" x14ac:dyDescent="0.2">
      <c r="A6" s="4" t="s">
        <v>19</v>
      </c>
      <c r="B6" s="4" t="s">
        <v>17</v>
      </c>
      <c r="C6" s="5">
        <v>43556</v>
      </c>
      <c r="D6" s="6" t="s">
        <v>13</v>
      </c>
      <c r="E6" s="6" t="s">
        <v>14</v>
      </c>
      <c r="F6" s="7">
        <v>3220</v>
      </c>
      <c r="G6" s="8">
        <f t="shared" si="0"/>
        <v>2737</v>
      </c>
      <c r="H6" s="7">
        <v>310</v>
      </c>
      <c r="I6" s="16">
        <f t="shared" si="1"/>
        <v>848470</v>
      </c>
      <c r="J6" s="9"/>
      <c r="K6" s="9"/>
    </row>
    <row r="7" spans="1:11" ht="15" x14ac:dyDescent="0.2">
      <c r="A7" s="4" t="s">
        <v>20</v>
      </c>
      <c r="B7" s="4" t="s">
        <v>17</v>
      </c>
      <c r="C7" s="5">
        <v>43556</v>
      </c>
      <c r="D7" s="6" t="s">
        <v>13</v>
      </c>
      <c r="E7" s="6" t="s">
        <v>14</v>
      </c>
      <c r="F7" s="7">
        <v>8650</v>
      </c>
      <c r="G7" s="8">
        <f t="shared" si="0"/>
        <v>7352.5</v>
      </c>
      <c r="H7" s="7">
        <v>180</v>
      </c>
      <c r="I7" s="16">
        <f t="shared" si="1"/>
        <v>1323450</v>
      </c>
      <c r="J7" s="9"/>
      <c r="K7" s="9"/>
    </row>
    <row r="8" spans="1:11" ht="15" x14ac:dyDescent="0.2">
      <c r="A8" s="4" t="s">
        <v>21</v>
      </c>
      <c r="B8" s="4" t="s">
        <v>17</v>
      </c>
      <c r="C8" s="5">
        <v>43556</v>
      </c>
      <c r="D8" s="6" t="s">
        <v>13</v>
      </c>
      <c r="E8" s="6" t="s">
        <v>14</v>
      </c>
      <c r="F8" s="7">
        <v>1150</v>
      </c>
      <c r="G8" s="8">
        <f t="shared" si="0"/>
        <v>977.5</v>
      </c>
      <c r="H8" s="7">
        <v>700</v>
      </c>
      <c r="I8" s="16">
        <f t="shared" si="1"/>
        <v>684250</v>
      </c>
      <c r="J8" s="9"/>
      <c r="K8" s="9"/>
    </row>
    <row r="9" spans="1:11" ht="15" x14ac:dyDescent="0.2">
      <c r="A9" s="4" t="s">
        <v>22</v>
      </c>
      <c r="B9" s="4" t="s">
        <v>17</v>
      </c>
      <c r="C9" s="5">
        <v>43556</v>
      </c>
      <c r="D9" s="6" t="s">
        <v>13</v>
      </c>
      <c r="E9" s="6" t="s">
        <v>14</v>
      </c>
      <c r="F9" s="7">
        <v>2950</v>
      </c>
      <c r="G9" s="8">
        <f t="shared" si="0"/>
        <v>2507.5</v>
      </c>
      <c r="H9" s="7">
        <v>572</v>
      </c>
      <c r="I9" s="16">
        <f t="shared" si="1"/>
        <v>1434290</v>
      </c>
      <c r="J9" s="9"/>
      <c r="K9" s="9"/>
    </row>
    <row r="10" spans="1:11" ht="15" x14ac:dyDescent="0.2">
      <c r="A10" s="4" t="s">
        <v>23</v>
      </c>
      <c r="B10" s="4" t="s">
        <v>24</v>
      </c>
      <c r="C10" s="5">
        <v>43556</v>
      </c>
      <c r="D10" s="6" t="s">
        <v>13</v>
      </c>
      <c r="E10" s="6" t="s">
        <v>14</v>
      </c>
      <c r="F10" s="7">
        <v>9210</v>
      </c>
      <c r="G10" s="8">
        <f t="shared" si="0"/>
        <v>7828.5</v>
      </c>
      <c r="H10" s="7">
        <v>325</v>
      </c>
      <c r="I10" s="16">
        <f t="shared" si="1"/>
        <v>2544262.5</v>
      </c>
      <c r="J10" s="9"/>
      <c r="K10" s="9"/>
    </row>
    <row r="11" spans="1:11" ht="15" x14ac:dyDescent="0.2">
      <c r="A11" s="4" t="s">
        <v>25</v>
      </c>
      <c r="B11" s="4" t="s">
        <v>24</v>
      </c>
      <c r="C11" s="5">
        <v>43556</v>
      </c>
      <c r="D11" s="6" t="s">
        <v>13</v>
      </c>
      <c r="E11" s="6" t="s">
        <v>14</v>
      </c>
      <c r="F11" s="7">
        <v>4910</v>
      </c>
      <c r="G11" s="8">
        <f t="shared" si="0"/>
        <v>4173.5</v>
      </c>
      <c r="H11" s="7">
        <v>423</v>
      </c>
      <c r="I11" s="16">
        <f t="shared" si="1"/>
        <v>1765390.5</v>
      </c>
      <c r="J11" s="9"/>
      <c r="K11" s="9"/>
    </row>
    <row r="12" spans="1:11" ht="15" x14ac:dyDescent="0.2">
      <c r="A12" s="4" t="s">
        <v>11</v>
      </c>
      <c r="B12" s="4" t="s">
        <v>12</v>
      </c>
      <c r="C12" s="10">
        <v>43586</v>
      </c>
      <c r="D12" s="6" t="s">
        <v>13</v>
      </c>
      <c r="E12" s="6" t="s">
        <v>14</v>
      </c>
      <c r="F12" s="7">
        <v>190</v>
      </c>
      <c r="G12" s="8">
        <f t="shared" si="0"/>
        <v>161.5</v>
      </c>
      <c r="H12" s="7">
        <v>400</v>
      </c>
      <c r="I12" s="16">
        <f t="shared" si="1"/>
        <v>64600</v>
      </c>
      <c r="J12" s="9"/>
      <c r="K12" s="9"/>
    </row>
    <row r="13" spans="1:11" ht="15" x14ac:dyDescent="0.2">
      <c r="A13" s="4" t="s">
        <v>15</v>
      </c>
      <c r="B13" s="4" t="s">
        <v>12</v>
      </c>
      <c r="C13" s="10">
        <v>43586</v>
      </c>
      <c r="D13" s="6" t="s">
        <v>13</v>
      </c>
      <c r="E13" s="6" t="s">
        <v>14</v>
      </c>
      <c r="F13" s="7">
        <v>4100</v>
      </c>
      <c r="G13" s="8">
        <f t="shared" si="0"/>
        <v>3485</v>
      </c>
      <c r="H13" s="7">
        <v>350</v>
      </c>
      <c r="I13" s="16">
        <f t="shared" si="1"/>
        <v>1219750</v>
      </c>
      <c r="J13" s="9"/>
      <c r="K13" s="9"/>
    </row>
    <row r="14" spans="1:11" ht="15" x14ac:dyDescent="0.2">
      <c r="A14" s="4" t="s">
        <v>16</v>
      </c>
      <c r="B14" s="4" t="s">
        <v>17</v>
      </c>
      <c r="C14" s="10">
        <v>43586</v>
      </c>
      <c r="D14" s="6" t="s">
        <v>13</v>
      </c>
      <c r="E14" s="6" t="s">
        <v>14</v>
      </c>
      <c r="F14" s="7">
        <v>5860</v>
      </c>
      <c r="G14" s="8">
        <f t="shared" si="0"/>
        <v>4981</v>
      </c>
      <c r="H14" s="7">
        <v>515</v>
      </c>
      <c r="I14" s="16">
        <f t="shared" si="1"/>
        <v>2565215</v>
      </c>
      <c r="J14" s="9"/>
      <c r="K14" s="9"/>
    </row>
    <row r="15" spans="1:11" ht="15" x14ac:dyDescent="0.2">
      <c r="A15" s="4" t="s">
        <v>18</v>
      </c>
      <c r="B15" s="4" t="s">
        <v>17</v>
      </c>
      <c r="C15" s="10">
        <v>43586</v>
      </c>
      <c r="D15" s="6" t="s">
        <v>13</v>
      </c>
      <c r="E15" s="6" t="s">
        <v>14</v>
      </c>
      <c r="F15" s="7">
        <v>800</v>
      </c>
      <c r="G15" s="8">
        <f t="shared" si="0"/>
        <v>680</v>
      </c>
      <c r="H15" s="7">
        <v>429</v>
      </c>
      <c r="I15" s="16">
        <f t="shared" si="1"/>
        <v>291720</v>
      </c>
      <c r="J15" s="9"/>
      <c r="K15" s="9"/>
    </row>
    <row r="16" spans="1:11" ht="15" x14ac:dyDescent="0.2">
      <c r="A16" s="4" t="s">
        <v>19</v>
      </c>
      <c r="B16" s="4" t="s">
        <v>17</v>
      </c>
      <c r="C16" s="10">
        <v>43586</v>
      </c>
      <c r="D16" s="6" t="s">
        <v>13</v>
      </c>
      <c r="E16" s="6" t="s">
        <v>14</v>
      </c>
      <c r="F16" s="7">
        <v>1020</v>
      </c>
      <c r="G16" s="8">
        <f t="shared" si="0"/>
        <v>867</v>
      </c>
      <c r="H16" s="7">
        <v>310</v>
      </c>
      <c r="I16" s="16">
        <f t="shared" si="1"/>
        <v>268770</v>
      </c>
      <c r="J16" s="9"/>
      <c r="K16" s="9"/>
    </row>
    <row r="17" spans="1:11" ht="15" x14ac:dyDescent="0.2">
      <c r="A17" s="4" t="s">
        <v>20</v>
      </c>
      <c r="B17" s="4" t="s">
        <v>17</v>
      </c>
      <c r="C17" s="10">
        <v>43586</v>
      </c>
      <c r="D17" s="6" t="s">
        <v>13</v>
      </c>
      <c r="E17" s="6" t="s">
        <v>14</v>
      </c>
      <c r="F17" s="7">
        <v>8440</v>
      </c>
      <c r="G17" s="8">
        <f t="shared" si="0"/>
        <v>7174</v>
      </c>
      <c r="H17" s="7">
        <v>180</v>
      </c>
      <c r="I17" s="16">
        <f t="shared" si="1"/>
        <v>1291320</v>
      </c>
      <c r="J17" s="9"/>
      <c r="K17" s="9"/>
    </row>
    <row r="18" spans="1:11" ht="15" x14ac:dyDescent="0.2">
      <c r="A18" s="4" t="s">
        <v>21</v>
      </c>
      <c r="B18" s="4" t="s">
        <v>17</v>
      </c>
      <c r="C18" s="10">
        <v>43586</v>
      </c>
      <c r="D18" s="6" t="s">
        <v>13</v>
      </c>
      <c r="E18" s="6" t="s">
        <v>14</v>
      </c>
      <c r="F18" s="7">
        <v>1950</v>
      </c>
      <c r="G18" s="8">
        <f t="shared" si="0"/>
        <v>1657.5</v>
      </c>
      <c r="H18" s="7">
        <v>700</v>
      </c>
      <c r="I18" s="16">
        <f t="shared" si="1"/>
        <v>1160250</v>
      </c>
      <c r="J18" s="9"/>
      <c r="K18" s="9"/>
    </row>
    <row r="19" spans="1:11" ht="15" x14ac:dyDescent="0.2">
      <c r="A19" s="4" t="s">
        <v>22</v>
      </c>
      <c r="B19" s="4" t="s">
        <v>17</v>
      </c>
      <c r="C19" s="10">
        <v>43586</v>
      </c>
      <c r="D19" s="6" t="s">
        <v>13</v>
      </c>
      <c r="E19" s="6" t="s">
        <v>14</v>
      </c>
      <c r="F19" s="7">
        <v>2820</v>
      </c>
      <c r="G19" s="8">
        <f t="shared" si="0"/>
        <v>2397</v>
      </c>
      <c r="H19" s="7">
        <v>572</v>
      </c>
      <c r="I19" s="16">
        <f t="shared" si="1"/>
        <v>1371084</v>
      </c>
      <c r="J19" s="9"/>
      <c r="K19" s="9"/>
    </row>
    <row r="20" spans="1:11" ht="15" x14ac:dyDescent="0.2">
      <c r="A20" s="4" t="s">
        <v>23</v>
      </c>
      <c r="B20" s="4" t="s">
        <v>24</v>
      </c>
      <c r="C20" s="10">
        <v>43586</v>
      </c>
      <c r="D20" s="6" t="s">
        <v>13</v>
      </c>
      <c r="E20" s="6" t="s">
        <v>14</v>
      </c>
      <c r="F20" s="7">
        <v>3440</v>
      </c>
      <c r="G20" s="8">
        <f t="shared" si="0"/>
        <v>2924</v>
      </c>
      <c r="H20" s="7">
        <v>325</v>
      </c>
      <c r="I20" s="16">
        <f t="shared" si="1"/>
        <v>950300</v>
      </c>
      <c r="J20" s="9"/>
      <c r="K20" s="9"/>
    </row>
    <row r="21" spans="1:11" ht="15" x14ac:dyDescent="0.2">
      <c r="A21" s="4" t="s">
        <v>25</v>
      </c>
      <c r="B21" s="4" t="s">
        <v>24</v>
      </c>
      <c r="C21" s="10">
        <v>43586</v>
      </c>
      <c r="D21" s="6" t="s">
        <v>13</v>
      </c>
      <c r="E21" s="6" t="s">
        <v>14</v>
      </c>
      <c r="F21" s="7">
        <v>3780</v>
      </c>
      <c r="G21" s="8">
        <f t="shared" si="0"/>
        <v>3213</v>
      </c>
      <c r="H21" s="7">
        <v>423</v>
      </c>
      <c r="I21" s="16">
        <f t="shared" si="1"/>
        <v>1359099</v>
      </c>
      <c r="J21" s="9"/>
      <c r="K21" s="9"/>
    </row>
    <row r="22" spans="1:11" ht="15" x14ac:dyDescent="0.2">
      <c r="A22" s="4" t="s">
        <v>11</v>
      </c>
      <c r="B22" s="4" t="s">
        <v>12</v>
      </c>
      <c r="C22" s="10">
        <v>43617</v>
      </c>
      <c r="D22" s="6" t="s">
        <v>13</v>
      </c>
      <c r="E22" s="6" t="s">
        <v>14</v>
      </c>
      <c r="F22" s="7">
        <v>8360</v>
      </c>
      <c r="G22" s="8">
        <f t="shared" si="0"/>
        <v>7106</v>
      </c>
      <c r="H22" s="7">
        <v>400</v>
      </c>
      <c r="I22" s="16">
        <f t="shared" si="1"/>
        <v>2842400</v>
      </c>
      <c r="J22" s="9"/>
      <c r="K22" s="9"/>
    </row>
    <row r="23" spans="1:11" ht="15" x14ac:dyDescent="0.2">
      <c r="A23" s="4" t="s">
        <v>15</v>
      </c>
      <c r="B23" s="4" t="s">
        <v>12</v>
      </c>
      <c r="C23" s="10">
        <v>43617</v>
      </c>
      <c r="D23" s="6" t="s">
        <v>13</v>
      </c>
      <c r="E23" s="6" t="s">
        <v>14</v>
      </c>
      <c r="F23" s="7">
        <v>1170</v>
      </c>
      <c r="G23" s="8">
        <f t="shared" si="0"/>
        <v>994.5</v>
      </c>
      <c r="H23" s="7">
        <v>350</v>
      </c>
      <c r="I23" s="16">
        <f t="shared" si="1"/>
        <v>348075</v>
      </c>
      <c r="J23" s="9"/>
      <c r="K23" s="9"/>
    </row>
    <row r="24" spans="1:11" ht="15" x14ac:dyDescent="0.2">
      <c r="A24" s="4" t="s">
        <v>16</v>
      </c>
      <c r="B24" s="4" t="s">
        <v>17</v>
      </c>
      <c r="C24" s="10">
        <v>43617</v>
      </c>
      <c r="D24" s="6" t="s">
        <v>13</v>
      </c>
      <c r="E24" s="6" t="s">
        <v>14</v>
      </c>
      <c r="F24" s="7">
        <v>6590</v>
      </c>
      <c r="G24" s="8">
        <f t="shared" si="0"/>
        <v>5601.5</v>
      </c>
      <c r="H24" s="7">
        <v>515</v>
      </c>
      <c r="I24" s="16">
        <f t="shared" si="1"/>
        <v>2884772.5</v>
      </c>
      <c r="J24" s="9"/>
      <c r="K24" s="9"/>
    </row>
    <row r="25" spans="1:11" ht="15" x14ac:dyDescent="0.2">
      <c r="A25" s="4" t="s">
        <v>18</v>
      </c>
      <c r="B25" s="4" t="s">
        <v>17</v>
      </c>
      <c r="C25" s="10">
        <v>43617</v>
      </c>
      <c r="D25" s="6" t="s">
        <v>13</v>
      </c>
      <c r="E25" s="6" t="s">
        <v>14</v>
      </c>
      <c r="F25" s="7">
        <v>6090</v>
      </c>
      <c r="G25" s="8">
        <f t="shared" si="0"/>
        <v>5176.5</v>
      </c>
      <c r="H25" s="7">
        <v>429</v>
      </c>
      <c r="I25" s="16">
        <f t="shared" si="1"/>
        <v>2220718.5</v>
      </c>
      <c r="J25" s="9"/>
      <c r="K25" s="9"/>
    </row>
    <row r="26" spans="1:11" ht="15" x14ac:dyDescent="0.2">
      <c r="A26" s="4" t="s">
        <v>19</v>
      </c>
      <c r="B26" s="4" t="s">
        <v>17</v>
      </c>
      <c r="C26" s="10">
        <v>43617</v>
      </c>
      <c r="D26" s="6" t="s">
        <v>13</v>
      </c>
      <c r="E26" s="6" t="s">
        <v>14</v>
      </c>
      <c r="F26" s="7">
        <v>7770</v>
      </c>
      <c r="G26" s="8">
        <f t="shared" si="0"/>
        <v>6604.5</v>
      </c>
      <c r="H26" s="7">
        <v>310</v>
      </c>
      <c r="I26" s="16">
        <f t="shared" si="1"/>
        <v>2047395</v>
      </c>
      <c r="J26" s="9"/>
      <c r="K26" s="9"/>
    </row>
    <row r="27" spans="1:11" ht="15" x14ac:dyDescent="0.2">
      <c r="A27" s="4" t="s">
        <v>20</v>
      </c>
      <c r="B27" s="4" t="s">
        <v>17</v>
      </c>
      <c r="C27" s="10">
        <v>43617</v>
      </c>
      <c r="D27" s="6" t="s">
        <v>13</v>
      </c>
      <c r="E27" s="6" t="s">
        <v>14</v>
      </c>
      <c r="F27" s="7">
        <v>1370</v>
      </c>
      <c r="G27" s="8">
        <f t="shared" si="0"/>
        <v>1164.5</v>
      </c>
      <c r="H27" s="7">
        <v>180</v>
      </c>
      <c r="I27" s="16">
        <f t="shared" si="1"/>
        <v>209610</v>
      </c>
      <c r="J27" s="9"/>
      <c r="K27" s="9"/>
    </row>
    <row r="28" spans="1:11" ht="15" x14ac:dyDescent="0.2">
      <c r="A28" s="4" t="s">
        <v>21</v>
      </c>
      <c r="B28" s="4" t="s">
        <v>17</v>
      </c>
      <c r="C28" s="10">
        <v>43617</v>
      </c>
      <c r="D28" s="6" t="s">
        <v>13</v>
      </c>
      <c r="E28" s="6" t="s">
        <v>14</v>
      </c>
      <c r="F28" s="7">
        <v>6890</v>
      </c>
      <c r="G28" s="8">
        <f t="shared" si="0"/>
        <v>5856.5</v>
      </c>
      <c r="H28" s="7">
        <v>700</v>
      </c>
      <c r="I28" s="16">
        <f t="shared" si="1"/>
        <v>4099550</v>
      </c>
      <c r="J28" s="9"/>
      <c r="K28" s="9"/>
    </row>
    <row r="29" spans="1:11" ht="15" x14ac:dyDescent="0.2">
      <c r="A29" s="4" t="s">
        <v>22</v>
      </c>
      <c r="B29" s="4" t="s">
        <v>17</v>
      </c>
      <c r="C29" s="10">
        <v>43617</v>
      </c>
      <c r="D29" s="6" t="s">
        <v>13</v>
      </c>
      <c r="E29" s="6" t="s">
        <v>14</v>
      </c>
      <c r="F29" s="7">
        <v>8880</v>
      </c>
      <c r="G29" s="8">
        <f t="shared" si="0"/>
        <v>7548</v>
      </c>
      <c r="H29" s="7">
        <v>572</v>
      </c>
      <c r="I29" s="16">
        <f t="shared" si="1"/>
        <v>4317456</v>
      </c>
      <c r="J29" s="9"/>
      <c r="K29" s="9"/>
    </row>
    <row r="30" spans="1:11" ht="15" x14ac:dyDescent="0.2">
      <c r="A30" s="4" t="s">
        <v>23</v>
      </c>
      <c r="B30" s="4" t="s">
        <v>24</v>
      </c>
      <c r="C30" s="10">
        <v>43617</v>
      </c>
      <c r="D30" s="6" t="s">
        <v>13</v>
      </c>
      <c r="E30" s="6" t="s">
        <v>14</v>
      </c>
      <c r="F30" s="7">
        <v>1390</v>
      </c>
      <c r="G30" s="8">
        <f t="shared" si="0"/>
        <v>1181.5</v>
      </c>
      <c r="H30" s="7">
        <v>325</v>
      </c>
      <c r="I30" s="16">
        <f t="shared" si="1"/>
        <v>383987.5</v>
      </c>
      <c r="J30" s="9"/>
      <c r="K30" s="9"/>
    </row>
    <row r="31" spans="1:11" ht="15" x14ac:dyDescent="0.2">
      <c r="A31" s="4" t="s">
        <v>25</v>
      </c>
      <c r="B31" s="4" t="s">
        <v>24</v>
      </c>
      <c r="C31" s="10">
        <v>43617</v>
      </c>
      <c r="D31" s="6" t="s">
        <v>13</v>
      </c>
      <c r="E31" s="6" t="s">
        <v>14</v>
      </c>
      <c r="F31" s="7">
        <v>5400</v>
      </c>
      <c r="G31" s="8">
        <f t="shared" si="0"/>
        <v>4590</v>
      </c>
      <c r="H31" s="7">
        <v>423</v>
      </c>
      <c r="I31" s="16">
        <f t="shared" si="1"/>
        <v>1941570</v>
      </c>
      <c r="J31" s="9"/>
      <c r="K31" s="9"/>
    </row>
    <row r="32" spans="1:11" ht="15" x14ac:dyDescent="0.2">
      <c r="A32" s="4" t="s">
        <v>11</v>
      </c>
      <c r="B32" s="4" t="s">
        <v>12</v>
      </c>
      <c r="C32" s="10">
        <v>43647</v>
      </c>
      <c r="D32" s="11" t="s">
        <v>26</v>
      </c>
      <c r="E32" s="11" t="s">
        <v>14</v>
      </c>
      <c r="F32" s="7">
        <v>2380</v>
      </c>
      <c r="G32" s="8">
        <f t="shared" si="0"/>
        <v>2213.4</v>
      </c>
      <c r="H32" s="7">
        <v>400</v>
      </c>
      <c r="I32" s="16">
        <f t="shared" si="1"/>
        <v>885360</v>
      </c>
      <c r="J32" s="9"/>
      <c r="K32" s="9"/>
    </row>
    <row r="33" spans="1:11" ht="15" x14ac:dyDescent="0.2">
      <c r="A33" s="4" t="s">
        <v>15</v>
      </c>
      <c r="B33" s="4" t="s">
        <v>12</v>
      </c>
      <c r="C33" s="10">
        <v>43647</v>
      </c>
      <c r="D33" s="11" t="s">
        <v>26</v>
      </c>
      <c r="E33" s="11" t="s">
        <v>14</v>
      </c>
      <c r="F33" s="7">
        <v>2120</v>
      </c>
      <c r="G33" s="8">
        <f t="shared" si="0"/>
        <v>1971.6000000000001</v>
      </c>
      <c r="H33" s="7">
        <v>350</v>
      </c>
      <c r="I33" s="16">
        <f t="shared" si="1"/>
        <v>690060</v>
      </c>
      <c r="J33" s="9"/>
      <c r="K33" s="9"/>
    </row>
    <row r="34" spans="1:11" ht="15" x14ac:dyDescent="0.2">
      <c r="A34" s="4" t="s">
        <v>16</v>
      </c>
      <c r="B34" s="4" t="s">
        <v>17</v>
      </c>
      <c r="C34" s="10">
        <v>43647</v>
      </c>
      <c r="D34" s="11" t="s">
        <v>26</v>
      </c>
      <c r="E34" s="11" t="s">
        <v>14</v>
      </c>
      <c r="F34" s="7">
        <v>2330</v>
      </c>
      <c r="G34" s="8">
        <f t="shared" si="0"/>
        <v>2166.9</v>
      </c>
      <c r="H34" s="7">
        <v>515</v>
      </c>
      <c r="I34" s="16">
        <f t="shared" si="1"/>
        <v>1115953.5</v>
      </c>
      <c r="J34" s="9"/>
      <c r="K34" s="9"/>
    </row>
    <row r="35" spans="1:11" ht="15" x14ac:dyDescent="0.2">
      <c r="A35" s="4" t="s">
        <v>18</v>
      </c>
      <c r="B35" s="4" t="s">
        <v>17</v>
      </c>
      <c r="C35" s="10">
        <v>43647</v>
      </c>
      <c r="D35" s="11" t="s">
        <v>26</v>
      </c>
      <c r="E35" s="11" t="s">
        <v>14</v>
      </c>
      <c r="F35" s="7">
        <v>6180</v>
      </c>
      <c r="G35" s="8">
        <f t="shared" si="0"/>
        <v>5747.4000000000005</v>
      </c>
      <c r="H35" s="7">
        <v>429</v>
      </c>
      <c r="I35" s="16">
        <f t="shared" si="1"/>
        <v>2465634.6</v>
      </c>
      <c r="J35" s="9"/>
      <c r="K35" s="9"/>
    </row>
    <row r="36" spans="1:11" ht="15" x14ac:dyDescent="0.2">
      <c r="A36" s="4" t="s">
        <v>19</v>
      </c>
      <c r="B36" s="4" t="s">
        <v>17</v>
      </c>
      <c r="C36" s="10">
        <v>43647</v>
      </c>
      <c r="D36" s="11" t="s">
        <v>26</v>
      </c>
      <c r="E36" s="11" t="s">
        <v>14</v>
      </c>
      <c r="F36" s="7">
        <v>1730</v>
      </c>
      <c r="G36" s="8">
        <f t="shared" si="0"/>
        <v>1608.9</v>
      </c>
      <c r="H36" s="7">
        <v>310</v>
      </c>
      <c r="I36" s="16">
        <f t="shared" si="1"/>
        <v>498759</v>
      </c>
      <c r="J36" s="9"/>
      <c r="K36" s="9"/>
    </row>
    <row r="37" spans="1:11" ht="15" x14ac:dyDescent="0.2">
      <c r="A37" s="4" t="s">
        <v>20</v>
      </c>
      <c r="B37" s="4" t="s">
        <v>17</v>
      </c>
      <c r="C37" s="10">
        <v>43647</v>
      </c>
      <c r="D37" s="11" t="s">
        <v>26</v>
      </c>
      <c r="E37" s="11" t="s">
        <v>14</v>
      </c>
      <c r="F37" s="7">
        <v>2790</v>
      </c>
      <c r="G37" s="8">
        <f t="shared" si="0"/>
        <v>2594.7000000000003</v>
      </c>
      <c r="H37" s="7">
        <v>180</v>
      </c>
      <c r="I37" s="16">
        <f t="shared" si="1"/>
        <v>467046.00000000006</v>
      </c>
      <c r="J37" s="9"/>
      <c r="K37" s="9"/>
    </row>
    <row r="38" spans="1:11" ht="15" x14ac:dyDescent="0.2">
      <c r="A38" s="4" t="s">
        <v>21</v>
      </c>
      <c r="B38" s="4" t="s">
        <v>17</v>
      </c>
      <c r="C38" s="10">
        <v>43647</v>
      </c>
      <c r="D38" s="11" t="s">
        <v>26</v>
      </c>
      <c r="E38" s="11" t="s">
        <v>14</v>
      </c>
      <c r="F38" s="7">
        <v>2160</v>
      </c>
      <c r="G38" s="8">
        <f t="shared" si="0"/>
        <v>2008.8000000000002</v>
      </c>
      <c r="H38" s="7">
        <v>700</v>
      </c>
      <c r="I38" s="16">
        <f t="shared" si="1"/>
        <v>1406160.0000000002</v>
      </c>
      <c r="J38" s="9"/>
      <c r="K38" s="9"/>
    </row>
    <row r="39" spans="1:11" ht="15" x14ac:dyDescent="0.2">
      <c r="A39" s="4" t="s">
        <v>22</v>
      </c>
      <c r="B39" s="4" t="s">
        <v>17</v>
      </c>
      <c r="C39" s="10">
        <v>43647</v>
      </c>
      <c r="D39" s="11" t="s">
        <v>26</v>
      </c>
      <c r="E39" s="11" t="s">
        <v>14</v>
      </c>
      <c r="F39" s="7">
        <v>7360</v>
      </c>
      <c r="G39" s="8">
        <f t="shared" si="0"/>
        <v>6844.8</v>
      </c>
      <c r="H39" s="7">
        <v>572</v>
      </c>
      <c r="I39" s="16">
        <f t="shared" si="1"/>
        <v>3915225.6</v>
      </c>
      <c r="J39" s="9"/>
      <c r="K39" s="9"/>
    </row>
    <row r="40" spans="1:11" ht="15" x14ac:dyDescent="0.2">
      <c r="A40" s="4" t="s">
        <v>23</v>
      </c>
      <c r="B40" s="4" t="s">
        <v>24</v>
      </c>
      <c r="C40" s="10">
        <v>43647</v>
      </c>
      <c r="D40" s="11" t="s">
        <v>26</v>
      </c>
      <c r="E40" s="11" t="s">
        <v>14</v>
      </c>
      <c r="F40" s="7">
        <v>6660</v>
      </c>
      <c r="G40" s="8">
        <f t="shared" si="0"/>
        <v>6193.8</v>
      </c>
      <c r="H40" s="7">
        <v>325</v>
      </c>
      <c r="I40" s="16">
        <f t="shared" si="1"/>
        <v>2012985</v>
      </c>
      <c r="J40" s="9"/>
      <c r="K40" s="9"/>
    </row>
    <row r="41" spans="1:11" ht="15" x14ac:dyDescent="0.2">
      <c r="A41" s="4" t="s">
        <v>25</v>
      </c>
      <c r="B41" s="4" t="s">
        <v>24</v>
      </c>
      <c r="C41" s="10">
        <v>43647</v>
      </c>
      <c r="D41" s="11" t="s">
        <v>26</v>
      </c>
      <c r="E41" s="11" t="s">
        <v>14</v>
      </c>
      <c r="F41" s="7">
        <v>5080</v>
      </c>
      <c r="G41" s="8">
        <f t="shared" si="0"/>
        <v>4724.4000000000005</v>
      </c>
      <c r="H41" s="7">
        <v>423</v>
      </c>
      <c r="I41" s="16">
        <f t="shared" si="1"/>
        <v>1998421.2000000002</v>
      </c>
      <c r="J41" s="9"/>
      <c r="K41" s="9"/>
    </row>
    <row r="42" spans="1:11" ht="15" x14ac:dyDescent="0.2">
      <c r="A42" s="4" t="s">
        <v>11</v>
      </c>
      <c r="B42" s="4" t="s">
        <v>12</v>
      </c>
      <c r="C42" s="10">
        <v>43678</v>
      </c>
      <c r="D42" s="11" t="s">
        <v>26</v>
      </c>
      <c r="E42" s="11" t="s">
        <v>14</v>
      </c>
      <c r="F42" s="7">
        <v>3790</v>
      </c>
      <c r="G42" s="8">
        <f t="shared" si="0"/>
        <v>3524.7000000000003</v>
      </c>
      <c r="H42" s="7">
        <v>400</v>
      </c>
      <c r="I42" s="16">
        <f t="shared" si="1"/>
        <v>1409880</v>
      </c>
      <c r="J42" s="9"/>
      <c r="K42" s="9"/>
    </row>
    <row r="43" spans="1:11" ht="15" x14ac:dyDescent="0.2">
      <c r="A43" s="4" t="s">
        <v>15</v>
      </c>
      <c r="B43" s="4" t="s">
        <v>12</v>
      </c>
      <c r="C43" s="10">
        <v>43678</v>
      </c>
      <c r="D43" s="11" t="s">
        <v>26</v>
      </c>
      <c r="E43" s="11" t="s">
        <v>14</v>
      </c>
      <c r="F43" s="7">
        <v>3340</v>
      </c>
      <c r="G43" s="8">
        <f t="shared" si="0"/>
        <v>3106.2000000000003</v>
      </c>
      <c r="H43" s="7">
        <v>350</v>
      </c>
      <c r="I43" s="16">
        <f t="shared" si="1"/>
        <v>1087170</v>
      </c>
      <c r="J43" s="9"/>
      <c r="K43" s="9"/>
    </row>
    <row r="44" spans="1:11" ht="15" x14ac:dyDescent="0.2">
      <c r="A44" s="4" t="s">
        <v>16</v>
      </c>
      <c r="B44" s="4" t="s">
        <v>17</v>
      </c>
      <c r="C44" s="10">
        <v>43678</v>
      </c>
      <c r="D44" s="11" t="s">
        <v>26</v>
      </c>
      <c r="E44" s="11" t="s">
        <v>14</v>
      </c>
      <c r="F44" s="7">
        <v>550</v>
      </c>
      <c r="G44" s="8">
        <f t="shared" si="0"/>
        <v>511.5</v>
      </c>
      <c r="H44" s="7">
        <v>515</v>
      </c>
      <c r="I44" s="16">
        <f t="shared" si="1"/>
        <v>263422.5</v>
      </c>
      <c r="J44" s="9"/>
      <c r="K44" s="9"/>
    </row>
    <row r="45" spans="1:11" ht="15" x14ac:dyDescent="0.2">
      <c r="A45" s="4" t="s">
        <v>18</v>
      </c>
      <c r="B45" s="4" t="s">
        <v>17</v>
      </c>
      <c r="C45" s="10">
        <v>43678</v>
      </c>
      <c r="D45" s="11" t="s">
        <v>26</v>
      </c>
      <c r="E45" s="11" t="s">
        <v>14</v>
      </c>
      <c r="F45" s="7">
        <v>1640</v>
      </c>
      <c r="G45" s="8">
        <f t="shared" si="0"/>
        <v>1525.2</v>
      </c>
      <c r="H45" s="7">
        <v>429</v>
      </c>
      <c r="I45" s="16">
        <f t="shared" si="1"/>
        <v>654310.80000000005</v>
      </c>
      <c r="J45" s="9"/>
      <c r="K45" s="9"/>
    </row>
    <row r="46" spans="1:11" ht="15" x14ac:dyDescent="0.2">
      <c r="A46" s="4" t="s">
        <v>19</v>
      </c>
      <c r="B46" s="4" t="s">
        <v>17</v>
      </c>
      <c r="C46" s="10">
        <v>43678</v>
      </c>
      <c r="D46" s="11" t="s">
        <v>26</v>
      </c>
      <c r="E46" s="11" t="s">
        <v>14</v>
      </c>
      <c r="F46" s="7">
        <v>3510</v>
      </c>
      <c r="G46" s="8">
        <f t="shared" si="0"/>
        <v>3264.3</v>
      </c>
      <c r="H46" s="7">
        <v>310</v>
      </c>
      <c r="I46" s="16">
        <f t="shared" si="1"/>
        <v>1011933</v>
      </c>
      <c r="J46" s="9"/>
      <c r="K46" s="9"/>
    </row>
    <row r="47" spans="1:11" ht="15" x14ac:dyDescent="0.2">
      <c r="A47" s="4" t="s">
        <v>20</v>
      </c>
      <c r="B47" s="4" t="s">
        <v>17</v>
      </c>
      <c r="C47" s="10">
        <v>43678</v>
      </c>
      <c r="D47" s="11" t="s">
        <v>26</v>
      </c>
      <c r="E47" s="11" t="s">
        <v>14</v>
      </c>
      <c r="F47" s="7">
        <v>6440</v>
      </c>
      <c r="G47" s="8">
        <f t="shared" si="0"/>
        <v>5989.2000000000007</v>
      </c>
      <c r="H47" s="7">
        <v>180</v>
      </c>
      <c r="I47" s="16">
        <f t="shared" si="1"/>
        <v>1078056.0000000002</v>
      </c>
      <c r="J47" s="9"/>
      <c r="K47" s="9"/>
    </row>
    <row r="48" spans="1:11" ht="15" x14ac:dyDescent="0.2">
      <c r="A48" s="4" t="s">
        <v>21</v>
      </c>
      <c r="B48" s="4" t="s">
        <v>17</v>
      </c>
      <c r="C48" s="10">
        <v>43678</v>
      </c>
      <c r="D48" s="11" t="s">
        <v>26</v>
      </c>
      <c r="E48" s="11" t="s">
        <v>14</v>
      </c>
      <c r="F48" s="7">
        <v>2280</v>
      </c>
      <c r="G48" s="8">
        <f t="shared" si="0"/>
        <v>2120.4</v>
      </c>
      <c r="H48" s="7">
        <v>700</v>
      </c>
      <c r="I48" s="16">
        <f t="shared" si="1"/>
        <v>1484280</v>
      </c>
      <c r="J48" s="9"/>
      <c r="K48" s="9"/>
    </row>
    <row r="49" spans="1:11" ht="15" x14ac:dyDescent="0.2">
      <c r="A49" s="4" t="s">
        <v>22</v>
      </c>
      <c r="B49" s="4" t="s">
        <v>17</v>
      </c>
      <c r="C49" s="10">
        <v>43678</v>
      </c>
      <c r="D49" s="11" t="s">
        <v>26</v>
      </c>
      <c r="E49" s="11" t="s">
        <v>14</v>
      </c>
      <c r="F49" s="7">
        <v>7780</v>
      </c>
      <c r="G49" s="8">
        <f t="shared" si="0"/>
        <v>7235.4000000000005</v>
      </c>
      <c r="H49" s="7">
        <v>572</v>
      </c>
      <c r="I49" s="16">
        <f t="shared" si="1"/>
        <v>4138648.8000000003</v>
      </c>
      <c r="J49" s="9"/>
      <c r="K49" s="9"/>
    </row>
    <row r="50" spans="1:11" ht="15" x14ac:dyDescent="0.2">
      <c r="A50" s="4" t="s">
        <v>23</v>
      </c>
      <c r="B50" s="4" t="s">
        <v>24</v>
      </c>
      <c r="C50" s="10">
        <v>43678</v>
      </c>
      <c r="D50" s="11" t="s">
        <v>26</v>
      </c>
      <c r="E50" s="11" t="s">
        <v>14</v>
      </c>
      <c r="F50" s="7">
        <v>3870</v>
      </c>
      <c r="G50" s="8">
        <f t="shared" si="0"/>
        <v>3599.1000000000004</v>
      </c>
      <c r="H50" s="7">
        <v>325</v>
      </c>
      <c r="I50" s="16">
        <f t="shared" si="1"/>
        <v>1169707.5000000002</v>
      </c>
      <c r="J50" s="9"/>
      <c r="K50" s="9"/>
    </row>
    <row r="51" spans="1:11" ht="15" x14ac:dyDescent="0.2">
      <c r="A51" s="4" t="s">
        <v>25</v>
      </c>
      <c r="B51" s="4" t="s">
        <v>24</v>
      </c>
      <c r="C51" s="10">
        <v>43678</v>
      </c>
      <c r="D51" s="11" t="s">
        <v>26</v>
      </c>
      <c r="E51" s="11" t="s">
        <v>14</v>
      </c>
      <c r="F51" s="7">
        <v>5930</v>
      </c>
      <c r="G51" s="8">
        <f t="shared" si="0"/>
        <v>5514.9000000000005</v>
      </c>
      <c r="H51" s="7">
        <v>423</v>
      </c>
      <c r="I51" s="16">
        <f t="shared" si="1"/>
        <v>2332802.7000000002</v>
      </c>
      <c r="J51" s="9"/>
      <c r="K51" s="9"/>
    </row>
    <row r="52" spans="1:11" ht="15" x14ac:dyDescent="0.2">
      <c r="A52" s="4" t="s">
        <v>11</v>
      </c>
      <c r="B52" s="4" t="s">
        <v>12</v>
      </c>
      <c r="C52" s="10">
        <v>43709</v>
      </c>
      <c r="D52" s="11" t="s">
        <v>26</v>
      </c>
      <c r="E52" s="11" t="s">
        <v>14</v>
      </c>
      <c r="F52" s="7">
        <v>8100</v>
      </c>
      <c r="G52" s="8">
        <f t="shared" si="0"/>
        <v>7533</v>
      </c>
      <c r="H52" s="7">
        <v>400</v>
      </c>
      <c r="I52" s="16">
        <f t="shared" si="1"/>
        <v>3013200</v>
      </c>
      <c r="J52" s="9"/>
      <c r="K52" s="9"/>
    </row>
    <row r="53" spans="1:11" ht="15" x14ac:dyDescent="0.2">
      <c r="A53" s="4" t="s">
        <v>15</v>
      </c>
      <c r="B53" s="4" t="s">
        <v>12</v>
      </c>
      <c r="C53" s="10">
        <v>43709</v>
      </c>
      <c r="D53" s="11" t="s">
        <v>26</v>
      </c>
      <c r="E53" s="11" t="s">
        <v>14</v>
      </c>
      <c r="F53" s="7">
        <v>500</v>
      </c>
      <c r="G53" s="8">
        <f t="shared" si="0"/>
        <v>465</v>
      </c>
      <c r="H53" s="7">
        <v>350</v>
      </c>
      <c r="I53" s="16">
        <f t="shared" si="1"/>
        <v>162750</v>
      </c>
      <c r="J53" s="9"/>
      <c r="K53" s="9"/>
    </row>
    <row r="54" spans="1:11" ht="15" x14ac:dyDescent="0.2">
      <c r="A54" s="4" t="s">
        <v>16</v>
      </c>
      <c r="B54" s="4" t="s">
        <v>17</v>
      </c>
      <c r="C54" s="10">
        <v>43709</v>
      </c>
      <c r="D54" s="11" t="s">
        <v>26</v>
      </c>
      <c r="E54" s="11" t="s">
        <v>14</v>
      </c>
      <c r="F54" s="7">
        <v>7650</v>
      </c>
      <c r="G54" s="8">
        <f t="shared" si="0"/>
        <v>7114.5</v>
      </c>
      <c r="H54" s="7">
        <v>515</v>
      </c>
      <c r="I54" s="16">
        <f t="shared" si="1"/>
        <v>3663967.5</v>
      </c>
      <c r="J54" s="9"/>
      <c r="K54" s="9"/>
    </row>
    <row r="55" spans="1:11" ht="15" x14ac:dyDescent="0.2">
      <c r="A55" s="4" t="s">
        <v>18</v>
      </c>
      <c r="B55" s="4" t="s">
        <v>17</v>
      </c>
      <c r="C55" s="10">
        <v>43709</v>
      </c>
      <c r="D55" s="11" t="s">
        <v>26</v>
      </c>
      <c r="E55" s="11" t="s">
        <v>14</v>
      </c>
      <c r="F55" s="7">
        <v>4150</v>
      </c>
      <c r="G55" s="8">
        <f t="shared" si="0"/>
        <v>3859.5</v>
      </c>
      <c r="H55" s="7">
        <v>429</v>
      </c>
      <c r="I55" s="16">
        <f t="shared" si="1"/>
        <v>1655725.5</v>
      </c>
      <c r="J55" s="9"/>
      <c r="K55" s="9"/>
    </row>
    <row r="56" spans="1:11" ht="15" x14ac:dyDescent="0.2">
      <c r="A56" s="4" t="s">
        <v>19</v>
      </c>
      <c r="B56" s="4" t="s">
        <v>17</v>
      </c>
      <c r="C56" s="10">
        <v>43709</v>
      </c>
      <c r="D56" s="11" t="s">
        <v>26</v>
      </c>
      <c r="E56" s="11" t="s">
        <v>14</v>
      </c>
      <c r="F56" s="7">
        <v>3270</v>
      </c>
      <c r="G56" s="8">
        <f t="shared" si="0"/>
        <v>3041.1000000000004</v>
      </c>
      <c r="H56" s="7">
        <v>310</v>
      </c>
      <c r="I56" s="16">
        <f t="shared" si="1"/>
        <v>942741.00000000012</v>
      </c>
      <c r="J56" s="9"/>
      <c r="K56" s="9"/>
    </row>
    <row r="57" spans="1:11" ht="15" x14ac:dyDescent="0.2">
      <c r="A57" s="4" t="s">
        <v>20</v>
      </c>
      <c r="B57" s="4" t="s">
        <v>17</v>
      </c>
      <c r="C57" s="10">
        <v>43709</v>
      </c>
      <c r="D57" s="11" t="s">
        <v>26</v>
      </c>
      <c r="E57" s="11" t="s">
        <v>14</v>
      </c>
      <c r="F57" s="7">
        <v>1570</v>
      </c>
      <c r="G57" s="8">
        <f t="shared" si="0"/>
        <v>1460.1000000000001</v>
      </c>
      <c r="H57" s="7">
        <v>180</v>
      </c>
      <c r="I57" s="16">
        <f t="shared" si="1"/>
        <v>262818</v>
      </c>
      <c r="J57" s="9"/>
      <c r="K57" s="9"/>
    </row>
    <row r="58" spans="1:11" ht="15" x14ac:dyDescent="0.2">
      <c r="A58" s="4" t="s">
        <v>21</v>
      </c>
      <c r="B58" s="4" t="s">
        <v>17</v>
      </c>
      <c r="C58" s="10">
        <v>43709</v>
      </c>
      <c r="D58" s="11" t="s">
        <v>26</v>
      </c>
      <c r="E58" s="11" t="s">
        <v>14</v>
      </c>
      <c r="F58" s="7">
        <v>1230</v>
      </c>
      <c r="G58" s="8">
        <f t="shared" si="0"/>
        <v>1143.9000000000001</v>
      </c>
      <c r="H58" s="7">
        <v>700</v>
      </c>
      <c r="I58" s="16">
        <f t="shared" si="1"/>
        <v>800730.00000000012</v>
      </c>
      <c r="J58" s="9"/>
      <c r="K58" s="9"/>
    </row>
    <row r="59" spans="1:11" ht="15" x14ac:dyDescent="0.2">
      <c r="A59" s="4" t="s">
        <v>22</v>
      </c>
      <c r="B59" s="4" t="s">
        <v>17</v>
      </c>
      <c r="C59" s="10">
        <v>43709</v>
      </c>
      <c r="D59" s="11" t="s">
        <v>26</v>
      </c>
      <c r="E59" s="11" t="s">
        <v>14</v>
      </c>
      <c r="F59" s="7">
        <v>3710</v>
      </c>
      <c r="G59" s="8">
        <f t="shared" si="0"/>
        <v>3450.3</v>
      </c>
      <c r="H59" s="7">
        <v>572</v>
      </c>
      <c r="I59" s="16">
        <f t="shared" si="1"/>
        <v>1973571.6</v>
      </c>
      <c r="J59" s="9"/>
      <c r="K59" s="9"/>
    </row>
    <row r="60" spans="1:11" ht="15" x14ac:dyDescent="0.2">
      <c r="A60" s="4" t="s">
        <v>23</v>
      </c>
      <c r="B60" s="4" t="s">
        <v>24</v>
      </c>
      <c r="C60" s="10">
        <v>43709</v>
      </c>
      <c r="D60" s="11" t="s">
        <v>26</v>
      </c>
      <c r="E60" s="11" t="s">
        <v>14</v>
      </c>
      <c r="F60" s="7">
        <v>4770</v>
      </c>
      <c r="G60" s="8">
        <f t="shared" si="0"/>
        <v>4436.1000000000004</v>
      </c>
      <c r="H60" s="7">
        <v>325</v>
      </c>
      <c r="I60" s="16">
        <f t="shared" si="1"/>
        <v>1441732.5000000002</v>
      </c>
      <c r="J60" s="9"/>
      <c r="K60" s="9"/>
    </row>
    <row r="61" spans="1:11" ht="15" x14ac:dyDescent="0.2">
      <c r="A61" s="4" t="s">
        <v>25</v>
      </c>
      <c r="B61" s="4" t="s">
        <v>24</v>
      </c>
      <c r="C61" s="10">
        <v>43709</v>
      </c>
      <c r="D61" s="11" t="s">
        <v>26</v>
      </c>
      <c r="E61" s="11" t="s">
        <v>14</v>
      </c>
      <c r="F61" s="7">
        <v>6780</v>
      </c>
      <c r="G61" s="8">
        <f t="shared" si="0"/>
        <v>6305.4000000000005</v>
      </c>
      <c r="H61" s="7">
        <v>423</v>
      </c>
      <c r="I61" s="16">
        <f t="shared" si="1"/>
        <v>2667184.2000000002</v>
      </c>
      <c r="J61" s="9"/>
      <c r="K61" s="9"/>
    </row>
    <row r="62" spans="1:11" ht="15" x14ac:dyDescent="0.2">
      <c r="A62" s="4" t="s">
        <v>11</v>
      </c>
      <c r="B62" s="4" t="s">
        <v>12</v>
      </c>
      <c r="C62" s="10">
        <v>43739</v>
      </c>
      <c r="D62" s="11" t="s">
        <v>27</v>
      </c>
      <c r="E62" s="11" t="s">
        <v>14</v>
      </c>
      <c r="F62" s="7">
        <v>3360</v>
      </c>
      <c r="G62" s="8">
        <f t="shared" si="0"/>
        <v>3124.8</v>
      </c>
      <c r="H62" s="7">
        <v>400</v>
      </c>
      <c r="I62" s="16">
        <f t="shared" si="1"/>
        <v>1249920</v>
      </c>
      <c r="J62" s="9"/>
      <c r="K62" s="9"/>
    </row>
    <row r="63" spans="1:11" ht="15" x14ac:dyDescent="0.2">
      <c r="A63" s="4" t="s">
        <v>15</v>
      </c>
      <c r="B63" s="4" t="s">
        <v>12</v>
      </c>
      <c r="C63" s="10">
        <v>43739</v>
      </c>
      <c r="D63" s="11" t="s">
        <v>27</v>
      </c>
      <c r="E63" s="11" t="s">
        <v>14</v>
      </c>
      <c r="F63" s="7">
        <v>1330</v>
      </c>
      <c r="G63" s="8">
        <f t="shared" si="0"/>
        <v>1236.9000000000001</v>
      </c>
      <c r="H63" s="7">
        <v>350</v>
      </c>
      <c r="I63" s="16">
        <f t="shared" si="1"/>
        <v>432915.00000000006</v>
      </c>
      <c r="J63" s="9"/>
      <c r="K63" s="9"/>
    </row>
    <row r="64" spans="1:11" ht="15" x14ac:dyDescent="0.2">
      <c r="A64" s="4" t="s">
        <v>16</v>
      </c>
      <c r="B64" s="4" t="s">
        <v>17</v>
      </c>
      <c r="C64" s="10">
        <v>43739</v>
      </c>
      <c r="D64" s="11" t="s">
        <v>27</v>
      </c>
      <c r="E64" s="11" t="s">
        <v>14</v>
      </c>
      <c r="F64" s="7">
        <v>1340</v>
      </c>
      <c r="G64" s="8">
        <f t="shared" si="0"/>
        <v>1246.2</v>
      </c>
      <c r="H64" s="7">
        <v>515</v>
      </c>
      <c r="I64" s="16">
        <f t="shared" si="1"/>
        <v>641793</v>
      </c>
      <c r="J64" s="9"/>
      <c r="K64" s="9"/>
    </row>
    <row r="65" spans="1:11" ht="15" x14ac:dyDescent="0.2">
      <c r="A65" s="4" t="s">
        <v>18</v>
      </c>
      <c r="B65" s="4" t="s">
        <v>17</v>
      </c>
      <c r="C65" s="10">
        <v>43739</v>
      </c>
      <c r="D65" s="11" t="s">
        <v>27</v>
      </c>
      <c r="E65" s="11" t="s">
        <v>14</v>
      </c>
      <c r="F65" s="7">
        <v>6610</v>
      </c>
      <c r="G65" s="8">
        <f t="shared" si="0"/>
        <v>6147.3</v>
      </c>
      <c r="H65" s="7">
        <v>429</v>
      </c>
      <c r="I65" s="16">
        <f t="shared" si="1"/>
        <v>2637191.7000000002</v>
      </c>
      <c r="J65" s="9"/>
      <c r="K65" s="9"/>
    </row>
    <row r="66" spans="1:11" ht="15" x14ac:dyDescent="0.2">
      <c r="A66" s="4" t="s">
        <v>19</v>
      </c>
      <c r="B66" s="4" t="s">
        <v>17</v>
      </c>
      <c r="C66" s="10">
        <v>43739</v>
      </c>
      <c r="D66" s="11" t="s">
        <v>27</v>
      </c>
      <c r="E66" s="11" t="s">
        <v>14</v>
      </c>
      <c r="F66" s="7">
        <v>2440</v>
      </c>
      <c r="G66" s="8">
        <f t="shared" si="0"/>
        <v>2269.2000000000003</v>
      </c>
      <c r="H66" s="7">
        <v>310</v>
      </c>
      <c r="I66" s="16">
        <f t="shared" si="1"/>
        <v>703452.00000000012</v>
      </c>
      <c r="J66" s="9"/>
      <c r="K66" s="9"/>
    </row>
    <row r="67" spans="1:11" ht="15" x14ac:dyDescent="0.2">
      <c r="A67" s="4" t="s">
        <v>20</v>
      </c>
      <c r="B67" s="4" t="s">
        <v>17</v>
      </c>
      <c r="C67" s="10">
        <v>43739</v>
      </c>
      <c r="D67" s="11" t="s">
        <v>27</v>
      </c>
      <c r="E67" s="11" t="s">
        <v>14</v>
      </c>
      <c r="F67" s="7">
        <v>9800</v>
      </c>
      <c r="G67" s="8">
        <f t="shared" ref="G67:G130" si="2">IF(D67="Q1",0.85*F67,0.93*F67)</f>
        <v>9114</v>
      </c>
      <c r="H67" s="7">
        <v>180</v>
      </c>
      <c r="I67" s="16">
        <f t="shared" ref="I67:I130" si="3">G67*H67</f>
        <v>1640520</v>
      </c>
      <c r="J67" s="9"/>
      <c r="K67" s="9"/>
    </row>
    <row r="68" spans="1:11" ht="15" x14ac:dyDescent="0.2">
      <c r="A68" s="4" t="s">
        <v>21</v>
      </c>
      <c r="B68" s="4" t="s">
        <v>17</v>
      </c>
      <c r="C68" s="10">
        <v>43739</v>
      </c>
      <c r="D68" s="11" t="s">
        <v>27</v>
      </c>
      <c r="E68" s="11" t="s">
        <v>14</v>
      </c>
      <c r="F68" s="7">
        <v>520</v>
      </c>
      <c r="G68" s="8">
        <f t="shared" si="2"/>
        <v>483.6</v>
      </c>
      <c r="H68" s="7">
        <v>700</v>
      </c>
      <c r="I68" s="16">
        <f t="shared" si="3"/>
        <v>338520</v>
      </c>
      <c r="J68" s="9"/>
      <c r="K68" s="9"/>
    </row>
    <row r="69" spans="1:11" ht="15" x14ac:dyDescent="0.2">
      <c r="A69" s="4" t="s">
        <v>22</v>
      </c>
      <c r="B69" s="4" t="s">
        <v>17</v>
      </c>
      <c r="C69" s="10">
        <v>43739</v>
      </c>
      <c r="D69" s="11" t="s">
        <v>27</v>
      </c>
      <c r="E69" s="11" t="s">
        <v>14</v>
      </c>
      <c r="F69" s="7">
        <v>4740</v>
      </c>
      <c r="G69" s="8">
        <f t="shared" si="2"/>
        <v>4408.2</v>
      </c>
      <c r="H69" s="7">
        <v>572</v>
      </c>
      <c r="I69" s="16">
        <f t="shared" si="3"/>
        <v>2521490.4</v>
      </c>
      <c r="J69" s="9"/>
      <c r="K69" s="9"/>
    </row>
    <row r="70" spans="1:11" ht="15" x14ac:dyDescent="0.2">
      <c r="A70" s="4" t="s">
        <v>23</v>
      </c>
      <c r="B70" s="4" t="s">
        <v>24</v>
      </c>
      <c r="C70" s="10">
        <v>43739</v>
      </c>
      <c r="D70" s="11" t="s">
        <v>27</v>
      </c>
      <c r="E70" s="11" t="s">
        <v>14</v>
      </c>
      <c r="F70" s="7">
        <v>3450</v>
      </c>
      <c r="G70" s="8">
        <f t="shared" si="2"/>
        <v>3208.5</v>
      </c>
      <c r="H70" s="7">
        <v>325</v>
      </c>
      <c r="I70" s="16">
        <f t="shared" si="3"/>
        <v>1042762.5</v>
      </c>
      <c r="J70" s="9"/>
      <c r="K70" s="9"/>
    </row>
    <row r="71" spans="1:11" ht="15" x14ac:dyDescent="0.2">
      <c r="A71" s="4" t="s">
        <v>25</v>
      </c>
      <c r="B71" s="4" t="s">
        <v>24</v>
      </c>
      <c r="C71" s="10">
        <v>43739</v>
      </c>
      <c r="D71" s="11" t="s">
        <v>27</v>
      </c>
      <c r="E71" s="11" t="s">
        <v>14</v>
      </c>
      <c r="F71" s="7">
        <v>9030</v>
      </c>
      <c r="G71" s="8">
        <f t="shared" si="2"/>
        <v>8397.9</v>
      </c>
      <c r="H71" s="7">
        <v>423</v>
      </c>
      <c r="I71" s="16">
        <f t="shared" si="3"/>
        <v>3552311.6999999997</v>
      </c>
      <c r="J71" s="9"/>
      <c r="K71" s="9"/>
    </row>
    <row r="72" spans="1:11" ht="15" x14ac:dyDescent="0.2">
      <c r="A72" s="4" t="s">
        <v>11</v>
      </c>
      <c r="B72" s="4" t="s">
        <v>12</v>
      </c>
      <c r="C72" s="10">
        <v>43770</v>
      </c>
      <c r="D72" s="11" t="s">
        <v>27</v>
      </c>
      <c r="E72" s="11" t="s">
        <v>14</v>
      </c>
      <c r="F72" s="7">
        <v>9890</v>
      </c>
      <c r="G72" s="8">
        <f t="shared" si="2"/>
        <v>9197.7000000000007</v>
      </c>
      <c r="H72" s="7">
        <v>400</v>
      </c>
      <c r="I72" s="16">
        <f t="shared" si="3"/>
        <v>3679080.0000000005</v>
      </c>
      <c r="J72" s="9"/>
      <c r="K72" s="9"/>
    </row>
    <row r="73" spans="1:11" ht="15" x14ac:dyDescent="0.2">
      <c r="A73" s="4" t="s">
        <v>15</v>
      </c>
      <c r="B73" s="4" t="s">
        <v>12</v>
      </c>
      <c r="C73" s="10">
        <v>43770</v>
      </c>
      <c r="D73" s="11" t="s">
        <v>27</v>
      </c>
      <c r="E73" s="11" t="s">
        <v>14</v>
      </c>
      <c r="F73" s="7">
        <v>7640</v>
      </c>
      <c r="G73" s="8">
        <f t="shared" si="2"/>
        <v>7105.2000000000007</v>
      </c>
      <c r="H73" s="7">
        <v>350</v>
      </c>
      <c r="I73" s="16">
        <f t="shared" si="3"/>
        <v>2486820.0000000005</v>
      </c>
      <c r="J73" s="9"/>
      <c r="K73" s="9"/>
    </row>
    <row r="74" spans="1:11" ht="15" x14ac:dyDescent="0.2">
      <c r="A74" s="4" t="s">
        <v>16</v>
      </c>
      <c r="B74" s="4" t="s">
        <v>17</v>
      </c>
      <c r="C74" s="10">
        <v>43770</v>
      </c>
      <c r="D74" s="11" t="s">
        <v>27</v>
      </c>
      <c r="E74" s="11" t="s">
        <v>14</v>
      </c>
      <c r="F74" s="7">
        <v>9680</v>
      </c>
      <c r="G74" s="8">
        <f t="shared" si="2"/>
        <v>9002.4</v>
      </c>
      <c r="H74" s="7">
        <v>515</v>
      </c>
      <c r="I74" s="16">
        <f t="shared" si="3"/>
        <v>4636236</v>
      </c>
      <c r="J74" s="9"/>
      <c r="K74" s="9"/>
    </row>
    <row r="75" spans="1:11" ht="15" x14ac:dyDescent="0.2">
      <c r="A75" s="4" t="s">
        <v>18</v>
      </c>
      <c r="B75" s="4" t="s">
        <v>17</v>
      </c>
      <c r="C75" s="10">
        <v>43770</v>
      </c>
      <c r="D75" s="11" t="s">
        <v>27</v>
      </c>
      <c r="E75" s="11" t="s">
        <v>14</v>
      </c>
      <c r="F75" s="7">
        <v>7210</v>
      </c>
      <c r="G75" s="8">
        <f t="shared" si="2"/>
        <v>6705.3</v>
      </c>
      <c r="H75" s="7">
        <v>429</v>
      </c>
      <c r="I75" s="16">
        <f t="shared" si="3"/>
        <v>2876573.7</v>
      </c>
      <c r="J75" s="9"/>
      <c r="K75" s="9"/>
    </row>
    <row r="76" spans="1:11" ht="15" x14ac:dyDescent="0.2">
      <c r="A76" s="4" t="s">
        <v>19</v>
      </c>
      <c r="B76" s="4" t="s">
        <v>17</v>
      </c>
      <c r="C76" s="10">
        <v>43770</v>
      </c>
      <c r="D76" s="11" t="s">
        <v>27</v>
      </c>
      <c r="E76" s="11" t="s">
        <v>14</v>
      </c>
      <c r="F76" s="7">
        <v>4460</v>
      </c>
      <c r="G76" s="8">
        <f t="shared" si="2"/>
        <v>4147.8</v>
      </c>
      <c r="H76" s="7">
        <v>310</v>
      </c>
      <c r="I76" s="16">
        <f t="shared" si="3"/>
        <v>1285818</v>
      </c>
      <c r="J76" s="9"/>
      <c r="K76" s="9"/>
    </row>
    <row r="77" spans="1:11" ht="15" x14ac:dyDescent="0.2">
      <c r="A77" s="4" t="s">
        <v>20</v>
      </c>
      <c r="B77" s="4" t="s">
        <v>17</v>
      </c>
      <c r="C77" s="10">
        <v>43770</v>
      </c>
      <c r="D77" s="11" t="s">
        <v>27</v>
      </c>
      <c r="E77" s="11" t="s">
        <v>14</v>
      </c>
      <c r="F77" s="7">
        <v>6190</v>
      </c>
      <c r="G77" s="8">
        <f t="shared" si="2"/>
        <v>5756.7000000000007</v>
      </c>
      <c r="H77" s="7">
        <v>180</v>
      </c>
      <c r="I77" s="16">
        <f t="shared" si="3"/>
        <v>1036206.0000000001</v>
      </c>
      <c r="J77" s="9"/>
      <c r="K77" s="9"/>
    </row>
    <row r="78" spans="1:11" ht="15" x14ac:dyDescent="0.2">
      <c r="A78" s="4" t="s">
        <v>21</v>
      </c>
      <c r="B78" s="4" t="s">
        <v>17</v>
      </c>
      <c r="C78" s="10">
        <v>43770</v>
      </c>
      <c r="D78" s="11" t="s">
        <v>27</v>
      </c>
      <c r="E78" s="11" t="s">
        <v>14</v>
      </c>
      <c r="F78" s="7">
        <v>4090</v>
      </c>
      <c r="G78" s="8">
        <f t="shared" si="2"/>
        <v>3803.7000000000003</v>
      </c>
      <c r="H78" s="7">
        <v>700</v>
      </c>
      <c r="I78" s="16">
        <f t="shared" si="3"/>
        <v>2662590</v>
      </c>
      <c r="J78" s="9"/>
      <c r="K78" s="9"/>
    </row>
    <row r="79" spans="1:11" ht="15" x14ac:dyDescent="0.2">
      <c r="A79" s="4" t="s">
        <v>22</v>
      </c>
      <c r="B79" s="4" t="s">
        <v>17</v>
      </c>
      <c r="C79" s="10">
        <v>43770</v>
      </c>
      <c r="D79" s="11" t="s">
        <v>27</v>
      </c>
      <c r="E79" s="11" t="s">
        <v>14</v>
      </c>
      <c r="F79" s="7">
        <v>620</v>
      </c>
      <c r="G79" s="8">
        <f t="shared" si="2"/>
        <v>576.6</v>
      </c>
      <c r="H79" s="7">
        <v>572</v>
      </c>
      <c r="I79" s="16">
        <f t="shared" si="3"/>
        <v>329815.2</v>
      </c>
      <c r="J79" s="9"/>
      <c r="K79" s="9"/>
    </row>
    <row r="80" spans="1:11" ht="15" x14ac:dyDescent="0.2">
      <c r="A80" s="4" t="s">
        <v>23</v>
      </c>
      <c r="B80" s="4" t="s">
        <v>24</v>
      </c>
      <c r="C80" s="10">
        <v>43770</v>
      </c>
      <c r="D80" s="11" t="s">
        <v>27</v>
      </c>
      <c r="E80" s="11" t="s">
        <v>14</v>
      </c>
      <c r="F80" s="7">
        <v>7010</v>
      </c>
      <c r="G80" s="8">
        <f t="shared" si="2"/>
        <v>6519.3</v>
      </c>
      <c r="H80" s="7">
        <v>325</v>
      </c>
      <c r="I80" s="16">
        <f t="shared" si="3"/>
        <v>2118772.5</v>
      </c>
      <c r="J80" s="9"/>
      <c r="K80" s="9"/>
    </row>
    <row r="81" spans="1:11" ht="15" x14ac:dyDescent="0.2">
      <c r="A81" s="4" t="s">
        <v>25</v>
      </c>
      <c r="B81" s="4" t="s">
        <v>24</v>
      </c>
      <c r="C81" s="10">
        <v>43770</v>
      </c>
      <c r="D81" s="11" t="s">
        <v>27</v>
      </c>
      <c r="E81" s="11" t="s">
        <v>14</v>
      </c>
      <c r="F81" s="7">
        <v>8670</v>
      </c>
      <c r="G81" s="8">
        <f t="shared" si="2"/>
        <v>8063.1</v>
      </c>
      <c r="H81" s="7">
        <v>423</v>
      </c>
      <c r="I81" s="16">
        <f t="shared" si="3"/>
        <v>3410691.3000000003</v>
      </c>
      <c r="J81" s="9"/>
      <c r="K81" s="9"/>
    </row>
    <row r="82" spans="1:11" ht="15" x14ac:dyDescent="0.2">
      <c r="A82" s="4" t="s">
        <v>11</v>
      </c>
      <c r="B82" s="4" t="s">
        <v>12</v>
      </c>
      <c r="C82" s="10">
        <v>43800</v>
      </c>
      <c r="D82" s="11" t="s">
        <v>27</v>
      </c>
      <c r="E82" s="11" t="s">
        <v>14</v>
      </c>
      <c r="F82" s="7">
        <v>9200</v>
      </c>
      <c r="G82" s="8">
        <f t="shared" si="2"/>
        <v>8556</v>
      </c>
      <c r="H82" s="7">
        <v>400</v>
      </c>
      <c r="I82" s="16">
        <f t="shared" si="3"/>
        <v>3422400</v>
      </c>
      <c r="J82" s="9"/>
      <c r="K82" s="9"/>
    </row>
    <row r="83" spans="1:11" ht="15" x14ac:dyDescent="0.2">
      <c r="A83" s="4" t="s">
        <v>15</v>
      </c>
      <c r="B83" s="4" t="s">
        <v>12</v>
      </c>
      <c r="C83" s="10">
        <v>43800</v>
      </c>
      <c r="D83" s="11" t="s">
        <v>27</v>
      </c>
      <c r="E83" s="11" t="s">
        <v>14</v>
      </c>
      <c r="F83" s="7">
        <v>1180</v>
      </c>
      <c r="G83" s="8">
        <f t="shared" si="2"/>
        <v>1097.4000000000001</v>
      </c>
      <c r="H83" s="7">
        <v>350</v>
      </c>
      <c r="I83" s="16">
        <f t="shared" si="3"/>
        <v>384090.00000000006</v>
      </c>
      <c r="J83" s="9"/>
      <c r="K83" s="9"/>
    </row>
    <row r="84" spans="1:11" ht="15" x14ac:dyDescent="0.2">
      <c r="A84" s="4" t="s">
        <v>16</v>
      </c>
      <c r="B84" s="4" t="s">
        <v>17</v>
      </c>
      <c r="C84" s="10">
        <v>43800</v>
      </c>
      <c r="D84" s="11" t="s">
        <v>27</v>
      </c>
      <c r="E84" s="11" t="s">
        <v>14</v>
      </c>
      <c r="F84" s="7">
        <v>1010</v>
      </c>
      <c r="G84" s="8">
        <f t="shared" si="2"/>
        <v>939.30000000000007</v>
      </c>
      <c r="H84" s="7">
        <v>515</v>
      </c>
      <c r="I84" s="16">
        <f t="shared" si="3"/>
        <v>483739.50000000006</v>
      </c>
      <c r="J84" s="9"/>
      <c r="K84" s="9"/>
    </row>
    <row r="85" spans="1:11" ht="15" x14ac:dyDescent="0.2">
      <c r="A85" s="4" t="s">
        <v>18</v>
      </c>
      <c r="B85" s="4" t="s">
        <v>17</v>
      </c>
      <c r="C85" s="10">
        <v>43800</v>
      </c>
      <c r="D85" s="11" t="s">
        <v>27</v>
      </c>
      <c r="E85" s="11" t="s">
        <v>14</v>
      </c>
      <c r="F85" s="7">
        <v>2660</v>
      </c>
      <c r="G85" s="8">
        <f t="shared" si="2"/>
        <v>2473.8000000000002</v>
      </c>
      <c r="H85" s="7">
        <v>429</v>
      </c>
      <c r="I85" s="16">
        <f t="shared" si="3"/>
        <v>1061260.2000000002</v>
      </c>
      <c r="J85" s="9"/>
      <c r="K85" s="9"/>
    </row>
    <row r="86" spans="1:11" ht="15" x14ac:dyDescent="0.2">
      <c r="A86" s="4" t="s">
        <v>19</v>
      </c>
      <c r="B86" s="4" t="s">
        <v>17</v>
      </c>
      <c r="C86" s="10">
        <v>43800</v>
      </c>
      <c r="D86" s="11" t="s">
        <v>27</v>
      </c>
      <c r="E86" s="11" t="s">
        <v>14</v>
      </c>
      <c r="F86" s="7">
        <v>4230</v>
      </c>
      <c r="G86" s="8">
        <f t="shared" si="2"/>
        <v>3933.9</v>
      </c>
      <c r="H86" s="7">
        <v>310</v>
      </c>
      <c r="I86" s="16">
        <f t="shared" si="3"/>
        <v>1219509</v>
      </c>
      <c r="J86" s="9"/>
      <c r="K86" s="9"/>
    </row>
    <row r="87" spans="1:11" ht="15" x14ac:dyDescent="0.2">
      <c r="A87" s="4" t="s">
        <v>20</v>
      </c>
      <c r="B87" s="4" t="s">
        <v>17</v>
      </c>
      <c r="C87" s="10">
        <v>43800</v>
      </c>
      <c r="D87" s="11" t="s">
        <v>27</v>
      </c>
      <c r="E87" s="11" t="s">
        <v>14</v>
      </c>
      <c r="F87" s="7">
        <v>8360</v>
      </c>
      <c r="G87" s="8">
        <f t="shared" si="2"/>
        <v>7774.8</v>
      </c>
      <c r="H87" s="7">
        <v>180</v>
      </c>
      <c r="I87" s="16">
        <f t="shared" si="3"/>
        <v>1399464</v>
      </c>
      <c r="J87" s="9"/>
      <c r="K87" s="9"/>
    </row>
    <row r="88" spans="1:11" ht="15" x14ac:dyDescent="0.2">
      <c r="A88" s="4" t="s">
        <v>21</v>
      </c>
      <c r="B88" s="4" t="s">
        <v>17</v>
      </c>
      <c r="C88" s="10">
        <v>43800</v>
      </c>
      <c r="D88" s="11" t="s">
        <v>27</v>
      </c>
      <c r="E88" s="11" t="s">
        <v>14</v>
      </c>
      <c r="F88" s="7">
        <v>8110</v>
      </c>
      <c r="G88" s="8">
        <f t="shared" si="2"/>
        <v>7542.3</v>
      </c>
      <c r="H88" s="7">
        <v>700</v>
      </c>
      <c r="I88" s="16">
        <f t="shared" si="3"/>
        <v>5279610</v>
      </c>
      <c r="J88" s="9"/>
      <c r="K88" s="9"/>
    </row>
    <row r="89" spans="1:11" ht="15" x14ac:dyDescent="0.2">
      <c r="A89" s="4" t="s">
        <v>22</v>
      </c>
      <c r="B89" s="4" t="s">
        <v>17</v>
      </c>
      <c r="C89" s="10">
        <v>43800</v>
      </c>
      <c r="D89" s="11" t="s">
        <v>27</v>
      </c>
      <c r="E89" s="11" t="s">
        <v>14</v>
      </c>
      <c r="F89" s="7">
        <v>920</v>
      </c>
      <c r="G89" s="8">
        <f t="shared" si="2"/>
        <v>855.6</v>
      </c>
      <c r="H89" s="7">
        <v>572</v>
      </c>
      <c r="I89" s="16">
        <f t="shared" si="3"/>
        <v>489403.2</v>
      </c>
      <c r="J89" s="9"/>
      <c r="K89" s="9"/>
    </row>
    <row r="90" spans="1:11" ht="15" x14ac:dyDescent="0.2">
      <c r="A90" s="4" t="s">
        <v>23</v>
      </c>
      <c r="B90" s="4" t="s">
        <v>24</v>
      </c>
      <c r="C90" s="10">
        <v>43800</v>
      </c>
      <c r="D90" s="11" t="s">
        <v>27</v>
      </c>
      <c r="E90" s="11" t="s">
        <v>14</v>
      </c>
      <c r="F90" s="7">
        <v>6930</v>
      </c>
      <c r="G90" s="8">
        <f t="shared" si="2"/>
        <v>6444.9000000000005</v>
      </c>
      <c r="H90" s="7">
        <v>325</v>
      </c>
      <c r="I90" s="16">
        <f t="shared" si="3"/>
        <v>2094592.5000000002</v>
      </c>
      <c r="J90" s="9"/>
      <c r="K90" s="9"/>
    </row>
    <row r="91" spans="1:11" ht="15" x14ac:dyDescent="0.2">
      <c r="A91" s="4" t="s">
        <v>25</v>
      </c>
      <c r="B91" s="4" t="s">
        <v>24</v>
      </c>
      <c r="C91" s="10">
        <v>43800</v>
      </c>
      <c r="D91" s="11" t="s">
        <v>27</v>
      </c>
      <c r="E91" s="11" t="s">
        <v>14</v>
      </c>
      <c r="F91" s="7">
        <v>9640</v>
      </c>
      <c r="G91" s="8">
        <f t="shared" si="2"/>
        <v>8965.2000000000007</v>
      </c>
      <c r="H91" s="7">
        <v>423</v>
      </c>
      <c r="I91" s="16">
        <f t="shared" si="3"/>
        <v>3792279.6</v>
      </c>
      <c r="J91" s="9"/>
      <c r="K91" s="9"/>
    </row>
    <row r="92" spans="1:11" ht="15" x14ac:dyDescent="0.2">
      <c r="A92" s="4" t="s">
        <v>11</v>
      </c>
      <c r="B92" s="4" t="s">
        <v>12</v>
      </c>
      <c r="C92" s="10">
        <v>43831</v>
      </c>
      <c r="D92" s="11" t="s">
        <v>28</v>
      </c>
      <c r="E92" s="11" t="s">
        <v>14</v>
      </c>
      <c r="F92" s="7">
        <v>1630</v>
      </c>
      <c r="G92" s="8">
        <f t="shared" si="2"/>
        <v>1515.9</v>
      </c>
      <c r="H92" s="7">
        <v>400</v>
      </c>
      <c r="I92" s="16">
        <f t="shared" si="3"/>
        <v>606360</v>
      </c>
      <c r="J92" s="9"/>
      <c r="K92" s="9"/>
    </row>
    <row r="93" spans="1:11" ht="15" x14ac:dyDescent="0.2">
      <c r="A93" s="4" t="s">
        <v>15</v>
      </c>
      <c r="B93" s="4" t="s">
        <v>12</v>
      </c>
      <c r="C93" s="10">
        <v>43831</v>
      </c>
      <c r="D93" s="11" t="s">
        <v>28</v>
      </c>
      <c r="E93" s="11" t="s">
        <v>14</v>
      </c>
      <c r="F93" s="7">
        <v>4010</v>
      </c>
      <c r="G93" s="8">
        <f t="shared" si="2"/>
        <v>3729.3</v>
      </c>
      <c r="H93" s="7">
        <v>350</v>
      </c>
      <c r="I93" s="16">
        <f t="shared" si="3"/>
        <v>1305255</v>
      </c>
      <c r="J93" s="9"/>
      <c r="K93" s="9"/>
    </row>
    <row r="94" spans="1:11" ht="15" x14ac:dyDescent="0.2">
      <c r="A94" s="4" t="s">
        <v>16</v>
      </c>
      <c r="B94" s="4" t="s">
        <v>17</v>
      </c>
      <c r="C94" s="10">
        <v>43831</v>
      </c>
      <c r="D94" s="11" t="s">
        <v>28</v>
      </c>
      <c r="E94" s="11" t="s">
        <v>14</v>
      </c>
      <c r="F94" s="7">
        <v>6530</v>
      </c>
      <c r="G94" s="8">
        <f t="shared" si="2"/>
        <v>6072.9000000000005</v>
      </c>
      <c r="H94" s="7">
        <v>515</v>
      </c>
      <c r="I94" s="16">
        <f t="shared" si="3"/>
        <v>3127543.5000000005</v>
      </c>
      <c r="J94" s="9"/>
      <c r="K94" s="9"/>
    </row>
    <row r="95" spans="1:11" ht="15" x14ac:dyDescent="0.2">
      <c r="A95" s="4" t="s">
        <v>18</v>
      </c>
      <c r="B95" s="4" t="s">
        <v>17</v>
      </c>
      <c r="C95" s="10">
        <v>43831</v>
      </c>
      <c r="D95" s="11" t="s">
        <v>28</v>
      </c>
      <c r="E95" s="11" t="s">
        <v>14</v>
      </c>
      <c r="F95" s="7">
        <v>8930</v>
      </c>
      <c r="G95" s="8">
        <f t="shared" si="2"/>
        <v>8304.9</v>
      </c>
      <c r="H95" s="7">
        <v>429</v>
      </c>
      <c r="I95" s="16">
        <f t="shared" si="3"/>
        <v>3562802.0999999996</v>
      </c>
      <c r="J95" s="9"/>
      <c r="K95" s="9"/>
    </row>
    <row r="96" spans="1:11" ht="15" x14ac:dyDescent="0.2">
      <c r="A96" s="4" t="s">
        <v>19</v>
      </c>
      <c r="B96" s="4" t="s">
        <v>17</v>
      </c>
      <c r="C96" s="10">
        <v>43831</v>
      </c>
      <c r="D96" s="11" t="s">
        <v>28</v>
      </c>
      <c r="E96" s="11" t="s">
        <v>14</v>
      </c>
      <c r="F96" s="7">
        <v>930</v>
      </c>
      <c r="G96" s="8">
        <f t="shared" si="2"/>
        <v>864.90000000000009</v>
      </c>
      <c r="H96" s="7">
        <v>310</v>
      </c>
      <c r="I96" s="16">
        <f t="shared" si="3"/>
        <v>268119</v>
      </c>
      <c r="J96" s="9"/>
      <c r="K96" s="9"/>
    </row>
    <row r="97" spans="1:11" ht="15" x14ac:dyDescent="0.2">
      <c r="A97" s="4" t="s">
        <v>20</v>
      </c>
      <c r="B97" s="4" t="s">
        <v>17</v>
      </c>
      <c r="C97" s="10">
        <v>43831</v>
      </c>
      <c r="D97" s="11" t="s">
        <v>28</v>
      </c>
      <c r="E97" s="11" t="s">
        <v>14</v>
      </c>
      <c r="F97" s="7">
        <v>2850</v>
      </c>
      <c r="G97" s="8">
        <f t="shared" si="2"/>
        <v>2650.5</v>
      </c>
      <c r="H97" s="7">
        <v>180</v>
      </c>
      <c r="I97" s="16">
        <f t="shared" si="3"/>
        <v>477090</v>
      </c>
      <c r="J97" s="9"/>
      <c r="K97" s="9"/>
    </row>
    <row r="98" spans="1:11" ht="15" x14ac:dyDescent="0.2">
      <c r="A98" s="4" t="s">
        <v>21</v>
      </c>
      <c r="B98" s="4" t="s">
        <v>17</v>
      </c>
      <c r="C98" s="10">
        <v>43831</v>
      </c>
      <c r="D98" s="11" t="s">
        <v>28</v>
      </c>
      <c r="E98" s="11" t="s">
        <v>14</v>
      </c>
      <c r="F98" s="7">
        <v>8650</v>
      </c>
      <c r="G98" s="8">
        <f t="shared" si="2"/>
        <v>8044.5</v>
      </c>
      <c r="H98" s="7">
        <v>700</v>
      </c>
      <c r="I98" s="16">
        <f t="shared" si="3"/>
        <v>5631150</v>
      </c>
      <c r="J98" s="9"/>
      <c r="K98" s="9"/>
    </row>
    <row r="99" spans="1:11" ht="15" x14ac:dyDescent="0.2">
      <c r="A99" s="4" t="s">
        <v>22</v>
      </c>
      <c r="B99" s="4" t="s">
        <v>17</v>
      </c>
      <c r="C99" s="10">
        <v>43831</v>
      </c>
      <c r="D99" s="11" t="s">
        <v>28</v>
      </c>
      <c r="E99" s="11" t="s">
        <v>14</v>
      </c>
      <c r="F99" s="7">
        <v>4780</v>
      </c>
      <c r="G99" s="8">
        <f t="shared" si="2"/>
        <v>4445.4000000000005</v>
      </c>
      <c r="H99" s="7">
        <v>572</v>
      </c>
      <c r="I99" s="16">
        <f t="shared" si="3"/>
        <v>2542768.8000000003</v>
      </c>
      <c r="J99" s="9"/>
      <c r="K99" s="9"/>
    </row>
    <row r="100" spans="1:11" ht="15" x14ac:dyDescent="0.2">
      <c r="A100" s="4" t="s">
        <v>23</v>
      </c>
      <c r="B100" s="4" t="s">
        <v>24</v>
      </c>
      <c r="C100" s="10">
        <v>43831</v>
      </c>
      <c r="D100" s="11" t="s">
        <v>28</v>
      </c>
      <c r="E100" s="11" t="s">
        <v>14</v>
      </c>
      <c r="F100" s="7">
        <v>970</v>
      </c>
      <c r="G100" s="8">
        <f t="shared" si="2"/>
        <v>902.1</v>
      </c>
      <c r="H100" s="7">
        <v>325</v>
      </c>
      <c r="I100" s="16">
        <f t="shared" si="3"/>
        <v>293182.5</v>
      </c>
      <c r="J100" s="9"/>
      <c r="K100" s="9"/>
    </row>
    <row r="101" spans="1:11" ht="15" x14ac:dyDescent="0.2">
      <c r="A101" s="4" t="s">
        <v>25</v>
      </c>
      <c r="B101" s="4" t="s">
        <v>24</v>
      </c>
      <c r="C101" s="10">
        <v>43831</v>
      </c>
      <c r="D101" s="11" t="s">
        <v>28</v>
      </c>
      <c r="E101" s="11" t="s">
        <v>14</v>
      </c>
      <c r="F101" s="7">
        <v>4980</v>
      </c>
      <c r="G101" s="8">
        <f t="shared" si="2"/>
        <v>4631.4000000000005</v>
      </c>
      <c r="H101" s="7">
        <v>423</v>
      </c>
      <c r="I101" s="16">
        <f t="shared" si="3"/>
        <v>1959082.2000000002</v>
      </c>
      <c r="J101" s="9"/>
      <c r="K101" s="9"/>
    </row>
    <row r="102" spans="1:11" ht="15" x14ac:dyDescent="0.2">
      <c r="A102" s="4" t="s">
        <v>11</v>
      </c>
      <c r="B102" s="4" t="s">
        <v>12</v>
      </c>
      <c r="C102" s="10">
        <v>43862</v>
      </c>
      <c r="D102" s="11" t="s">
        <v>28</v>
      </c>
      <c r="E102" s="11" t="s">
        <v>14</v>
      </c>
      <c r="F102" s="7">
        <v>6790</v>
      </c>
      <c r="G102" s="8">
        <f t="shared" si="2"/>
        <v>6314.7000000000007</v>
      </c>
      <c r="H102" s="7">
        <v>400</v>
      </c>
      <c r="I102" s="16">
        <f t="shared" si="3"/>
        <v>2525880.0000000005</v>
      </c>
      <c r="J102" s="9"/>
      <c r="K102" s="9"/>
    </row>
    <row r="103" spans="1:11" ht="15" x14ac:dyDescent="0.2">
      <c r="A103" s="4" t="s">
        <v>15</v>
      </c>
      <c r="B103" s="4" t="s">
        <v>12</v>
      </c>
      <c r="C103" s="10">
        <v>43862</v>
      </c>
      <c r="D103" s="11" t="s">
        <v>28</v>
      </c>
      <c r="E103" s="11" t="s">
        <v>14</v>
      </c>
      <c r="F103" s="7">
        <v>1380</v>
      </c>
      <c r="G103" s="8">
        <f t="shared" si="2"/>
        <v>1283.4000000000001</v>
      </c>
      <c r="H103" s="7">
        <v>350</v>
      </c>
      <c r="I103" s="16">
        <f t="shared" si="3"/>
        <v>449190.00000000006</v>
      </c>
      <c r="J103" s="9"/>
      <c r="K103" s="9"/>
    </row>
    <row r="104" spans="1:11" ht="15" x14ac:dyDescent="0.2">
      <c r="A104" s="4" t="s">
        <v>16</v>
      </c>
      <c r="B104" s="4" t="s">
        <v>17</v>
      </c>
      <c r="C104" s="10">
        <v>43862</v>
      </c>
      <c r="D104" s="11" t="s">
        <v>28</v>
      </c>
      <c r="E104" s="11" t="s">
        <v>14</v>
      </c>
      <c r="F104" s="7">
        <v>2790</v>
      </c>
      <c r="G104" s="8">
        <f t="shared" si="2"/>
        <v>2594.7000000000003</v>
      </c>
      <c r="H104" s="7">
        <v>515</v>
      </c>
      <c r="I104" s="16">
        <f t="shared" si="3"/>
        <v>1336270.5000000002</v>
      </c>
      <c r="J104" s="9"/>
      <c r="K104" s="9"/>
    </row>
    <row r="105" spans="1:11" ht="15" x14ac:dyDescent="0.2">
      <c r="A105" s="4" t="s">
        <v>18</v>
      </c>
      <c r="B105" s="4" t="s">
        <v>17</v>
      </c>
      <c r="C105" s="10">
        <v>43862</v>
      </c>
      <c r="D105" s="11" t="s">
        <v>28</v>
      </c>
      <c r="E105" s="11" t="s">
        <v>14</v>
      </c>
      <c r="F105" s="7">
        <v>3460</v>
      </c>
      <c r="G105" s="8">
        <f t="shared" si="2"/>
        <v>3217.8</v>
      </c>
      <c r="H105" s="7">
        <v>429</v>
      </c>
      <c r="I105" s="16">
        <f t="shared" si="3"/>
        <v>1380436.2000000002</v>
      </c>
      <c r="J105" s="9"/>
      <c r="K105" s="9"/>
    </row>
    <row r="106" spans="1:11" ht="15" x14ac:dyDescent="0.2">
      <c r="A106" s="4" t="s">
        <v>19</v>
      </c>
      <c r="B106" s="4" t="s">
        <v>17</v>
      </c>
      <c r="C106" s="10">
        <v>43862</v>
      </c>
      <c r="D106" s="11" t="s">
        <v>28</v>
      </c>
      <c r="E106" s="11" t="s">
        <v>14</v>
      </c>
      <c r="F106" s="7">
        <v>3490</v>
      </c>
      <c r="G106" s="8">
        <f t="shared" si="2"/>
        <v>3245.7000000000003</v>
      </c>
      <c r="H106" s="7">
        <v>310</v>
      </c>
      <c r="I106" s="16">
        <f t="shared" si="3"/>
        <v>1006167.0000000001</v>
      </c>
      <c r="J106" s="9"/>
      <c r="K106" s="9"/>
    </row>
    <row r="107" spans="1:11" ht="15" x14ac:dyDescent="0.2">
      <c r="A107" s="4" t="s">
        <v>20</v>
      </c>
      <c r="B107" s="4" t="s">
        <v>17</v>
      </c>
      <c r="C107" s="10">
        <v>43862</v>
      </c>
      <c r="D107" s="11" t="s">
        <v>28</v>
      </c>
      <c r="E107" s="11" t="s">
        <v>14</v>
      </c>
      <c r="F107" s="7">
        <v>3800</v>
      </c>
      <c r="G107" s="8">
        <f t="shared" si="2"/>
        <v>3534</v>
      </c>
      <c r="H107" s="7">
        <v>180</v>
      </c>
      <c r="I107" s="16">
        <f t="shared" si="3"/>
        <v>636120</v>
      </c>
      <c r="J107" s="9"/>
      <c r="K107" s="9"/>
    </row>
    <row r="108" spans="1:11" ht="15" x14ac:dyDescent="0.2">
      <c r="A108" s="4" t="s">
        <v>21</v>
      </c>
      <c r="B108" s="4" t="s">
        <v>17</v>
      </c>
      <c r="C108" s="10">
        <v>43862</v>
      </c>
      <c r="D108" s="11" t="s">
        <v>28</v>
      </c>
      <c r="E108" s="11" t="s">
        <v>14</v>
      </c>
      <c r="F108" s="7">
        <v>1990</v>
      </c>
      <c r="G108" s="8">
        <f t="shared" si="2"/>
        <v>1850.7</v>
      </c>
      <c r="H108" s="7">
        <v>700</v>
      </c>
      <c r="I108" s="16">
        <f t="shared" si="3"/>
        <v>1295490</v>
      </c>
      <c r="J108" s="9"/>
      <c r="K108" s="9"/>
    </row>
    <row r="109" spans="1:11" ht="15" x14ac:dyDescent="0.2">
      <c r="A109" s="4" t="s">
        <v>22</v>
      </c>
      <c r="B109" s="4" t="s">
        <v>17</v>
      </c>
      <c r="C109" s="10">
        <v>43862</v>
      </c>
      <c r="D109" s="11" t="s">
        <v>28</v>
      </c>
      <c r="E109" s="11" t="s">
        <v>14</v>
      </c>
      <c r="F109" s="7">
        <v>8710</v>
      </c>
      <c r="G109" s="8">
        <f t="shared" si="2"/>
        <v>8100.3</v>
      </c>
      <c r="H109" s="7">
        <v>572</v>
      </c>
      <c r="I109" s="16">
        <f t="shared" si="3"/>
        <v>4633371.6000000006</v>
      </c>
      <c r="J109" s="9"/>
      <c r="K109" s="9"/>
    </row>
    <row r="110" spans="1:11" ht="15" x14ac:dyDescent="0.2">
      <c r="A110" s="4" t="s">
        <v>23</v>
      </c>
      <c r="B110" s="4" t="s">
        <v>24</v>
      </c>
      <c r="C110" s="10">
        <v>43862</v>
      </c>
      <c r="D110" s="11" t="s">
        <v>28</v>
      </c>
      <c r="E110" s="11" t="s">
        <v>14</v>
      </c>
      <c r="F110" s="7">
        <v>7530</v>
      </c>
      <c r="G110" s="8">
        <f t="shared" si="2"/>
        <v>7002.9000000000005</v>
      </c>
      <c r="H110" s="7">
        <v>325</v>
      </c>
      <c r="I110" s="16">
        <f t="shared" si="3"/>
        <v>2275942.5</v>
      </c>
      <c r="J110" s="9"/>
      <c r="K110" s="9"/>
    </row>
    <row r="111" spans="1:11" ht="15" x14ac:dyDescent="0.2">
      <c r="A111" s="4" t="s">
        <v>25</v>
      </c>
      <c r="B111" s="4" t="s">
        <v>24</v>
      </c>
      <c r="C111" s="10">
        <v>43862</v>
      </c>
      <c r="D111" s="11" t="s">
        <v>28</v>
      </c>
      <c r="E111" s="11" t="s">
        <v>14</v>
      </c>
      <c r="F111" s="7">
        <v>3460</v>
      </c>
      <c r="G111" s="8">
        <f t="shared" si="2"/>
        <v>3217.8</v>
      </c>
      <c r="H111" s="7">
        <v>423</v>
      </c>
      <c r="I111" s="16">
        <f t="shared" si="3"/>
        <v>1361129.4000000001</v>
      </c>
      <c r="J111" s="9"/>
      <c r="K111" s="9"/>
    </row>
    <row r="112" spans="1:11" ht="15" x14ac:dyDescent="0.2">
      <c r="A112" s="4" t="s">
        <v>11</v>
      </c>
      <c r="B112" s="4" t="s">
        <v>12</v>
      </c>
      <c r="C112" s="10">
        <v>43891</v>
      </c>
      <c r="D112" s="11" t="s">
        <v>28</v>
      </c>
      <c r="E112" s="11" t="s">
        <v>14</v>
      </c>
      <c r="F112" s="7">
        <v>0</v>
      </c>
      <c r="G112" s="8">
        <f t="shared" si="2"/>
        <v>0</v>
      </c>
      <c r="H112" s="12"/>
      <c r="I112" s="16">
        <f t="shared" si="3"/>
        <v>0</v>
      </c>
      <c r="J112" s="9"/>
      <c r="K112" s="9"/>
    </row>
    <row r="113" spans="1:11" ht="15" x14ac:dyDescent="0.2">
      <c r="A113" s="4" t="s">
        <v>15</v>
      </c>
      <c r="B113" s="4" t="s">
        <v>12</v>
      </c>
      <c r="C113" s="10">
        <v>43891</v>
      </c>
      <c r="D113" s="11" t="s">
        <v>28</v>
      </c>
      <c r="E113" s="11" t="s">
        <v>14</v>
      </c>
      <c r="F113" s="7">
        <v>0</v>
      </c>
      <c r="G113" s="8">
        <f t="shared" si="2"/>
        <v>0</v>
      </c>
      <c r="H113" s="12"/>
      <c r="I113" s="16">
        <f t="shared" si="3"/>
        <v>0</v>
      </c>
      <c r="J113" s="9"/>
      <c r="K113" s="9"/>
    </row>
    <row r="114" spans="1:11" ht="15" x14ac:dyDescent="0.2">
      <c r="A114" s="4" t="s">
        <v>16</v>
      </c>
      <c r="B114" s="4" t="s">
        <v>17</v>
      </c>
      <c r="C114" s="10">
        <v>43891</v>
      </c>
      <c r="D114" s="11" t="s">
        <v>28</v>
      </c>
      <c r="E114" s="11" t="s">
        <v>14</v>
      </c>
      <c r="F114" s="7">
        <v>0</v>
      </c>
      <c r="G114" s="8">
        <f t="shared" si="2"/>
        <v>0</v>
      </c>
      <c r="H114" s="12"/>
      <c r="I114" s="16">
        <f t="shared" si="3"/>
        <v>0</v>
      </c>
      <c r="J114" s="9"/>
      <c r="K114" s="9"/>
    </row>
    <row r="115" spans="1:11" ht="15" x14ac:dyDescent="0.2">
      <c r="A115" s="4" t="s">
        <v>18</v>
      </c>
      <c r="B115" s="4" t="s">
        <v>17</v>
      </c>
      <c r="C115" s="10">
        <v>43891</v>
      </c>
      <c r="D115" s="11" t="s">
        <v>28</v>
      </c>
      <c r="E115" s="11" t="s">
        <v>14</v>
      </c>
      <c r="F115" s="7">
        <v>0</v>
      </c>
      <c r="G115" s="8">
        <f t="shared" si="2"/>
        <v>0</v>
      </c>
      <c r="H115" s="12"/>
      <c r="I115" s="16">
        <f t="shared" si="3"/>
        <v>0</v>
      </c>
      <c r="J115" s="9"/>
      <c r="K115" s="9"/>
    </row>
    <row r="116" spans="1:11" ht="15" x14ac:dyDescent="0.2">
      <c r="A116" s="4" t="s">
        <v>19</v>
      </c>
      <c r="B116" s="4" t="s">
        <v>17</v>
      </c>
      <c r="C116" s="10">
        <v>43891</v>
      </c>
      <c r="D116" s="11" t="s">
        <v>28</v>
      </c>
      <c r="E116" s="11" t="s">
        <v>14</v>
      </c>
      <c r="F116" s="7">
        <v>0</v>
      </c>
      <c r="G116" s="8">
        <f t="shared" si="2"/>
        <v>0</v>
      </c>
      <c r="H116" s="12"/>
      <c r="I116" s="16">
        <f t="shared" si="3"/>
        <v>0</v>
      </c>
      <c r="J116" s="9"/>
      <c r="K116" s="9"/>
    </row>
    <row r="117" spans="1:11" ht="15" x14ac:dyDescent="0.2">
      <c r="A117" s="4" t="s">
        <v>20</v>
      </c>
      <c r="B117" s="4" t="s">
        <v>17</v>
      </c>
      <c r="C117" s="10">
        <v>43891</v>
      </c>
      <c r="D117" s="11" t="s">
        <v>28</v>
      </c>
      <c r="E117" s="11" t="s">
        <v>14</v>
      </c>
      <c r="F117" s="7">
        <v>0</v>
      </c>
      <c r="G117" s="8">
        <f t="shared" si="2"/>
        <v>0</v>
      </c>
      <c r="H117" s="12"/>
      <c r="I117" s="16">
        <f t="shared" si="3"/>
        <v>0</v>
      </c>
      <c r="J117" s="9"/>
      <c r="K117" s="9"/>
    </row>
    <row r="118" spans="1:11" ht="15" x14ac:dyDescent="0.2">
      <c r="A118" s="4" t="s">
        <v>21</v>
      </c>
      <c r="B118" s="4" t="s">
        <v>17</v>
      </c>
      <c r="C118" s="10">
        <v>43891</v>
      </c>
      <c r="D118" s="11" t="s">
        <v>28</v>
      </c>
      <c r="E118" s="11" t="s">
        <v>14</v>
      </c>
      <c r="F118" s="7">
        <v>0</v>
      </c>
      <c r="G118" s="8">
        <f t="shared" si="2"/>
        <v>0</v>
      </c>
      <c r="H118" s="12"/>
      <c r="I118" s="16">
        <f t="shared" si="3"/>
        <v>0</v>
      </c>
      <c r="J118" s="9"/>
      <c r="K118" s="9"/>
    </row>
    <row r="119" spans="1:11" ht="15" x14ac:dyDescent="0.2">
      <c r="A119" s="4" t="s">
        <v>22</v>
      </c>
      <c r="B119" s="4" t="s">
        <v>17</v>
      </c>
      <c r="C119" s="10">
        <v>43891</v>
      </c>
      <c r="D119" s="11" t="s">
        <v>28</v>
      </c>
      <c r="E119" s="11" t="s">
        <v>14</v>
      </c>
      <c r="F119" s="7">
        <v>0</v>
      </c>
      <c r="G119" s="8">
        <f t="shared" si="2"/>
        <v>0</v>
      </c>
      <c r="H119" s="12"/>
      <c r="I119" s="16">
        <f t="shared" si="3"/>
        <v>0</v>
      </c>
      <c r="J119" s="9"/>
      <c r="K119" s="9"/>
    </row>
    <row r="120" spans="1:11" ht="15" x14ac:dyDescent="0.2">
      <c r="A120" s="4" t="s">
        <v>23</v>
      </c>
      <c r="B120" s="4" t="s">
        <v>24</v>
      </c>
      <c r="C120" s="10">
        <v>43891</v>
      </c>
      <c r="D120" s="11" t="s">
        <v>28</v>
      </c>
      <c r="E120" s="11" t="s">
        <v>14</v>
      </c>
      <c r="F120" s="7">
        <v>0</v>
      </c>
      <c r="G120" s="8">
        <f t="shared" si="2"/>
        <v>0</v>
      </c>
      <c r="H120" s="12"/>
      <c r="I120" s="16">
        <f t="shared" si="3"/>
        <v>0</v>
      </c>
      <c r="J120" s="9"/>
      <c r="K120" s="9"/>
    </row>
    <row r="121" spans="1:11" ht="15" x14ac:dyDescent="0.2">
      <c r="A121" s="4" t="s">
        <v>25</v>
      </c>
      <c r="B121" s="4" t="s">
        <v>24</v>
      </c>
      <c r="C121" s="10">
        <v>43891</v>
      </c>
      <c r="D121" s="11" t="s">
        <v>28</v>
      </c>
      <c r="E121" s="11" t="s">
        <v>14</v>
      </c>
      <c r="F121" s="7">
        <v>0</v>
      </c>
      <c r="G121" s="8">
        <f t="shared" si="2"/>
        <v>0</v>
      </c>
      <c r="H121" s="12"/>
      <c r="I121" s="16">
        <f t="shared" si="3"/>
        <v>0</v>
      </c>
      <c r="J121" s="9"/>
      <c r="K121" s="9"/>
    </row>
    <row r="122" spans="1:11" ht="15" x14ac:dyDescent="0.2">
      <c r="A122" s="4" t="s">
        <v>11</v>
      </c>
      <c r="B122" s="4" t="s">
        <v>12</v>
      </c>
      <c r="C122" s="10">
        <v>43922</v>
      </c>
      <c r="D122" s="11" t="s">
        <v>13</v>
      </c>
      <c r="E122" s="11" t="s">
        <v>29</v>
      </c>
      <c r="F122" s="7">
        <v>0</v>
      </c>
      <c r="G122" s="8">
        <f t="shared" si="2"/>
        <v>0</v>
      </c>
      <c r="H122" s="13"/>
      <c r="I122" s="16">
        <f t="shared" si="3"/>
        <v>0</v>
      </c>
      <c r="J122" s="9"/>
      <c r="K122" s="9"/>
    </row>
    <row r="123" spans="1:11" ht="15" x14ac:dyDescent="0.2">
      <c r="A123" s="4" t="s">
        <v>15</v>
      </c>
      <c r="B123" s="4" t="s">
        <v>12</v>
      </c>
      <c r="C123" s="10">
        <v>43922</v>
      </c>
      <c r="D123" s="11" t="s">
        <v>13</v>
      </c>
      <c r="E123" s="11" t="s">
        <v>29</v>
      </c>
      <c r="F123" s="7">
        <v>0</v>
      </c>
      <c r="G123" s="8">
        <f t="shared" si="2"/>
        <v>0</v>
      </c>
      <c r="H123" s="13"/>
      <c r="I123" s="16">
        <f t="shared" si="3"/>
        <v>0</v>
      </c>
      <c r="J123" s="9"/>
      <c r="K123" s="9"/>
    </row>
    <row r="124" spans="1:11" ht="15" x14ac:dyDescent="0.2">
      <c r="A124" s="4" t="s">
        <v>16</v>
      </c>
      <c r="B124" s="4" t="s">
        <v>17</v>
      </c>
      <c r="C124" s="10">
        <v>43922</v>
      </c>
      <c r="D124" s="11" t="s">
        <v>13</v>
      </c>
      <c r="E124" s="11" t="s">
        <v>29</v>
      </c>
      <c r="F124" s="7">
        <v>0</v>
      </c>
      <c r="G124" s="8">
        <f t="shared" si="2"/>
        <v>0</v>
      </c>
      <c r="H124" s="14"/>
      <c r="I124" s="16">
        <f t="shared" si="3"/>
        <v>0</v>
      </c>
      <c r="J124" s="9"/>
      <c r="K124" s="9"/>
    </row>
    <row r="125" spans="1:11" ht="15" x14ac:dyDescent="0.2">
      <c r="A125" s="4" t="s">
        <v>18</v>
      </c>
      <c r="B125" s="4" t="s">
        <v>17</v>
      </c>
      <c r="C125" s="10">
        <v>43922</v>
      </c>
      <c r="D125" s="11" t="s">
        <v>13</v>
      </c>
      <c r="E125" s="11" t="s">
        <v>29</v>
      </c>
      <c r="F125" s="7">
        <v>0</v>
      </c>
      <c r="G125" s="8">
        <f t="shared" si="2"/>
        <v>0</v>
      </c>
      <c r="H125" s="14"/>
      <c r="I125" s="16">
        <f t="shared" si="3"/>
        <v>0</v>
      </c>
      <c r="J125" s="9"/>
      <c r="K125" s="9"/>
    </row>
    <row r="126" spans="1:11" ht="15" x14ac:dyDescent="0.2">
      <c r="A126" s="4" t="s">
        <v>19</v>
      </c>
      <c r="B126" s="4" t="s">
        <v>17</v>
      </c>
      <c r="C126" s="10">
        <v>43922</v>
      </c>
      <c r="D126" s="11" t="s">
        <v>13</v>
      </c>
      <c r="E126" s="11" t="s">
        <v>29</v>
      </c>
      <c r="F126" s="7">
        <v>0</v>
      </c>
      <c r="G126" s="8">
        <f t="shared" si="2"/>
        <v>0</v>
      </c>
      <c r="H126" s="14"/>
      <c r="I126" s="16">
        <f t="shared" si="3"/>
        <v>0</v>
      </c>
      <c r="J126" s="9"/>
      <c r="K126" s="9"/>
    </row>
    <row r="127" spans="1:11" ht="15" x14ac:dyDescent="0.2">
      <c r="A127" s="4" t="s">
        <v>20</v>
      </c>
      <c r="B127" s="4" t="s">
        <v>17</v>
      </c>
      <c r="C127" s="10">
        <v>43922</v>
      </c>
      <c r="D127" s="11" t="s">
        <v>13</v>
      </c>
      <c r="E127" s="11" t="s">
        <v>29</v>
      </c>
      <c r="F127" s="7">
        <v>0</v>
      </c>
      <c r="G127" s="8">
        <f t="shared" si="2"/>
        <v>0</v>
      </c>
      <c r="H127" s="14"/>
      <c r="I127" s="16">
        <f t="shared" si="3"/>
        <v>0</v>
      </c>
      <c r="J127" s="9"/>
      <c r="K127" s="9"/>
    </row>
    <row r="128" spans="1:11" ht="15" x14ac:dyDescent="0.2">
      <c r="A128" s="4" t="s">
        <v>21</v>
      </c>
      <c r="B128" s="4" t="s">
        <v>17</v>
      </c>
      <c r="C128" s="10">
        <v>43922</v>
      </c>
      <c r="D128" s="11" t="s">
        <v>13</v>
      </c>
      <c r="E128" s="11" t="s">
        <v>29</v>
      </c>
      <c r="F128" s="7">
        <v>0</v>
      </c>
      <c r="G128" s="8">
        <f t="shared" si="2"/>
        <v>0</v>
      </c>
      <c r="H128" s="14"/>
      <c r="I128" s="16">
        <f t="shared" si="3"/>
        <v>0</v>
      </c>
      <c r="J128" s="9"/>
      <c r="K128" s="9"/>
    </row>
    <row r="129" spans="1:11" ht="15" x14ac:dyDescent="0.2">
      <c r="A129" s="4" t="s">
        <v>22</v>
      </c>
      <c r="B129" s="4" t="s">
        <v>17</v>
      </c>
      <c r="C129" s="10">
        <v>43922</v>
      </c>
      <c r="D129" s="11" t="s">
        <v>13</v>
      </c>
      <c r="E129" s="11" t="s">
        <v>29</v>
      </c>
      <c r="F129" s="7">
        <v>0</v>
      </c>
      <c r="G129" s="8">
        <f t="shared" si="2"/>
        <v>0</v>
      </c>
      <c r="H129" s="14"/>
      <c r="I129" s="16">
        <f t="shared" si="3"/>
        <v>0</v>
      </c>
      <c r="J129" s="9"/>
      <c r="K129" s="9"/>
    </row>
    <row r="130" spans="1:11" ht="15" x14ac:dyDescent="0.2">
      <c r="A130" s="4" t="s">
        <v>23</v>
      </c>
      <c r="B130" s="4" t="s">
        <v>24</v>
      </c>
      <c r="C130" s="10">
        <v>43922</v>
      </c>
      <c r="D130" s="11" t="s">
        <v>13</v>
      </c>
      <c r="E130" s="11" t="s">
        <v>29</v>
      </c>
      <c r="F130" s="7">
        <v>0</v>
      </c>
      <c r="G130" s="8">
        <f t="shared" si="2"/>
        <v>0</v>
      </c>
      <c r="H130" s="14"/>
      <c r="I130" s="16">
        <f t="shared" si="3"/>
        <v>0</v>
      </c>
      <c r="J130" s="9"/>
      <c r="K130" s="9"/>
    </row>
    <row r="131" spans="1:11" ht="15" x14ac:dyDescent="0.2">
      <c r="A131" s="4" t="s">
        <v>25</v>
      </c>
      <c r="B131" s="4" t="s">
        <v>24</v>
      </c>
      <c r="C131" s="10">
        <v>43922</v>
      </c>
      <c r="D131" s="11" t="s">
        <v>13</v>
      </c>
      <c r="E131" s="11" t="s">
        <v>29</v>
      </c>
      <c r="F131" s="7">
        <v>0</v>
      </c>
      <c r="G131" s="8">
        <f t="shared" ref="G131:G194" si="4">IF(D131="Q1",0.85*F131,0.93*F131)</f>
        <v>0</v>
      </c>
      <c r="H131" s="14"/>
      <c r="I131" s="16">
        <f t="shared" ref="I131:I194" si="5">G131*H131</f>
        <v>0</v>
      </c>
      <c r="J131" s="9"/>
      <c r="K131" s="9"/>
    </row>
    <row r="132" spans="1:11" ht="15" x14ac:dyDescent="0.2">
      <c r="A132" s="4" t="s">
        <v>11</v>
      </c>
      <c r="B132" s="4" t="s">
        <v>12</v>
      </c>
      <c r="C132" s="10">
        <v>43952</v>
      </c>
      <c r="D132" s="11" t="s">
        <v>13</v>
      </c>
      <c r="E132" s="11" t="s">
        <v>29</v>
      </c>
      <c r="F132" s="7">
        <v>6860</v>
      </c>
      <c r="G132" s="8">
        <f t="shared" si="4"/>
        <v>5831</v>
      </c>
      <c r="H132" s="7">
        <v>440</v>
      </c>
      <c r="I132" s="16">
        <f t="shared" si="5"/>
        <v>2565640</v>
      </c>
      <c r="J132" s="9"/>
      <c r="K132" s="9"/>
    </row>
    <row r="133" spans="1:11" ht="15" x14ac:dyDescent="0.2">
      <c r="A133" s="4" t="s">
        <v>15</v>
      </c>
      <c r="B133" s="4" t="s">
        <v>12</v>
      </c>
      <c r="C133" s="10">
        <v>43952</v>
      </c>
      <c r="D133" s="11" t="s">
        <v>13</v>
      </c>
      <c r="E133" s="11" t="s">
        <v>29</v>
      </c>
      <c r="F133" s="7">
        <v>9980</v>
      </c>
      <c r="G133" s="8">
        <f t="shared" si="4"/>
        <v>8483</v>
      </c>
      <c r="H133" s="7">
        <v>385</v>
      </c>
      <c r="I133" s="16">
        <f t="shared" si="5"/>
        <v>3265955</v>
      </c>
      <c r="J133" s="9"/>
      <c r="K133" s="9"/>
    </row>
    <row r="134" spans="1:11" ht="15" x14ac:dyDescent="0.2">
      <c r="A134" s="4" t="s">
        <v>16</v>
      </c>
      <c r="B134" s="4" t="s">
        <v>17</v>
      </c>
      <c r="C134" s="10">
        <v>43952</v>
      </c>
      <c r="D134" s="11" t="s">
        <v>13</v>
      </c>
      <c r="E134" s="11" t="s">
        <v>29</v>
      </c>
      <c r="F134" s="7">
        <v>8240</v>
      </c>
      <c r="G134" s="8">
        <f t="shared" si="4"/>
        <v>7004</v>
      </c>
      <c r="H134" s="15">
        <v>566.5</v>
      </c>
      <c r="I134" s="16">
        <f t="shared" si="5"/>
        <v>3967766</v>
      </c>
      <c r="J134" s="9"/>
      <c r="K134" s="9"/>
    </row>
    <row r="135" spans="1:11" ht="15" x14ac:dyDescent="0.2">
      <c r="A135" s="4" t="s">
        <v>18</v>
      </c>
      <c r="B135" s="4" t="s">
        <v>17</v>
      </c>
      <c r="C135" s="10">
        <v>43952</v>
      </c>
      <c r="D135" s="11" t="s">
        <v>13</v>
      </c>
      <c r="E135" s="11" t="s">
        <v>29</v>
      </c>
      <c r="F135" s="7">
        <v>1000</v>
      </c>
      <c r="G135" s="8">
        <f t="shared" si="4"/>
        <v>850</v>
      </c>
      <c r="H135" s="15">
        <v>471.9</v>
      </c>
      <c r="I135" s="16">
        <f t="shared" si="5"/>
        <v>401115</v>
      </c>
      <c r="J135" s="9"/>
      <c r="K135" s="9"/>
    </row>
    <row r="136" spans="1:11" ht="15" x14ac:dyDescent="0.2">
      <c r="A136" s="4" t="s">
        <v>19</v>
      </c>
      <c r="B136" s="4" t="s">
        <v>17</v>
      </c>
      <c r="C136" s="10">
        <v>43952</v>
      </c>
      <c r="D136" s="11" t="s">
        <v>13</v>
      </c>
      <c r="E136" s="11" t="s">
        <v>29</v>
      </c>
      <c r="F136" s="7">
        <v>3240</v>
      </c>
      <c r="G136" s="8">
        <f t="shared" si="4"/>
        <v>2754</v>
      </c>
      <c r="H136" s="15">
        <v>341</v>
      </c>
      <c r="I136" s="16">
        <f t="shared" si="5"/>
        <v>939114</v>
      </c>
      <c r="J136" s="9"/>
      <c r="K136" s="9"/>
    </row>
    <row r="137" spans="1:11" ht="15" x14ac:dyDescent="0.2">
      <c r="A137" s="4" t="s">
        <v>20</v>
      </c>
      <c r="B137" s="4" t="s">
        <v>17</v>
      </c>
      <c r="C137" s="10">
        <v>43952</v>
      </c>
      <c r="D137" s="11" t="s">
        <v>13</v>
      </c>
      <c r="E137" s="11" t="s">
        <v>29</v>
      </c>
      <c r="F137" s="7">
        <v>7680</v>
      </c>
      <c r="G137" s="8">
        <f t="shared" si="4"/>
        <v>6528</v>
      </c>
      <c r="H137" s="15">
        <v>198</v>
      </c>
      <c r="I137" s="16">
        <f t="shared" si="5"/>
        <v>1292544</v>
      </c>
      <c r="J137" s="9"/>
      <c r="K137" s="9"/>
    </row>
    <row r="138" spans="1:11" ht="15" x14ac:dyDescent="0.2">
      <c r="A138" s="4" t="s">
        <v>21</v>
      </c>
      <c r="B138" s="4" t="s">
        <v>17</v>
      </c>
      <c r="C138" s="10">
        <v>43952</v>
      </c>
      <c r="D138" s="11" t="s">
        <v>13</v>
      </c>
      <c r="E138" s="11" t="s">
        <v>29</v>
      </c>
      <c r="F138" s="7">
        <v>3650</v>
      </c>
      <c r="G138" s="8">
        <f t="shared" si="4"/>
        <v>3102.5</v>
      </c>
      <c r="H138" s="15">
        <v>770</v>
      </c>
      <c r="I138" s="16">
        <f t="shared" si="5"/>
        <v>2388925</v>
      </c>
      <c r="J138" s="9"/>
      <c r="K138" s="9"/>
    </row>
    <row r="139" spans="1:11" ht="15" x14ac:dyDescent="0.2">
      <c r="A139" s="4" t="s">
        <v>22</v>
      </c>
      <c r="B139" s="4" t="s">
        <v>17</v>
      </c>
      <c r="C139" s="10">
        <v>43952</v>
      </c>
      <c r="D139" s="11" t="s">
        <v>13</v>
      </c>
      <c r="E139" s="11" t="s">
        <v>29</v>
      </c>
      <c r="F139" s="7">
        <v>3690</v>
      </c>
      <c r="G139" s="8">
        <f t="shared" si="4"/>
        <v>3136.5</v>
      </c>
      <c r="H139" s="15">
        <v>629.20000000000005</v>
      </c>
      <c r="I139" s="16">
        <f t="shared" si="5"/>
        <v>1973485.8</v>
      </c>
      <c r="J139" s="9"/>
      <c r="K139" s="9"/>
    </row>
    <row r="140" spans="1:11" ht="15" x14ac:dyDescent="0.2">
      <c r="A140" s="4" t="s">
        <v>23</v>
      </c>
      <c r="B140" s="4" t="s">
        <v>24</v>
      </c>
      <c r="C140" s="10">
        <v>43952</v>
      </c>
      <c r="D140" s="11" t="s">
        <v>13</v>
      </c>
      <c r="E140" s="11" t="s">
        <v>29</v>
      </c>
      <c r="F140" s="7">
        <v>3430</v>
      </c>
      <c r="G140" s="8">
        <f t="shared" si="4"/>
        <v>2915.5</v>
      </c>
      <c r="H140" s="15">
        <v>357.5</v>
      </c>
      <c r="I140" s="16">
        <f t="shared" si="5"/>
        <v>1042291.25</v>
      </c>
      <c r="J140" s="9"/>
      <c r="K140" s="9"/>
    </row>
    <row r="141" spans="1:11" ht="15" x14ac:dyDescent="0.2">
      <c r="A141" s="4" t="s">
        <v>25</v>
      </c>
      <c r="B141" s="4" t="s">
        <v>24</v>
      </c>
      <c r="C141" s="10">
        <v>43952</v>
      </c>
      <c r="D141" s="11" t="s">
        <v>13</v>
      </c>
      <c r="E141" s="11" t="s">
        <v>29</v>
      </c>
      <c r="F141" s="7">
        <v>9980</v>
      </c>
      <c r="G141" s="8">
        <f t="shared" si="4"/>
        <v>8483</v>
      </c>
      <c r="H141" s="15">
        <v>465.3</v>
      </c>
      <c r="I141" s="16">
        <f t="shared" si="5"/>
        <v>3947139.9</v>
      </c>
      <c r="J141" s="9"/>
      <c r="K141" s="9"/>
    </row>
    <row r="142" spans="1:11" ht="15" x14ac:dyDescent="0.2">
      <c r="A142" s="4" t="s">
        <v>11</v>
      </c>
      <c r="B142" s="4" t="s">
        <v>12</v>
      </c>
      <c r="C142" s="10">
        <v>43983</v>
      </c>
      <c r="D142" s="11" t="s">
        <v>13</v>
      </c>
      <c r="E142" s="11" t="s">
        <v>29</v>
      </c>
      <c r="F142" s="7">
        <v>3350</v>
      </c>
      <c r="G142" s="8">
        <f t="shared" si="4"/>
        <v>2847.5</v>
      </c>
      <c r="H142" s="7">
        <v>440</v>
      </c>
      <c r="I142" s="16">
        <f t="shared" si="5"/>
        <v>1252900</v>
      </c>
      <c r="J142" s="9"/>
      <c r="K142" s="9"/>
    </row>
    <row r="143" spans="1:11" ht="15" x14ac:dyDescent="0.2">
      <c r="A143" s="4" t="s">
        <v>15</v>
      </c>
      <c r="B143" s="4" t="s">
        <v>12</v>
      </c>
      <c r="C143" s="10">
        <v>43983</v>
      </c>
      <c r="D143" s="11" t="s">
        <v>13</v>
      </c>
      <c r="E143" s="11" t="s">
        <v>29</v>
      </c>
      <c r="F143" s="7">
        <v>9310</v>
      </c>
      <c r="G143" s="8">
        <f t="shared" si="4"/>
        <v>7913.5</v>
      </c>
      <c r="H143" s="7">
        <v>385</v>
      </c>
      <c r="I143" s="16">
        <f t="shared" si="5"/>
        <v>3046697.5</v>
      </c>
      <c r="J143" s="9"/>
      <c r="K143" s="9"/>
    </row>
    <row r="144" spans="1:11" ht="15" x14ac:dyDescent="0.2">
      <c r="A144" s="4" t="s">
        <v>16</v>
      </c>
      <c r="B144" s="4" t="s">
        <v>17</v>
      </c>
      <c r="C144" s="10">
        <v>43983</v>
      </c>
      <c r="D144" s="11" t="s">
        <v>13</v>
      </c>
      <c r="E144" s="11" t="s">
        <v>29</v>
      </c>
      <c r="F144" s="7">
        <v>3170</v>
      </c>
      <c r="G144" s="8">
        <f t="shared" si="4"/>
        <v>2694.5</v>
      </c>
      <c r="H144" s="15">
        <v>566.5</v>
      </c>
      <c r="I144" s="16">
        <f t="shared" si="5"/>
        <v>1526434.25</v>
      </c>
      <c r="J144" s="9"/>
      <c r="K144" s="9"/>
    </row>
    <row r="145" spans="1:11" ht="15" x14ac:dyDescent="0.2">
      <c r="A145" s="4" t="s">
        <v>18</v>
      </c>
      <c r="B145" s="4" t="s">
        <v>17</v>
      </c>
      <c r="C145" s="10">
        <v>43983</v>
      </c>
      <c r="D145" s="11" t="s">
        <v>13</v>
      </c>
      <c r="E145" s="11" t="s">
        <v>29</v>
      </c>
      <c r="F145" s="7">
        <v>6260</v>
      </c>
      <c r="G145" s="8">
        <f t="shared" si="4"/>
        <v>5321</v>
      </c>
      <c r="H145" s="15">
        <v>471.9</v>
      </c>
      <c r="I145" s="16">
        <f t="shared" si="5"/>
        <v>2510979.9</v>
      </c>
      <c r="J145" s="9"/>
      <c r="K145" s="9"/>
    </row>
    <row r="146" spans="1:11" ht="15" x14ac:dyDescent="0.2">
      <c r="A146" s="4" t="s">
        <v>19</v>
      </c>
      <c r="B146" s="4" t="s">
        <v>17</v>
      </c>
      <c r="C146" s="10">
        <v>43983</v>
      </c>
      <c r="D146" s="11" t="s">
        <v>13</v>
      </c>
      <c r="E146" s="11" t="s">
        <v>29</v>
      </c>
      <c r="F146" s="7">
        <v>5290</v>
      </c>
      <c r="G146" s="8">
        <f t="shared" si="4"/>
        <v>4496.5</v>
      </c>
      <c r="H146" s="15">
        <v>341</v>
      </c>
      <c r="I146" s="16">
        <f t="shared" si="5"/>
        <v>1533306.5</v>
      </c>
      <c r="J146" s="9"/>
      <c r="K146" s="9"/>
    </row>
    <row r="147" spans="1:11" ht="15" x14ac:dyDescent="0.2">
      <c r="A147" s="4" t="s">
        <v>20</v>
      </c>
      <c r="B147" s="4" t="s">
        <v>17</v>
      </c>
      <c r="C147" s="10">
        <v>43983</v>
      </c>
      <c r="D147" s="11" t="s">
        <v>13</v>
      </c>
      <c r="E147" s="11" t="s">
        <v>29</v>
      </c>
      <c r="F147" s="7">
        <v>1060</v>
      </c>
      <c r="G147" s="8">
        <f t="shared" si="4"/>
        <v>901</v>
      </c>
      <c r="H147" s="15">
        <v>198</v>
      </c>
      <c r="I147" s="16">
        <f t="shared" si="5"/>
        <v>178398</v>
      </c>
      <c r="J147" s="9"/>
      <c r="K147" s="9"/>
    </row>
    <row r="148" spans="1:11" ht="15" x14ac:dyDescent="0.2">
      <c r="A148" s="4" t="s">
        <v>21</v>
      </c>
      <c r="B148" s="4" t="s">
        <v>17</v>
      </c>
      <c r="C148" s="10">
        <v>43983</v>
      </c>
      <c r="D148" s="11" t="s">
        <v>13</v>
      </c>
      <c r="E148" s="11" t="s">
        <v>29</v>
      </c>
      <c r="F148" s="7">
        <v>7740</v>
      </c>
      <c r="G148" s="8">
        <f t="shared" si="4"/>
        <v>6579</v>
      </c>
      <c r="H148" s="15">
        <v>770</v>
      </c>
      <c r="I148" s="16">
        <f t="shared" si="5"/>
        <v>5065830</v>
      </c>
      <c r="J148" s="9"/>
      <c r="K148" s="9"/>
    </row>
    <row r="149" spans="1:11" ht="15" x14ac:dyDescent="0.2">
      <c r="A149" s="4" t="s">
        <v>22</v>
      </c>
      <c r="B149" s="4" t="s">
        <v>17</v>
      </c>
      <c r="C149" s="10">
        <v>43983</v>
      </c>
      <c r="D149" s="11" t="s">
        <v>13</v>
      </c>
      <c r="E149" s="11" t="s">
        <v>29</v>
      </c>
      <c r="F149" s="7">
        <v>870</v>
      </c>
      <c r="G149" s="8">
        <f t="shared" si="4"/>
        <v>739.5</v>
      </c>
      <c r="H149" s="15">
        <v>629.20000000000005</v>
      </c>
      <c r="I149" s="16">
        <f t="shared" si="5"/>
        <v>465293.4</v>
      </c>
      <c r="J149" s="9"/>
      <c r="K149" s="9"/>
    </row>
    <row r="150" spans="1:11" ht="15" x14ac:dyDescent="0.2">
      <c r="A150" s="4" t="s">
        <v>23</v>
      </c>
      <c r="B150" s="4" t="s">
        <v>24</v>
      </c>
      <c r="C150" s="10">
        <v>43983</v>
      </c>
      <c r="D150" s="11" t="s">
        <v>13</v>
      </c>
      <c r="E150" s="11" t="s">
        <v>29</v>
      </c>
      <c r="F150" s="7">
        <v>5090</v>
      </c>
      <c r="G150" s="8">
        <f t="shared" si="4"/>
        <v>4326.5</v>
      </c>
      <c r="H150" s="15">
        <v>357.5</v>
      </c>
      <c r="I150" s="16">
        <f t="shared" si="5"/>
        <v>1546723.75</v>
      </c>
      <c r="J150" s="9"/>
      <c r="K150" s="9"/>
    </row>
    <row r="151" spans="1:11" ht="15" x14ac:dyDescent="0.2">
      <c r="A151" s="4" t="s">
        <v>25</v>
      </c>
      <c r="B151" s="4" t="s">
        <v>24</v>
      </c>
      <c r="C151" s="10">
        <v>43983</v>
      </c>
      <c r="D151" s="11" t="s">
        <v>13</v>
      </c>
      <c r="E151" s="11" t="s">
        <v>29</v>
      </c>
      <c r="F151" s="7">
        <v>4710</v>
      </c>
      <c r="G151" s="8">
        <f t="shared" si="4"/>
        <v>4003.5</v>
      </c>
      <c r="H151" s="15">
        <v>465.3</v>
      </c>
      <c r="I151" s="16">
        <f t="shared" si="5"/>
        <v>1862828.55</v>
      </c>
      <c r="J151" s="9"/>
      <c r="K151" s="9"/>
    </row>
    <row r="152" spans="1:11" ht="15" x14ac:dyDescent="0.2">
      <c r="A152" s="4" t="s">
        <v>11</v>
      </c>
      <c r="B152" s="4" t="s">
        <v>12</v>
      </c>
      <c r="C152" s="10">
        <v>44013</v>
      </c>
      <c r="D152" s="11" t="s">
        <v>26</v>
      </c>
      <c r="E152" s="11" t="s">
        <v>29</v>
      </c>
      <c r="F152" s="7">
        <v>9310</v>
      </c>
      <c r="G152" s="8">
        <f t="shared" si="4"/>
        <v>8658.3000000000011</v>
      </c>
      <c r="H152" s="7">
        <v>440</v>
      </c>
      <c r="I152" s="16">
        <f t="shared" si="5"/>
        <v>3809652.0000000005</v>
      </c>
      <c r="J152" s="9"/>
      <c r="K152" s="9"/>
    </row>
    <row r="153" spans="1:11" ht="15" x14ac:dyDescent="0.2">
      <c r="A153" s="4" t="s">
        <v>15</v>
      </c>
      <c r="B153" s="4" t="s">
        <v>12</v>
      </c>
      <c r="C153" s="10">
        <v>44013</v>
      </c>
      <c r="D153" s="11" t="s">
        <v>26</v>
      </c>
      <c r="E153" s="11" t="s">
        <v>29</v>
      </c>
      <c r="F153" s="7">
        <v>4080</v>
      </c>
      <c r="G153" s="8">
        <f t="shared" si="4"/>
        <v>3794.4</v>
      </c>
      <c r="H153" s="7">
        <v>385</v>
      </c>
      <c r="I153" s="16">
        <f t="shared" si="5"/>
        <v>1460844</v>
      </c>
      <c r="J153" s="9"/>
      <c r="K153" s="9"/>
    </row>
    <row r="154" spans="1:11" ht="15" x14ac:dyDescent="0.2">
      <c r="A154" s="4" t="s">
        <v>16</v>
      </c>
      <c r="B154" s="4" t="s">
        <v>17</v>
      </c>
      <c r="C154" s="10">
        <v>44013</v>
      </c>
      <c r="D154" s="11" t="s">
        <v>26</v>
      </c>
      <c r="E154" s="11" t="s">
        <v>29</v>
      </c>
      <c r="F154" s="7">
        <v>3080</v>
      </c>
      <c r="G154" s="8">
        <f t="shared" si="4"/>
        <v>2864.4</v>
      </c>
      <c r="H154" s="15">
        <v>566.5</v>
      </c>
      <c r="I154" s="16">
        <f t="shared" si="5"/>
        <v>1622682.6</v>
      </c>
      <c r="J154" s="9"/>
      <c r="K154" s="9"/>
    </row>
    <row r="155" spans="1:11" ht="15" x14ac:dyDescent="0.2">
      <c r="A155" s="4" t="s">
        <v>18</v>
      </c>
      <c r="B155" s="4" t="s">
        <v>17</v>
      </c>
      <c r="C155" s="10">
        <v>44013</v>
      </c>
      <c r="D155" s="11" t="s">
        <v>26</v>
      </c>
      <c r="E155" s="11" t="s">
        <v>29</v>
      </c>
      <c r="F155" s="7">
        <v>5560</v>
      </c>
      <c r="G155" s="8">
        <f t="shared" si="4"/>
        <v>5170.8</v>
      </c>
      <c r="H155" s="15">
        <v>471.9</v>
      </c>
      <c r="I155" s="16">
        <f t="shared" si="5"/>
        <v>2440100.52</v>
      </c>
      <c r="J155" s="9"/>
      <c r="K155" s="9"/>
    </row>
    <row r="156" spans="1:11" ht="15" x14ac:dyDescent="0.2">
      <c r="A156" s="4" t="s">
        <v>19</v>
      </c>
      <c r="B156" s="4" t="s">
        <v>17</v>
      </c>
      <c r="C156" s="10">
        <v>44013</v>
      </c>
      <c r="D156" s="11" t="s">
        <v>26</v>
      </c>
      <c r="E156" s="11" t="s">
        <v>29</v>
      </c>
      <c r="F156" s="7">
        <v>4930</v>
      </c>
      <c r="G156" s="8">
        <f t="shared" si="4"/>
        <v>4584.9000000000005</v>
      </c>
      <c r="H156" s="15">
        <v>341</v>
      </c>
      <c r="I156" s="16">
        <f t="shared" si="5"/>
        <v>1563450.9000000001</v>
      </c>
      <c r="J156" s="9"/>
      <c r="K156" s="9"/>
    </row>
    <row r="157" spans="1:11" ht="15" x14ac:dyDescent="0.2">
      <c r="A157" s="4" t="s">
        <v>20</v>
      </c>
      <c r="B157" s="4" t="s">
        <v>17</v>
      </c>
      <c r="C157" s="10">
        <v>44013</v>
      </c>
      <c r="D157" s="11" t="s">
        <v>26</v>
      </c>
      <c r="E157" s="11" t="s">
        <v>29</v>
      </c>
      <c r="F157" s="7">
        <v>8820</v>
      </c>
      <c r="G157" s="8">
        <f t="shared" si="4"/>
        <v>8202.6</v>
      </c>
      <c r="H157" s="15">
        <v>198</v>
      </c>
      <c r="I157" s="16">
        <f t="shared" si="5"/>
        <v>1624114.8</v>
      </c>
      <c r="J157" s="9"/>
      <c r="K157" s="9"/>
    </row>
    <row r="158" spans="1:11" ht="15" x14ac:dyDescent="0.2">
      <c r="A158" s="4" t="s">
        <v>21</v>
      </c>
      <c r="B158" s="4" t="s">
        <v>17</v>
      </c>
      <c r="C158" s="10">
        <v>44013</v>
      </c>
      <c r="D158" s="11" t="s">
        <v>26</v>
      </c>
      <c r="E158" s="11" t="s">
        <v>29</v>
      </c>
      <c r="F158" s="7">
        <v>1780</v>
      </c>
      <c r="G158" s="8">
        <f t="shared" si="4"/>
        <v>1655.4</v>
      </c>
      <c r="H158" s="15">
        <v>770</v>
      </c>
      <c r="I158" s="16">
        <f t="shared" si="5"/>
        <v>1274658</v>
      </c>
      <c r="J158" s="9"/>
      <c r="K158" s="9"/>
    </row>
    <row r="159" spans="1:11" ht="15" x14ac:dyDescent="0.2">
      <c r="A159" s="4" t="s">
        <v>22</v>
      </c>
      <c r="B159" s="4" t="s">
        <v>17</v>
      </c>
      <c r="C159" s="10">
        <v>44013</v>
      </c>
      <c r="D159" s="11" t="s">
        <v>26</v>
      </c>
      <c r="E159" s="11" t="s">
        <v>29</v>
      </c>
      <c r="F159" s="7">
        <v>8270</v>
      </c>
      <c r="G159" s="8">
        <f t="shared" si="4"/>
        <v>7691.1</v>
      </c>
      <c r="H159" s="15">
        <v>629.20000000000005</v>
      </c>
      <c r="I159" s="16">
        <f t="shared" si="5"/>
        <v>4839240.120000001</v>
      </c>
      <c r="J159" s="9"/>
      <c r="K159" s="9"/>
    </row>
    <row r="160" spans="1:11" ht="15" x14ac:dyDescent="0.2">
      <c r="A160" s="4" t="s">
        <v>23</v>
      </c>
      <c r="B160" s="4" t="s">
        <v>24</v>
      </c>
      <c r="C160" s="10">
        <v>44013</v>
      </c>
      <c r="D160" s="11" t="s">
        <v>26</v>
      </c>
      <c r="E160" s="11" t="s">
        <v>29</v>
      </c>
      <c r="F160" s="7">
        <v>4630</v>
      </c>
      <c r="G160" s="8">
        <f t="shared" si="4"/>
        <v>4305.9000000000005</v>
      </c>
      <c r="H160" s="15">
        <v>357.5</v>
      </c>
      <c r="I160" s="16">
        <f t="shared" si="5"/>
        <v>1539359.2500000002</v>
      </c>
      <c r="J160" s="9"/>
      <c r="K160" s="9"/>
    </row>
    <row r="161" spans="1:11" ht="15" x14ac:dyDescent="0.2">
      <c r="A161" s="4" t="s">
        <v>25</v>
      </c>
      <c r="B161" s="4" t="s">
        <v>24</v>
      </c>
      <c r="C161" s="10">
        <v>44013</v>
      </c>
      <c r="D161" s="11" t="s">
        <v>26</v>
      </c>
      <c r="E161" s="11" t="s">
        <v>29</v>
      </c>
      <c r="F161" s="7">
        <v>8460</v>
      </c>
      <c r="G161" s="8">
        <f t="shared" si="4"/>
        <v>7867.8</v>
      </c>
      <c r="H161" s="15">
        <v>465.3</v>
      </c>
      <c r="I161" s="16">
        <f t="shared" si="5"/>
        <v>3660887.3400000003</v>
      </c>
      <c r="J161" s="9"/>
      <c r="K161" s="9"/>
    </row>
    <row r="162" spans="1:11" ht="15" x14ac:dyDescent="0.2">
      <c r="A162" s="4" t="s">
        <v>11</v>
      </c>
      <c r="B162" s="4" t="s">
        <v>12</v>
      </c>
      <c r="C162" s="10">
        <v>44044</v>
      </c>
      <c r="D162" s="11" t="s">
        <v>26</v>
      </c>
      <c r="E162" s="11" t="s">
        <v>29</v>
      </c>
      <c r="F162" s="7">
        <v>630</v>
      </c>
      <c r="G162" s="8">
        <f t="shared" si="4"/>
        <v>585.9</v>
      </c>
      <c r="H162" s="7">
        <v>440</v>
      </c>
      <c r="I162" s="16">
        <f t="shared" si="5"/>
        <v>257796</v>
      </c>
      <c r="J162" s="9"/>
      <c r="K162" s="9"/>
    </row>
    <row r="163" spans="1:11" ht="15" x14ac:dyDescent="0.2">
      <c r="A163" s="4" t="s">
        <v>15</v>
      </c>
      <c r="B163" s="4" t="s">
        <v>12</v>
      </c>
      <c r="C163" s="10">
        <v>44044</v>
      </c>
      <c r="D163" s="11" t="s">
        <v>26</v>
      </c>
      <c r="E163" s="11" t="s">
        <v>29</v>
      </c>
      <c r="F163" s="7">
        <v>5130</v>
      </c>
      <c r="G163" s="8">
        <f t="shared" si="4"/>
        <v>4770.9000000000005</v>
      </c>
      <c r="H163" s="7">
        <v>385</v>
      </c>
      <c r="I163" s="16">
        <f t="shared" si="5"/>
        <v>1836796.5000000002</v>
      </c>
      <c r="J163" s="9"/>
      <c r="K163" s="9"/>
    </row>
    <row r="164" spans="1:11" ht="15" x14ac:dyDescent="0.2">
      <c r="A164" s="4" t="s">
        <v>16</v>
      </c>
      <c r="B164" s="4" t="s">
        <v>17</v>
      </c>
      <c r="C164" s="10">
        <v>44044</v>
      </c>
      <c r="D164" s="11" t="s">
        <v>26</v>
      </c>
      <c r="E164" s="11" t="s">
        <v>29</v>
      </c>
      <c r="F164" s="7">
        <v>4240</v>
      </c>
      <c r="G164" s="8">
        <f t="shared" si="4"/>
        <v>3943.2000000000003</v>
      </c>
      <c r="H164" s="15">
        <v>566.5</v>
      </c>
      <c r="I164" s="16">
        <f t="shared" si="5"/>
        <v>2233822.8000000003</v>
      </c>
      <c r="J164" s="9"/>
      <c r="K164" s="9"/>
    </row>
    <row r="165" spans="1:11" ht="15" x14ac:dyDescent="0.2">
      <c r="A165" s="4" t="s">
        <v>18</v>
      </c>
      <c r="B165" s="4" t="s">
        <v>17</v>
      </c>
      <c r="C165" s="10">
        <v>44044</v>
      </c>
      <c r="D165" s="11" t="s">
        <v>26</v>
      </c>
      <c r="E165" s="11" t="s">
        <v>29</v>
      </c>
      <c r="F165" s="7">
        <v>7820</v>
      </c>
      <c r="G165" s="8">
        <f t="shared" si="4"/>
        <v>7272.6</v>
      </c>
      <c r="H165" s="15">
        <v>471.9</v>
      </c>
      <c r="I165" s="16">
        <f t="shared" si="5"/>
        <v>3431939.94</v>
      </c>
      <c r="J165" s="9"/>
      <c r="K165" s="9"/>
    </row>
    <row r="166" spans="1:11" ht="15" x14ac:dyDescent="0.2">
      <c r="A166" s="4" t="s">
        <v>19</v>
      </c>
      <c r="B166" s="4" t="s">
        <v>17</v>
      </c>
      <c r="C166" s="10">
        <v>44044</v>
      </c>
      <c r="D166" s="11" t="s">
        <v>26</v>
      </c>
      <c r="E166" s="11" t="s">
        <v>29</v>
      </c>
      <c r="F166" s="7">
        <v>2390</v>
      </c>
      <c r="G166" s="8">
        <f t="shared" si="4"/>
        <v>2222.7000000000003</v>
      </c>
      <c r="H166" s="15">
        <v>341</v>
      </c>
      <c r="I166" s="16">
        <f t="shared" si="5"/>
        <v>757940.70000000007</v>
      </c>
      <c r="J166" s="9"/>
      <c r="K166" s="9"/>
    </row>
    <row r="167" spans="1:11" ht="15" x14ac:dyDescent="0.2">
      <c r="A167" s="4" t="s">
        <v>20</v>
      </c>
      <c r="B167" s="4" t="s">
        <v>17</v>
      </c>
      <c r="C167" s="10">
        <v>44044</v>
      </c>
      <c r="D167" s="11" t="s">
        <v>26</v>
      </c>
      <c r="E167" s="11" t="s">
        <v>29</v>
      </c>
      <c r="F167" s="7">
        <v>280</v>
      </c>
      <c r="G167" s="8">
        <f t="shared" si="4"/>
        <v>260.40000000000003</v>
      </c>
      <c r="H167" s="15">
        <v>198</v>
      </c>
      <c r="I167" s="16">
        <f t="shared" si="5"/>
        <v>51559.200000000004</v>
      </c>
      <c r="J167" s="9"/>
      <c r="K167" s="9"/>
    </row>
    <row r="168" spans="1:11" ht="15" x14ac:dyDescent="0.2">
      <c r="A168" s="4" t="s">
        <v>21</v>
      </c>
      <c r="B168" s="4" t="s">
        <v>17</v>
      </c>
      <c r="C168" s="10">
        <v>44044</v>
      </c>
      <c r="D168" s="11" t="s">
        <v>26</v>
      </c>
      <c r="E168" s="11" t="s">
        <v>29</v>
      </c>
      <c r="F168" s="7">
        <v>7680</v>
      </c>
      <c r="G168" s="8">
        <f t="shared" si="4"/>
        <v>7142.4000000000005</v>
      </c>
      <c r="H168" s="15">
        <v>770</v>
      </c>
      <c r="I168" s="16">
        <f t="shared" si="5"/>
        <v>5499648</v>
      </c>
      <c r="J168" s="9"/>
      <c r="K168" s="9"/>
    </row>
    <row r="169" spans="1:11" ht="15" x14ac:dyDescent="0.2">
      <c r="A169" s="4" t="s">
        <v>22</v>
      </c>
      <c r="B169" s="4" t="s">
        <v>17</v>
      </c>
      <c r="C169" s="10">
        <v>44044</v>
      </c>
      <c r="D169" s="11" t="s">
        <v>26</v>
      </c>
      <c r="E169" s="11" t="s">
        <v>29</v>
      </c>
      <c r="F169" s="7">
        <v>5970</v>
      </c>
      <c r="G169" s="8">
        <f t="shared" si="4"/>
        <v>5552.1</v>
      </c>
      <c r="H169" s="15">
        <v>629.20000000000005</v>
      </c>
      <c r="I169" s="16">
        <f t="shared" si="5"/>
        <v>3493381.3200000003</v>
      </c>
      <c r="J169" s="9"/>
      <c r="K169" s="9"/>
    </row>
    <row r="170" spans="1:11" ht="15" x14ac:dyDescent="0.2">
      <c r="A170" s="4" t="s">
        <v>23</v>
      </c>
      <c r="B170" s="4" t="s">
        <v>24</v>
      </c>
      <c r="C170" s="10">
        <v>44044</v>
      </c>
      <c r="D170" s="11" t="s">
        <v>26</v>
      </c>
      <c r="E170" s="11" t="s">
        <v>29</v>
      </c>
      <c r="F170" s="7">
        <v>470</v>
      </c>
      <c r="G170" s="8">
        <f t="shared" si="4"/>
        <v>437.1</v>
      </c>
      <c r="H170" s="15">
        <v>357.5</v>
      </c>
      <c r="I170" s="16">
        <f t="shared" si="5"/>
        <v>156263.25</v>
      </c>
      <c r="J170" s="9"/>
      <c r="K170" s="9"/>
    </row>
    <row r="171" spans="1:11" ht="15" x14ac:dyDescent="0.2">
      <c r="A171" s="4" t="s">
        <v>25</v>
      </c>
      <c r="B171" s="4" t="s">
        <v>24</v>
      </c>
      <c r="C171" s="10">
        <v>44044</v>
      </c>
      <c r="D171" s="11" t="s">
        <v>26</v>
      </c>
      <c r="E171" s="11" t="s">
        <v>29</v>
      </c>
      <c r="F171" s="7">
        <v>5590</v>
      </c>
      <c r="G171" s="8">
        <f t="shared" si="4"/>
        <v>5198.7000000000007</v>
      </c>
      <c r="H171" s="15">
        <v>465.3</v>
      </c>
      <c r="I171" s="16">
        <f t="shared" si="5"/>
        <v>2418955.1100000003</v>
      </c>
      <c r="J171" s="9"/>
      <c r="K171" s="9"/>
    </row>
    <row r="172" spans="1:11" ht="15" x14ac:dyDescent="0.2">
      <c r="A172" s="4" t="s">
        <v>11</v>
      </c>
      <c r="B172" s="4" t="s">
        <v>12</v>
      </c>
      <c r="C172" s="10">
        <v>44075</v>
      </c>
      <c r="D172" s="11" t="s">
        <v>26</v>
      </c>
      <c r="E172" s="11" t="s">
        <v>29</v>
      </c>
      <c r="F172" s="7">
        <v>7060</v>
      </c>
      <c r="G172" s="8">
        <f t="shared" si="4"/>
        <v>6565.8</v>
      </c>
      <c r="H172" s="7">
        <v>440</v>
      </c>
      <c r="I172" s="16">
        <f t="shared" si="5"/>
        <v>2888952</v>
      </c>
      <c r="J172" s="9"/>
      <c r="K172" s="9"/>
    </row>
    <row r="173" spans="1:11" ht="15" x14ac:dyDescent="0.2">
      <c r="A173" s="4" t="s">
        <v>15</v>
      </c>
      <c r="B173" s="4" t="s">
        <v>12</v>
      </c>
      <c r="C173" s="10">
        <v>44075</v>
      </c>
      <c r="D173" s="11" t="s">
        <v>26</v>
      </c>
      <c r="E173" s="11" t="s">
        <v>29</v>
      </c>
      <c r="F173" s="7">
        <v>1440</v>
      </c>
      <c r="G173" s="8">
        <f t="shared" si="4"/>
        <v>1339.2</v>
      </c>
      <c r="H173" s="7">
        <v>385</v>
      </c>
      <c r="I173" s="16">
        <f t="shared" si="5"/>
        <v>515592</v>
      </c>
      <c r="J173" s="9"/>
      <c r="K173" s="9"/>
    </row>
    <row r="174" spans="1:11" ht="15" x14ac:dyDescent="0.2">
      <c r="A174" s="4" t="s">
        <v>16</v>
      </c>
      <c r="B174" s="4" t="s">
        <v>17</v>
      </c>
      <c r="C174" s="10">
        <v>44075</v>
      </c>
      <c r="D174" s="11" t="s">
        <v>26</v>
      </c>
      <c r="E174" s="11" t="s">
        <v>29</v>
      </c>
      <c r="F174" s="7">
        <v>4920</v>
      </c>
      <c r="G174" s="8">
        <f t="shared" si="4"/>
        <v>4575.6000000000004</v>
      </c>
      <c r="H174" s="15">
        <v>566.5</v>
      </c>
      <c r="I174" s="16">
        <f t="shared" si="5"/>
        <v>2592077.4000000004</v>
      </c>
      <c r="J174" s="9"/>
      <c r="K174" s="9"/>
    </row>
    <row r="175" spans="1:11" ht="15" x14ac:dyDescent="0.2">
      <c r="A175" s="4" t="s">
        <v>18</v>
      </c>
      <c r="B175" s="4" t="s">
        <v>17</v>
      </c>
      <c r="C175" s="10">
        <v>44075</v>
      </c>
      <c r="D175" s="11" t="s">
        <v>26</v>
      </c>
      <c r="E175" s="11" t="s">
        <v>29</v>
      </c>
      <c r="F175" s="7">
        <v>4380</v>
      </c>
      <c r="G175" s="8">
        <f t="shared" si="4"/>
        <v>4073.4</v>
      </c>
      <c r="H175" s="15">
        <v>471.9</v>
      </c>
      <c r="I175" s="16">
        <f t="shared" si="5"/>
        <v>1922237.46</v>
      </c>
      <c r="J175" s="9"/>
      <c r="K175" s="9"/>
    </row>
    <row r="176" spans="1:11" ht="15" x14ac:dyDescent="0.2">
      <c r="A176" s="4" t="s">
        <v>19</v>
      </c>
      <c r="B176" s="4" t="s">
        <v>17</v>
      </c>
      <c r="C176" s="10">
        <v>44075</v>
      </c>
      <c r="D176" s="11" t="s">
        <v>26</v>
      </c>
      <c r="E176" s="11" t="s">
        <v>29</v>
      </c>
      <c r="F176" s="7">
        <v>6290</v>
      </c>
      <c r="G176" s="8">
        <f t="shared" si="4"/>
        <v>5849.7000000000007</v>
      </c>
      <c r="H176" s="15">
        <v>341</v>
      </c>
      <c r="I176" s="16">
        <f t="shared" si="5"/>
        <v>1994747.7000000002</v>
      </c>
      <c r="J176" s="9"/>
      <c r="K176" s="9"/>
    </row>
    <row r="177" spans="1:11" ht="15" x14ac:dyDescent="0.2">
      <c r="A177" s="4" t="s">
        <v>20</v>
      </c>
      <c r="B177" s="4" t="s">
        <v>17</v>
      </c>
      <c r="C177" s="10">
        <v>44075</v>
      </c>
      <c r="D177" s="11" t="s">
        <v>26</v>
      </c>
      <c r="E177" s="11" t="s">
        <v>29</v>
      </c>
      <c r="F177" s="7">
        <v>5490</v>
      </c>
      <c r="G177" s="8">
        <f t="shared" si="4"/>
        <v>5105.7</v>
      </c>
      <c r="H177" s="15">
        <v>198</v>
      </c>
      <c r="I177" s="16">
        <f t="shared" si="5"/>
        <v>1010928.6</v>
      </c>
      <c r="J177" s="9"/>
      <c r="K177" s="9"/>
    </row>
    <row r="178" spans="1:11" ht="15" x14ac:dyDescent="0.2">
      <c r="A178" s="4" t="s">
        <v>21</v>
      </c>
      <c r="B178" s="4" t="s">
        <v>17</v>
      </c>
      <c r="C178" s="10">
        <v>44075</v>
      </c>
      <c r="D178" s="11" t="s">
        <v>26</v>
      </c>
      <c r="E178" s="11" t="s">
        <v>29</v>
      </c>
      <c r="F178" s="7">
        <v>7730</v>
      </c>
      <c r="G178" s="8">
        <f t="shared" si="4"/>
        <v>7188.9000000000005</v>
      </c>
      <c r="H178" s="15">
        <v>770</v>
      </c>
      <c r="I178" s="16">
        <f t="shared" si="5"/>
        <v>5535453</v>
      </c>
      <c r="J178" s="9"/>
      <c r="K178" s="9"/>
    </row>
    <row r="179" spans="1:11" ht="15" x14ac:dyDescent="0.2">
      <c r="A179" s="4" t="s">
        <v>22</v>
      </c>
      <c r="B179" s="4" t="s">
        <v>17</v>
      </c>
      <c r="C179" s="10">
        <v>44075</v>
      </c>
      <c r="D179" s="11" t="s">
        <v>26</v>
      </c>
      <c r="E179" s="11" t="s">
        <v>29</v>
      </c>
      <c r="F179" s="7">
        <v>1930</v>
      </c>
      <c r="G179" s="8">
        <f t="shared" si="4"/>
        <v>1794.9</v>
      </c>
      <c r="H179" s="15">
        <v>629.20000000000005</v>
      </c>
      <c r="I179" s="16">
        <f t="shared" si="5"/>
        <v>1129351.08</v>
      </c>
      <c r="J179" s="9"/>
      <c r="K179" s="9"/>
    </row>
    <row r="180" spans="1:11" ht="15" x14ac:dyDescent="0.2">
      <c r="A180" s="4" t="s">
        <v>23</v>
      </c>
      <c r="B180" s="4" t="s">
        <v>24</v>
      </c>
      <c r="C180" s="10">
        <v>44075</v>
      </c>
      <c r="D180" s="11" t="s">
        <v>26</v>
      </c>
      <c r="E180" s="11" t="s">
        <v>29</v>
      </c>
      <c r="F180" s="7">
        <v>9330</v>
      </c>
      <c r="G180" s="8">
        <f t="shared" si="4"/>
        <v>8676.9</v>
      </c>
      <c r="H180" s="15">
        <v>357.5</v>
      </c>
      <c r="I180" s="16">
        <f t="shared" si="5"/>
        <v>3101991.75</v>
      </c>
      <c r="J180" s="9"/>
      <c r="K180" s="9"/>
    </row>
    <row r="181" spans="1:11" ht="15" x14ac:dyDescent="0.2">
      <c r="A181" s="4" t="s">
        <v>25</v>
      </c>
      <c r="B181" s="4" t="s">
        <v>24</v>
      </c>
      <c r="C181" s="10">
        <v>44075</v>
      </c>
      <c r="D181" s="11" t="s">
        <v>26</v>
      </c>
      <c r="E181" s="11" t="s">
        <v>29</v>
      </c>
      <c r="F181" s="7">
        <v>6400</v>
      </c>
      <c r="G181" s="8">
        <f t="shared" si="4"/>
        <v>5952</v>
      </c>
      <c r="H181" s="15">
        <v>465.3</v>
      </c>
      <c r="I181" s="16">
        <f t="shared" si="5"/>
        <v>2769465.6</v>
      </c>
      <c r="J181" s="9"/>
      <c r="K181" s="9"/>
    </row>
    <row r="182" spans="1:11" ht="15" x14ac:dyDescent="0.2">
      <c r="A182" s="4" t="s">
        <v>11</v>
      </c>
      <c r="B182" s="4" t="s">
        <v>12</v>
      </c>
      <c r="C182" s="10">
        <v>44105</v>
      </c>
      <c r="D182" s="11" t="s">
        <v>27</v>
      </c>
      <c r="E182" s="11" t="s">
        <v>29</v>
      </c>
      <c r="F182" s="7">
        <v>5060</v>
      </c>
      <c r="G182" s="8">
        <f t="shared" si="4"/>
        <v>4705.8</v>
      </c>
      <c r="H182" s="7">
        <v>440</v>
      </c>
      <c r="I182" s="16">
        <f t="shared" si="5"/>
        <v>2070552</v>
      </c>
      <c r="J182" s="9"/>
      <c r="K182" s="9"/>
    </row>
    <row r="183" spans="1:11" ht="15" x14ac:dyDescent="0.2">
      <c r="A183" s="4" t="s">
        <v>15</v>
      </c>
      <c r="B183" s="4" t="s">
        <v>12</v>
      </c>
      <c r="C183" s="10">
        <v>44105</v>
      </c>
      <c r="D183" s="11" t="s">
        <v>27</v>
      </c>
      <c r="E183" s="11" t="s">
        <v>29</v>
      </c>
      <c r="F183" s="7">
        <v>240</v>
      </c>
      <c r="G183" s="8">
        <f t="shared" si="4"/>
        <v>223.20000000000002</v>
      </c>
      <c r="H183" s="7">
        <v>385</v>
      </c>
      <c r="I183" s="16">
        <f t="shared" si="5"/>
        <v>85932</v>
      </c>
      <c r="J183" s="9"/>
      <c r="K183" s="9"/>
    </row>
    <row r="184" spans="1:11" ht="15" x14ac:dyDescent="0.2">
      <c r="A184" s="4" t="s">
        <v>16</v>
      </c>
      <c r="B184" s="4" t="s">
        <v>17</v>
      </c>
      <c r="C184" s="10">
        <v>44105</v>
      </c>
      <c r="D184" s="11" t="s">
        <v>27</v>
      </c>
      <c r="E184" s="11" t="s">
        <v>29</v>
      </c>
      <c r="F184" s="7">
        <v>2520</v>
      </c>
      <c r="G184" s="8">
        <f t="shared" si="4"/>
        <v>2343.6</v>
      </c>
      <c r="H184" s="15">
        <v>566.5</v>
      </c>
      <c r="I184" s="16">
        <f t="shared" si="5"/>
        <v>1327649.3999999999</v>
      </c>
      <c r="J184" s="9"/>
      <c r="K184" s="9"/>
    </row>
    <row r="185" spans="1:11" ht="15" x14ac:dyDescent="0.2">
      <c r="A185" s="4" t="s">
        <v>18</v>
      </c>
      <c r="B185" s="4" t="s">
        <v>17</v>
      </c>
      <c r="C185" s="10">
        <v>44105</v>
      </c>
      <c r="D185" s="11" t="s">
        <v>27</v>
      </c>
      <c r="E185" s="11" t="s">
        <v>29</v>
      </c>
      <c r="F185" s="7">
        <v>9000</v>
      </c>
      <c r="G185" s="8">
        <f t="shared" si="4"/>
        <v>8370</v>
      </c>
      <c r="H185" s="15">
        <v>471.9</v>
      </c>
      <c r="I185" s="16">
        <f t="shared" si="5"/>
        <v>3949803</v>
      </c>
      <c r="J185" s="9"/>
      <c r="K185" s="9"/>
    </row>
    <row r="186" spans="1:11" ht="15" x14ac:dyDescent="0.2">
      <c r="A186" s="4" t="s">
        <v>19</v>
      </c>
      <c r="B186" s="4" t="s">
        <v>17</v>
      </c>
      <c r="C186" s="10">
        <v>44105</v>
      </c>
      <c r="D186" s="11" t="s">
        <v>27</v>
      </c>
      <c r="E186" s="11" t="s">
        <v>29</v>
      </c>
      <c r="F186" s="7">
        <v>8910</v>
      </c>
      <c r="G186" s="8">
        <f t="shared" si="4"/>
        <v>8286.3000000000011</v>
      </c>
      <c r="H186" s="15">
        <v>341</v>
      </c>
      <c r="I186" s="16">
        <f t="shared" si="5"/>
        <v>2825628.3000000003</v>
      </c>
      <c r="J186" s="9"/>
      <c r="K186" s="9"/>
    </row>
    <row r="187" spans="1:11" ht="15" x14ac:dyDescent="0.2">
      <c r="A187" s="4" t="s">
        <v>20</v>
      </c>
      <c r="B187" s="4" t="s">
        <v>17</v>
      </c>
      <c r="C187" s="10">
        <v>44105</v>
      </c>
      <c r="D187" s="11" t="s">
        <v>27</v>
      </c>
      <c r="E187" s="11" t="s">
        <v>29</v>
      </c>
      <c r="F187" s="7">
        <v>9450</v>
      </c>
      <c r="G187" s="8">
        <f t="shared" si="4"/>
        <v>8788.5</v>
      </c>
      <c r="H187" s="15">
        <v>198</v>
      </c>
      <c r="I187" s="16">
        <f t="shared" si="5"/>
        <v>1740123</v>
      </c>
      <c r="J187" s="9"/>
      <c r="K187" s="9"/>
    </row>
    <row r="188" spans="1:11" ht="15" x14ac:dyDescent="0.2">
      <c r="A188" s="4" t="s">
        <v>21</v>
      </c>
      <c r="B188" s="4" t="s">
        <v>17</v>
      </c>
      <c r="C188" s="10">
        <v>44105</v>
      </c>
      <c r="D188" s="11" t="s">
        <v>27</v>
      </c>
      <c r="E188" s="11" t="s">
        <v>29</v>
      </c>
      <c r="F188" s="7">
        <v>7850</v>
      </c>
      <c r="G188" s="8">
        <f t="shared" si="4"/>
        <v>7300.5</v>
      </c>
      <c r="H188" s="15">
        <v>770</v>
      </c>
      <c r="I188" s="16">
        <f t="shared" si="5"/>
        <v>5621385</v>
      </c>
      <c r="J188" s="9"/>
      <c r="K188" s="9"/>
    </row>
    <row r="189" spans="1:11" ht="15" x14ac:dyDescent="0.2">
      <c r="A189" s="4" t="s">
        <v>22</v>
      </c>
      <c r="B189" s="4" t="s">
        <v>17</v>
      </c>
      <c r="C189" s="10">
        <v>44105</v>
      </c>
      <c r="D189" s="11" t="s">
        <v>27</v>
      </c>
      <c r="E189" s="11" t="s">
        <v>29</v>
      </c>
      <c r="F189" s="7">
        <v>5030</v>
      </c>
      <c r="G189" s="8">
        <f t="shared" si="4"/>
        <v>4677.9000000000005</v>
      </c>
      <c r="H189" s="15">
        <v>629.20000000000005</v>
      </c>
      <c r="I189" s="16">
        <f t="shared" si="5"/>
        <v>2943334.6800000006</v>
      </c>
      <c r="J189" s="9"/>
      <c r="K189" s="9"/>
    </row>
    <row r="190" spans="1:11" ht="15" x14ac:dyDescent="0.2">
      <c r="A190" s="4" t="s">
        <v>23</v>
      </c>
      <c r="B190" s="4" t="s">
        <v>24</v>
      </c>
      <c r="C190" s="10">
        <v>44105</v>
      </c>
      <c r="D190" s="11" t="s">
        <v>27</v>
      </c>
      <c r="E190" s="11" t="s">
        <v>29</v>
      </c>
      <c r="F190" s="7">
        <v>200</v>
      </c>
      <c r="G190" s="8">
        <f t="shared" si="4"/>
        <v>186</v>
      </c>
      <c r="H190" s="15">
        <v>357.5</v>
      </c>
      <c r="I190" s="16">
        <f t="shared" si="5"/>
        <v>66495</v>
      </c>
      <c r="J190" s="9"/>
      <c r="K190" s="9"/>
    </row>
    <row r="191" spans="1:11" ht="15" x14ac:dyDescent="0.2">
      <c r="A191" s="4" t="s">
        <v>25</v>
      </c>
      <c r="B191" s="4" t="s">
        <v>24</v>
      </c>
      <c r="C191" s="10">
        <v>44105</v>
      </c>
      <c r="D191" s="11" t="s">
        <v>27</v>
      </c>
      <c r="E191" s="11" t="s">
        <v>29</v>
      </c>
      <c r="F191" s="7">
        <v>4070</v>
      </c>
      <c r="G191" s="8">
        <f t="shared" si="4"/>
        <v>3785.1000000000004</v>
      </c>
      <c r="H191" s="15">
        <v>465.3</v>
      </c>
      <c r="I191" s="16">
        <f t="shared" si="5"/>
        <v>1761207.0300000003</v>
      </c>
      <c r="J191" s="9"/>
      <c r="K191" s="9"/>
    </row>
    <row r="192" spans="1:11" ht="15" x14ac:dyDescent="0.2">
      <c r="A192" s="4" t="s">
        <v>11</v>
      </c>
      <c r="B192" s="4" t="s">
        <v>12</v>
      </c>
      <c r="C192" s="10">
        <v>44136</v>
      </c>
      <c r="D192" s="11" t="s">
        <v>27</v>
      </c>
      <c r="E192" s="11" t="s">
        <v>29</v>
      </c>
      <c r="F192" s="7">
        <v>280</v>
      </c>
      <c r="G192" s="8">
        <f t="shared" si="4"/>
        <v>260.40000000000003</v>
      </c>
      <c r="H192" s="7">
        <v>440</v>
      </c>
      <c r="I192" s="16">
        <f t="shared" si="5"/>
        <v>114576.00000000001</v>
      </c>
      <c r="J192" s="9"/>
      <c r="K192" s="9"/>
    </row>
    <row r="193" spans="1:11" ht="15" x14ac:dyDescent="0.2">
      <c r="A193" s="4" t="s">
        <v>15</v>
      </c>
      <c r="B193" s="4" t="s">
        <v>12</v>
      </c>
      <c r="C193" s="10">
        <v>44136</v>
      </c>
      <c r="D193" s="11" t="s">
        <v>27</v>
      </c>
      <c r="E193" s="11" t="s">
        <v>29</v>
      </c>
      <c r="F193" s="7">
        <v>3660</v>
      </c>
      <c r="G193" s="8">
        <f t="shared" si="4"/>
        <v>3403.8</v>
      </c>
      <c r="H193" s="7">
        <v>385</v>
      </c>
      <c r="I193" s="16">
        <f t="shared" si="5"/>
        <v>1310463</v>
      </c>
      <c r="J193" s="9"/>
      <c r="K193" s="9"/>
    </row>
    <row r="194" spans="1:11" ht="15" x14ac:dyDescent="0.2">
      <c r="A194" s="4" t="s">
        <v>16</v>
      </c>
      <c r="B194" s="4" t="s">
        <v>17</v>
      </c>
      <c r="C194" s="10">
        <v>44136</v>
      </c>
      <c r="D194" s="11" t="s">
        <v>27</v>
      </c>
      <c r="E194" s="11" t="s">
        <v>29</v>
      </c>
      <c r="F194" s="7">
        <v>4390</v>
      </c>
      <c r="G194" s="8">
        <f t="shared" si="4"/>
        <v>4082.7000000000003</v>
      </c>
      <c r="H194" s="15">
        <v>566.5</v>
      </c>
      <c r="I194" s="16">
        <f t="shared" si="5"/>
        <v>2312849.5500000003</v>
      </c>
      <c r="J194" s="9"/>
      <c r="K194" s="9"/>
    </row>
    <row r="195" spans="1:11" ht="15" x14ac:dyDescent="0.2">
      <c r="A195" s="4" t="s">
        <v>18</v>
      </c>
      <c r="B195" s="4" t="s">
        <v>17</v>
      </c>
      <c r="C195" s="10">
        <v>44136</v>
      </c>
      <c r="D195" s="11" t="s">
        <v>27</v>
      </c>
      <c r="E195" s="11" t="s">
        <v>29</v>
      </c>
      <c r="F195" s="7">
        <v>2050</v>
      </c>
      <c r="G195" s="8">
        <f t="shared" ref="G195:G258" si="6">IF(D195="Q1",0.85*F195,0.93*F195)</f>
        <v>1906.5</v>
      </c>
      <c r="H195" s="15">
        <v>471.9</v>
      </c>
      <c r="I195" s="16">
        <f t="shared" ref="I195:I258" si="7">G195*H195</f>
        <v>899677.35</v>
      </c>
      <c r="J195" s="9"/>
      <c r="K195" s="9"/>
    </row>
    <row r="196" spans="1:11" ht="15" x14ac:dyDescent="0.2">
      <c r="A196" s="4" t="s">
        <v>19</v>
      </c>
      <c r="B196" s="4" t="s">
        <v>17</v>
      </c>
      <c r="C196" s="10">
        <v>44136</v>
      </c>
      <c r="D196" s="11" t="s">
        <v>27</v>
      </c>
      <c r="E196" s="11" t="s">
        <v>29</v>
      </c>
      <c r="F196" s="7">
        <v>9840</v>
      </c>
      <c r="G196" s="8">
        <f t="shared" si="6"/>
        <v>9151.2000000000007</v>
      </c>
      <c r="H196" s="15">
        <v>341</v>
      </c>
      <c r="I196" s="16">
        <f t="shared" si="7"/>
        <v>3120559.2</v>
      </c>
      <c r="J196" s="9"/>
      <c r="K196" s="9"/>
    </row>
    <row r="197" spans="1:11" ht="15" x14ac:dyDescent="0.2">
      <c r="A197" s="4" t="s">
        <v>20</v>
      </c>
      <c r="B197" s="4" t="s">
        <v>17</v>
      </c>
      <c r="C197" s="10">
        <v>44136</v>
      </c>
      <c r="D197" s="11" t="s">
        <v>27</v>
      </c>
      <c r="E197" s="11" t="s">
        <v>29</v>
      </c>
      <c r="F197" s="7">
        <v>1090</v>
      </c>
      <c r="G197" s="8">
        <f t="shared" si="6"/>
        <v>1013.7</v>
      </c>
      <c r="H197" s="15">
        <v>198</v>
      </c>
      <c r="I197" s="16">
        <f t="shared" si="7"/>
        <v>200712.6</v>
      </c>
      <c r="J197" s="9"/>
      <c r="K197" s="9"/>
    </row>
    <row r="198" spans="1:11" ht="15" x14ac:dyDescent="0.2">
      <c r="A198" s="4" t="s">
        <v>21</v>
      </c>
      <c r="B198" s="4" t="s">
        <v>17</v>
      </c>
      <c r="C198" s="10">
        <v>44136</v>
      </c>
      <c r="D198" s="11" t="s">
        <v>27</v>
      </c>
      <c r="E198" s="11" t="s">
        <v>29</v>
      </c>
      <c r="F198" s="7">
        <v>2860</v>
      </c>
      <c r="G198" s="8">
        <f t="shared" si="6"/>
        <v>2659.8</v>
      </c>
      <c r="H198" s="15">
        <v>770</v>
      </c>
      <c r="I198" s="16">
        <f t="shared" si="7"/>
        <v>2048046.0000000002</v>
      </c>
      <c r="J198" s="9"/>
      <c r="K198" s="9"/>
    </row>
    <row r="199" spans="1:11" ht="15" x14ac:dyDescent="0.2">
      <c r="A199" s="4" t="s">
        <v>22</v>
      </c>
      <c r="B199" s="4" t="s">
        <v>17</v>
      </c>
      <c r="C199" s="10">
        <v>44136</v>
      </c>
      <c r="D199" s="11" t="s">
        <v>27</v>
      </c>
      <c r="E199" s="11" t="s">
        <v>29</v>
      </c>
      <c r="F199" s="7">
        <v>4980</v>
      </c>
      <c r="G199" s="8">
        <f t="shared" si="6"/>
        <v>4631.4000000000005</v>
      </c>
      <c r="H199" s="15">
        <v>629.20000000000005</v>
      </c>
      <c r="I199" s="16">
        <f t="shared" si="7"/>
        <v>2914076.8800000004</v>
      </c>
      <c r="J199" s="9"/>
      <c r="K199" s="9"/>
    </row>
    <row r="200" spans="1:11" ht="15" x14ac:dyDescent="0.2">
      <c r="A200" s="4" t="s">
        <v>23</v>
      </c>
      <c r="B200" s="4" t="s">
        <v>24</v>
      </c>
      <c r="C200" s="10">
        <v>44136</v>
      </c>
      <c r="D200" s="11" t="s">
        <v>27</v>
      </c>
      <c r="E200" s="11" t="s">
        <v>29</v>
      </c>
      <c r="F200" s="7">
        <v>4380</v>
      </c>
      <c r="G200" s="8">
        <f t="shared" si="6"/>
        <v>4073.4</v>
      </c>
      <c r="H200" s="15">
        <v>357.5</v>
      </c>
      <c r="I200" s="16">
        <f t="shared" si="7"/>
        <v>1456240.5</v>
      </c>
      <c r="J200" s="9"/>
      <c r="K200" s="9"/>
    </row>
    <row r="201" spans="1:11" ht="15" x14ac:dyDescent="0.2">
      <c r="A201" s="4" t="s">
        <v>25</v>
      </c>
      <c r="B201" s="4" t="s">
        <v>24</v>
      </c>
      <c r="C201" s="10">
        <v>44136</v>
      </c>
      <c r="D201" s="11" t="s">
        <v>27</v>
      </c>
      <c r="E201" s="11" t="s">
        <v>29</v>
      </c>
      <c r="F201" s="7">
        <v>7520</v>
      </c>
      <c r="G201" s="8">
        <f t="shared" si="6"/>
        <v>6993.6</v>
      </c>
      <c r="H201" s="15">
        <v>465.3</v>
      </c>
      <c r="I201" s="16">
        <f t="shared" si="7"/>
        <v>3254122.08</v>
      </c>
      <c r="J201" s="9"/>
      <c r="K201" s="9"/>
    </row>
    <row r="202" spans="1:11" ht="15" x14ac:dyDescent="0.2">
      <c r="A202" s="4" t="s">
        <v>11</v>
      </c>
      <c r="B202" s="4" t="s">
        <v>12</v>
      </c>
      <c r="C202" s="10">
        <v>44166</v>
      </c>
      <c r="D202" s="11" t="s">
        <v>27</v>
      </c>
      <c r="E202" s="11" t="s">
        <v>29</v>
      </c>
      <c r="F202" s="7">
        <v>3900</v>
      </c>
      <c r="G202" s="8">
        <f t="shared" si="6"/>
        <v>3627</v>
      </c>
      <c r="H202" s="7">
        <v>440</v>
      </c>
      <c r="I202" s="16">
        <f t="shared" si="7"/>
        <v>1595880</v>
      </c>
      <c r="J202" s="9"/>
      <c r="K202" s="9"/>
    </row>
    <row r="203" spans="1:11" ht="15" x14ac:dyDescent="0.2">
      <c r="A203" s="4" t="s">
        <v>15</v>
      </c>
      <c r="B203" s="4" t="s">
        <v>12</v>
      </c>
      <c r="C203" s="10">
        <v>44166</v>
      </c>
      <c r="D203" s="11" t="s">
        <v>27</v>
      </c>
      <c r="E203" s="11" t="s">
        <v>29</v>
      </c>
      <c r="F203" s="7">
        <v>8910</v>
      </c>
      <c r="G203" s="8">
        <f t="shared" si="6"/>
        <v>8286.3000000000011</v>
      </c>
      <c r="H203" s="7">
        <v>385</v>
      </c>
      <c r="I203" s="16">
        <f t="shared" si="7"/>
        <v>3190225.5000000005</v>
      </c>
      <c r="J203" s="9"/>
      <c r="K203" s="9"/>
    </row>
    <row r="204" spans="1:11" ht="15" x14ac:dyDescent="0.2">
      <c r="A204" s="4" t="s">
        <v>16</v>
      </c>
      <c r="B204" s="4" t="s">
        <v>17</v>
      </c>
      <c r="C204" s="10">
        <v>44166</v>
      </c>
      <c r="D204" s="11" t="s">
        <v>27</v>
      </c>
      <c r="E204" s="11" t="s">
        <v>29</v>
      </c>
      <c r="F204" s="7">
        <v>4750</v>
      </c>
      <c r="G204" s="8">
        <f t="shared" si="6"/>
        <v>4417.5</v>
      </c>
      <c r="H204" s="15">
        <v>566.5</v>
      </c>
      <c r="I204" s="16">
        <f t="shared" si="7"/>
        <v>2502513.75</v>
      </c>
      <c r="J204" s="9"/>
      <c r="K204" s="9"/>
    </row>
    <row r="205" spans="1:11" ht="15" x14ac:dyDescent="0.2">
      <c r="A205" s="4" t="s">
        <v>18</v>
      </c>
      <c r="B205" s="4" t="s">
        <v>17</v>
      </c>
      <c r="C205" s="10">
        <v>44166</v>
      </c>
      <c r="D205" s="11" t="s">
        <v>27</v>
      </c>
      <c r="E205" s="11" t="s">
        <v>29</v>
      </c>
      <c r="F205" s="7">
        <v>6480</v>
      </c>
      <c r="G205" s="8">
        <f t="shared" si="6"/>
        <v>6026.4000000000005</v>
      </c>
      <c r="H205" s="15">
        <v>471.9</v>
      </c>
      <c r="I205" s="16">
        <f t="shared" si="7"/>
        <v>2843858.16</v>
      </c>
      <c r="J205" s="9"/>
      <c r="K205" s="9"/>
    </row>
    <row r="206" spans="1:11" ht="15" x14ac:dyDescent="0.2">
      <c r="A206" s="4" t="s">
        <v>19</v>
      </c>
      <c r="B206" s="4" t="s">
        <v>17</v>
      </c>
      <c r="C206" s="10">
        <v>44166</v>
      </c>
      <c r="D206" s="11" t="s">
        <v>27</v>
      </c>
      <c r="E206" s="11" t="s">
        <v>29</v>
      </c>
      <c r="F206" s="7">
        <v>9360</v>
      </c>
      <c r="G206" s="8">
        <f t="shared" si="6"/>
        <v>8704.8000000000011</v>
      </c>
      <c r="H206" s="15">
        <v>341</v>
      </c>
      <c r="I206" s="16">
        <f t="shared" si="7"/>
        <v>2968336.8000000003</v>
      </c>
      <c r="J206" s="9"/>
      <c r="K206" s="9"/>
    </row>
    <row r="207" spans="1:11" ht="15" x14ac:dyDescent="0.2">
      <c r="A207" s="4" t="s">
        <v>20</v>
      </c>
      <c r="B207" s="4" t="s">
        <v>17</v>
      </c>
      <c r="C207" s="10">
        <v>44166</v>
      </c>
      <c r="D207" s="11" t="s">
        <v>27</v>
      </c>
      <c r="E207" s="11" t="s">
        <v>29</v>
      </c>
      <c r="F207" s="7">
        <v>2460</v>
      </c>
      <c r="G207" s="8">
        <f t="shared" si="6"/>
        <v>2287.8000000000002</v>
      </c>
      <c r="H207" s="15">
        <v>198</v>
      </c>
      <c r="I207" s="16">
        <f t="shared" si="7"/>
        <v>452984.4</v>
      </c>
      <c r="J207" s="9"/>
      <c r="K207" s="9"/>
    </row>
    <row r="208" spans="1:11" ht="15" x14ac:dyDescent="0.2">
      <c r="A208" s="4" t="s">
        <v>21</v>
      </c>
      <c r="B208" s="4" t="s">
        <v>17</v>
      </c>
      <c r="C208" s="10">
        <v>44166</v>
      </c>
      <c r="D208" s="11" t="s">
        <v>27</v>
      </c>
      <c r="E208" s="11" t="s">
        <v>29</v>
      </c>
      <c r="F208" s="7">
        <v>3400</v>
      </c>
      <c r="G208" s="8">
        <f t="shared" si="6"/>
        <v>3162</v>
      </c>
      <c r="H208" s="15">
        <v>770</v>
      </c>
      <c r="I208" s="16">
        <f t="shared" si="7"/>
        <v>2434740</v>
      </c>
      <c r="J208" s="9"/>
      <c r="K208" s="9"/>
    </row>
    <row r="209" spans="1:11" ht="15" x14ac:dyDescent="0.2">
      <c r="A209" s="4" t="s">
        <v>22</v>
      </c>
      <c r="B209" s="4" t="s">
        <v>17</v>
      </c>
      <c r="C209" s="10">
        <v>44166</v>
      </c>
      <c r="D209" s="11" t="s">
        <v>27</v>
      </c>
      <c r="E209" s="11" t="s">
        <v>29</v>
      </c>
      <c r="F209" s="7">
        <v>620</v>
      </c>
      <c r="G209" s="8">
        <f t="shared" si="6"/>
        <v>576.6</v>
      </c>
      <c r="H209" s="15">
        <v>629.20000000000005</v>
      </c>
      <c r="I209" s="16">
        <f t="shared" si="7"/>
        <v>362796.72000000003</v>
      </c>
      <c r="J209" s="9"/>
      <c r="K209" s="9"/>
    </row>
    <row r="210" spans="1:11" ht="15" x14ac:dyDescent="0.2">
      <c r="A210" s="4" t="s">
        <v>23</v>
      </c>
      <c r="B210" s="4" t="s">
        <v>24</v>
      </c>
      <c r="C210" s="10">
        <v>44166</v>
      </c>
      <c r="D210" s="11" t="s">
        <v>27</v>
      </c>
      <c r="E210" s="11" t="s">
        <v>29</v>
      </c>
      <c r="F210" s="7">
        <v>6700</v>
      </c>
      <c r="G210" s="8">
        <f t="shared" si="6"/>
        <v>6231</v>
      </c>
      <c r="H210" s="15">
        <v>357.5</v>
      </c>
      <c r="I210" s="16">
        <f t="shared" si="7"/>
        <v>2227582.5</v>
      </c>
      <c r="J210" s="9"/>
      <c r="K210" s="9"/>
    </row>
    <row r="211" spans="1:11" ht="15" x14ac:dyDescent="0.2">
      <c r="A211" s="4" t="s">
        <v>25</v>
      </c>
      <c r="B211" s="4" t="s">
        <v>24</v>
      </c>
      <c r="C211" s="10">
        <v>44166</v>
      </c>
      <c r="D211" s="11" t="s">
        <v>27</v>
      </c>
      <c r="E211" s="11" t="s">
        <v>29</v>
      </c>
      <c r="F211" s="7">
        <v>610</v>
      </c>
      <c r="G211" s="8">
        <f t="shared" si="6"/>
        <v>567.30000000000007</v>
      </c>
      <c r="H211" s="15">
        <v>465.3</v>
      </c>
      <c r="I211" s="16">
        <f t="shared" si="7"/>
        <v>263964.69000000006</v>
      </c>
      <c r="J211" s="9"/>
      <c r="K211" s="9"/>
    </row>
    <row r="212" spans="1:11" ht="15" x14ac:dyDescent="0.2">
      <c r="A212" s="4" t="s">
        <v>11</v>
      </c>
      <c r="B212" s="4" t="s">
        <v>12</v>
      </c>
      <c r="C212" s="10">
        <v>44197</v>
      </c>
      <c r="D212" s="11" t="s">
        <v>28</v>
      </c>
      <c r="E212" s="11" t="s">
        <v>29</v>
      </c>
      <c r="F212" s="7">
        <v>750</v>
      </c>
      <c r="G212" s="8">
        <f t="shared" si="6"/>
        <v>697.5</v>
      </c>
      <c r="H212" s="7">
        <v>440</v>
      </c>
      <c r="I212" s="16">
        <f t="shared" si="7"/>
        <v>306900</v>
      </c>
      <c r="J212" s="9"/>
      <c r="K212" s="9"/>
    </row>
    <row r="213" spans="1:11" ht="15" x14ac:dyDescent="0.2">
      <c r="A213" s="4" t="s">
        <v>15</v>
      </c>
      <c r="B213" s="4" t="s">
        <v>12</v>
      </c>
      <c r="C213" s="10">
        <v>44197</v>
      </c>
      <c r="D213" s="11" t="s">
        <v>28</v>
      </c>
      <c r="E213" s="11" t="s">
        <v>29</v>
      </c>
      <c r="F213" s="7">
        <v>1170</v>
      </c>
      <c r="G213" s="8">
        <f t="shared" si="6"/>
        <v>1088.1000000000001</v>
      </c>
      <c r="H213" s="7">
        <v>385</v>
      </c>
      <c r="I213" s="16">
        <f t="shared" si="7"/>
        <v>418918.50000000006</v>
      </c>
      <c r="J213" s="9"/>
      <c r="K213" s="9"/>
    </row>
    <row r="214" spans="1:11" ht="15" x14ac:dyDescent="0.2">
      <c r="A214" s="4" t="s">
        <v>16</v>
      </c>
      <c r="B214" s="4" t="s">
        <v>17</v>
      </c>
      <c r="C214" s="10">
        <v>44197</v>
      </c>
      <c r="D214" s="11" t="s">
        <v>28</v>
      </c>
      <c r="E214" s="11" t="s">
        <v>29</v>
      </c>
      <c r="F214" s="7">
        <v>4800</v>
      </c>
      <c r="G214" s="8">
        <f t="shared" si="6"/>
        <v>4464</v>
      </c>
      <c r="H214" s="15">
        <v>566.5</v>
      </c>
      <c r="I214" s="16">
        <f t="shared" si="7"/>
        <v>2528856</v>
      </c>
      <c r="J214" s="9"/>
      <c r="K214" s="9"/>
    </row>
    <row r="215" spans="1:11" ht="15" x14ac:dyDescent="0.2">
      <c r="A215" s="4" t="s">
        <v>18</v>
      </c>
      <c r="B215" s="4" t="s">
        <v>17</v>
      </c>
      <c r="C215" s="10">
        <v>44197</v>
      </c>
      <c r="D215" s="11" t="s">
        <v>28</v>
      </c>
      <c r="E215" s="11" t="s">
        <v>29</v>
      </c>
      <c r="F215" s="7">
        <v>6840</v>
      </c>
      <c r="G215" s="8">
        <f t="shared" si="6"/>
        <v>6361.2000000000007</v>
      </c>
      <c r="H215" s="15">
        <v>471.9</v>
      </c>
      <c r="I215" s="16">
        <f t="shared" si="7"/>
        <v>3001850.2800000003</v>
      </c>
      <c r="J215" s="9"/>
      <c r="K215" s="9"/>
    </row>
    <row r="216" spans="1:11" ht="15" x14ac:dyDescent="0.2">
      <c r="A216" s="4" t="s">
        <v>19</v>
      </c>
      <c r="B216" s="4" t="s">
        <v>17</v>
      </c>
      <c r="C216" s="10">
        <v>44197</v>
      </c>
      <c r="D216" s="11" t="s">
        <v>28</v>
      </c>
      <c r="E216" s="11" t="s">
        <v>29</v>
      </c>
      <c r="F216" s="7">
        <v>2640</v>
      </c>
      <c r="G216" s="8">
        <f t="shared" si="6"/>
        <v>2455.2000000000003</v>
      </c>
      <c r="H216" s="15">
        <v>341</v>
      </c>
      <c r="I216" s="16">
        <f t="shared" si="7"/>
        <v>837223.20000000007</v>
      </c>
      <c r="J216" s="9"/>
      <c r="K216" s="9"/>
    </row>
    <row r="217" spans="1:11" ht="15" x14ac:dyDescent="0.2">
      <c r="A217" s="4" t="s">
        <v>20</v>
      </c>
      <c r="B217" s="4" t="s">
        <v>17</v>
      </c>
      <c r="C217" s="10">
        <v>44197</v>
      </c>
      <c r="D217" s="11" t="s">
        <v>28</v>
      </c>
      <c r="E217" s="11" t="s">
        <v>29</v>
      </c>
      <c r="F217" s="7">
        <v>4660</v>
      </c>
      <c r="G217" s="8">
        <f t="shared" si="6"/>
        <v>4333.8</v>
      </c>
      <c r="H217" s="15">
        <v>198</v>
      </c>
      <c r="I217" s="16">
        <f t="shared" si="7"/>
        <v>858092.4</v>
      </c>
      <c r="J217" s="9"/>
      <c r="K217" s="9"/>
    </row>
    <row r="218" spans="1:11" ht="15" x14ac:dyDescent="0.2">
      <c r="A218" s="4" t="s">
        <v>21</v>
      </c>
      <c r="B218" s="4" t="s">
        <v>17</v>
      </c>
      <c r="C218" s="10">
        <v>44197</v>
      </c>
      <c r="D218" s="11" t="s">
        <v>28</v>
      </c>
      <c r="E218" s="11" t="s">
        <v>29</v>
      </c>
      <c r="F218" s="7">
        <v>90</v>
      </c>
      <c r="G218" s="8">
        <f t="shared" si="6"/>
        <v>83.7</v>
      </c>
      <c r="H218" s="15">
        <v>770</v>
      </c>
      <c r="I218" s="16">
        <f t="shared" si="7"/>
        <v>64449</v>
      </c>
      <c r="J218" s="9"/>
      <c r="K218" s="9"/>
    </row>
    <row r="219" spans="1:11" ht="15" x14ac:dyDescent="0.2">
      <c r="A219" s="4" t="s">
        <v>22</v>
      </c>
      <c r="B219" s="4" t="s">
        <v>17</v>
      </c>
      <c r="C219" s="10">
        <v>44197</v>
      </c>
      <c r="D219" s="11" t="s">
        <v>28</v>
      </c>
      <c r="E219" s="11" t="s">
        <v>29</v>
      </c>
      <c r="F219" s="7">
        <v>8210</v>
      </c>
      <c r="G219" s="8">
        <f t="shared" si="6"/>
        <v>7635.3</v>
      </c>
      <c r="H219" s="15">
        <v>629.20000000000005</v>
      </c>
      <c r="I219" s="16">
        <f t="shared" si="7"/>
        <v>4804130.7600000007</v>
      </c>
      <c r="J219" s="9"/>
      <c r="K219" s="9"/>
    </row>
    <row r="220" spans="1:11" ht="15" x14ac:dyDescent="0.2">
      <c r="A220" s="4" t="s">
        <v>23</v>
      </c>
      <c r="B220" s="4" t="s">
        <v>24</v>
      </c>
      <c r="C220" s="10">
        <v>44197</v>
      </c>
      <c r="D220" s="11" t="s">
        <v>28</v>
      </c>
      <c r="E220" s="11" t="s">
        <v>29</v>
      </c>
      <c r="F220" s="7">
        <v>3780</v>
      </c>
      <c r="G220" s="8">
        <f t="shared" si="6"/>
        <v>3515.4</v>
      </c>
      <c r="H220" s="15">
        <v>357.5</v>
      </c>
      <c r="I220" s="16">
        <f t="shared" si="7"/>
        <v>1256755.5</v>
      </c>
      <c r="J220" s="9"/>
      <c r="K220" s="9"/>
    </row>
    <row r="221" spans="1:11" ht="15" x14ac:dyDescent="0.2">
      <c r="A221" s="4" t="s">
        <v>25</v>
      </c>
      <c r="B221" s="4" t="s">
        <v>24</v>
      </c>
      <c r="C221" s="10">
        <v>44197</v>
      </c>
      <c r="D221" s="11" t="s">
        <v>28</v>
      </c>
      <c r="E221" s="11" t="s">
        <v>29</v>
      </c>
      <c r="F221" s="7">
        <v>5690</v>
      </c>
      <c r="G221" s="8">
        <f t="shared" si="6"/>
        <v>5291.7000000000007</v>
      </c>
      <c r="H221" s="15">
        <v>465.3</v>
      </c>
      <c r="I221" s="16">
        <f t="shared" si="7"/>
        <v>2462228.0100000002</v>
      </c>
      <c r="J221" s="9"/>
      <c r="K221" s="9"/>
    </row>
    <row r="222" spans="1:11" ht="15" x14ac:dyDescent="0.2">
      <c r="A222" s="4" t="s">
        <v>11</v>
      </c>
      <c r="B222" s="4" t="s">
        <v>12</v>
      </c>
      <c r="C222" s="10">
        <v>44228</v>
      </c>
      <c r="D222" s="11" t="s">
        <v>28</v>
      </c>
      <c r="E222" s="11" t="s">
        <v>29</v>
      </c>
      <c r="F222" s="7">
        <v>9590</v>
      </c>
      <c r="G222" s="8">
        <f t="shared" si="6"/>
        <v>8918.7000000000007</v>
      </c>
      <c r="H222" s="7">
        <v>440</v>
      </c>
      <c r="I222" s="16">
        <f t="shared" si="7"/>
        <v>3924228.0000000005</v>
      </c>
      <c r="J222" s="9"/>
      <c r="K222" s="9"/>
    </row>
    <row r="223" spans="1:11" ht="15" x14ac:dyDescent="0.2">
      <c r="A223" s="4" t="s">
        <v>15</v>
      </c>
      <c r="B223" s="4" t="s">
        <v>12</v>
      </c>
      <c r="C223" s="10">
        <v>44228</v>
      </c>
      <c r="D223" s="11" t="s">
        <v>28</v>
      </c>
      <c r="E223" s="11" t="s">
        <v>29</v>
      </c>
      <c r="F223" s="7">
        <v>6940</v>
      </c>
      <c r="G223" s="8">
        <f t="shared" si="6"/>
        <v>6454.2000000000007</v>
      </c>
      <c r="H223" s="7">
        <v>385</v>
      </c>
      <c r="I223" s="16">
        <f t="shared" si="7"/>
        <v>2484867.0000000005</v>
      </c>
      <c r="J223" s="9"/>
      <c r="K223" s="9"/>
    </row>
    <row r="224" spans="1:11" ht="15" x14ac:dyDescent="0.2">
      <c r="A224" s="4" t="s">
        <v>16</v>
      </c>
      <c r="B224" s="4" t="s">
        <v>17</v>
      </c>
      <c r="C224" s="10">
        <v>44228</v>
      </c>
      <c r="D224" s="11" t="s">
        <v>28</v>
      </c>
      <c r="E224" s="11" t="s">
        <v>29</v>
      </c>
      <c r="F224" s="7">
        <v>6710</v>
      </c>
      <c r="G224" s="8">
        <f t="shared" si="6"/>
        <v>6240.3</v>
      </c>
      <c r="H224" s="15">
        <v>566.5</v>
      </c>
      <c r="I224" s="16">
        <f t="shared" si="7"/>
        <v>3535129.95</v>
      </c>
      <c r="J224" s="9"/>
      <c r="K224" s="9"/>
    </row>
    <row r="225" spans="1:11" ht="15" x14ac:dyDescent="0.2">
      <c r="A225" s="4" t="s">
        <v>18</v>
      </c>
      <c r="B225" s="4" t="s">
        <v>17</v>
      </c>
      <c r="C225" s="10">
        <v>44228</v>
      </c>
      <c r="D225" s="11" t="s">
        <v>28</v>
      </c>
      <c r="E225" s="11" t="s">
        <v>29</v>
      </c>
      <c r="F225" s="7">
        <v>7210</v>
      </c>
      <c r="G225" s="8">
        <f t="shared" si="6"/>
        <v>6705.3</v>
      </c>
      <c r="H225" s="15">
        <v>471.9</v>
      </c>
      <c r="I225" s="16">
        <f t="shared" si="7"/>
        <v>3164231.07</v>
      </c>
      <c r="J225" s="9"/>
      <c r="K225" s="9"/>
    </row>
    <row r="226" spans="1:11" ht="15" x14ac:dyDescent="0.2">
      <c r="A226" s="4" t="s">
        <v>19</v>
      </c>
      <c r="B226" s="4" t="s">
        <v>17</v>
      </c>
      <c r="C226" s="10">
        <v>44228</v>
      </c>
      <c r="D226" s="11" t="s">
        <v>28</v>
      </c>
      <c r="E226" s="11" t="s">
        <v>29</v>
      </c>
      <c r="F226" s="7">
        <v>210</v>
      </c>
      <c r="G226" s="8">
        <f t="shared" si="6"/>
        <v>195.3</v>
      </c>
      <c r="H226" s="15">
        <v>341</v>
      </c>
      <c r="I226" s="16">
        <f t="shared" si="7"/>
        <v>66597.3</v>
      </c>
      <c r="J226" s="9"/>
      <c r="K226" s="9"/>
    </row>
    <row r="227" spans="1:11" ht="15" x14ac:dyDescent="0.2">
      <c r="A227" s="4" t="s">
        <v>20</v>
      </c>
      <c r="B227" s="4" t="s">
        <v>17</v>
      </c>
      <c r="C227" s="10">
        <v>44228</v>
      </c>
      <c r="D227" s="11" t="s">
        <v>28</v>
      </c>
      <c r="E227" s="11" t="s">
        <v>29</v>
      </c>
      <c r="F227" s="7">
        <v>100</v>
      </c>
      <c r="G227" s="8">
        <f t="shared" si="6"/>
        <v>93</v>
      </c>
      <c r="H227" s="15">
        <v>198</v>
      </c>
      <c r="I227" s="16">
        <f t="shared" si="7"/>
        <v>18414</v>
      </c>
      <c r="J227" s="9"/>
      <c r="K227" s="9"/>
    </row>
    <row r="228" spans="1:11" ht="15" x14ac:dyDescent="0.2">
      <c r="A228" s="4" t="s">
        <v>21</v>
      </c>
      <c r="B228" s="4" t="s">
        <v>17</v>
      </c>
      <c r="C228" s="10">
        <v>44228</v>
      </c>
      <c r="D228" s="11" t="s">
        <v>28</v>
      </c>
      <c r="E228" s="11" t="s">
        <v>29</v>
      </c>
      <c r="F228" s="7">
        <v>210</v>
      </c>
      <c r="G228" s="8">
        <f t="shared" si="6"/>
        <v>195.3</v>
      </c>
      <c r="H228" s="15">
        <v>770</v>
      </c>
      <c r="I228" s="16">
        <f t="shared" si="7"/>
        <v>150381</v>
      </c>
      <c r="J228" s="9"/>
      <c r="K228" s="9"/>
    </row>
    <row r="229" spans="1:11" ht="15" x14ac:dyDescent="0.2">
      <c r="A229" s="4" t="s">
        <v>22</v>
      </c>
      <c r="B229" s="4" t="s">
        <v>17</v>
      </c>
      <c r="C229" s="10">
        <v>44228</v>
      </c>
      <c r="D229" s="11" t="s">
        <v>28</v>
      </c>
      <c r="E229" s="11" t="s">
        <v>29</v>
      </c>
      <c r="F229" s="7">
        <v>620</v>
      </c>
      <c r="G229" s="8">
        <f t="shared" si="6"/>
        <v>576.6</v>
      </c>
      <c r="H229" s="15">
        <v>629.20000000000005</v>
      </c>
      <c r="I229" s="16">
        <f t="shared" si="7"/>
        <v>362796.72000000003</v>
      </c>
      <c r="J229" s="9"/>
      <c r="K229" s="9"/>
    </row>
    <row r="230" spans="1:11" ht="15" x14ac:dyDescent="0.2">
      <c r="A230" s="4" t="s">
        <v>23</v>
      </c>
      <c r="B230" s="4" t="s">
        <v>24</v>
      </c>
      <c r="C230" s="10">
        <v>44228</v>
      </c>
      <c r="D230" s="11" t="s">
        <v>28</v>
      </c>
      <c r="E230" s="11" t="s">
        <v>29</v>
      </c>
      <c r="F230" s="7">
        <v>4880</v>
      </c>
      <c r="G230" s="8">
        <f t="shared" si="6"/>
        <v>4538.4000000000005</v>
      </c>
      <c r="H230" s="15">
        <v>357.5</v>
      </c>
      <c r="I230" s="16">
        <f t="shared" si="7"/>
        <v>1622478.0000000002</v>
      </c>
      <c r="J230" s="9"/>
      <c r="K230" s="9"/>
    </row>
    <row r="231" spans="1:11" ht="15" x14ac:dyDescent="0.2">
      <c r="A231" s="4" t="s">
        <v>25</v>
      </c>
      <c r="B231" s="4" t="s">
        <v>24</v>
      </c>
      <c r="C231" s="10">
        <v>44228</v>
      </c>
      <c r="D231" s="11" t="s">
        <v>28</v>
      </c>
      <c r="E231" s="11" t="s">
        <v>29</v>
      </c>
      <c r="F231" s="7">
        <v>1980</v>
      </c>
      <c r="G231" s="8">
        <f t="shared" si="6"/>
        <v>1841.4</v>
      </c>
      <c r="H231" s="15">
        <v>465.3</v>
      </c>
      <c r="I231" s="16">
        <f t="shared" si="7"/>
        <v>856803.42</v>
      </c>
      <c r="J231" s="9"/>
      <c r="K231" s="9"/>
    </row>
    <row r="232" spans="1:11" ht="15" x14ac:dyDescent="0.2">
      <c r="A232" s="4" t="s">
        <v>11</v>
      </c>
      <c r="B232" s="4" t="s">
        <v>12</v>
      </c>
      <c r="C232" s="10">
        <v>44256</v>
      </c>
      <c r="D232" s="11" t="s">
        <v>28</v>
      </c>
      <c r="E232" s="11" t="s">
        <v>29</v>
      </c>
      <c r="F232" s="7">
        <v>3900</v>
      </c>
      <c r="G232" s="8">
        <f t="shared" si="6"/>
        <v>3627</v>
      </c>
      <c r="H232" s="7">
        <v>440</v>
      </c>
      <c r="I232" s="16">
        <f t="shared" si="7"/>
        <v>1595880</v>
      </c>
      <c r="J232" s="9"/>
      <c r="K232" s="9"/>
    </row>
    <row r="233" spans="1:11" ht="15" x14ac:dyDescent="0.2">
      <c r="A233" s="4" t="s">
        <v>15</v>
      </c>
      <c r="B233" s="4" t="s">
        <v>12</v>
      </c>
      <c r="C233" s="10">
        <v>44256</v>
      </c>
      <c r="D233" s="11" t="s">
        <v>28</v>
      </c>
      <c r="E233" s="11" t="s">
        <v>29</v>
      </c>
      <c r="F233" s="7">
        <v>3880</v>
      </c>
      <c r="G233" s="8">
        <f t="shared" si="6"/>
        <v>3608.4</v>
      </c>
      <c r="H233" s="7">
        <v>385</v>
      </c>
      <c r="I233" s="16">
        <f t="shared" si="7"/>
        <v>1389234</v>
      </c>
      <c r="J233" s="9"/>
      <c r="K233" s="9"/>
    </row>
    <row r="234" spans="1:11" ht="15" x14ac:dyDescent="0.2">
      <c r="A234" s="4" t="s">
        <v>16</v>
      </c>
      <c r="B234" s="4" t="s">
        <v>17</v>
      </c>
      <c r="C234" s="10">
        <v>44256</v>
      </c>
      <c r="D234" s="11" t="s">
        <v>28</v>
      </c>
      <c r="E234" s="11" t="s">
        <v>29</v>
      </c>
      <c r="F234" s="7">
        <v>8260</v>
      </c>
      <c r="G234" s="8">
        <f t="shared" si="6"/>
        <v>7681.8</v>
      </c>
      <c r="H234" s="15">
        <v>566.5</v>
      </c>
      <c r="I234" s="16">
        <f t="shared" si="7"/>
        <v>4351739.7</v>
      </c>
      <c r="J234" s="9"/>
      <c r="K234" s="9"/>
    </row>
    <row r="235" spans="1:11" ht="15" x14ac:dyDescent="0.2">
      <c r="A235" s="4" t="s">
        <v>18</v>
      </c>
      <c r="B235" s="4" t="s">
        <v>17</v>
      </c>
      <c r="C235" s="10">
        <v>44256</v>
      </c>
      <c r="D235" s="11" t="s">
        <v>28</v>
      </c>
      <c r="E235" s="11" t="s">
        <v>29</v>
      </c>
      <c r="F235" s="7">
        <v>5010</v>
      </c>
      <c r="G235" s="8">
        <f t="shared" si="6"/>
        <v>4659.3</v>
      </c>
      <c r="H235" s="15">
        <v>471.9</v>
      </c>
      <c r="I235" s="16">
        <f t="shared" si="7"/>
        <v>2198723.67</v>
      </c>
      <c r="J235" s="9"/>
      <c r="K235" s="9"/>
    </row>
    <row r="236" spans="1:11" ht="15" x14ac:dyDescent="0.2">
      <c r="A236" s="4" t="s">
        <v>19</v>
      </c>
      <c r="B236" s="4" t="s">
        <v>17</v>
      </c>
      <c r="C236" s="10">
        <v>44256</v>
      </c>
      <c r="D236" s="11" t="s">
        <v>28</v>
      </c>
      <c r="E236" s="11" t="s">
        <v>29</v>
      </c>
      <c r="F236" s="7">
        <v>6790</v>
      </c>
      <c r="G236" s="8">
        <f t="shared" si="6"/>
        <v>6314.7000000000007</v>
      </c>
      <c r="H236" s="15">
        <v>341</v>
      </c>
      <c r="I236" s="16">
        <f t="shared" si="7"/>
        <v>2153312.7000000002</v>
      </c>
      <c r="J236" s="9"/>
      <c r="K236" s="9"/>
    </row>
    <row r="237" spans="1:11" ht="15" x14ac:dyDescent="0.2">
      <c r="A237" s="4" t="s">
        <v>20</v>
      </c>
      <c r="B237" s="4" t="s">
        <v>17</v>
      </c>
      <c r="C237" s="10">
        <v>44256</v>
      </c>
      <c r="D237" s="11" t="s">
        <v>28</v>
      </c>
      <c r="E237" s="11" t="s">
        <v>29</v>
      </c>
      <c r="F237" s="7">
        <v>1790</v>
      </c>
      <c r="G237" s="8">
        <f t="shared" si="6"/>
        <v>1664.7</v>
      </c>
      <c r="H237" s="15">
        <v>198</v>
      </c>
      <c r="I237" s="16">
        <f t="shared" si="7"/>
        <v>329610.60000000003</v>
      </c>
      <c r="J237" s="9"/>
      <c r="K237" s="9"/>
    </row>
    <row r="238" spans="1:11" ht="15" x14ac:dyDescent="0.2">
      <c r="A238" s="4" t="s">
        <v>21</v>
      </c>
      <c r="B238" s="4" t="s">
        <v>17</v>
      </c>
      <c r="C238" s="10">
        <v>44256</v>
      </c>
      <c r="D238" s="11" t="s">
        <v>28</v>
      </c>
      <c r="E238" s="11" t="s">
        <v>29</v>
      </c>
      <c r="F238" s="7">
        <v>1420</v>
      </c>
      <c r="G238" s="8">
        <f t="shared" si="6"/>
        <v>1320.6000000000001</v>
      </c>
      <c r="H238" s="15">
        <v>770</v>
      </c>
      <c r="I238" s="16">
        <f t="shared" si="7"/>
        <v>1016862.0000000001</v>
      </c>
      <c r="J238" s="9"/>
      <c r="K238" s="9"/>
    </row>
    <row r="239" spans="1:11" ht="15" x14ac:dyDescent="0.2">
      <c r="A239" s="4" t="s">
        <v>22</v>
      </c>
      <c r="B239" s="4" t="s">
        <v>17</v>
      </c>
      <c r="C239" s="10">
        <v>44256</v>
      </c>
      <c r="D239" s="11" t="s">
        <v>28</v>
      </c>
      <c r="E239" s="11" t="s">
        <v>29</v>
      </c>
      <c r="F239" s="7">
        <v>6980</v>
      </c>
      <c r="G239" s="8">
        <f t="shared" si="6"/>
        <v>6491.4000000000005</v>
      </c>
      <c r="H239" s="15">
        <v>629.20000000000005</v>
      </c>
      <c r="I239" s="16">
        <f t="shared" si="7"/>
        <v>4084388.8800000008</v>
      </c>
      <c r="J239" s="9"/>
      <c r="K239" s="9"/>
    </row>
    <row r="240" spans="1:11" ht="15" x14ac:dyDescent="0.2">
      <c r="A240" s="4" t="s">
        <v>23</v>
      </c>
      <c r="B240" s="4" t="s">
        <v>24</v>
      </c>
      <c r="C240" s="10">
        <v>44256</v>
      </c>
      <c r="D240" s="11" t="s">
        <v>28</v>
      </c>
      <c r="E240" s="11" t="s">
        <v>29</v>
      </c>
      <c r="F240" s="7">
        <v>6670</v>
      </c>
      <c r="G240" s="8">
        <f t="shared" si="6"/>
        <v>6203.1</v>
      </c>
      <c r="H240" s="15">
        <v>357.5</v>
      </c>
      <c r="I240" s="16">
        <f t="shared" si="7"/>
        <v>2217608.25</v>
      </c>
      <c r="J240" s="9"/>
      <c r="K240" s="9"/>
    </row>
    <row r="241" spans="1:11" ht="15" x14ac:dyDescent="0.2">
      <c r="A241" s="4" t="s">
        <v>25</v>
      </c>
      <c r="B241" s="4" t="s">
        <v>24</v>
      </c>
      <c r="C241" s="10">
        <v>44256</v>
      </c>
      <c r="D241" s="11" t="s">
        <v>28</v>
      </c>
      <c r="E241" s="11" t="s">
        <v>29</v>
      </c>
      <c r="F241" s="7">
        <v>8620</v>
      </c>
      <c r="G241" s="8">
        <f t="shared" si="6"/>
        <v>8016.6</v>
      </c>
      <c r="H241" s="15">
        <v>465.3</v>
      </c>
      <c r="I241" s="16">
        <f t="shared" si="7"/>
        <v>3730123.9800000004</v>
      </c>
      <c r="J241" s="9"/>
      <c r="K241" s="9"/>
    </row>
    <row r="242" spans="1:11" ht="15" x14ac:dyDescent="0.2">
      <c r="A242" s="4" t="s">
        <v>11</v>
      </c>
      <c r="B242" s="4" t="s">
        <v>12</v>
      </c>
      <c r="C242" s="5">
        <v>44287</v>
      </c>
      <c r="D242" s="6" t="s">
        <v>13</v>
      </c>
      <c r="E242" s="6" t="s">
        <v>30</v>
      </c>
      <c r="F242" s="7">
        <v>990</v>
      </c>
      <c r="G242" s="8">
        <f t="shared" si="6"/>
        <v>841.5</v>
      </c>
      <c r="H242" s="15">
        <v>484</v>
      </c>
      <c r="I242" s="16">
        <f t="shared" si="7"/>
        <v>407286</v>
      </c>
      <c r="J242" s="9"/>
      <c r="K242" s="9"/>
    </row>
    <row r="243" spans="1:11" ht="15" x14ac:dyDescent="0.2">
      <c r="A243" s="4" t="s">
        <v>15</v>
      </c>
      <c r="B243" s="4" t="s">
        <v>12</v>
      </c>
      <c r="C243" s="5">
        <v>44287</v>
      </c>
      <c r="D243" s="6" t="s">
        <v>13</v>
      </c>
      <c r="E243" s="6" t="s">
        <v>30</v>
      </c>
      <c r="F243" s="7">
        <v>3990</v>
      </c>
      <c r="G243" s="8">
        <f t="shared" si="6"/>
        <v>3391.5</v>
      </c>
      <c r="H243" s="15">
        <v>423.5</v>
      </c>
      <c r="I243" s="16">
        <f t="shared" si="7"/>
        <v>1436300.25</v>
      </c>
      <c r="J243" s="9"/>
      <c r="K243" s="9"/>
    </row>
    <row r="244" spans="1:11" ht="15" x14ac:dyDescent="0.2">
      <c r="A244" s="4" t="s">
        <v>16</v>
      </c>
      <c r="B244" s="4" t="s">
        <v>17</v>
      </c>
      <c r="C244" s="5">
        <v>44287</v>
      </c>
      <c r="D244" s="6" t="s">
        <v>13</v>
      </c>
      <c r="E244" s="6" t="s">
        <v>30</v>
      </c>
      <c r="F244" s="7">
        <v>7650</v>
      </c>
      <c r="G244" s="8">
        <f t="shared" si="6"/>
        <v>6502.5</v>
      </c>
      <c r="H244" s="15">
        <v>623.15</v>
      </c>
      <c r="I244" s="16">
        <f t="shared" si="7"/>
        <v>4052032.875</v>
      </c>
      <c r="J244" s="9"/>
      <c r="K244" s="9"/>
    </row>
    <row r="245" spans="1:11" ht="15" x14ac:dyDescent="0.2">
      <c r="A245" s="4" t="s">
        <v>18</v>
      </c>
      <c r="B245" s="4" t="s">
        <v>17</v>
      </c>
      <c r="C245" s="5">
        <v>44287</v>
      </c>
      <c r="D245" s="6" t="s">
        <v>13</v>
      </c>
      <c r="E245" s="6" t="s">
        <v>30</v>
      </c>
      <c r="F245" s="7">
        <v>8420</v>
      </c>
      <c r="G245" s="8">
        <f t="shared" si="6"/>
        <v>7157</v>
      </c>
      <c r="H245" s="15">
        <v>519.08999999999992</v>
      </c>
      <c r="I245" s="16">
        <f t="shared" si="7"/>
        <v>3715127.1299999994</v>
      </c>
      <c r="J245" s="9"/>
      <c r="K245" s="9"/>
    </row>
    <row r="246" spans="1:11" ht="15" x14ac:dyDescent="0.2">
      <c r="A246" s="4" t="s">
        <v>19</v>
      </c>
      <c r="B246" s="4" t="s">
        <v>17</v>
      </c>
      <c r="C246" s="5">
        <v>44287</v>
      </c>
      <c r="D246" s="6" t="s">
        <v>13</v>
      </c>
      <c r="E246" s="6" t="s">
        <v>30</v>
      </c>
      <c r="F246" s="7">
        <v>320</v>
      </c>
      <c r="G246" s="8">
        <f t="shared" si="6"/>
        <v>272</v>
      </c>
      <c r="H246" s="15">
        <v>375.1</v>
      </c>
      <c r="I246" s="16">
        <f t="shared" si="7"/>
        <v>102027.20000000001</v>
      </c>
      <c r="J246" s="9"/>
      <c r="K246" s="9"/>
    </row>
    <row r="247" spans="1:11" ht="15" x14ac:dyDescent="0.2">
      <c r="A247" s="4" t="s">
        <v>20</v>
      </c>
      <c r="B247" s="4" t="s">
        <v>17</v>
      </c>
      <c r="C247" s="5">
        <v>44287</v>
      </c>
      <c r="D247" s="6" t="s">
        <v>13</v>
      </c>
      <c r="E247" s="6" t="s">
        <v>30</v>
      </c>
      <c r="F247" s="7">
        <v>1260</v>
      </c>
      <c r="G247" s="8">
        <f t="shared" si="6"/>
        <v>1071</v>
      </c>
      <c r="H247" s="15">
        <v>217.8</v>
      </c>
      <c r="I247" s="16">
        <f t="shared" si="7"/>
        <v>233263.80000000002</v>
      </c>
      <c r="J247" s="9"/>
      <c r="K247" s="9"/>
    </row>
    <row r="248" spans="1:11" ht="15" x14ac:dyDescent="0.2">
      <c r="A248" s="4" t="s">
        <v>21</v>
      </c>
      <c r="B248" s="4" t="s">
        <v>17</v>
      </c>
      <c r="C248" s="5">
        <v>44287</v>
      </c>
      <c r="D248" s="6" t="s">
        <v>13</v>
      </c>
      <c r="E248" s="6" t="s">
        <v>30</v>
      </c>
      <c r="F248" s="7">
        <v>1430</v>
      </c>
      <c r="G248" s="8">
        <f t="shared" si="6"/>
        <v>1215.5</v>
      </c>
      <c r="H248" s="15">
        <v>847</v>
      </c>
      <c r="I248" s="16">
        <f t="shared" si="7"/>
        <v>1029528.5</v>
      </c>
      <c r="J248" s="9"/>
      <c r="K248" s="9"/>
    </row>
    <row r="249" spans="1:11" ht="15" x14ac:dyDescent="0.2">
      <c r="A249" s="4" t="s">
        <v>22</v>
      </c>
      <c r="B249" s="4" t="s">
        <v>17</v>
      </c>
      <c r="C249" s="5">
        <v>44287</v>
      </c>
      <c r="D249" s="6" t="s">
        <v>13</v>
      </c>
      <c r="E249" s="6" t="s">
        <v>30</v>
      </c>
      <c r="F249" s="7">
        <v>2990</v>
      </c>
      <c r="G249" s="8">
        <f t="shared" si="6"/>
        <v>2541.5</v>
      </c>
      <c r="H249" s="15">
        <v>692.12</v>
      </c>
      <c r="I249" s="16">
        <f t="shared" si="7"/>
        <v>1759022.98</v>
      </c>
      <c r="J249" s="9"/>
      <c r="K249" s="9"/>
    </row>
    <row r="250" spans="1:11" ht="15" x14ac:dyDescent="0.2">
      <c r="A250" s="4" t="s">
        <v>23</v>
      </c>
      <c r="B250" s="4" t="s">
        <v>24</v>
      </c>
      <c r="C250" s="5">
        <v>44287</v>
      </c>
      <c r="D250" s="6" t="s">
        <v>13</v>
      </c>
      <c r="E250" s="6" t="s">
        <v>30</v>
      </c>
      <c r="F250" s="7">
        <v>6960</v>
      </c>
      <c r="G250" s="8">
        <f t="shared" si="6"/>
        <v>5916</v>
      </c>
      <c r="H250" s="15">
        <v>393.25</v>
      </c>
      <c r="I250" s="16">
        <f t="shared" si="7"/>
        <v>2326467</v>
      </c>
      <c r="J250" s="9"/>
      <c r="K250" s="9"/>
    </row>
    <row r="251" spans="1:11" ht="15" x14ac:dyDescent="0.2">
      <c r="A251" s="4" t="s">
        <v>25</v>
      </c>
      <c r="B251" s="4" t="s">
        <v>24</v>
      </c>
      <c r="C251" s="5">
        <v>44287</v>
      </c>
      <c r="D251" s="6" t="s">
        <v>13</v>
      </c>
      <c r="E251" s="6" t="s">
        <v>30</v>
      </c>
      <c r="F251" s="7">
        <v>6040</v>
      </c>
      <c r="G251" s="8">
        <f t="shared" si="6"/>
        <v>5134</v>
      </c>
      <c r="H251" s="15">
        <v>511.83000000000004</v>
      </c>
      <c r="I251" s="16">
        <f t="shared" si="7"/>
        <v>2627735.2200000002</v>
      </c>
      <c r="J251" s="9"/>
      <c r="K251" s="9"/>
    </row>
    <row r="252" spans="1:11" ht="15" x14ac:dyDescent="0.2">
      <c r="A252" s="4" t="s">
        <v>11</v>
      </c>
      <c r="B252" s="4" t="s">
        <v>12</v>
      </c>
      <c r="C252" s="10">
        <v>44317</v>
      </c>
      <c r="D252" s="6" t="s">
        <v>13</v>
      </c>
      <c r="E252" s="6" t="s">
        <v>30</v>
      </c>
      <c r="F252" s="7">
        <v>3770</v>
      </c>
      <c r="G252" s="8">
        <f t="shared" si="6"/>
        <v>3204.5</v>
      </c>
      <c r="H252" s="15">
        <v>484</v>
      </c>
      <c r="I252" s="16">
        <f t="shared" si="7"/>
        <v>1550978</v>
      </c>
      <c r="J252" s="9"/>
      <c r="K252" s="9"/>
    </row>
    <row r="253" spans="1:11" ht="15" x14ac:dyDescent="0.2">
      <c r="A253" s="4" t="s">
        <v>15</v>
      </c>
      <c r="B253" s="4" t="s">
        <v>12</v>
      </c>
      <c r="C253" s="10">
        <v>44317</v>
      </c>
      <c r="D253" s="6" t="s">
        <v>13</v>
      </c>
      <c r="E253" s="6" t="s">
        <v>30</v>
      </c>
      <c r="F253" s="7">
        <v>2580</v>
      </c>
      <c r="G253" s="8">
        <f t="shared" si="6"/>
        <v>2193</v>
      </c>
      <c r="H253" s="15">
        <v>423.5</v>
      </c>
      <c r="I253" s="16">
        <f t="shared" si="7"/>
        <v>928735.5</v>
      </c>
      <c r="J253" s="9"/>
      <c r="K253" s="9"/>
    </row>
    <row r="254" spans="1:11" ht="15" x14ac:dyDescent="0.2">
      <c r="A254" s="4" t="s">
        <v>16</v>
      </c>
      <c r="B254" s="4" t="s">
        <v>17</v>
      </c>
      <c r="C254" s="10">
        <v>44317</v>
      </c>
      <c r="D254" s="6" t="s">
        <v>13</v>
      </c>
      <c r="E254" s="6" t="s">
        <v>30</v>
      </c>
      <c r="F254" s="7">
        <v>2270</v>
      </c>
      <c r="G254" s="8">
        <f t="shared" si="6"/>
        <v>1929.5</v>
      </c>
      <c r="H254" s="15">
        <v>623.15</v>
      </c>
      <c r="I254" s="16">
        <f t="shared" si="7"/>
        <v>1202367.925</v>
      </c>
      <c r="J254" s="9"/>
      <c r="K254" s="9"/>
    </row>
    <row r="255" spans="1:11" ht="15" x14ac:dyDescent="0.2">
      <c r="A255" s="4" t="s">
        <v>18</v>
      </c>
      <c r="B255" s="4" t="s">
        <v>17</v>
      </c>
      <c r="C255" s="10">
        <v>44317</v>
      </c>
      <c r="D255" s="6" t="s">
        <v>13</v>
      </c>
      <c r="E255" s="6" t="s">
        <v>30</v>
      </c>
      <c r="F255" s="7">
        <v>3350</v>
      </c>
      <c r="G255" s="8">
        <f t="shared" si="6"/>
        <v>2847.5</v>
      </c>
      <c r="H255" s="15">
        <v>519.08999999999992</v>
      </c>
      <c r="I255" s="16">
        <f t="shared" si="7"/>
        <v>1478108.7749999997</v>
      </c>
      <c r="J255" s="9"/>
      <c r="K255" s="9"/>
    </row>
    <row r="256" spans="1:11" ht="15" x14ac:dyDescent="0.2">
      <c r="A256" s="4" t="s">
        <v>19</v>
      </c>
      <c r="B256" s="4" t="s">
        <v>17</v>
      </c>
      <c r="C256" s="10">
        <v>44317</v>
      </c>
      <c r="D256" s="6" t="s">
        <v>13</v>
      </c>
      <c r="E256" s="6" t="s">
        <v>30</v>
      </c>
      <c r="F256" s="7">
        <v>4080</v>
      </c>
      <c r="G256" s="8">
        <f t="shared" si="6"/>
        <v>3468</v>
      </c>
      <c r="H256" s="15">
        <v>375.1</v>
      </c>
      <c r="I256" s="16">
        <f t="shared" si="7"/>
        <v>1300846.8</v>
      </c>
      <c r="J256" s="9"/>
      <c r="K256" s="9"/>
    </row>
    <row r="257" spans="1:11" ht="15" x14ac:dyDescent="0.2">
      <c r="A257" s="4" t="s">
        <v>20</v>
      </c>
      <c r="B257" s="4" t="s">
        <v>17</v>
      </c>
      <c r="C257" s="10">
        <v>44317</v>
      </c>
      <c r="D257" s="6" t="s">
        <v>13</v>
      </c>
      <c r="E257" s="6" t="s">
        <v>30</v>
      </c>
      <c r="F257" s="7">
        <v>3940</v>
      </c>
      <c r="G257" s="8">
        <f t="shared" si="6"/>
        <v>3349</v>
      </c>
      <c r="H257" s="15">
        <v>217.8</v>
      </c>
      <c r="I257" s="16">
        <f t="shared" si="7"/>
        <v>729412.20000000007</v>
      </c>
      <c r="J257" s="9"/>
      <c r="K257" s="9"/>
    </row>
    <row r="258" spans="1:11" ht="15" x14ac:dyDescent="0.2">
      <c r="A258" s="4" t="s">
        <v>21</v>
      </c>
      <c r="B258" s="4" t="s">
        <v>17</v>
      </c>
      <c r="C258" s="10">
        <v>44317</v>
      </c>
      <c r="D258" s="6" t="s">
        <v>13</v>
      </c>
      <c r="E258" s="6" t="s">
        <v>30</v>
      </c>
      <c r="F258" s="7">
        <v>6000</v>
      </c>
      <c r="G258" s="8">
        <f t="shared" si="6"/>
        <v>5100</v>
      </c>
      <c r="H258" s="15">
        <v>847</v>
      </c>
      <c r="I258" s="16">
        <f t="shared" si="7"/>
        <v>4319700</v>
      </c>
      <c r="J258" s="9"/>
      <c r="K258" s="9"/>
    </row>
    <row r="259" spans="1:11" ht="15" x14ac:dyDescent="0.2">
      <c r="A259" s="4" t="s">
        <v>22</v>
      </c>
      <c r="B259" s="4" t="s">
        <v>17</v>
      </c>
      <c r="C259" s="10">
        <v>44317</v>
      </c>
      <c r="D259" s="6" t="s">
        <v>13</v>
      </c>
      <c r="E259" s="6" t="s">
        <v>30</v>
      </c>
      <c r="F259" s="7">
        <v>1120</v>
      </c>
      <c r="G259" s="8">
        <f t="shared" ref="G259:G291" si="8">IF(D259="Q1",0.85*F259,0.93*F259)</f>
        <v>952</v>
      </c>
      <c r="H259" s="15">
        <v>692.12</v>
      </c>
      <c r="I259" s="16">
        <f t="shared" ref="I259:I291" si="9">G259*H259</f>
        <v>658898.24</v>
      </c>
      <c r="J259" s="9"/>
      <c r="K259" s="9"/>
    </row>
    <row r="260" spans="1:11" ht="15" x14ac:dyDescent="0.2">
      <c r="A260" s="4" t="s">
        <v>23</v>
      </c>
      <c r="B260" s="4" t="s">
        <v>24</v>
      </c>
      <c r="C260" s="10">
        <v>44317</v>
      </c>
      <c r="D260" s="6" t="s">
        <v>13</v>
      </c>
      <c r="E260" s="6" t="s">
        <v>30</v>
      </c>
      <c r="F260" s="7">
        <v>5210</v>
      </c>
      <c r="G260" s="8">
        <f t="shared" si="8"/>
        <v>4428.5</v>
      </c>
      <c r="H260" s="15">
        <v>393.25</v>
      </c>
      <c r="I260" s="16">
        <f t="shared" si="9"/>
        <v>1741507.625</v>
      </c>
      <c r="J260" s="9"/>
      <c r="K260" s="9"/>
    </row>
    <row r="261" spans="1:11" ht="15" x14ac:dyDescent="0.2">
      <c r="A261" s="4" t="s">
        <v>25</v>
      </c>
      <c r="B261" s="4" t="s">
        <v>24</v>
      </c>
      <c r="C261" s="10">
        <v>44317</v>
      </c>
      <c r="D261" s="6" t="s">
        <v>13</v>
      </c>
      <c r="E261" s="6" t="s">
        <v>30</v>
      </c>
      <c r="F261" s="7">
        <v>9870</v>
      </c>
      <c r="G261" s="8">
        <f t="shared" si="8"/>
        <v>8389.5</v>
      </c>
      <c r="H261" s="15">
        <v>511.83000000000004</v>
      </c>
      <c r="I261" s="16">
        <f t="shared" si="9"/>
        <v>4293997.7850000001</v>
      </c>
      <c r="J261" s="9"/>
      <c r="K261" s="9"/>
    </row>
    <row r="262" spans="1:11" ht="15" x14ac:dyDescent="0.2">
      <c r="A262" s="4" t="s">
        <v>11</v>
      </c>
      <c r="B262" s="4" t="s">
        <v>12</v>
      </c>
      <c r="C262" s="10">
        <v>44348</v>
      </c>
      <c r="D262" s="6" t="s">
        <v>13</v>
      </c>
      <c r="E262" s="6" t="s">
        <v>30</v>
      </c>
      <c r="F262" s="7">
        <v>8610</v>
      </c>
      <c r="G262" s="8">
        <f t="shared" si="8"/>
        <v>7318.5</v>
      </c>
      <c r="H262" s="15">
        <v>484</v>
      </c>
      <c r="I262" s="16">
        <f t="shared" si="9"/>
        <v>3542154</v>
      </c>
      <c r="J262" s="9"/>
      <c r="K262" s="9"/>
    </row>
    <row r="263" spans="1:11" ht="15" x14ac:dyDescent="0.2">
      <c r="A263" s="4" t="s">
        <v>15</v>
      </c>
      <c r="B263" s="4" t="s">
        <v>12</v>
      </c>
      <c r="C263" s="10">
        <v>44348</v>
      </c>
      <c r="D263" s="6" t="s">
        <v>13</v>
      </c>
      <c r="E263" s="6" t="s">
        <v>30</v>
      </c>
      <c r="F263" s="7">
        <v>6930</v>
      </c>
      <c r="G263" s="8">
        <f t="shared" si="8"/>
        <v>5890.5</v>
      </c>
      <c r="H263" s="15">
        <v>423.5</v>
      </c>
      <c r="I263" s="16">
        <f t="shared" si="9"/>
        <v>2494626.75</v>
      </c>
      <c r="J263" s="9"/>
      <c r="K263" s="9"/>
    </row>
    <row r="264" spans="1:11" ht="15" x14ac:dyDescent="0.2">
      <c r="A264" s="4" t="s">
        <v>16</v>
      </c>
      <c r="B264" s="4" t="s">
        <v>17</v>
      </c>
      <c r="C264" s="10">
        <v>44348</v>
      </c>
      <c r="D264" s="6" t="s">
        <v>13</v>
      </c>
      <c r="E264" s="6" t="s">
        <v>30</v>
      </c>
      <c r="F264" s="7">
        <v>7620</v>
      </c>
      <c r="G264" s="8">
        <f t="shared" si="8"/>
        <v>6477</v>
      </c>
      <c r="H264" s="15">
        <v>623.15</v>
      </c>
      <c r="I264" s="16">
        <f t="shared" si="9"/>
        <v>4036142.55</v>
      </c>
      <c r="J264" s="9"/>
      <c r="K264" s="9"/>
    </row>
    <row r="265" spans="1:11" ht="15" x14ac:dyDescent="0.2">
      <c r="A265" s="4" t="s">
        <v>18</v>
      </c>
      <c r="B265" s="4" t="s">
        <v>17</v>
      </c>
      <c r="C265" s="10">
        <v>44348</v>
      </c>
      <c r="D265" s="6" t="s">
        <v>13</v>
      </c>
      <c r="E265" s="6" t="s">
        <v>30</v>
      </c>
      <c r="F265" s="7">
        <v>4040</v>
      </c>
      <c r="G265" s="8">
        <f t="shared" si="8"/>
        <v>3434</v>
      </c>
      <c r="H265" s="15">
        <v>519.08999999999992</v>
      </c>
      <c r="I265" s="16">
        <f t="shared" si="9"/>
        <v>1782555.0599999998</v>
      </c>
      <c r="J265" s="9"/>
      <c r="K265" s="9"/>
    </row>
    <row r="266" spans="1:11" ht="15" x14ac:dyDescent="0.2">
      <c r="A266" s="4" t="s">
        <v>19</v>
      </c>
      <c r="B266" s="4" t="s">
        <v>17</v>
      </c>
      <c r="C266" s="10">
        <v>44348</v>
      </c>
      <c r="D266" s="6" t="s">
        <v>13</v>
      </c>
      <c r="E266" s="6" t="s">
        <v>30</v>
      </c>
      <c r="F266" s="7">
        <v>6850</v>
      </c>
      <c r="G266" s="8">
        <f t="shared" si="8"/>
        <v>5822.5</v>
      </c>
      <c r="H266" s="15">
        <v>375.1</v>
      </c>
      <c r="I266" s="16">
        <f t="shared" si="9"/>
        <v>2184019.75</v>
      </c>
      <c r="J266" s="9"/>
      <c r="K266" s="9"/>
    </row>
    <row r="267" spans="1:11" ht="15" x14ac:dyDescent="0.2">
      <c r="A267" s="4" t="s">
        <v>20</v>
      </c>
      <c r="B267" s="4" t="s">
        <v>17</v>
      </c>
      <c r="C267" s="10">
        <v>44348</v>
      </c>
      <c r="D267" s="6" t="s">
        <v>13</v>
      </c>
      <c r="E267" s="6" t="s">
        <v>30</v>
      </c>
      <c r="F267" s="7">
        <v>570</v>
      </c>
      <c r="G267" s="8">
        <f t="shared" si="8"/>
        <v>484.5</v>
      </c>
      <c r="H267" s="15">
        <v>217.8</v>
      </c>
      <c r="I267" s="16">
        <f t="shared" si="9"/>
        <v>105524.1</v>
      </c>
      <c r="J267" s="9"/>
      <c r="K267" s="9"/>
    </row>
    <row r="268" spans="1:11" ht="15" x14ac:dyDescent="0.2">
      <c r="A268" s="4" t="s">
        <v>21</v>
      </c>
      <c r="B268" s="4" t="s">
        <v>17</v>
      </c>
      <c r="C268" s="10">
        <v>44348</v>
      </c>
      <c r="D268" s="6" t="s">
        <v>13</v>
      </c>
      <c r="E268" s="6" t="s">
        <v>30</v>
      </c>
      <c r="F268" s="7">
        <v>1340</v>
      </c>
      <c r="G268" s="8">
        <f t="shared" si="8"/>
        <v>1139</v>
      </c>
      <c r="H268" s="15">
        <v>847</v>
      </c>
      <c r="I268" s="16">
        <f t="shared" si="9"/>
        <v>964733</v>
      </c>
      <c r="J268" s="9"/>
      <c r="K268" s="9"/>
    </row>
    <row r="269" spans="1:11" ht="15" x14ac:dyDescent="0.2">
      <c r="A269" s="4" t="s">
        <v>22</v>
      </c>
      <c r="B269" s="4" t="s">
        <v>17</v>
      </c>
      <c r="C269" s="10">
        <v>44348</v>
      </c>
      <c r="D269" s="6" t="s">
        <v>13</v>
      </c>
      <c r="E269" s="6" t="s">
        <v>30</v>
      </c>
      <c r="F269" s="7">
        <v>6860</v>
      </c>
      <c r="G269" s="8">
        <f t="shared" si="8"/>
        <v>5831</v>
      </c>
      <c r="H269" s="15">
        <v>692.12</v>
      </c>
      <c r="I269" s="16">
        <f t="shared" si="9"/>
        <v>4035751.72</v>
      </c>
      <c r="J269" s="9"/>
      <c r="K269" s="9"/>
    </row>
    <row r="270" spans="1:11" ht="15" x14ac:dyDescent="0.2">
      <c r="A270" s="4" t="s">
        <v>23</v>
      </c>
      <c r="B270" s="4" t="s">
        <v>24</v>
      </c>
      <c r="C270" s="10">
        <v>44348</v>
      </c>
      <c r="D270" s="6" t="s">
        <v>13</v>
      </c>
      <c r="E270" s="6" t="s">
        <v>30</v>
      </c>
      <c r="F270" s="7">
        <v>2500</v>
      </c>
      <c r="G270" s="8">
        <f t="shared" si="8"/>
        <v>2125</v>
      </c>
      <c r="H270" s="15">
        <v>393.25</v>
      </c>
      <c r="I270" s="16">
        <f t="shared" si="9"/>
        <v>835656.25</v>
      </c>
      <c r="J270" s="9"/>
      <c r="K270" s="9"/>
    </row>
    <row r="271" spans="1:11" ht="15" x14ac:dyDescent="0.2">
      <c r="A271" s="4" t="s">
        <v>25</v>
      </c>
      <c r="B271" s="4" t="s">
        <v>24</v>
      </c>
      <c r="C271" s="10">
        <v>44348</v>
      </c>
      <c r="D271" s="6" t="s">
        <v>13</v>
      </c>
      <c r="E271" s="6" t="s">
        <v>30</v>
      </c>
      <c r="F271" s="7">
        <v>610</v>
      </c>
      <c r="G271" s="8">
        <f t="shared" si="8"/>
        <v>518.5</v>
      </c>
      <c r="H271" s="15">
        <v>511.83000000000004</v>
      </c>
      <c r="I271" s="16">
        <f t="shared" si="9"/>
        <v>265383.85500000004</v>
      </c>
      <c r="J271" s="9"/>
      <c r="K271" s="9"/>
    </row>
    <row r="272" spans="1:11" ht="15" x14ac:dyDescent="0.2">
      <c r="A272" s="4" t="s">
        <v>11</v>
      </c>
      <c r="B272" s="4" t="s">
        <v>12</v>
      </c>
      <c r="C272" s="10">
        <v>44378</v>
      </c>
      <c r="D272" s="11" t="s">
        <v>26</v>
      </c>
      <c r="E272" s="6" t="s">
        <v>30</v>
      </c>
      <c r="F272" s="7">
        <v>1300</v>
      </c>
      <c r="G272" s="8">
        <f t="shared" si="8"/>
        <v>1209</v>
      </c>
      <c r="H272" s="15">
        <v>484</v>
      </c>
      <c r="I272" s="16">
        <f t="shared" si="9"/>
        <v>585156</v>
      </c>
      <c r="J272" s="9"/>
      <c r="K272" s="9"/>
    </row>
    <row r="273" spans="1:11" ht="15" x14ac:dyDescent="0.2">
      <c r="A273" s="4" t="s">
        <v>15</v>
      </c>
      <c r="B273" s="4" t="s">
        <v>12</v>
      </c>
      <c r="C273" s="10">
        <v>44378</v>
      </c>
      <c r="D273" s="11" t="s">
        <v>26</v>
      </c>
      <c r="E273" s="6" t="s">
        <v>30</v>
      </c>
      <c r="F273" s="7">
        <v>6610</v>
      </c>
      <c r="G273" s="8">
        <f t="shared" si="8"/>
        <v>6147.3</v>
      </c>
      <c r="H273" s="15">
        <v>423.5</v>
      </c>
      <c r="I273" s="16">
        <f t="shared" si="9"/>
        <v>2603381.5500000003</v>
      </c>
      <c r="J273" s="9"/>
      <c r="K273" s="9"/>
    </row>
    <row r="274" spans="1:11" ht="15" x14ac:dyDescent="0.2">
      <c r="A274" s="4" t="s">
        <v>16</v>
      </c>
      <c r="B274" s="4" t="s">
        <v>17</v>
      </c>
      <c r="C274" s="10">
        <v>44378</v>
      </c>
      <c r="D274" s="11" t="s">
        <v>26</v>
      </c>
      <c r="E274" s="6" t="s">
        <v>30</v>
      </c>
      <c r="F274" s="7">
        <v>7970</v>
      </c>
      <c r="G274" s="8">
        <f t="shared" si="8"/>
        <v>7412.1</v>
      </c>
      <c r="H274" s="15">
        <v>623.15</v>
      </c>
      <c r="I274" s="16">
        <f t="shared" si="9"/>
        <v>4618850.1150000002</v>
      </c>
      <c r="J274" s="9"/>
      <c r="K274" s="9"/>
    </row>
    <row r="275" spans="1:11" ht="15" x14ac:dyDescent="0.2">
      <c r="A275" s="4" t="s">
        <v>18</v>
      </c>
      <c r="B275" s="4" t="s">
        <v>17</v>
      </c>
      <c r="C275" s="10">
        <v>44378</v>
      </c>
      <c r="D275" s="11" t="s">
        <v>26</v>
      </c>
      <c r="E275" s="6" t="s">
        <v>30</v>
      </c>
      <c r="F275" s="7">
        <v>650</v>
      </c>
      <c r="G275" s="8">
        <f t="shared" si="8"/>
        <v>604.5</v>
      </c>
      <c r="H275" s="15">
        <v>519.08999999999992</v>
      </c>
      <c r="I275" s="16">
        <f t="shared" si="9"/>
        <v>313789.90499999997</v>
      </c>
      <c r="J275" s="9"/>
      <c r="K275" s="9"/>
    </row>
    <row r="276" spans="1:11" ht="15" x14ac:dyDescent="0.2">
      <c r="A276" s="4" t="s">
        <v>19</v>
      </c>
      <c r="B276" s="4" t="s">
        <v>17</v>
      </c>
      <c r="C276" s="10">
        <v>44378</v>
      </c>
      <c r="D276" s="11" t="s">
        <v>26</v>
      </c>
      <c r="E276" s="6" t="s">
        <v>30</v>
      </c>
      <c r="F276" s="7">
        <v>6020</v>
      </c>
      <c r="G276" s="8">
        <f t="shared" si="8"/>
        <v>5598.6</v>
      </c>
      <c r="H276" s="15">
        <v>375.1</v>
      </c>
      <c r="I276" s="16">
        <f t="shared" si="9"/>
        <v>2100034.8600000003</v>
      </c>
      <c r="J276" s="9"/>
      <c r="K276" s="9"/>
    </row>
    <row r="277" spans="1:11" ht="15" x14ac:dyDescent="0.2">
      <c r="A277" s="4" t="s">
        <v>20</v>
      </c>
      <c r="B277" s="4" t="s">
        <v>17</v>
      </c>
      <c r="C277" s="10">
        <v>44378</v>
      </c>
      <c r="D277" s="11" t="s">
        <v>26</v>
      </c>
      <c r="E277" s="6" t="s">
        <v>30</v>
      </c>
      <c r="F277" s="7">
        <v>6900</v>
      </c>
      <c r="G277" s="8">
        <f t="shared" si="8"/>
        <v>6417</v>
      </c>
      <c r="H277" s="15">
        <v>217.8</v>
      </c>
      <c r="I277" s="16">
        <f t="shared" si="9"/>
        <v>1397622.6</v>
      </c>
      <c r="J277" s="9"/>
      <c r="K277" s="9"/>
    </row>
    <row r="278" spans="1:11" ht="15" x14ac:dyDescent="0.2">
      <c r="A278" s="4" t="s">
        <v>21</v>
      </c>
      <c r="B278" s="4" t="s">
        <v>17</v>
      </c>
      <c r="C278" s="10">
        <v>44378</v>
      </c>
      <c r="D278" s="11" t="s">
        <v>26</v>
      </c>
      <c r="E278" s="6" t="s">
        <v>30</v>
      </c>
      <c r="F278" s="7">
        <v>4100</v>
      </c>
      <c r="G278" s="8">
        <f t="shared" si="8"/>
        <v>3813</v>
      </c>
      <c r="H278" s="15">
        <v>847</v>
      </c>
      <c r="I278" s="16">
        <f t="shared" si="9"/>
        <v>3229611</v>
      </c>
      <c r="J278" s="9"/>
      <c r="K278" s="9"/>
    </row>
    <row r="279" spans="1:11" ht="15" x14ac:dyDescent="0.2">
      <c r="A279" s="4" t="s">
        <v>22</v>
      </c>
      <c r="B279" s="4" t="s">
        <v>17</v>
      </c>
      <c r="C279" s="10">
        <v>44378</v>
      </c>
      <c r="D279" s="11" t="s">
        <v>26</v>
      </c>
      <c r="E279" s="6" t="s">
        <v>30</v>
      </c>
      <c r="F279" s="7">
        <v>6260</v>
      </c>
      <c r="G279" s="8">
        <f t="shared" si="8"/>
        <v>5821.8</v>
      </c>
      <c r="H279" s="15">
        <v>692.12</v>
      </c>
      <c r="I279" s="16">
        <f t="shared" si="9"/>
        <v>4029384.216</v>
      </c>
      <c r="J279" s="9"/>
      <c r="K279" s="9"/>
    </row>
    <row r="280" spans="1:11" ht="15" x14ac:dyDescent="0.2">
      <c r="A280" s="4" t="s">
        <v>23</v>
      </c>
      <c r="B280" s="4" t="s">
        <v>24</v>
      </c>
      <c r="C280" s="10">
        <v>44378</v>
      </c>
      <c r="D280" s="11" t="s">
        <v>26</v>
      </c>
      <c r="E280" s="6" t="s">
        <v>30</v>
      </c>
      <c r="F280" s="7">
        <v>2050</v>
      </c>
      <c r="G280" s="8">
        <f t="shared" si="8"/>
        <v>1906.5</v>
      </c>
      <c r="H280" s="15">
        <v>393.25</v>
      </c>
      <c r="I280" s="16">
        <f t="shared" si="9"/>
        <v>749731.125</v>
      </c>
      <c r="J280" s="9"/>
      <c r="K280" s="9"/>
    </row>
    <row r="281" spans="1:11" ht="15" x14ac:dyDescent="0.2">
      <c r="A281" s="4" t="s">
        <v>25</v>
      </c>
      <c r="B281" s="4" t="s">
        <v>24</v>
      </c>
      <c r="C281" s="10">
        <v>44378</v>
      </c>
      <c r="D281" s="11" t="s">
        <v>26</v>
      </c>
      <c r="E281" s="6" t="s">
        <v>30</v>
      </c>
      <c r="F281" s="7">
        <v>2080</v>
      </c>
      <c r="G281" s="8">
        <f t="shared" si="8"/>
        <v>1934.4</v>
      </c>
      <c r="H281" s="15">
        <v>511.83000000000004</v>
      </c>
      <c r="I281" s="16">
        <f t="shared" si="9"/>
        <v>990083.95200000016</v>
      </c>
      <c r="J281" s="9"/>
      <c r="K281" s="9"/>
    </row>
    <row r="282" spans="1:11" ht="15" x14ac:dyDescent="0.2">
      <c r="A282" s="4" t="s">
        <v>11</v>
      </c>
      <c r="B282" s="4" t="s">
        <v>12</v>
      </c>
      <c r="C282" s="10">
        <v>44409</v>
      </c>
      <c r="D282" s="11" t="s">
        <v>26</v>
      </c>
      <c r="E282" s="6" t="s">
        <v>30</v>
      </c>
      <c r="F282" s="7">
        <v>5760</v>
      </c>
      <c r="G282" s="8">
        <f t="shared" si="8"/>
        <v>5356.8</v>
      </c>
      <c r="H282" s="15">
        <v>484</v>
      </c>
      <c r="I282" s="16">
        <f t="shared" si="9"/>
        <v>2592691.2000000002</v>
      </c>
      <c r="J282" s="9"/>
      <c r="K282" s="9"/>
    </row>
    <row r="283" spans="1:11" ht="15" x14ac:dyDescent="0.2">
      <c r="A283" s="4" t="s">
        <v>15</v>
      </c>
      <c r="B283" s="4" t="s">
        <v>12</v>
      </c>
      <c r="C283" s="10">
        <v>44409</v>
      </c>
      <c r="D283" s="11" t="s">
        <v>26</v>
      </c>
      <c r="E283" s="6" t="s">
        <v>30</v>
      </c>
      <c r="F283" s="7">
        <v>3590</v>
      </c>
      <c r="G283" s="8">
        <f t="shared" si="8"/>
        <v>3338.7000000000003</v>
      </c>
      <c r="H283" s="15">
        <v>423.5</v>
      </c>
      <c r="I283" s="16">
        <f t="shared" si="9"/>
        <v>1413939.4500000002</v>
      </c>
      <c r="J283" s="9"/>
      <c r="K283" s="9"/>
    </row>
    <row r="284" spans="1:11" ht="15" x14ac:dyDescent="0.2">
      <c r="A284" s="4" t="s">
        <v>16</v>
      </c>
      <c r="B284" s="4" t="s">
        <v>17</v>
      </c>
      <c r="C284" s="10">
        <v>44409</v>
      </c>
      <c r="D284" s="11" t="s">
        <v>26</v>
      </c>
      <c r="E284" s="6" t="s">
        <v>30</v>
      </c>
      <c r="F284" s="7">
        <v>2320</v>
      </c>
      <c r="G284" s="8">
        <f t="shared" si="8"/>
        <v>2157.6</v>
      </c>
      <c r="H284" s="15">
        <v>623.15</v>
      </c>
      <c r="I284" s="16">
        <f t="shared" si="9"/>
        <v>1344508.44</v>
      </c>
      <c r="J284" s="9"/>
      <c r="K284" s="9"/>
    </row>
    <row r="285" spans="1:11" ht="15" x14ac:dyDescent="0.2">
      <c r="A285" s="4" t="s">
        <v>18</v>
      </c>
      <c r="B285" s="4" t="s">
        <v>17</v>
      </c>
      <c r="C285" s="10">
        <v>44409</v>
      </c>
      <c r="D285" s="11" t="s">
        <v>26</v>
      </c>
      <c r="E285" s="6" t="s">
        <v>30</v>
      </c>
      <c r="F285" s="7">
        <v>2260</v>
      </c>
      <c r="G285" s="8">
        <f t="shared" si="8"/>
        <v>2101.8000000000002</v>
      </c>
      <c r="H285" s="15">
        <v>519.08999999999992</v>
      </c>
      <c r="I285" s="16">
        <f t="shared" si="9"/>
        <v>1091023.362</v>
      </c>
      <c r="J285" s="9"/>
      <c r="K285" s="9"/>
    </row>
    <row r="286" spans="1:11" ht="15" x14ac:dyDescent="0.2">
      <c r="A286" s="4" t="s">
        <v>19</v>
      </c>
      <c r="B286" s="4" t="s">
        <v>17</v>
      </c>
      <c r="C286" s="10">
        <v>44409</v>
      </c>
      <c r="D286" s="11" t="s">
        <v>26</v>
      </c>
      <c r="E286" s="6" t="s">
        <v>30</v>
      </c>
      <c r="F286" s="7">
        <v>9820</v>
      </c>
      <c r="G286" s="8">
        <f t="shared" si="8"/>
        <v>9132.6</v>
      </c>
      <c r="H286" s="15">
        <v>375.1</v>
      </c>
      <c r="I286" s="16">
        <f t="shared" si="9"/>
        <v>3425638.2600000002</v>
      </c>
      <c r="J286" s="9"/>
      <c r="K286" s="9"/>
    </row>
    <row r="287" spans="1:11" ht="15" x14ac:dyDescent="0.2">
      <c r="A287" s="4" t="s">
        <v>20</v>
      </c>
      <c r="B287" s="4" t="s">
        <v>17</v>
      </c>
      <c r="C287" s="10">
        <v>44409</v>
      </c>
      <c r="D287" s="11" t="s">
        <v>26</v>
      </c>
      <c r="E287" s="6" t="s">
        <v>30</v>
      </c>
      <c r="F287" s="7">
        <v>2170</v>
      </c>
      <c r="G287" s="8">
        <f t="shared" si="8"/>
        <v>2018.1000000000001</v>
      </c>
      <c r="H287" s="15">
        <v>217.8</v>
      </c>
      <c r="I287" s="16">
        <f t="shared" si="9"/>
        <v>439542.18000000005</v>
      </c>
      <c r="J287" s="9"/>
      <c r="K287" s="9"/>
    </row>
    <row r="288" spans="1:11" ht="15" x14ac:dyDescent="0.2">
      <c r="A288" s="4" t="s">
        <v>21</v>
      </c>
      <c r="B288" s="4" t="s">
        <v>17</v>
      </c>
      <c r="C288" s="10">
        <v>44409</v>
      </c>
      <c r="D288" s="11" t="s">
        <v>26</v>
      </c>
      <c r="E288" s="6" t="s">
        <v>30</v>
      </c>
      <c r="F288" s="7">
        <v>5200</v>
      </c>
      <c r="G288" s="8">
        <f t="shared" si="8"/>
        <v>4836</v>
      </c>
      <c r="H288" s="15">
        <v>847</v>
      </c>
      <c r="I288" s="16">
        <f t="shared" si="9"/>
        <v>4096092</v>
      </c>
      <c r="J288" s="9"/>
      <c r="K288" s="9"/>
    </row>
    <row r="289" spans="1:11" ht="15" x14ac:dyDescent="0.2">
      <c r="A289" s="4" t="s">
        <v>22</v>
      </c>
      <c r="B289" s="4" t="s">
        <v>17</v>
      </c>
      <c r="C289" s="10">
        <v>44409</v>
      </c>
      <c r="D289" s="11" t="s">
        <v>26</v>
      </c>
      <c r="E289" s="6" t="s">
        <v>30</v>
      </c>
      <c r="F289" s="7">
        <v>1980</v>
      </c>
      <c r="G289" s="8">
        <f t="shared" si="8"/>
        <v>1841.4</v>
      </c>
      <c r="H289" s="15">
        <v>692.12</v>
      </c>
      <c r="I289" s="16">
        <f t="shared" si="9"/>
        <v>1274469.7680000002</v>
      </c>
      <c r="J289" s="9"/>
      <c r="K289" s="9"/>
    </row>
    <row r="290" spans="1:11" ht="15" x14ac:dyDescent="0.2">
      <c r="A290" s="4" t="s">
        <v>23</v>
      </c>
      <c r="B290" s="4" t="s">
        <v>24</v>
      </c>
      <c r="C290" s="10">
        <v>44409</v>
      </c>
      <c r="D290" s="11" t="s">
        <v>26</v>
      </c>
      <c r="E290" s="6" t="s">
        <v>30</v>
      </c>
      <c r="F290" s="7">
        <v>5420</v>
      </c>
      <c r="G290" s="8">
        <f t="shared" si="8"/>
        <v>5040.6000000000004</v>
      </c>
      <c r="H290" s="15">
        <v>393.25</v>
      </c>
      <c r="I290" s="16">
        <f t="shared" si="9"/>
        <v>1982215.9500000002</v>
      </c>
      <c r="J290" s="9"/>
      <c r="K290" s="9"/>
    </row>
    <row r="291" spans="1:11" ht="15" x14ac:dyDescent="0.2">
      <c r="A291" s="4" t="s">
        <v>25</v>
      </c>
      <c r="B291" s="4" t="s">
        <v>24</v>
      </c>
      <c r="C291" s="10">
        <v>44409</v>
      </c>
      <c r="D291" s="11" t="s">
        <v>26</v>
      </c>
      <c r="E291" s="6" t="s">
        <v>30</v>
      </c>
      <c r="F291" s="7">
        <v>4430</v>
      </c>
      <c r="G291" s="8">
        <f t="shared" si="8"/>
        <v>4119.9000000000005</v>
      </c>
      <c r="H291" s="15">
        <v>511.83000000000004</v>
      </c>
      <c r="I291" s="16">
        <f t="shared" si="9"/>
        <v>2108688.4170000004</v>
      </c>
      <c r="J291" s="9"/>
      <c r="K29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2A5B-AF4E-D34F-ACD1-CD5B1AFC2A39}">
  <dimension ref="A3:I185"/>
  <sheetViews>
    <sheetView tabSelected="1" workbookViewId="0">
      <selection activeCell="K196" sqref="K196"/>
    </sheetView>
  </sheetViews>
  <sheetFormatPr baseColWidth="10" defaultRowHeight="13" x14ac:dyDescent="0.15"/>
  <cols>
    <col min="1" max="1" width="13.1640625" bestFit="1" customWidth="1"/>
    <col min="2" max="2" width="12" bestFit="1" customWidth="1"/>
    <col min="3" max="3" width="14.5" bestFit="1" customWidth="1"/>
    <col min="4" max="4" width="15" customWidth="1"/>
    <col min="5" max="5" width="13.1640625" bestFit="1" customWidth="1"/>
    <col min="6" max="6" width="16.5" bestFit="1" customWidth="1"/>
    <col min="7" max="7" width="14.5" bestFit="1" customWidth="1"/>
    <col min="8" max="8" width="12.5" customWidth="1"/>
    <col min="9" max="9" width="16.83203125" bestFit="1" customWidth="1"/>
  </cols>
  <sheetData>
    <row r="3" spans="1:4" ht="18" x14ac:dyDescent="0.2">
      <c r="A3" s="24" t="s">
        <v>62</v>
      </c>
      <c r="B3" s="25"/>
      <c r="C3" s="25"/>
      <c r="D3" s="26"/>
    </row>
    <row r="5" spans="1:4" x14ac:dyDescent="0.15">
      <c r="A5" s="22" t="s">
        <v>50</v>
      </c>
      <c r="B5" s="21" t="s">
        <v>48</v>
      </c>
    </row>
    <row r="6" spans="1:4" x14ac:dyDescent="0.15">
      <c r="A6" s="20" t="s">
        <v>51</v>
      </c>
      <c r="B6" s="21">
        <v>50579301.200000003</v>
      </c>
    </row>
    <row r="7" spans="1:4" x14ac:dyDescent="0.15">
      <c r="A7" s="20" t="s">
        <v>52</v>
      </c>
      <c r="B7" s="21">
        <v>38873208.5</v>
      </c>
    </row>
    <row r="8" spans="1:4" x14ac:dyDescent="0.15">
      <c r="A8" s="20" t="s">
        <v>53</v>
      </c>
      <c r="B8" s="21">
        <v>66960756.805</v>
      </c>
    </row>
    <row r="9" spans="1:4" x14ac:dyDescent="0.15">
      <c r="A9" s="20" t="s">
        <v>54</v>
      </c>
      <c r="B9" s="21">
        <v>55844027.382000007</v>
      </c>
    </row>
    <row r="10" spans="1:4" x14ac:dyDescent="0.15">
      <c r="A10" s="20" t="s">
        <v>55</v>
      </c>
      <c r="B10" s="21">
        <v>37973917.170000002</v>
      </c>
    </row>
    <row r="11" spans="1:4" x14ac:dyDescent="0.15">
      <c r="A11" s="20" t="s">
        <v>56</v>
      </c>
      <c r="B11" s="21">
        <v>20484546.480000004</v>
      </c>
    </row>
    <row r="12" spans="1:4" x14ac:dyDescent="0.15">
      <c r="A12" s="20" t="s">
        <v>57</v>
      </c>
      <c r="B12" s="21">
        <v>69582621.5</v>
      </c>
    </row>
    <row r="13" spans="1:4" x14ac:dyDescent="0.15">
      <c r="A13" s="20" t="s">
        <v>58</v>
      </c>
      <c r="B13" s="21">
        <v>66796928.48399999</v>
      </c>
    </row>
    <row r="14" spans="1:4" x14ac:dyDescent="0.15">
      <c r="A14" s="20" t="s">
        <v>59</v>
      </c>
      <c r="B14" s="21">
        <v>40197594.450000003</v>
      </c>
    </row>
    <row r="15" spans="1:4" x14ac:dyDescent="0.15">
      <c r="A15" s="20" t="s">
        <v>61</v>
      </c>
      <c r="B15" s="21">
        <v>63413576.739</v>
      </c>
    </row>
    <row r="30" spans="1:4" ht="18" x14ac:dyDescent="0.2">
      <c r="A30" s="24" t="s">
        <v>63</v>
      </c>
      <c r="B30" s="25"/>
      <c r="C30" s="25"/>
      <c r="D30" s="26"/>
    </row>
    <row r="36" spans="1:2" x14ac:dyDescent="0.15">
      <c r="A36" s="19" t="s">
        <v>50</v>
      </c>
      <c r="B36" s="21" t="s">
        <v>48</v>
      </c>
    </row>
    <row r="37" spans="1:2" x14ac:dyDescent="0.15">
      <c r="A37" s="20" t="s">
        <v>14</v>
      </c>
      <c r="B37" s="21"/>
    </row>
    <row r="38" spans="1:2" x14ac:dyDescent="0.15">
      <c r="A38" s="23" t="s">
        <v>64</v>
      </c>
      <c r="B38" s="21">
        <v>36673350.300000004</v>
      </c>
    </row>
    <row r="39" spans="1:2" x14ac:dyDescent="0.15">
      <c r="A39" s="23" t="s">
        <v>45</v>
      </c>
      <c r="B39" s="21">
        <v>49060334</v>
      </c>
    </row>
    <row r="40" spans="1:2" x14ac:dyDescent="0.15">
      <c r="A40" s="23" t="s">
        <v>46</v>
      </c>
      <c r="B40" s="21">
        <v>46670236.500000007</v>
      </c>
    </row>
    <row r="41" spans="1:2" x14ac:dyDescent="0.15">
      <c r="A41" s="23" t="s">
        <v>47</v>
      </c>
      <c r="B41" s="21">
        <v>58909827</v>
      </c>
    </row>
    <row r="42" spans="1:2" x14ac:dyDescent="0.15">
      <c r="A42" s="20" t="s">
        <v>29</v>
      </c>
      <c r="B42" s="21"/>
    </row>
    <row r="43" spans="1:2" x14ac:dyDescent="0.15">
      <c r="A43" s="23" t="s">
        <v>64</v>
      </c>
      <c r="B43" s="21">
        <v>55792813.890000001</v>
      </c>
    </row>
    <row r="44" spans="1:2" x14ac:dyDescent="0.15">
      <c r="A44" s="23" t="s">
        <v>45</v>
      </c>
      <c r="B44" s="21">
        <v>40773367.79999999</v>
      </c>
    </row>
    <row r="45" spans="1:2" x14ac:dyDescent="0.15">
      <c r="A45" s="23" t="s">
        <v>46</v>
      </c>
      <c r="B45" s="21">
        <v>67433888.940000013</v>
      </c>
    </row>
    <row r="46" spans="1:2" x14ac:dyDescent="0.15">
      <c r="A46" s="23" t="s">
        <v>47</v>
      </c>
      <c r="B46" s="21">
        <v>58866315.090000004</v>
      </c>
    </row>
    <row r="47" spans="1:2" x14ac:dyDescent="0.15">
      <c r="A47" s="20" t="s">
        <v>30</v>
      </c>
      <c r="B47" s="21"/>
    </row>
    <row r="48" spans="1:2" x14ac:dyDescent="0.15">
      <c r="A48" s="23" t="s">
        <v>45</v>
      </c>
      <c r="B48" s="21">
        <v>56139890.839999996</v>
      </c>
    </row>
    <row r="49" spans="1:4" x14ac:dyDescent="0.15">
      <c r="A49" s="23" t="s">
        <v>46</v>
      </c>
      <c r="B49" s="21">
        <v>40386454.350000009</v>
      </c>
    </row>
    <row r="61" spans="1:4" ht="18" x14ac:dyDescent="0.2">
      <c r="A61" s="24" t="s">
        <v>65</v>
      </c>
      <c r="B61" s="25"/>
      <c r="C61" s="25"/>
      <c r="D61" s="26"/>
    </row>
    <row r="64" spans="1:4" x14ac:dyDescent="0.15">
      <c r="A64" s="19" t="s">
        <v>48</v>
      </c>
    </row>
    <row r="65" spans="1:4" x14ac:dyDescent="0.15">
      <c r="A65" s="19" t="s">
        <v>4</v>
      </c>
      <c r="B65" s="19" t="s">
        <v>3</v>
      </c>
      <c r="C65" s="19" t="s">
        <v>2</v>
      </c>
      <c r="D65" t="s">
        <v>49</v>
      </c>
    </row>
    <row r="66" spans="1:4" x14ac:dyDescent="0.15">
      <c r="A66" t="s">
        <v>14</v>
      </c>
      <c r="B66" t="s">
        <v>13</v>
      </c>
      <c r="C66" s="18" t="s">
        <v>31</v>
      </c>
      <c r="D66" s="21">
        <v>17222691.5</v>
      </c>
    </row>
    <row r="67" spans="1:4" x14ac:dyDescent="0.15">
      <c r="C67" s="18" t="s">
        <v>32</v>
      </c>
      <c r="D67" s="21">
        <v>10542108</v>
      </c>
    </row>
    <row r="68" spans="1:4" x14ac:dyDescent="0.15">
      <c r="C68" s="18" t="s">
        <v>33</v>
      </c>
      <c r="D68" s="21">
        <v>21295534.5</v>
      </c>
    </row>
    <row r="69" spans="1:4" x14ac:dyDescent="0.15">
      <c r="B69" t="s">
        <v>26</v>
      </c>
      <c r="C69" s="18" t="s">
        <v>34</v>
      </c>
      <c r="D69" s="21">
        <v>15455604.899999999</v>
      </c>
    </row>
    <row r="70" spans="1:4" x14ac:dyDescent="0.15">
      <c r="C70" s="18" t="s">
        <v>35</v>
      </c>
      <c r="D70" s="21">
        <v>14630211.300000001</v>
      </c>
    </row>
    <row r="71" spans="1:4" x14ac:dyDescent="0.15">
      <c r="C71" s="18" t="s">
        <v>36</v>
      </c>
      <c r="D71" s="21">
        <v>16584420.300000001</v>
      </c>
    </row>
    <row r="72" spans="1:4" x14ac:dyDescent="0.15">
      <c r="B72" t="s">
        <v>27</v>
      </c>
      <c r="C72" s="18" t="s">
        <v>37</v>
      </c>
      <c r="D72" s="21">
        <v>14760876.299999999</v>
      </c>
    </row>
    <row r="73" spans="1:4" x14ac:dyDescent="0.15">
      <c r="C73" s="18" t="s">
        <v>38</v>
      </c>
      <c r="D73" s="21">
        <v>24522602.699999999</v>
      </c>
    </row>
    <row r="74" spans="1:4" x14ac:dyDescent="0.15">
      <c r="C74" s="18" t="s">
        <v>39</v>
      </c>
      <c r="D74" s="21">
        <v>19626348</v>
      </c>
    </row>
    <row r="75" spans="1:4" x14ac:dyDescent="0.15">
      <c r="B75" t="s">
        <v>28</v>
      </c>
      <c r="C75" s="18" t="s">
        <v>41</v>
      </c>
      <c r="D75" s="21">
        <v>19773353.099999998</v>
      </c>
    </row>
    <row r="76" spans="1:4" x14ac:dyDescent="0.15">
      <c r="C76" s="18" t="s">
        <v>42</v>
      </c>
      <c r="D76" s="21">
        <v>16899997.199999999</v>
      </c>
    </row>
    <row r="77" spans="1:4" x14ac:dyDescent="0.15">
      <c r="C77" s="18" t="s">
        <v>43</v>
      </c>
      <c r="D77" s="21">
        <v>0</v>
      </c>
    </row>
    <row r="78" spans="1:4" x14ac:dyDescent="0.15">
      <c r="A78" t="s">
        <v>29</v>
      </c>
      <c r="B78" t="s">
        <v>13</v>
      </c>
      <c r="C78" s="18" t="s">
        <v>31</v>
      </c>
      <c r="D78" s="21">
        <v>0</v>
      </c>
    </row>
    <row r="79" spans="1:4" x14ac:dyDescent="0.15">
      <c r="C79" s="18" t="s">
        <v>32</v>
      </c>
      <c r="D79" s="21">
        <v>21783975.949999999</v>
      </c>
    </row>
    <row r="80" spans="1:4" x14ac:dyDescent="0.15">
      <c r="C80" s="18" t="s">
        <v>33</v>
      </c>
      <c r="D80" s="21">
        <v>18989391.850000001</v>
      </c>
    </row>
    <row r="81" spans="1:4" x14ac:dyDescent="0.15">
      <c r="B81" t="s">
        <v>26</v>
      </c>
      <c r="C81" s="18" t="s">
        <v>34</v>
      </c>
      <c r="D81" s="21">
        <v>23834989.530000001</v>
      </c>
    </row>
    <row r="82" spans="1:4" x14ac:dyDescent="0.15">
      <c r="C82" s="18" t="s">
        <v>35</v>
      </c>
      <c r="D82" s="21">
        <v>20138102.82</v>
      </c>
    </row>
    <row r="83" spans="1:4" x14ac:dyDescent="0.15">
      <c r="C83" s="18" t="s">
        <v>36</v>
      </c>
      <c r="D83" s="21">
        <v>23460796.590000004</v>
      </c>
    </row>
    <row r="84" spans="1:4" x14ac:dyDescent="0.15">
      <c r="B84" t="s">
        <v>27</v>
      </c>
      <c r="C84" s="18" t="s">
        <v>37</v>
      </c>
      <c r="D84" s="21">
        <v>22392109.410000004</v>
      </c>
    </row>
    <row r="85" spans="1:4" x14ac:dyDescent="0.15">
      <c r="C85" s="18" t="s">
        <v>38</v>
      </c>
      <c r="D85" s="21">
        <v>17631323.160000004</v>
      </c>
    </row>
    <row r="86" spans="1:4" x14ac:dyDescent="0.15">
      <c r="C86" s="18" t="s">
        <v>39</v>
      </c>
      <c r="D86" s="21">
        <v>18842882.520000003</v>
      </c>
    </row>
    <row r="87" spans="1:4" x14ac:dyDescent="0.15">
      <c r="B87" t="s">
        <v>28</v>
      </c>
      <c r="C87" s="18" t="s">
        <v>41</v>
      </c>
      <c r="D87" s="21">
        <v>16539403.65</v>
      </c>
    </row>
    <row r="88" spans="1:4" x14ac:dyDescent="0.15">
      <c r="C88" s="18" t="s">
        <v>42</v>
      </c>
      <c r="D88" s="21">
        <v>16185926.460000003</v>
      </c>
    </row>
    <row r="89" spans="1:4" x14ac:dyDescent="0.15">
      <c r="C89" s="18" t="s">
        <v>43</v>
      </c>
      <c r="D89" s="21">
        <v>23067483.780000001</v>
      </c>
    </row>
    <row r="90" spans="1:4" x14ac:dyDescent="0.15">
      <c r="A90" t="s">
        <v>30</v>
      </c>
      <c r="B90" t="s">
        <v>13</v>
      </c>
      <c r="C90" s="18" t="s">
        <v>31</v>
      </c>
      <c r="D90" s="21">
        <v>17688790.954999998</v>
      </c>
    </row>
    <row r="91" spans="1:4" x14ac:dyDescent="0.15">
      <c r="C91" s="18" t="s">
        <v>32</v>
      </c>
      <c r="D91" s="21">
        <v>18204552.850000001</v>
      </c>
    </row>
    <row r="92" spans="1:4" x14ac:dyDescent="0.15">
      <c r="C92" s="18" t="s">
        <v>33</v>
      </c>
      <c r="D92" s="21">
        <v>20246547.035</v>
      </c>
    </row>
    <row r="93" spans="1:4" x14ac:dyDescent="0.15">
      <c r="B93" t="s">
        <v>26</v>
      </c>
      <c r="C93" s="18" t="s">
        <v>34</v>
      </c>
      <c r="D93" s="21">
        <v>20617645.322999999</v>
      </c>
    </row>
    <row r="94" spans="1:4" x14ac:dyDescent="0.15">
      <c r="C94" s="18" t="s">
        <v>35</v>
      </c>
      <c r="D94" s="21">
        <v>19768809.026999999</v>
      </c>
    </row>
    <row r="102" spans="1:4" ht="18" x14ac:dyDescent="0.2">
      <c r="A102" s="24" t="s">
        <v>69</v>
      </c>
      <c r="B102" s="25"/>
      <c r="C102" s="25"/>
      <c r="D102" s="26"/>
    </row>
    <row r="107" spans="1:4" x14ac:dyDescent="0.15">
      <c r="A107" s="19" t="s">
        <v>2</v>
      </c>
      <c r="B107" t="s">
        <v>44</v>
      </c>
    </row>
    <row r="109" spans="1:4" x14ac:dyDescent="0.15">
      <c r="A109" s="19" t="s">
        <v>50</v>
      </c>
      <c r="B109" s="21" t="s">
        <v>66</v>
      </c>
    </row>
    <row r="110" spans="1:4" x14ac:dyDescent="0.15">
      <c r="A110" s="20" t="s">
        <v>14</v>
      </c>
      <c r="B110" s="17">
        <v>46849.599999999984</v>
      </c>
    </row>
    <row r="111" spans="1:4" x14ac:dyDescent="0.15">
      <c r="A111" s="20" t="s">
        <v>29</v>
      </c>
      <c r="B111" s="17">
        <v>45444.199999999968</v>
      </c>
    </row>
    <row r="112" spans="1:4" x14ac:dyDescent="0.15">
      <c r="A112" s="20" t="s">
        <v>30</v>
      </c>
      <c r="B112" s="17">
        <v>25307.799999999988</v>
      </c>
    </row>
    <row r="127" spans="1:4" ht="18" x14ac:dyDescent="0.2">
      <c r="A127" s="24" t="s">
        <v>70</v>
      </c>
      <c r="B127" s="25"/>
      <c r="C127" s="25"/>
      <c r="D127" s="26"/>
    </row>
    <row r="132" spans="1:2" x14ac:dyDescent="0.15">
      <c r="A132" s="19" t="s">
        <v>2</v>
      </c>
      <c r="B132" t="s">
        <v>67</v>
      </c>
    </row>
    <row r="134" spans="1:2" x14ac:dyDescent="0.15">
      <c r="A134" s="19" t="s">
        <v>50</v>
      </c>
      <c r="B134" s="21" t="s">
        <v>68</v>
      </c>
    </row>
    <row r="135" spans="1:2" x14ac:dyDescent="0.15">
      <c r="A135" s="20" t="s">
        <v>14</v>
      </c>
      <c r="B135" s="17"/>
    </row>
    <row r="136" spans="1:2" x14ac:dyDescent="0.15">
      <c r="A136" s="23" t="s">
        <v>64</v>
      </c>
      <c r="B136" s="17">
        <v>6754.9999999999964</v>
      </c>
    </row>
    <row r="137" spans="1:2" x14ac:dyDescent="0.15">
      <c r="A137" s="23" t="s">
        <v>45</v>
      </c>
      <c r="B137" s="17">
        <v>8169</v>
      </c>
    </row>
    <row r="138" spans="1:2" x14ac:dyDescent="0.15">
      <c r="A138" s="23" t="s">
        <v>46</v>
      </c>
      <c r="B138" s="17">
        <v>10801.8</v>
      </c>
    </row>
    <row r="139" spans="1:2" x14ac:dyDescent="0.15">
      <c r="A139" s="23" t="s">
        <v>47</v>
      </c>
      <c r="B139" s="17">
        <v>5904.4999999999973</v>
      </c>
    </row>
    <row r="140" spans="1:2" x14ac:dyDescent="0.15">
      <c r="A140" s="20" t="s">
        <v>29</v>
      </c>
      <c r="B140" s="17"/>
    </row>
    <row r="141" spans="1:2" x14ac:dyDescent="0.15">
      <c r="A141" s="23" t="s">
        <v>64</v>
      </c>
      <c r="B141" s="17">
        <v>6007.3999999999951</v>
      </c>
    </row>
    <row r="142" spans="1:2" x14ac:dyDescent="0.15">
      <c r="A142" s="23" t="s">
        <v>45</v>
      </c>
      <c r="B142" s="17">
        <v>0</v>
      </c>
    </row>
    <row r="143" spans="1:2" x14ac:dyDescent="0.15">
      <c r="A143" s="23" t="s">
        <v>46</v>
      </c>
      <c r="B143" s="17">
        <v>11151.899999999998</v>
      </c>
    </row>
    <row r="144" spans="1:2" x14ac:dyDescent="0.15">
      <c r="A144" s="23" t="s">
        <v>47</v>
      </c>
      <c r="B144" s="17">
        <v>7510.9999999999964</v>
      </c>
    </row>
    <row r="145" spans="1:2" x14ac:dyDescent="0.15">
      <c r="A145" s="20" t="s">
        <v>30</v>
      </c>
      <c r="B145" s="17"/>
    </row>
    <row r="146" spans="1:2" x14ac:dyDescent="0.15">
      <c r="A146" s="23" t="s">
        <v>45</v>
      </c>
      <c r="B146" s="17">
        <v>9739.8999999999978</v>
      </c>
    </row>
    <row r="147" spans="1:2" x14ac:dyDescent="0.15">
      <c r="A147" s="23" t="s">
        <v>46</v>
      </c>
      <c r="B147" s="17">
        <v>9965.2999999999993</v>
      </c>
    </row>
    <row r="161" spans="1:9" x14ac:dyDescent="0.15">
      <c r="A161" s="19" t="s">
        <v>50</v>
      </c>
      <c r="B161" t="s">
        <v>40</v>
      </c>
      <c r="C161" t="s">
        <v>48</v>
      </c>
      <c r="E161" s="30" t="s">
        <v>76</v>
      </c>
      <c r="F161" s="27" t="s">
        <v>75</v>
      </c>
      <c r="G161" s="27" t="s">
        <v>77</v>
      </c>
      <c r="H161" s="27" t="s">
        <v>78</v>
      </c>
      <c r="I161" s="27" t="s">
        <v>8</v>
      </c>
    </row>
    <row r="162" spans="1:9" x14ac:dyDescent="0.15">
      <c r="A162" s="20" t="s">
        <v>14</v>
      </c>
      <c r="B162" s="17">
        <v>461550.4</v>
      </c>
      <c r="C162" s="17">
        <v>191313747.79999992</v>
      </c>
      <c r="E162" s="31" t="s">
        <v>14</v>
      </c>
      <c r="F162" s="28" t="s">
        <v>71</v>
      </c>
      <c r="G162" s="29">
        <v>0.38</v>
      </c>
      <c r="H162" s="17">
        <f>G162*GETPIVOTDATA("Sum of Sales",$A$161,"Fiscal Year","2019-20")</f>
        <v>175389.152</v>
      </c>
      <c r="I162" s="21">
        <f>G162*GETPIVOTDATA("Sum of Revenue",$A$161,"Fiscal Year","2019-20")</f>
        <v>72699224.163999975</v>
      </c>
    </row>
    <row r="163" spans="1:9" x14ac:dyDescent="0.15">
      <c r="A163" s="20" t="s">
        <v>29</v>
      </c>
      <c r="B163" s="17">
        <v>484215.8</v>
      </c>
      <c r="C163" s="17">
        <v>222866385.72</v>
      </c>
      <c r="E163" s="32" t="s">
        <v>14</v>
      </c>
      <c r="F163" s="28" t="s">
        <v>72</v>
      </c>
      <c r="G163" s="29">
        <v>0.12</v>
      </c>
      <c r="H163" s="17">
        <f>G163*GETPIVOTDATA("Sum of Sales",$A$161,"Fiscal Year","2019-20")</f>
        <v>55386.048000000003</v>
      </c>
      <c r="I163" s="21">
        <f>G163*GETPIVOTDATA("Sum of Revenue",$A$161,"Fiscal Year","2019-20")</f>
        <v>22957649.73599999</v>
      </c>
    </row>
    <row r="164" spans="1:9" x14ac:dyDescent="0.15">
      <c r="A164" s="20" t="s">
        <v>30</v>
      </c>
      <c r="B164" s="17">
        <v>189752.2</v>
      </c>
      <c r="C164" s="17">
        <v>96526345.190000013</v>
      </c>
      <c r="E164" s="31" t="s">
        <v>14</v>
      </c>
      <c r="F164" s="27" t="s">
        <v>74</v>
      </c>
      <c r="G164" s="29">
        <v>0.05</v>
      </c>
      <c r="H164" s="17">
        <f t="shared" ref="H164:H165" si="0">G164*GETPIVOTDATA("Sum of Sales",$A$161,"Fiscal Year","2019-20")</f>
        <v>23077.520000000004</v>
      </c>
      <c r="I164" s="21">
        <f>G164*GETPIVOTDATA("Sum of Revenue",$A$161,"Fiscal Year","2019-20")</f>
        <v>9565687.3899999969</v>
      </c>
    </row>
    <row r="165" spans="1:9" x14ac:dyDescent="0.15">
      <c r="E165" s="32" t="s">
        <v>14</v>
      </c>
      <c r="F165" s="27" t="s">
        <v>73</v>
      </c>
      <c r="G165" s="29">
        <v>0.45</v>
      </c>
      <c r="H165" s="17">
        <f t="shared" si="0"/>
        <v>207697.68000000002</v>
      </c>
      <c r="I165" s="21">
        <f>G165*GETPIVOTDATA("Sum of Revenue",$A$161,"Fiscal Year","2019-20")</f>
        <v>86091186.509999961</v>
      </c>
    </row>
    <row r="166" spans="1:9" x14ac:dyDescent="0.15">
      <c r="E166" s="31" t="s">
        <v>29</v>
      </c>
      <c r="F166" s="28" t="s">
        <v>71</v>
      </c>
      <c r="G166" s="29">
        <v>0.33</v>
      </c>
      <c r="H166" s="17">
        <f>G166*GETPIVOTDATA("Sum of Sales",$A$161,"Fiscal Year","2020-21")</f>
        <v>159791.21400000001</v>
      </c>
      <c r="I166" s="21">
        <f>G166*GETPIVOTDATA("Sum of Revenue",$A$161,"Fiscal Year","2020-21")</f>
        <v>73545907.287599996</v>
      </c>
    </row>
    <row r="167" spans="1:9" x14ac:dyDescent="0.15">
      <c r="E167" s="32" t="s">
        <v>29</v>
      </c>
      <c r="F167" s="28" t="s">
        <v>72</v>
      </c>
      <c r="G167" s="29">
        <v>0.16</v>
      </c>
      <c r="H167" s="17">
        <f>G167*GETPIVOTDATA("Sum of Sales",$A$161,"Fiscal Year","2020-21")</f>
        <v>77474.528000000006</v>
      </c>
      <c r="I167" s="21">
        <f>G167*GETPIVOTDATA("Sum of Revenue",$A$161,"Fiscal Year","2020-21")</f>
        <v>35658621.7152</v>
      </c>
    </row>
    <row r="168" spans="1:9" x14ac:dyDescent="0.15">
      <c r="E168" s="31" t="s">
        <v>29</v>
      </c>
      <c r="F168" s="27" t="s">
        <v>74</v>
      </c>
      <c r="G168" s="29">
        <v>0</v>
      </c>
      <c r="H168" s="17">
        <f>G168*GETPIVOTDATA("Sum of Sales",$A$161,"Fiscal Year","2020-21")</f>
        <v>0</v>
      </c>
      <c r="I168" s="21">
        <v>0</v>
      </c>
    </row>
    <row r="169" spans="1:9" x14ac:dyDescent="0.15">
      <c r="E169" s="32" t="s">
        <v>29</v>
      </c>
      <c r="F169" s="27" t="s">
        <v>73</v>
      </c>
      <c r="G169" s="29">
        <v>0.51</v>
      </c>
      <c r="H169" s="17">
        <f>G169*GETPIVOTDATA("Sum of Sales",$A$161,"Fiscal Year","2020-21")</f>
        <v>246950.05799999999</v>
      </c>
      <c r="I169" s="21">
        <f>G169*GETPIVOTDATA("Sum of Revenue",$A$161,"Fiscal Year","2020-21")</f>
        <v>113661856.7172</v>
      </c>
    </row>
    <row r="175" spans="1:9" x14ac:dyDescent="0.15">
      <c r="A175" s="19" t="s">
        <v>50</v>
      </c>
      <c r="B175" t="s">
        <v>79</v>
      </c>
      <c r="C175" t="s">
        <v>48</v>
      </c>
    </row>
    <row r="176" spans="1:9" x14ac:dyDescent="0.15">
      <c r="A176" s="20" t="s">
        <v>74</v>
      </c>
      <c r="B176" s="17">
        <v>23077.520000000004</v>
      </c>
      <c r="C176" s="17">
        <v>9565687.3899999969</v>
      </c>
    </row>
    <row r="177" spans="1:3" x14ac:dyDescent="0.15">
      <c r="A177" s="20" t="s">
        <v>71</v>
      </c>
      <c r="B177" s="17">
        <v>335180.36600000004</v>
      </c>
      <c r="C177" s="17">
        <v>146245131.45159996</v>
      </c>
    </row>
    <row r="178" spans="1:3" x14ac:dyDescent="0.15">
      <c r="A178" s="20" t="s">
        <v>73</v>
      </c>
      <c r="B178" s="17">
        <v>454647.73800000001</v>
      </c>
      <c r="C178" s="17">
        <v>199753043.22719997</v>
      </c>
    </row>
    <row r="179" spans="1:3" x14ac:dyDescent="0.15">
      <c r="A179" s="20" t="s">
        <v>72</v>
      </c>
      <c r="B179" s="17">
        <v>132860.576</v>
      </c>
      <c r="C179" s="17">
        <v>58616271.451199993</v>
      </c>
    </row>
    <row r="181" spans="1:3" x14ac:dyDescent="0.15">
      <c r="A181" s="20" t="s">
        <v>75</v>
      </c>
      <c r="B181" s="27" t="s">
        <v>6</v>
      </c>
      <c r="C181" s="27" t="s">
        <v>8</v>
      </c>
    </row>
    <row r="182" spans="1:3" x14ac:dyDescent="0.15">
      <c r="A182" s="20" t="s">
        <v>74</v>
      </c>
      <c r="B182" s="17">
        <v>23077.520000000004</v>
      </c>
      <c r="C182" s="17">
        <v>9565687.3899999969</v>
      </c>
    </row>
    <row r="183" spans="1:3" x14ac:dyDescent="0.15">
      <c r="A183" s="20" t="s">
        <v>71</v>
      </c>
      <c r="B183" s="17">
        <v>335180.36600000004</v>
      </c>
      <c r="C183" s="17">
        <v>146245131.45159996</v>
      </c>
    </row>
    <row r="184" spans="1:3" x14ac:dyDescent="0.15">
      <c r="A184" s="20" t="s">
        <v>73</v>
      </c>
      <c r="B184" s="17">
        <v>454647.73800000001</v>
      </c>
      <c r="C184" s="17">
        <v>199753043.22719997</v>
      </c>
    </row>
    <row r="185" spans="1:3" x14ac:dyDescent="0.15">
      <c r="A185" s="20" t="s">
        <v>72</v>
      </c>
      <c r="B185" s="17">
        <v>132860.576</v>
      </c>
      <c r="C185" s="17">
        <v>58616271.451199993</v>
      </c>
    </row>
  </sheetData>
  <mergeCells count="5">
    <mergeCell ref="A102:D102"/>
    <mergeCell ref="A127:D127"/>
    <mergeCell ref="A3:D3"/>
    <mergeCell ref="A30:D30"/>
    <mergeCell ref="A61:D61"/>
  </mergeCells>
  <pageMargins left="0.7" right="0.7" top="0.75" bottom="0.75" header="0.3" footer="0.3"/>
  <drawing r:id="rId8"/>
  <tableParts count="2"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10A9-7742-8840-8A48-75A1518B888C}">
  <sheetPr>
    <outlinePr summaryBelow="0" summaryRight="0"/>
  </sheetPr>
  <dimension ref="A1:N291"/>
  <sheetViews>
    <sheetView workbookViewId="0">
      <selection activeCell="H18" sqref="H18"/>
    </sheetView>
  </sheetViews>
  <sheetFormatPr baseColWidth="10" defaultColWidth="14.5" defaultRowHeight="15.75" customHeight="1" x14ac:dyDescent="0.15"/>
  <cols>
    <col min="1" max="2" width="22.1640625" customWidth="1"/>
    <col min="3" max="3" width="12" customWidth="1"/>
    <col min="7" max="7" width="20.1640625" bestFit="1" customWidth="1"/>
    <col min="12" max="12" width="22.5" customWidth="1"/>
  </cols>
  <sheetData>
    <row r="1" spans="1:14" ht="15" x14ac:dyDescent="0.2">
      <c r="A1" s="1" t="s">
        <v>60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3" t="s">
        <v>9</v>
      </c>
      <c r="L1" s="34" t="s">
        <v>10</v>
      </c>
    </row>
    <row r="2" spans="1:14" ht="15" x14ac:dyDescent="0.2">
      <c r="A2" s="4" t="s">
        <v>51</v>
      </c>
      <c r="B2" s="4" t="s">
        <v>11</v>
      </c>
      <c r="C2" s="4" t="s">
        <v>12</v>
      </c>
      <c r="D2" s="5">
        <v>43556</v>
      </c>
      <c r="E2" s="6" t="s">
        <v>13</v>
      </c>
      <c r="F2" s="6" t="s">
        <v>14</v>
      </c>
      <c r="G2" s="7">
        <v>5350</v>
      </c>
      <c r="H2" s="8">
        <f>IF(E2="Q1",0.85*G2,0.93*G2)</f>
        <v>4547.5</v>
      </c>
      <c r="I2" s="7">
        <v>400</v>
      </c>
      <c r="J2" s="16">
        <f>H2*I2</f>
        <v>1819000</v>
      </c>
      <c r="K2" s="8">
        <f>G2-H2</f>
        <v>802.5</v>
      </c>
      <c r="L2" s="8">
        <f>K2</f>
        <v>802.5</v>
      </c>
    </row>
    <row r="3" spans="1:14" ht="15" x14ac:dyDescent="0.2">
      <c r="A3" s="4" t="s">
        <v>51</v>
      </c>
      <c r="B3" s="4" t="s">
        <v>11</v>
      </c>
      <c r="C3" s="4" t="s">
        <v>12</v>
      </c>
      <c r="D3" s="10">
        <v>43586</v>
      </c>
      <c r="E3" s="6" t="s">
        <v>13</v>
      </c>
      <c r="F3" s="6" t="s">
        <v>14</v>
      </c>
      <c r="G3" s="7">
        <v>190</v>
      </c>
      <c r="H3" s="8">
        <f>IF(E3="Q1",0.85*G3,0.93*G3)</f>
        <v>161.5</v>
      </c>
      <c r="I3" s="7">
        <v>400</v>
      </c>
      <c r="J3" s="16">
        <f>H3*I3</f>
        <v>64600</v>
      </c>
      <c r="K3" s="8">
        <f t="shared" ref="K3:K66" si="0">G3-H3</f>
        <v>28.5</v>
      </c>
      <c r="L3" s="8">
        <f>K3+K2</f>
        <v>831</v>
      </c>
      <c r="M3" s="17"/>
    </row>
    <row r="4" spans="1:14" ht="15" x14ac:dyDescent="0.2">
      <c r="A4" s="4" t="s">
        <v>51</v>
      </c>
      <c r="B4" s="4" t="s">
        <v>11</v>
      </c>
      <c r="C4" s="4" t="s">
        <v>12</v>
      </c>
      <c r="D4" s="10">
        <v>43617</v>
      </c>
      <c r="E4" s="6" t="s">
        <v>13</v>
      </c>
      <c r="F4" s="6" t="s">
        <v>14</v>
      </c>
      <c r="G4" s="7">
        <v>8360</v>
      </c>
      <c r="H4" s="8">
        <f>IF(E4="Q1",0.85*G4,0.93*G4)</f>
        <v>7106</v>
      </c>
      <c r="I4" s="7">
        <v>400</v>
      </c>
      <c r="J4" s="16">
        <f>H4*I4</f>
        <v>2842400</v>
      </c>
      <c r="K4" s="8">
        <f t="shared" si="0"/>
        <v>1254</v>
      </c>
      <c r="L4" s="8">
        <f t="shared" ref="L4:L67" si="1">K4+K3</f>
        <v>1282.5</v>
      </c>
      <c r="M4" s="17"/>
      <c r="N4" s="17"/>
    </row>
    <row r="5" spans="1:14" ht="15" x14ac:dyDescent="0.2">
      <c r="A5" s="4" t="s">
        <v>51</v>
      </c>
      <c r="B5" s="4" t="s">
        <v>11</v>
      </c>
      <c r="C5" s="4" t="s">
        <v>12</v>
      </c>
      <c r="D5" s="10">
        <v>43647</v>
      </c>
      <c r="E5" s="11" t="s">
        <v>26</v>
      </c>
      <c r="F5" s="11" t="s">
        <v>14</v>
      </c>
      <c r="G5" s="7">
        <v>2380</v>
      </c>
      <c r="H5" s="8">
        <f>IF(E5="Q1",0.85*G5,0.93*G5)</f>
        <v>2213.4</v>
      </c>
      <c r="I5" s="7">
        <v>400</v>
      </c>
      <c r="J5" s="16">
        <f>H5*I5</f>
        <v>885360</v>
      </c>
      <c r="K5" s="8">
        <f t="shared" si="0"/>
        <v>166.59999999999991</v>
      </c>
      <c r="L5" s="8">
        <f t="shared" si="1"/>
        <v>1420.6</v>
      </c>
      <c r="M5" s="17"/>
    </row>
    <row r="6" spans="1:14" ht="15" x14ac:dyDescent="0.2">
      <c r="A6" s="4" t="s">
        <v>51</v>
      </c>
      <c r="B6" s="4" t="s">
        <v>11</v>
      </c>
      <c r="C6" s="4" t="s">
        <v>12</v>
      </c>
      <c r="D6" s="10">
        <v>43678</v>
      </c>
      <c r="E6" s="11" t="s">
        <v>26</v>
      </c>
      <c r="F6" s="11" t="s">
        <v>14</v>
      </c>
      <c r="G6" s="7">
        <v>3790</v>
      </c>
      <c r="H6" s="8">
        <f>IF(E6="Q1",0.85*G6,0.93*G6)</f>
        <v>3524.7000000000003</v>
      </c>
      <c r="I6" s="7">
        <v>400</v>
      </c>
      <c r="J6" s="16">
        <f>H6*I6</f>
        <v>1409880</v>
      </c>
      <c r="K6" s="8">
        <f t="shared" si="0"/>
        <v>265.29999999999973</v>
      </c>
      <c r="L6" s="8">
        <f t="shared" si="1"/>
        <v>431.89999999999964</v>
      </c>
    </row>
    <row r="7" spans="1:14" ht="15" x14ac:dyDescent="0.2">
      <c r="A7" s="4" t="s">
        <v>51</v>
      </c>
      <c r="B7" s="4" t="s">
        <v>11</v>
      </c>
      <c r="C7" s="4" t="s">
        <v>12</v>
      </c>
      <c r="D7" s="10">
        <v>43709</v>
      </c>
      <c r="E7" s="11" t="s">
        <v>26</v>
      </c>
      <c r="F7" s="11" t="s">
        <v>14</v>
      </c>
      <c r="G7" s="7">
        <v>8100</v>
      </c>
      <c r="H7" s="8">
        <f>IF(E7="Q1",0.85*G7,0.93*G7)</f>
        <v>7533</v>
      </c>
      <c r="I7" s="7">
        <v>400</v>
      </c>
      <c r="J7" s="16">
        <f>H7*I7</f>
        <v>3013200</v>
      </c>
      <c r="K7" s="8">
        <f t="shared" si="0"/>
        <v>567</v>
      </c>
      <c r="L7" s="8">
        <f t="shared" si="1"/>
        <v>832.29999999999973</v>
      </c>
    </row>
    <row r="8" spans="1:14" ht="15" x14ac:dyDescent="0.2">
      <c r="A8" s="4" t="s">
        <v>51</v>
      </c>
      <c r="B8" s="4" t="s">
        <v>11</v>
      </c>
      <c r="C8" s="4" t="s">
        <v>12</v>
      </c>
      <c r="D8" s="10">
        <v>43739</v>
      </c>
      <c r="E8" s="11" t="s">
        <v>27</v>
      </c>
      <c r="F8" s="11" t="s">
        <v>14</v>
      </c>
      <c r="G8" s="7">
        <v>3360</v>
      </c>
      <c r="H8" s="8">
        <f>IF(E8="Q1",0.85*G8,0.93*G8)</f>
        <v>3124.8</v>
      </c>
      <c r="I8" s="7">
        <v>400</v>
      </c>
      <c r="J8" s="16">
        <f>H8*I8</f>
        <v>1249920</v>
      </c>
      <c r="K8" s="8">
        <f t="shared" si="0"/>
        <v>235.19999999999982</v>
      </c>
      <c r="L8" s="8">
        <f t="shared" si="1"/>
        <v>802.19999999999982</v>
      </c>
    </row>
    <row r="9" spans="1:14" ht="15" x14ac:dyDescent="0.2">
      <c r="A9" s="4" t="s">
        <v>51</v>
      </c>
      <c r="B9" s="4" t="s">
        <v>11</v>
      </c>
      <c r="C9" s="4" t="s">
        <v>12</v>
      </c>
      <c r="D9" s="10">
        <v>43770</v>
      </c>
      <c r="E9" s="11" t="s">
        <v>27</v>
      </c>
      <c r="F9" s="11" t="s">
        <v>14</v>
      </c>
      <c r="G9" s="7">
        <v>9890</v>
      </c>
      <c r="H9" s="8">
        <f>IF(E9="Q1",0.85*G9,0.93*G9)</f>
        <v>9197.7000000000007</v>
      </c>
      <c r="I9" s="7">
        <v>400</v>
      </c>
      <c r="J9" s="16">
        <f>H9*I9</f>
        <v>3679080.0000000005</v>
      </c>
      <c r="K9" s="8">
        <f t="shared" si="0"/>
        <v>692.29999999999927</v>
      </c>
      <c r="L9" s="8">
        <f t="shared" si="1"/>
        <v>927.49999999999909</v>
      </c>
    </row>
    <row r="10" spans="1:14" ht="15" x14ac:dyDescent="0.2">
      <c r="A10" s="4" t="s">
        <v>51</v>
      </c>
      <c r="B10" s="4" t="s">
        <v>11</v>
      </c>
      <c r="C10" s="4" t="s">
        <v>12</v>
      </c>
      <c r="D10" s="10">
        <v>43800</v>
      </c>
      <c r="E10" s="11" t="s">
        <v>27</v>
      </c>
      <c r="F10" s="11" t="s">
        <v>14</v>
      </c>
      <c r="G10" s="7">
        <v>9200</v>
      </c>
      <c r="H10" s="8">
        <f>IF(E10="Q1",0.85*G10,0.93*G10)</f>
        <v>8556</v>
      </c>
      <c r="I10" s="7">
        <v>400</v>
      </c>
      <c r="J10" s="16">
        <f>H10*I10</f>
        <v>3422400</v>
      </c>
      <c r="K10" s="8">
        <f t="shared" si="0"/>
        <v>644</v>
      </c>
      <c r="L10" s="8">
        <f t="shared" si="1"/>
        <v>1336.2999999999993</v>
      </c>
    </row>
    <row r="11" spans="1:14" ht="15" x14ac:dyDescent="0.2">
      <c r="A11" s="4" t="s">
        <v>51</v>
      </c>
      <c r="B11" s="4" t="s">
        <v>11</v>
      </c>
      <c r="C11" s="4" t="s">
        <v>12</v>
      </c>
      <c r="D11" s="10">
        <v>43831</v>
      </c>
      <c r="E11" s="11" t="s">
        <v>28</v>
      </c>
      <c r="F11" s="11" t="s">
        <v>14</v>
      </c>
      <c r="G11" s="7">
        <v>1630</v>
      </c>
      <c r="H11" s="8">
        <f>IF(E11="Q1",0.85*G11,0.93*G11)</f>
        <v>1515.9</v>
      </c>
      <c r="I11" s="7">
        <v>400</v>
      </c>
      <c r="J11" s="16">
        <f>H11*I11</f>
        <v>606360</v>
      </c>
      <c r="K11" s="8">
        <f t="shared" si="0"/>
        <v>114.09999999999991</v>
      </c>
      <c r="L11" s="8">
        <f t="shared" si="1"/>
        <v>758.09999999999991</v>
      </c>
    </row>
    <row r="12" spans="1:14" ht="15" x14ac:dyDescent="0.2">
      <c r="A12" s="4" t="s">
        <v>51</v>
      </c>
      <c r="B12" s="4" t="s">
        <v>11</v>
      </c>
      <c r="C12" s="4" t="s">
        <v>12</v>
      </c>
      <c r="D12" s="10">
        <v>43862</v>
      </c>
      <c r="E12" s="11" t="s">
        <v>28</v>
      </c>
      <c r="F12" s="11" t="s">
        <v>14</v>
      </c>
      <c r="G12" s="7">
        <v>6790</v>
      </c>
      <c r="H12" s="8">
        <f>IF(E12="Q1",0.85*G12,0.93*G12)</f>
        <v>6314.7000000000007</v>
      </c>
      <c r="I12" s="7">
        <v>400</v>
      </c>
      <c r="J12" s="16">
        <f>H12*I12</f>
        <v>2525880.0000000005</v>
      </c>
      <c r="K12" s="8">
        <f t="shared" si="0"/>
        <v>475.29999999999927</v>
      </c>
      <c r="L12" s="8">
        <f t="shared" si="1"/>
        <v>589.39999999999918</v>
      </c>
    </row>
    <row r="13" spans="1:14" ht="15" x14ac:dyDescent="0.2">
      <c r="A13" s="4" t="s">
        <v>51</v>
      </c>
      <c r="B13" s="4" t="s">
        <v>11</v>
      </c>
      <c r="C13" s="4" t="s">
        <v>12</v>
      </c>
      <c r="D13" s="10">
        <v>43891</v>
      </c>
      <c r="E13" s="11" t="s">
        <v>28</v>
      </c>
      <c r="F13" s="11" t="s">
        <v>14</v>
      </c>
      <c r="G13" s="7">
        <v>0</v>
      </c>
      <c r="H13" s="8">
        <f>IF(E13="Q1",0.85*G13,0.93*G13)</f>
        <v>0</v>
      </c>
      <c r="I13" s="12"/>
      <c r="J13" s="16">
        <f>H13*I13</f>
        <v>0</v>
      </c>
      <c r="K13" s="8">
        <f t="shared" si="0"/>
        <v>0</v>
      </c>
      <c r="L13" s="8">
        <f t="shared" si="1"/>
        <v>475.29999999999927</v>
      </c>
    </row>
    <row r="14" spans="1:14" ht="15" x14ac:dyDescent="0.2">
      <c r="A14" s="4" t="s">
        <v>51</v>
      </c>
      <c r="B14" s="4" t="s">
        <v>11</v>
      </c>
      <c r="C14" s="4" t="s">
        <v>12</v>
      </c>
      <c r="D14" s="10">
        <v>43922</v>
      </c>
      <c r="E14" s="11" t="s">
        <v>13</v>
      </c>
      <c r="F14" s="11" t="s">
        <v>29</v>
      </c>
      <c r="G14" s="7">
        <v>0</v>
      </c>
      <c r="H14" s="8">
        <f>IF(E14="Q1",0.85*G14,0.93*G14)</f>
        <v>0</v>
      </c>
      <c r="I14" s="13"/>
      <c r="J14" s="16">
        <f>H14*I14</f>
        <v>0</v>
      </c>
      <c r="K14" s="8">
        <f t="shared" si="0"/>
        <v>0</v>
      </c>
      <c r="L14" s="8">
        <f t="shared" si="1"/>
        <v>0</v>
      </c>
    </row>
    <row r="15" spans="1:14" ht="15" x14ac:dyDescent="0.2">
      <c r="A15" s="4" t="s">
        <v>51</v>
      </c>
      <c r="B15" s="4" t="s">
        <v>11</v>
      </c>
      <c r="C15" s="4" t="s">
        <v>12</v>
      </c>
      <c r="D15" s="10">
        <v>43952</v>
      </c>
      <c r="E15" s="11" t="s">
        <v>13</v>
      </c>
      <c r="F15" s="11" t="s">
        <v>29</v>
      </c>
      <c r="G15" s="7">
        <v>6860</v>
      </c>
      <c r="H15" s="8">
        <f>IF(E15="Q1",0.85*G15,0.93*G15)</f>
        <v>5831</v>
      </c>
      <c r="I15" s="7">
        <v>440</v>
      </c>
      <c r="J15" s="16">
        <f>H15*I15</f>
        <v>2565640</v>
      </c>
      <c r="K15" s="8">
        <f t="shared" si="0"/>
        <v>1029</v>
      </c>
      <c r="L15" s="8">
        <f t="shared" si="1"/>
        <v>1029</v>
      </c>
    </row>
    <row r="16" spans="1:14" ht="15" x14ac:dyDescent="0.2">
      <c r="A16" s="4" t="s">
        <v>51</v>
      </c>
      <c r="B16" s="4" t="s">
        <v>11</v>
      </c>
      <c r="C16" s="4" t="s">
        <v>12</v>
      </c>
      <c r="D16" s="10">
        <v>43983</v>
      </c>
      <c r="E16" s="11" t="s">
        <v>13</v>
      </c>
      <c r="F16" s="11" t="s">
        <v>29</v>
      </c>
      <c r="G16" s="7">
        <v>3350</v>
      </c>
      <c r="H16" s="8">
        <f>IF(E16="Q1",0.85*G16,0.93*G16)</f>
        <v>2847.5</v>
      </c>
      <c r="I16" s="7">
        <v>440</v>
      </c>
      <c r="J16" s="16">
        <f>H16*I16</f>
        <v>1252900</v>
      </c>
      <c r="K16" s="8">
        <f t="shared" si="0"/>
        <v>502.5</v>
      </c>
      <c r="L16" s="8">
        <f t="shared" si="1"/>
        <v>1531.5</v>
      </c>
    </row>
    <row r="17" spans="1:12" ht="15" x14ac:dyDescent="0.2">
      <c r="A17" s="4" t="s">
        <v>51</v>
      </c>
      <c r="B17" s="4" t="s">
        <v>11</v>
      </c>
      <c r="C17" s="4" t="s">
        <v>12</v>
      </c>
      <c r="D17" s="10">
        <v>44013</v>
      </c>
      <c r="E17" s="11" t="s">
        <v>26</v>
      </c>
      <c r="F17" s="11" t="s">
        <v>29</v>
      </c>
      <c r="G17" s="7">
        <v>9310</v>
      </c>
      <c r="H17" s="8">
        <f>IF(E17="Q1",0.85*G17,0.93*G17)</f>
        <v>8658.3000000000011</v>
      </c>
      <c r="I17" s="7">
        <v>440</v>
      </c>
      <c r="J17" s="16">
        <f>H17*I17</f>
        <v>3809652.0000000005</v>
      </c>
      <c r="K17" s="8">
        <f t="shared" si="0"/>
        <v>651.69999999999891</v>
      </c>
      <c r="L17" s="8">
        <f t="shared" si="1"/>
        <v>1154.1999999999989</v>
      </c>
    </row>
    <row r="18" spans="1:12" ht="15" x14ac:dyDescent="0.2">
      <c r="A18" s="4" t="s">
        <v>51</v>
      </c>
      <c r="B18" s="4" t="s">
        <v>11</v>
      </c>
      <c r="C18" s="4" t="s">
        <v>12</v>
      </c>
      <c r="D18" s="10">
        <v>44044</v>
      </c>
      <c r="E18" s="11" t="s">
        <v>26</v>
      </c>
      <c r="F18" s="11" t="s">
        <v>29</v>
      </c>
      <c r="G18" s="7">
        <v>630</v>
      </c>
      <c r="H18" s="8">
        <f>IF(E18="Q1",0.85*G18,0.93*G18)</f>
        <v>585.9</v>
      </c>
      <c r="I18" s="7">
        <v>440</v>
      </c>
      <c r="J18" s="16">
        <f>H18*I18</f>
        <v>257796</v>
      </c>
      <c r="K18" s="8">
        <f t="shared" si="0"/>
        <v>44.100000000000023</v>
      </c>
      <c r="L18" s="8">
        <f t="shared" si="1"/>
        <v>695.79999999999893</v>
      </c>
    </row>
    <row r="19" spans="1:12" ht="15" x14ac:dyDescent="0.2">
      <c r="A19" s="4" t="s">
        <v>51</v>
      </c>
      <c r="B19" s="4" t="s">
        <v>11</v>
      </c>
      <c r="C19" s="4" t="s">
        <v>12</v>
      </c>
      <c r="D19" s="10">
        <v>44075</v>
      </c>
      <c r="E19" s="11" t="s">
        <v>26</v>
      </c>
      <c r="F19" s="11" t="s">
        <v>29</v>
      </c>
      <c r="G19" s="7">
        <v>7060</v>
      </c>
      <c r="H19" s="8">
        <f>IF(E19="Q1",0.85*G19,0.93*G19)</f>
        <v>6565.8</v>
      </c>
      <c r="I19" s="7">
        <v>440</v>
      </c>
      <c r="J19" s="16">
        <f>H19*I19</f>
        <v>2888952</v>
      </c>
      <c r="K19" s="8">
        <f t="shared" si="0"/>
        <v>494.19999999999982</v>
      </c>
      <c r="L19" s="8">
        <f t="shared" si="1"/>
        <v>538.29999999999984</v>
      </c>
    </row>
    <row r="20" spans="1:12" ht="15" x14ac:dyDescent="0.2">
      <c r="A20" s="4" t="s">
        <v>51</v>
      </c>
      <c r="B20" s="4" t="s">
        <v>11</v>
      </c>
      <c r="C20" s="4" t="s">
        <v>12</v>
      </c>
      <c r="D20" s="10">
        <v>44105</v>
      </c>
      <c r="E20" s="11" t="s">
        <v>27</v>
      </c>
      <c r="F20" s="11" t="s">
        <v>29</v>
      </c>
      <c r="G20" s="7">
        <v>5060</v>
      </c>
      <c r="H20" s="8">
        <f>IF(E20="Q1",0.85*G20,0.93*G20)</f>
        <v>4705.8</v>
      </c>
      <c r="I20" s="7">
        <v>440</v>
      </c>
      <c r="J20" s="16">
        <f>H20*I20</f>
        <v>2070552</v>
      </c>
      <c r="K20" s="8">
        <f t="shared" si="0"/>
        <v>354.19999999999982</v>
      </c>
      <c r="L20" s="8">
        <f t="shared" si="1"/>
        <v>848.39999999999964</v>
      </c>
    </row>
    <row r="21" spans="1:12" ht="15" x14ac:dyDescent="0.2">
      <c r="A21" s="4" t="s">
        <v>51</v>
      </c>
      <c r="B21" s="4" t="s">
        <v>11</v>
      </c>
      <c r="C21" s="4" t="s">
        <v>12</v>
      </c>
      <c r="D21" s="10">
        <v>44136</v>
      </c>
      <c r="E21" s="11" t="s">
        <v>27</v>
      </c>
      <c r="F21" s="11" t="s">
        <v>29</v>
      </c>
      <c r="G21" s="7">
        <v>280</v>
      </c>
      <c r="H21" s="8">
        <f>IF(E21="Q1",0.85*G21,0.93*G21)</f>
        <v>260.40000000000003</v>
      </c>
      <c r="I21" s="7">
        <v>440</v>
      </c>
      <c r="J21" s="16">
        <f>H21*I21</f>
        <v>114576.00000000001</v>
      </c>
      <c r="K21" s="8">
        <f t="shared" si="0"/>
        <v>19.599999999999966</v>
      </c>
      <c r="L21" s="8">
        <f t="shared" si="1"/>
        <v>373.79999999999978</v>
      </c>
    </row>
    <row r="22" spans="1:12" ht="15" x14ac:dyDescent="0.2">
      <c r="A22" s="4" t="s">
        <v>51</v>
      </c>
      <c r="B22" s="4" t="s">
        <v>11</v>
      </c>
      <c r="C22" s="4" t="s">
        <v>12</v>
      </c>
      <c r="D22" s="10">
        <v>44166</v>
      </c>
      <c r="E22" s="11" t="s">
        <v>27</v>
      </c>
      <c r="F22" s="11" t="s">
        <v>29</v>
      </c>
      <c r="G22" s="7">
        <v>3900</v>
      </c>
      <c r="H22" s="8">
        <f>IF(E22="Q1",0.85*G22,0.93*G22)</f>
        <v>3627</v>
      </c>
      <c r="I22" s="7">
        <v>440</v>
      </c>
      <c r="J22" s="16">
        <f>H22*I22</f>
        <v>1595880</v>
      </c>
      <c r="K22" s="8">
        <f t="shared" si="0"/>
        <v>273</v>
      </c>
      <c r="L22" s="8">
        <f t="shared" si="1"/>
        <v>292.59999999999997</v>
      </c>
    </row>
    <row r="23" spans="1:12" ht="15" x14ac:dyDescent="0.2">
      <c r="A23" s="4" t="s">
        <v>51</v>
      </c>
      <c r="B23" s="4" t="s">
        <v>11</v>
      </c>
      <c r="C23" s="4" t="s">
        <v>12</v>
      </c>
      <c r="D23" s="10">
        <v>44197</v>
      </c>
      <c r="E23" s="11" t="s">
        <v>28</v>
      </c>
      <c r="F23" s="11" t="s">
        <v>29</v>
      </c>
      <c r="G23" s="7">
        <v>750</v>
      </c>
      <c r="H23" s="8">
        <f>IF(E23="Q1",0.85*G23,0.93*G23)</f>
        <v>697.5</v>
      </c>
      <c r="I23" s="7">
        <v>440</v>
      </c>
      <c r="J23" s="16">
        <f>H23*I23</f>
        <v>306900</v>
      </c>
      <c r="K23" s="8">
        <f t="shared" si="0"/>
        <v>52.5</v>
      </c>
      <c r="L23" s="8">
        <f t="shared" si="1"/>
        <v>325.5</v>
      </c>
    </row>
    <row r="24" spans="1:12" ht="15" x14ac:dyDescent="0.2">
      <c r="A24" s="4" t="s">
        <v>51</v>
      </c>
      <c r="B24" s="4" t="s">
        <v>11</v>
      </c>
      <c r="C24" s="4" t="s">
        <v>12</v>
      </c>
      <c r="D24" s="10">
        <v>44228</v>
      </c>
      <c r="E24" s="11" t="s">
        <v>28</v>
      </c>
      <c r="F24" s="11" t="s">
        <v>29</v>
      </c>
      <c r="G24" s="7">
        <v>9590</v>
      </c>
      <c r="H24" s="8">
        <f>IF(E24="Q1",0.85*G24,0.93*G24)</f>
        <v>8918.7000000000007</v>
      </c>
      <c r="I24" s="7">
        <v>440</v>
      </c>
      <c r="J24" s="16">
        <f>H24*I24</f>
        <v>3924228.0000000005</v>
      </c>
      <c r="K24" s="8">
        <f t="shared" si="0"/>
        <v>671.29999999999927</v>
      </c>
      <c r="L24" s="8">
        <f t="shared" si="1"/>
        <v>723.79999999999927</v>
      </c>
    </row>
    <row r="25" spans="1:12" ht="15" x14ac:dyDescent="0.2">
      <c r="A25" s="4" t="s">
        <v>51</v>
      </c>
      <c r="B25" s="4" t="s">
        <v>11</v>
      </c>
      <c r="C25" s="4" t="s">
        <v>12</v>
      </c>
      <c r="D25" s="10">
        <v>44256</v>
      </c>
      <c r="E25" s="11" t="s">
        <v>28</v>
      </c>
      <c r="F25" s="11" t="s">
        <v>29</v>
      </c>
      <c r="G25" s="7">
        <v>3900</v>
      </c>
      <c r="H25" s="8">
        <f>IF(E25="Q1",0.85*G25,0.93*G25)</f>
        <v>3627</v>
      </c>
      <c r="I25" s="7">
        <v>440</v>
      </c>
      <c r="J25" s="16">
        <f>H25*I25</f>
        <v>1595880</v>
      </c>
      <c r="K25" s="8">
        <f t="shared" si="0"/>
        <v>273</v>
      </c>
      <c r="L25" s="8">
        <f t="shared" si="1"/>
        <v>944.29999999999927</v>
      </c>
    </row>
    <row r="26" spans="1:12" ht="15" x14ac:dyDescent="0.2">
      <c r="A26" s="4" t="s">
        <v>51</v>
      </c>
      <c r="B26" s="4" t="s">
        <v>11</v>
      </c>
      <c r="C26" s="4" t="s">
        <v>12</v>
      </c>
      <c r="D26" s="5">
        <v>44287</v>
      </c>
      <c r="E26" s="6" t="s">
        <v>13</v>
      </c>
      <c r="F26" s="6" t="s">
        <v>30</v>
      </c>
      <c r="G26" s="7">
        <v>990</v>
      </c>
      <c r="H26" s="8">
        <f>IF(E26="Q1",0.85*G26,0.93*G26)</f>
        <v>841.5</v>
      </c>
      <c r="I26" s="15">
        <v>484</v>
      </c>
      <c r="J26" s="16">
        <f>H26*I26</f>
        <v>407286</v>
      </c>
      <c r="K26" s="8">
        <f t="shared" si="0"/>
        <v>148.5</v>
      </c>
      <c r="L26" s="8">
        <f t="shared" si="1"/>
        <v>421.5</v>
      </c>
    </row>
    <row r="27" spans="1:12" ht="15" x14ac:dyDescent="0.2">
      <c r="A27" s="4" t="s">
        <v>51</v>
      </c>
      <c r="B27" s="4" t="s">
        <v>11</v>
      </c>
      <c r="C27" s="4" t="s">
        <v>12</v>
      </c>
      <c r="D27" s="10">
        <v>44317</v>
      </c>
      <c r="E27" s="6" t="s">
        <v>13</v>
      </c>
      <c r="F27" s="6" t="s">
        <v>30</v>
      </c>
      <c r="G27" s="7">
        <v>3770</v>
      </c>
      <c r="H27" s="8">
        <f>IF(E27="Q1",0.85*G27,0.93*G27)</f>
        <v>3204.5</v>
      </c>
      <c r="I27" s="15">
        <v>484</v>
      </c>
      <c r="J27" s="16">
        <f>H27*I27</f>
        <v>1550978</v>
      </c>
      <c r="K27" s="8">
        <f t="shared" si="0"/>
        <v>565.5</v>
      </c>
      <c r="L27" s="8">
        <f t="shared" si="1"/>
        <v>714</v>
      </c>
    </row>
    <row r="28" spans="1:12" ht="15" x14ac:dyDescent="0.2">
      <c r="A28" s="4" t="s">
        <v>51</v>
      </c>
      <c r="B28" s="4" t="s">
        <v>11</v>
      </c>
      <c r="C28" s="4" t="s">
        <v>12</v>
      </c>
      <c r="D28" s="10">
        <v>44348</v>
      </c>
      <c r="E28" s="6" t="s">
        <v>13</v>
      </c>
      <c r="F28" s="6" t="s">
        <v>30</v>
      </c>
      <c r="G28" s="7">
        <v>8610</v>
      </c>
      <c r="H28" s="8">
        <f>IF(E28="Q1",0.85*G28,0.93*G28)</f>
        <v>7318.5</v>
      </c>
      <c r="I28" s="15">
        <v>484</v>
      </c>
      <c r="J28" s="16">
        <f>H28*I28</f>
        <v>3542154</v>
      </c>
      <c r="K28" s="8">
        <f t="shared" si="0"/>
        <v>1291.5</v>
      </c>
      <c r="L28" s="8">
        <f t="shared" si="1"/>
        <v>1857</v>
      </c>
    </row>
    <row r="29" spans="1:12" ht="15" x14ac:dyDescent="0.2">
      <c r="A29" s="4" t="s">
        <v>51</v>
      </c>
      <c r="B29" s="4" t="s">
        <v>11</v>
      </c>
      <c r="C29" s="4" t="s">
        <v>12</v>
      </c>
      <c r="D29" s="10">
        <v>44378</v>
      </c>
      <c r="E29" s="11" t="s">
        <v>26</v>
      </c>
      <c r="F29" s="6" t="s">
        <v>30</v>
      </c>
      <c r="G29" s="7">
        <v>1300</v>
      </c>
      <c r="H29" s="8">
        <f>IF(E29="Q1",0.85*G29,0.93*G29)</f>
        <v>1209</v>
      </c>
      <c r="I29" s="15">
        <v>484</v>
      </c>
      <c r="J29" s="16">
        <f>H29*I29</f>
        <v>585156</v>
      </c>
      <c r="K29" s="8">
        <f t="shared" si="0"/>
        <v>91</v>
      </c>
      <c r="L29" s="8">
        <f t="shared" si="1"/>
        <v>1382.5</v>
      </c>
    </row>
    <row r="30" spans="1:12" ht="15" x14ac:dyDescent="0.2">
      <c r="A30" s="4" t="s">
        <v>51</v>
      </c>
      <c r="B30" s="4" t="s">
        <v>11</v>
      </c>
      <c r="C30" s="4" t="s">
        <v>12</v>
      </c>
      <c r="D30" s="10">
        <v>44409</v>
      </c>
      <c r="E30" s="11" t="s">
        <v>26</v>
      </c>
      <c r="F30" s="6" t="s">
        <v>30</v>
      </c>
      <c r="G30" s="7">
        <v>5760</v>
      </c>
      <c r="H30" s="8">
        <f>IF(E30="Q1",0.85*G30,0.93*G30)</f>
        <v>5356.8</v>
      </c>
      <c r="I30" s="15">
        <v>484</v>
      </c>
      <c r="J30" s="16">
        <f>H30*I30</f>
        <v>2592691.2000000002</v>
      </c>
      <c r="K30" s="8">
        <f t="shared" si="0"/>
        <v>403.19999999999982</v>
      </c>
      <c r="L30" s="8">
        <f t="shared" si="1"/>
        <v>494.19999999999982</v>
      </c>
    </row>
    <row r="31" spans="1:12" ht="15" x14ac:dyDescent="0.2">
      <c r="A31" s="4" t="s">
        <v>52</v>
      </c>
      <c r="B31" s="4" t="s">
        <v>15</v>
      </c>
      <c r="C31" s="4" t="s">
        <v>12</v>
      </c>
      <c r="D31" s="5">
        <v>43556</v>
      </c>
      <c r="E31" s="6" t="s">
        <v>13</v>
      </c>
      <c r="F31" s="6" t="s">
        <v>14</v>
      </c>
      <c r="G31" s="7">
        <v>8150</v>
      </c>
      <c r="H31" s="8">
        <f>IF(E31="Q1",0.85*G31,0.93*G31)</f>
        <v>6927.5</v>
      </c>
      <c r="I31" s="7">
        <v>350</v>
      </c>
      <c r="J31" s="16">
        <f>H31*I31</f>
        <v>2424625</v>
      </c>
      <c r="K31" s="8">
        <f t="shared" si="0"/>
        <v>1222.5</v>
      </c>
      <c r="L31" s="8">
        <f>K31</f>
        <v>1222.5</v>
      </c>
    </row>
    <row r="32" spans="1:12" ht="15" x14ac:dyDescent="0.2">
      <c r="A32" s="4" t="s">
        <v>52</v>
      </c>
      <c r="B32" s="4" t="s">
        <v>15</v>
      </c>
      <c r="C32" s="4" t="s">
        <v>12</v>
      </c>
      <c r="D32" s="10">
        <v>43586</v>
      </c>
      <c r="E32" s="6" t="s">
        <v>13</v>
      </c>
      <c r="F32" s="6" t="s">
        <v>14</v>
      </c>
      <c r="G32" s="7">
        <v>4100</v>
      </c>
      <c r="H32" s="8">
        <f>IF(E32="Q1",0.85*G32,0.93*G32)</f>
        <v>3485</v>
      </c>
      <c r="I32" s="7">
        <v>350</v>
      </c>
      <c r="J32" s="16">
        <f>H32*I32</f>
        <v>1219750</v>
      </c>
      <c r="K32" s="8">
        <f t="shared" si="0"/>
        <v>615</v>
      </c>
      <c r="L32" s="8">
        <f t="shared" si="1"/>
        <v>1837.5</v>
      </c>
    </row>
    <row r="33" spans="1:12" ht="15" x14ac:dyDescent="0.2">
      <c r="A33" s="4" t="s">
        <v>52</v>
      </c>
      <c r="B33" s="4" t="s">
        <v>15</v>
      </c>
      <c r="C33" s="4" t="s">
        <v>12</v>
      </c>
      <c r="D33" s="10">
        <v>43617</v>
      </c>
      <c r="E33" s="6" t="s">
        <v>13</v>
      </c>
      <c r="F33" s="6" t="s">
        <v>14</v>
      </c>
      <c r="G33" s="7">
        <v>1170</v>
      </c>
      <c r="H33" s="8">
        <f>IF(E33="Q1",0.85*G33,0.93*G33)</f>
        <v>994.5</v>
      </c>
      <c r="I33" s="7">
        <v>350</v>
      </c>
      <c r="J33" s="16">
        <f>H33*I33</f>
        <v>348075</v>
      </c>
      <c r="K33" s="8">
        <f t="shared" si="0"/>
        <v>175.5</v>
      </c>
      <c r="L33" s="8">
        <f t="shared" si="1"/>
        <v>790.5</v>
      </c>
    </row>
    <row r="34" spans="1:12" ht="15" x14ac:dyDescent="0.2">
      <c r="A34" s="4" t="s">
        <v>52</v>
      </c>
      <c r="B34" s="4" t="s">
        <v>15</v>
      </c>
      <c r="C34" s="4" t="s">
        <v>12</v>
      </c>
      <c r="D34" s="10">
        <v>43647</v>
      </c>
      <c r="E34" s="11" t="s">
        <v>26</v>
      </c>
      <c r="F34" s="11" t="s">
        <v>14</v>
      </c>
      <c r="G34" s="7">
        <v>2120</v>
      </c>
      <c r="H34" s="8">
        <f>IF(E34="Q1",0.85*G34,0.93*G34)</f>
        <v>1971.6000000000001</v>
      </c>
      <c r="I34" s="7">
        <v>350</v>
      </c>
      <c r="J34" s="16">
        <f>H34*I34</f>
        <v>690060</v>
      </c>
      <c r="K34" s="8">
        <f t="shared" si="0"/>
        <v>148.39999999999986</v>
      </c>
      <c r="L34" s="8">
        <f t="shared" si="1"/>
        <v>323.89999999999986</v>
      </c>
    </row>
    <row r="35" spans="1:12" ht="15" x14ac:dyDescent="0.2">
      <c r="A35" s="4" t="s">
        <v>52</v>
      </c>
      <c r="B35" s="4" t="s">
        <v>15</v>
      </c>
      <c r="C35" s="4" t="s">
        <v>12</v>
      </c>
      <c r="D35" s="10">
        <v>43678</v>
      </c>
      <c r="E35" s="11" t="s">
        <v>26</v>
      </c>
      <c r="F35" s="11" t="s">
        <v>14</v>
      </c>
      <c r="G35" s="7">
        <v>3340</v>
      </c>
      <c r="H35" s="8">
        <f>IF(E35="Q1",0.85*G35,0.93*G35)</f>
        <v>3106.2000000000003</v>
      </c>
      <c r="I35" s="7">
        <v>350</v>
      </c>
      <c r="J35" s="16">
        <f>H35*I35</f>
        <v>1087170</v>
      </c>
      <c r="K35" s="8">
        <f t="shared" si="0"/>
        <v>233.79999999999973</v>
      </c>
      <c r="L35" s="8">
        <f t="shared" si="1"/>
        <v>382.19999999999959</v>
      </c>
    </row>
    <row r="36" spans="1:12" ht="15" x14ac:dyDescent="0.2">
      <c r="A36" s="4" t="s">
        <v>52</v>
      </c>
      <c r="B36" s="4" t="s">
        <v>15</v>
      </c>
      <c r="C36" s="4" t="s">
        <v>12</v>
      </c>
      <c r="D36" s="10">
        <v>43709</v>
      </c>
      <c r="E36" s="11" t="s">
        <v>26</v>
      </c>
      <c r="F36" s="11" t="s">
        <v>14</v>
      </c>
      <c r="G36" s="7">
        <v>500</v>
      </c>
      <c r="H36" s="8">
        <f>IF(E36="Q1",0.85*G36,0.93*G36)</f>
        <v>465</v>
      </c>
      <c r="I36" s="7">
        <v>350</v>
      </c>
      <c r="J36" s="16">
        <f>H36*I36</f>
        <v>162750</v>
      </c>
      <c r="K36" s="8">
        <f t="shared" si="0"/>
        <v>35</v>
      </c>
      <c r="L36" s="8">
        <f t="shared" si="1"/>
        <v>268.79999999999973</v>
      </c>
    </row>
    <row r="37" spans="1:12" ht="15" x14ac:dyDescent="0.2">
      <c r="A37" s="4" t="s">
        <v>52</v>
      </c>
      <c r="B37" s="4" t="s">
        <v>15</v>
      </c>
      <c r="C37" s="4" t="s">
        <v>12</v>
      </c>
      <c r="D37" s="10">
        <v>43739</v>
      </c>
      <c r="E37" s="11" t="s">
        <v>27</v>
      </c>
      <c r="F37" s="11" t="s">
        <v>14</v>
      </c>
      <c r="G37" s="7">
        <v>1330</v>
      </c>
      <c r="H37" s="8">
        <f>IF(E37="Q1",0.85*G37,0.93*G37)</f>
        <v>1236.9000000000001</v>
      </c>
      <c r="I37" s="7">
        <v>350</v>
      </c>
      <c r="J37" s="16">
        <f>H37*I37</f>
        <v>432915.00000000006</v>
      </c>
      <c r="K37" s="8">
        <f t="shared" si="0"/>
        <v>93.099999999999909</v>
      </c>
      <c r="L37" s="8">
        <f t="shared" si="1"/>
        <v>128.09999999999991</v>
      </c>
    </row>
    <row r="38" spans="1:12" ht="15" x14ac:dyDescent="0.2">
      <c r="A38" s="4" t="s">
        <v>52</v>
      </c>
      <c r="B38" s="4" t="s">
        <v>15</v>
      </c>
      <c r="C38" s="4" t="s">
        <v>12</v>
      </c>
      <c r="D38" s="10">
        <v>43770</v>
      </c>
      <c r="E38" s="11" t="s">
        <v>27</v>
      </c>
      <c r="F38" s="11" t="s">
        <v>14</v>
      </c>
      <c r="G38" s="7">
        <v>7640</v>
      </c>
      <c r="H38" s="8">
        <f>IF(E38="Q1",0.85*G38,0.93*G38)</f>
        <v>7105.2000000000007</v>
      </c>
      <c r="I38" s="7">
        <v>350</v>
      </c>
      <c r="J38" s="16">
        <f>H38*I38</f>
        <v>2486820.0000000005</v>
      </c>
      <c r="K38" s="8">
        <f t="shared" si="0"/>
        <v>534.79999999999927</v>
      </c>
      <c r="L38" s="8">
        <f t="shared" si="1"/>
        <v>627.89999999999918</v>
      </c>
    </row>
    <row r="39" spans="1:12" ht="15" x14ac:dyDescent="0.2">
      <c r="A39" s="4" t="s">
        <v>52</v>
      </c>
      <c r="B39" s="4" t="s">
        <v>15</v>
      </c>
      <c r="C39" s="4" t="s">
        <v>12</v>
      </c>
      <c r="D39" s="10">
        <v>43800</v>
      </c>
      <c r="E39" s="11" t="s">
        <v>27</v>
      </c>
      <c r="F39" s="11" t="s">
        <v>14</v>
      </c>
      <c r="G39" s="7">
        <v>1180</v>
      </c>
      <c r="H39" s="8">
        <f>IF(E39="Q1",0.85*G39,0.93*G39)</f>
        <v>1097.4000000000001</v>
      </c>
      <c r="I39" s="7">
        <v>350</v>
      </c>
      <c r="J39" s="16">
        <f>H39*I39</f>
        <v>384090.00000000006</v>
      </c>
      <c r="K39" s="8">
        <f t="shared" si="0"/>
        <v>82.599999999999909</v>
      </c>
      <c r="L39" s="8">
        <f t="shared" si="1"/>
        <v>617.39999999999918</v>
      </c>
    </row>
    <row r="40" spans="1:12" ht="15" x14ac:dyDescent="0.2">
      <c r="A40" s="4" t="s">
        <v>52</v>
      </c>
      <c r="B40" s="4" t="s">
        <v>15</v>
      </c>
      <c r="C40" s="4" t="s">
        <v>12</v>
      </c>
      <c r="D40" s="10">
        <v>43831</v>
      </c>
      <c r="E40" s="11" t="s">
        <v>28</v>
      </c>
      <c r="F40" s="11" t="s">
        <v>14</v>
      </c>
      <c r="G40" s="7">
        <v>4010</v>
      </c>
      <c r="H40" s="8">
        <f>IF(E40="Q1",0.85*G40,0.93*G40)</f>
        <v>3729.3</v>
      </c>
      <c r="I40" s="7">
        <v>350</v>
      </c>
      <c r="J40" s="16">
        <f>H40*I40</f>
        <v>1305255</v>
      </c>
      <c r="K40" s="8">
        <f t="shared" si="0"/>
        <v>280.69999999999982</v>
      </c>
      <c r="L40" s="8">
        <f t="shared" si="1"/>
        <v>363.29999999999973</v>
      </c>
    </row>
    <row r="41" spans="1:12" ht="15" x14ac:dyDescent="0.2">
      <c r="A41" s="4" t="s">
        <v>52</v>
      </c>
      <c r="B41" s="4" t="s">
        <v>15</v>
      </c>
      <c r="C41" s="4" t="s">
        <v>12</v>
      </c>
      <c r="D41" s="10">
        <v>43862</v>
      </c>
      <c r="E41" s="11" t="s">
        <v>28</v>
      </c>
      <c r="F41" s="11" t="s">
        <v>14</v>
      </c>
      <c r="G41" s="7">
        <v>1380</v>
      </c>
      <c r="H41" s="8">
        <f>IF(E41="Q1",0.85*G41,0.93*G41)</f>
        <v>1283.4000000000001</v>
      </c>
      <c r="I41" s="7">
        <v>350</v>
      </c>
      <c r="J41" s="16">
        <f>H41*I41</f>
        <v>449190.00000000006</v>
      </c>
      <c r="K41" s="8">
        <f t="shared" si="0"/>
        <v>96.599999999999909</v>
      </c>
      <c r="L41" s="8">
        <f t="shared" si="1"/>
        <v>377.29999999999973</v>
      </c>
    </row>
    <row r="42" spans="1:12" ht="15" x14ac:dyDescent="0.2">
      <c r="A42" s="4" t="s">
        <v>52</v>
      </c>
      <c r="B42" s="4" t="s">
        <v>15</v>
      </c>
      <c r="C42" s="4" t="s">
        <v>12</v>
      </c>
      <c r="D42" s="10">
        <v>43891</v>
      </c>
      <c r="E42" s="11" t="s">
        <v>28</v>
      </c>
      <c r="F42" s="11" t="s">
        <v>14</v>
      </c>
      <c r="G42" s="7">
        <v>0</v>
      </c>
      <c r="H42" s="8">
        <f>IF(E42="Q1",0.85*G42,0.93*G42)</f>
        <v>0</v>
      </c>
      <c r="I42" s="12"/>
      <c r="J42" s="16">
        <f>H42*I42</f>
        <v>0</v>
      </c>
      <c r="K42" s="8">
        <f t="shared" si="0"/>
        <v>0</v>
      </c>
      <c r="L42" s="8">
        <f t="shared" si="1"/>
        <v>96.599999999999909</v>
      </c>
    </row>
    <row r="43" spans="1:12" ht="15" x14ac:dyDescent="0.2">
      <c r="A43" s="4" t="s">
        <v>52</v>
      </c>
      <c r="B43" s="4" t="s">
        <v>15</v>
      </c>
      <c r="C43" s="4" t="s">
        <v>12</v>
      </c>
      <c r="D43" s="10">
        <v>43922</v>
      </c>
      <c r="E43" s="11" t="s">
        <v>13</v>
      </c>
      <c r="F43" s="11" t="s">
        <v>29</v>
      </c>
      <c r="G43" s="7">
        <v>0</v>
      </c>
      <c r="H43" s="8">
        <f>IF(E43="Q1",0.85*G43,0.93*G43)</f>
        <v>0</v>
      </c>
      <c r="I43" s="13"/>
      <c r="J43" s="16">
        <f>H43*I43</f>
        <v>0</v>
      </c>
      <c r="K43" s="8">
        <f t="shared" si="0"/>
        <v>0</v>
      </c>
      <c r="L43" s="8">
        <f t="shared" si="1"/>
        <v>0</v>
      </c>
    </row>
    <row r="44" spans="1:12" ht="15" x14ac:dyDescent="0.2">
      <c r="A44" s="4" t="s">
        <v>52</v>
      </c>
      <c r="B44" s="4" t="s">
        <v>15</v>
      </c>
      <c r="C44" s="4" t="s">
        <v>12</v>
      </c>
      <c r="D44" s="10">
        <v>43952</v>
      </c>
      <c r="E44" s="11" t="s">
        <v>13</v>
      </c>
      <c r="F44" s="11" t="s">
        <v>29</v>
      </c>
      <c r="G44" s="7">
        <v>9980</v>
      </c>
      <c r="H44" s="8">
        <f>IF(E44="Q1",0.85*G44,0.93*G44)</f>
        <v>8483</v>
      </c>
      <c r="I44" s="7">
        <v>385</v>
      </c>
      <c r="J44" s="16">
        <f>H44*I44</f>
        <v>3265955</v>
      </c>
      <c r="K44" s="8">
        <f t="shared" si="0"/>
        <v>1497</v>
      </c>
      <c r="L44" s="8">
        <f t="shared" si="1"/>
        <v>1497</v>
      </c>
    </row>
    <row r="45" spans="1:12" ht="15" x14ac:dyDescent="0.2">
      <c r="A45" s="4" t="s">
        <v>52</v>
      </c>
      <c r="B45" s="4" t="s">
        <v>15</v>
      </c>
      <c r="C45" s="4" t="s">
        <v>12</v>
      </c>
      <c r="D45" s="10">
        <v>43983</v>
      </c>
      <c r="E45" s="11" t="s">
        <v>13</v>
      </c>
      <c r="F45" s="11" t="s">
        <v>29</v>
      </c>
      <c r="G45" s="7">
        <v>9310</v>
      </c>
      <c r="H45" s="8">
        <f>IF(E45="Q1",0.85*G45,0.93*G45)</f>
        <v>7913.5</v>
      </c>
      <c r="I45" s="7">
        <v>385</v>
      </c>
      <c r="J45" s="16">
        <f>H45*I45</f>
        <v>3046697.5</v>
      </c>
      <c r="K45" s="8">
        <f t="shared" si="0"/>
        <v>1396.5</v>
      </c>
      <c r="L45" s="8">
        <f t="shared" si="1"/>
        <v>2893.5</v>
      </c>
    </row>
    <row r="46" spans="1:12" ht="15" x14ac:dyDescent="0.2">
      <c r="A46" s="4" t="s">
        <v>52</v>
      </c>
      <c r="B46" s="4" t="s">
        <v>15</v>
      </c>
      <c r="C46" s="4" t="s">
        <v>12</v>
      </c>
      <c r="D46" s="10">
        <v>44013</v>
      </c>
      <c r="E46" s="11" t="s">
        <v>26</v>
      </c>
      <c r="F46" s="11" t="s">
        <v>29</v>
      </c>
      <c r="G46" s="7">
        <v>4080</v>
      </c>
      <c r="H46" s="8">
        <f>IF(E46="Q1",0.85*G46,0.93*G46)</f>
        <v>3794.4</v>
      </c>
      <c r="I46" s="7">
        <v>385</v>
      </c>
      <c r="J46" s="16">
        <f>H46*I46</f>
        <v>1460844</v>
      </c>
      <c r="K46" s="8">
        <f t="shared" si="0"/>
        <v>285.59999999999991</v>
      </c>
      <c r="L46" s="8">
        <f t="shared" si="1"/>
        <v>1682.1</v>
      </c>
    </row>
    <row r="47" spans="1:12" ht="15" x14ac:dyDescent="0.2">
      <c r="A47" s="4" t="s">
        <v>52</v>
      </c>
      <c r="B47" s="4" t="s">
        <v>15</v>
      </c>
      <c r="C47" s="4" t="s">
        <v>12</v>
      </c>
      <c r="D47" s="10">
        <v>44044</v>
      </c>
      <c r="E47" s="11" t="s">
        <v>26</v>
      </c>
      <c r="F47" s="11" t="s">
        <v>29</v>
      </c>
      <c r="G47" s="7">
        <v>5130</v>
      </c>
      <c r="H47" s="8">
        <f>IF(E47="Q1",0.85*G47,0.93*G47)</f>
        <v>4770.9000000000005</v>
      </c>
      <c r="I47" s="7">
        <v>385</v>
      </c>
      <c r="J47" s="16">
        <f>H47*I47</f>
        <v>1836796.5000000002</v>
      </c>
      <c r="K47" s="8">
        <f t="shared" si="0"/>
        <v>359.09999999999945</v>
      </c>
      <c r="L47" s="8">
        <f t="shared" si="1"/>
        <v>644.69999999999936</v>
      </c>
    </row>
    <row r="48" spans="1:12" ht="15" x14ac:dyDescent="0.2">
      <c r="A48" s="4" t="s">
        <v>52</v>
      </c>
      <c r="B48" s="4" t="s">
        <v>15</v>
      </c>
      <c r="C48" s="4" t="s">
        <v>12</v>
      </c>
      <c r="D48" s="10">
        <v>44075</v>
      </c>
      <c r="E48" s="11" t="s">
        <v>26</v>
      </c>
      <c r="F48" s="11" t="s">
        <v>29</v>
      </c>
      <c r="G48" s="7">
        <v>1440</v>
      </c>
      <c r="H48" s="8">
        <f>IF(E48="Q1",0.85*G48,0.93*G48)</f>
        <v>1339.2</v>
      </c>
      <c r="I48" s="7">
        <v>385</v>
      </c>
      <c r="J48" s="16">
        <f>H48*I48</f>
        <v>515592</v>
      </c>
      <c r="K48" s="8">
        <f t="shared" si="0"/>
        <v>100.79999999999995</v>
      </c>
      <c r="L48" s="8">
        <f t="shared" si="1"/>
        <v>459.89999999999941</v>
      </c>
    </row>
    <row r="49" spans="1:12" ht="15" x14ac:dyDescent="0.2">
      <c r="A49" s="4" t="s">
        <v>52</v>
      </c>
      <c r="B49" s="4" t="s">
        <v>15</v>
      </c>
      <c r="C49" s="4" t="s">
        <v>12</v>
      </c>
      <c r="D49" s="10">
        <v>44105</v>
      </c>
      <c r="E49" s="11" t="s">
        <v>27</v>
      </c>
      <c r="F49" s="11" t="s">
        <v>29</v>
      </c>
      <c r="G49" s="7">
        <v>240</v>
      </c>
      <c r="H49" s="8">
        <f>IF(E49="Q1",0.85*G49,0.93*G49)</f>
        <v>223.20000000000002</v>
      </c>
      <c r="I49" s="7">
        <v>385</v>
      </c>
      <c r="J49" s="16">
        <f>H49*I49</f>
        <v>85932</v>
      </c>
      <c r="K49" s="8">
        <f t="shared" si="0"/>
        <v>16.799999999999983</v>
      </c>
      <c r="L49" s="8">
        <f t="shared" si="1"/>
        <v>117.59999999999994</v>
      </c>
    </row>
    <row r="50" spans="1:12" ht="15" x14ac:dyDescent="0.2">
      <c r="A50" s="4" t="s">
        <v>52</v>
      </c>
      <c r="B50" s="4" t="s">
        <v>15</v>
      </c>
      <c r="C50" s="4" t="s">
        <v>12</v>
      </c>
      <c r="D50" s="10">
        <v>44136</v>
      </c>
      <c r="E50" s="11" t="s">
        <v>27</v>
      </c>
      <c r="F50" s="11" t="s">
        <v>29</v>
      </c>
      <c r="G50" s="7">
        <v>3660</v>
      </c>
      <c r="H50" s="8">
        <f>IF(E50="Q1",0.85*G50,0.93*G50)</f>
        <v>3403.8</v>
      </c>
      <c r="I50" s="7">
        <v>385</v>
      </c>
      <c r="J50" s="16">
        <f>H50*I50</f>
        <v>1310463</v>
      </c>
      <c r="K50" s="8">
        <f t="shared" si="0"/>
        <v>256.19999999999982</v>
      </c>
      <c r="L50" s="8">
        <f t="shared" si="1"/>
        <v>272.99999999999977</v>
      </c>
    </row>
    <row r="51" spans="1:12" ht="15" x14ac:dyDescent="0.2">
      <c r="A51" s="4" t="s">
        <v>52</v>
      </c>
      <c r="B51" s="4" t="s">
        <v>15</v>
      </c>
      <c r="C51" s="4" t="s">
        <v>12</v>
      </c>
      <c r="D51" s="10">
        <v>44166</v>
      </c>
      <c r="E51" s="11" t="s">
        <v>27</v>
      </c>
      <c r="F51" s="11" t="s">
        <v>29</v>
      </c>
      <c r="G51" s="7">
        <v>8910</v>
      </c>
      <c r="H51" s="8">
        <f>IF(E51="Q1",0.85*G51,0.93*G51)</f>
        <v>8286.3000000000011</v>
      </c>
      <c r="I51" s="7">
        <v>385</v>
      </c>
      <c r="J51" s="16">
        <f>H51*I51</f>
        <v>3190225.5000000005</v>
      </c>
      <c r="K51" s="8">
        <f t="shared" si="0"/>
        <v>623.69999999999891</v>
      </c>
      <c r="L51" s="8">
        <f t="shared" si="1"/>
        <v>879.89999999999873</v>
      </c>
    </row>
    <row r="52" spans="1:12" ht="15" x14ac:dyDescent="0.2">
      <c r="A52" s="4" t="s">
        <v>52</v>
      </c>
      <c r="B52" s="4" t="s">
        <v>15</v>
      </c>
      <c r="C52" s="4" t="s">
        <v>12</v>
      </c>
      <c r="D52" s="10">
        <v>44197</v>
      </c>
      <c r="E52" s="11" t="s">
        <v>28</v>
      </c>
      <c r="F52" s="11" t="s">
        <v>29</v>
      </c>
      <c r="G52" s="7">
        <v>1170</v>
      </c>
      <c r="H52" s="8">
        <f>IF(E52="Q1",0.85*G52,0.93*G52)</f>
        <v>1088.1000000000001</v>
      </c>
      <c r="I52" s="7">
        <v>385</v>
      </c>
      <c r="J52" s="16">
        <f>H52*I52</f>
        <v>418918.50000000006</v>
      </c>
      <c r="K52" s="8">
        <f t="shared" si="0"/>
        <v>81.899999999999864</v>
      </c>
      <c r="L52" s="8">
        <f t="shared" si="1"/>
        <v>705.59999999999877</v>
      </c>
    </row>
    <row r="53" spans="1:12" ht="15" x14ac:dyDescent="0.2">
      <c r="A53" s="4" t="s">
        <v>52</v>
      </c>
      <c r="B53" s="4" t="s">
        <v>15</v>
      </c>
      <c r="C53" s="4" t="s">
        <v>12</v>
      </c>
      <c r="D53" s="10">
        <v>44228</v>
      </c>
      <c r="E53" s="11" t="s">
        <v>28</v>
      </c>
      <c r="F53" s="11" t="s">
        <v>29</v>
      </c>
      <c r="G53" s="7">
        <v>6940</v>
      </c>
      <c r="H53" s="8">
        <f>IF(E53="Q1",0.85*G53,0.93*G53)</f>
        <v>6454.2000000000007</v>
      </c>
      <c r="I53" s="7">
        <v>385</v>
      </c>
      <c r="J53" s="16">
        <f>H53*I53</f>
        <v>2484867.0000000005</v>
      </c>
      <c r="K53" s="8">
        <f t="shared" si="0"/>
        <v>485.79999999999927</v>
      </c>
      <c r="L53" s="8">
        <f t="shared" si="1"/>
        <v>567.69999999999914</v>
      </c>
    </row>
    <row r="54" spans="1:12" ht="15" x14ac:dyDescent="0.2">
      <c r="A54" s="4" t="s">
        <v>52</v>
      </c>
      <c r="B54" s="4" t="s">
        <v>15</v>
      </c>
      <c r="C54" s="4" t="s">
        <v>12</v>
      </c>
      <c r="D54" s="10">
        <v>44256</v>
      </c>
      <c r="E54" s="11" t="s">
        <v>28</v>
      </c>
      <c r="F54" s="11" t="s">
        <v>29</v>
      </c>
      <c r="G54" s="7">
        <v>3880</v>
      </c>
      <c r="H54" s="8">
        <f>IF(E54="Q1",0.85*G54,0.93*G54)</f>
        <v>3608.4</v>
      </c>
      <c r="I54" s="7">
        <v>385</v>
      </c>
      <c r="J54" s="16">
        <f>H54*I54</f>
        <v>1389234</v>
      </c>
      <c r="K54" s="8">
        <f t="shared" si="0"/>
        <v>271.59999999999991</v>
      </c>
      <c r="L54" s="8">
        <f t="shared" si="1"/>
        <v>757.39999999999918</v>
      </c>
    </row>
    <row r="55" spans="1:12" ht="15" x14ac:dyDescent="0.2">
      <c r="A55" s="4" t="s">
        <v>52</v>
      </c>
      <c r="B55" s="4" t="s">
        <v>15</v>
      </c>
      <c r="C55" s="4" t="s">
        <v>12</v>
      </c>
      <c r="D55" s="5">
        <v>44287</v>
      </c>
      <c r="E55" s="6" t="s">
        <v>13</v>
      </c>
      <c r="F55" s="6" t="s">
        <v>30</v>
      </c>
      <c r="G55" s="7">
        <v>3990</v>
      </c>
      <c r="H55" s="8">
        <f>IF(E55="Q1",0.85*G55,0.93*G55)</f>
        <v>3391.5</v>
      </c>
      <c r="I55" s="15">
        <v>423.5</v>
      </c>
      <c r="J55" s="16">
        <f>H55*I55</f>
        <v>1436300.25</v>
      </c>
      <c r="K55" s="8">
        <f t="shared" si="0"/>
        <v>598.5</v>
      </c>
      <c r="L55" s="8">
        <f t="shared" si="1"/>
        <v>870.09999999999991</v>
      </c>
    </row>
    <row r="56" spans="1:12" ht="15" x14ac:dyDescent="0.2">
      <c r="A56" s="4" t="s">
        <v>52</v>
      </c>
      <c r="B56" s="4" t="s">
        <v>15</v>
      </c>
      <c r="C56" s="4" t="s">
        <v>12</v>
      </c>
      <c r="D56" s="10">
        <v>44317</v>
      </c>
      <c r="E56" s="6" t="s">
        <v>13</v>
      </c>
      <c r="F56" s="6" t="s">
        <v>30</v>
      </c>
      <c r="G56" s="7">
        <v>2580</v>
      </c>
      <c r="H56" s="8">
        <f>IF(E56="Q1",0.85*G56,0.93*G56)</f>
        <v>2193</v>
      </c>
      <c r="I56" s="15">
        <v>423.5</v>
      </c>
      <c r="J56" s="16">
        <f>H56*I56</f>
        <v>928735.5</v>
      </c>
      <c r="K56" s="8">
        <f t="shared" si="0"/>
        <v>387</v>
      </c>
      <c r="L56" s="8">
        <f t="shared" si="1"/>
        <v>985.5</v>
      </c>
    </row>
    <row r="57" spans="1:12" ht="15" x14ac:dyDescent="0.2">
      <c r="A57" s="4" t="s">
        <v>52</v>
      </c>
      <c r="B57" s="4" t="s">
        <v>15</v>
      </c>
      <c r="C57" s="4" t="s">
        <v>12</v>
      </c>
      <c r="D57" s="10">
        <v>44348</v>
      </c>
      <c r="E57" s="6" t="s">
        <v>13</v>
      </c>
      <c r="F57" s="6" t="s">
        <v>30</v>
      </c>
      <c r="G57" s="7">
        <v>6930</v>
      </c>
      <c r="H57" s="8">
        <f>IF(E57="Q1",0.85*G57,0.93*G57)</f>
        <v>5890.5</v>
      </c>
      <c r="I57" s="15">
        <v>423.5</v>
      </c>
      <c r="J57" s="16">
        <f>H57*I57</f>
        <v>2494626.75</v>
      </c>
      <c r="K57" s="8">
        <f t="shared" si="0"/>
        <v>1039.5</v>
      </c>
      <c r="L57" s="8">
        <f t="shared" si="1"/>
        <v>1426.5</v>
      </c>
    </row>
    <row r="58" spans="1:12" ht="15" x14ac:dyDescent="0.2">
      <c r="A58" s="4" t="s">
        <v>52</v>
      </c>
      <c r="B58" s="4" t="s">
        <v>15</v>
      </c>
      <c r="C58" s="4" t="s">
        <v>12</v>
      </c>
      <c r="D58" s="10">
        <v>44378</v>
      </c>
      <c r="E58" s="11" t="s">
        <v>26</v>
      </c>
      <c r="F58" s="6" t="s">
        <v>30</v>
      </c>
      <c r="G58" s="7">
        <v>6610</v>
      </c>
      <c r="H58" s="8">
        <f>IF(E58="Q1",0.85*G58,0.93*G58)</f>
        <v>6147.3</v>
      </c>
      <c r="I58" s="15">
        <v>423.5</v>
      </c>
      <c r="J58" s="16">
        <f>H58*I58</f>
        <v>2603381.5500000003</v>
      </c>
      <c r="K58" s="8">
        <f t="shared" si="0"/>
        <v>462.69999999999982</v>
      </c>
      <c r="L58" s="8">
        <f t="shared" si="1"/>
        <v>1502.1999999999998</v>
      </c>
    </row>
    <row r="59" spans="1:12" ht="15" x14ac:dyDescent="0.2">
      <c r="A59" s="4" t="s">
        <v>52</v>
      </c>
      <c r="B59" s="4" t="s">
        <v>15</v>
      </c>
      <c r="C59" s="4" t="s">
        <v>12</v>
      </c>
      <c r="D59" s="10">
        <v>44409</v>
      </c>
      <c r="E59" s="11" t="s">
        <v>26</v>
      </c>
      <c r="F59" s="6" t="s">
        <v>30</v>
      </c>
      <c r="G59" s="7">
        <v>3590</v>
      </c>
      <c r="H59" s="8">
        <f>IF(E59="Q1",0.85*G59,0.93*G59)</f>
        <v>3338.7000000000003</v>
      </c>
      <c r="I59" s="15">
        <v>423.5</v>
      </c>
      <c r="J59" s="16">
        <f>H59*I59</f>
        <v>1413939.4500000002</v>
      </c>
      <c r="K59" s="8">
        <f t="shared" si="0"/>
        <v>251.29999999999973</v>
      </c>
      <c r="L59" s="8">
        <f t="shared" si="1"/>
        <v>713.99999999999955</v>
      </c>
    </row>
    <row r="60" spans="1:12" ht="15" x14ac:dyDescent="0.2">
      <c r="A60" s="4" t="s">
        <v>53</v>
      </c>
      <c r="B60" s="4" t="s">
        <v>16</v>
      </c>
      <c r="C60" s="4" t="s">
        <v>17</v>
      </c>
      <c r="D60" s="5">
        <v>43556</v>
      </c>
      <c r="E60" s="6" t="s">
        <v>13</v>
      </c>
      <c r="F60" s="6" t="s">
        <v>14</v>
      </c>
      <c r="G60" s="7">
        <v>5680</v>
      </c>
      <c r="H60" s="8">
        <f>IF(E60="Q1",0.85*G60,0.93*G60)</f>
        <v>4828</v>
      </c>
      <c r="I60" s="7">
        <v>515</v>
      </c>
      <c r="J60" s="16">
        <f>H60*I60</f>
        <v>2486420</v>
      </c>
      <c r="K60" s="8">
        <f>G60-H60</f>
        <v>852</v>
      </c>
      <c r="L60" s="8">
        <f>K60</f>
        <v>852</v>
      </c>
    </row>
    <row r="61" spans="1:12" ht="15" x14ac:dyDescent="0.2">
      <c r="A61" s="4" t="s">
        <v>53</v>
      </c>
      <c r="B61" s="4" t="s">
        <v>16</v>
      </c>
      <c r="C61" s="4" t="s">
        <v>17</v>
      </c>
      <c r="D61" s="10">
        <v>43586</v>
      </c>
      <c r="E61" s="6" t="s">
        <v>13</v>
      </c>
      <c r="F61" s="6" t="s">
        <v>14</v>
      </c>
      <c r="G61" s="7">
        <v>5860</v>
      </c>
      <c r="H61" s="8">
        <f>IF(E61="Q1",0.85*G61,0.93*G61)</f>
        <v>4981</v>
      </c>
      <c r="I61" s="7">
        <v>515</v>
      </c>
      <c r="J61" s="16">
        <f>H61*I61</f>
        <v>2565215</v>
      </c>
      <c r="K61" s="8">
        <f t="shared" si="0"/>
        <v>879</v>
      </c>
      <c r="L61" s="8">
        <f t="shared" si="1"/>
        <v>1731</v>
      </c>
    </row>
    <row r="62" spans="1:12" ht="15" x14ac:dyDescent="0.2">
      <c r="A62" s="4" t="s">
        <v>53</v>
      </c>
      <c r="B62" s="4" t="s">
        <v>16</v>
      </c>
      <c r="C62" s="4" t="s">
        <v>17</v>
      </c>
      <c r="D62" s="10">
        <v>43617</v>
      </c>
      <c r="E62" s="6" t="s">
        <v>13</v>
      </c>
      <c r="F62" s="6" t="s">
        <v>14</v>
      </c>
      <c r="G62" s="7">
        <v>6590</v>
      </c>
      <c r="H62" s="8">
        <f>IF(E62="Q1",0.85*G62,0.93*G62)</f>
        <v>5601.5</v>
      </c>
      <c r="I62" s="7">
        <v>515</v>
      </c>
      <c r="J62" s="16">
        <f>H62*I62</f>
        <v>2884772.5</v>
      </c>
      <c r="K62" s="8">
        <f t="shared" si="0"/>
        <v>988.5</v>
      </c>
      <c r="L62" s="8">
        <f t="shared" si="1"/>
        <v>1867.5</v>
      </c>
    </row>
    <row r="63" spans="1:12" ht="15" x14ac:dyDescent="0.2">
      <c r="A63" s="4" t="s">
        <v>53</v>
      </c>
      <c r="B63" s="4" t="s">
        <v>16</v>
      </c>
      <c r="C63" s="4" t="s">
        <v>17</v>
      </c>
      <c r="D63" s="10">
        <v>43647</v>
      </c>
      <c r="E63" s="11" t="s">
        <v>26</v>
      </c>
      <c r="F63" s="11" t="s">
        <v>14</v>
      </c>
      <c r="G63" s="7">
        <v>2330</v>
      </c>
      <c r="H63" s="8">
        <f>IF(E63="Q1",0.85*G63,0.93*G63)</f>
        <v>2166.9</v>
      </c>
      <c r="I63" s="7">
        <v>515</v>
      </c>
      <c r="J63" s="16">
        <f>H63*I63</f>
        <v>1115953.5</v>
      </c>
      <c r="K63" s="8">
        <f t="shared" si="0"/>
        <v>163.09999999999991</v>
      </c>
      <c r="L63" s="8">
        <f t="shared" si="1"/>
        <v>1151.5999999999999</v>
      </c>
    </row>
    <row r="64" spans="1:12" ht="15" x14ac:dyDescent="0.2">
      <c r="A64" s="4" t="s">
        <v>53</v>
      </c>
      <c r="B64" s="4" t="s">
        <v>16</v>
      </c>
      <c r="C64" s="4" t="s">
        <v>17</v>
      </c>
      <c r="D64" s="10">
        <v>43678</v>
      </c>
      <c r="E64" s="11" t="s">
        <v>26</v>
      </c>
      <c r="F64" s="11" t="s">
        <v>14</v>
      </c>
      <c r="G64" s="7">
        <v>550</v>
      </c>
      <c r="H64" s="8">
        <f>IF(E64="Q1",0.85*G64,0.93*G64)</f>
        <v>511.5</v>
      </c>
      <c r="I64" s="7">
        <v>515</v>
      </c>
      <c r="J64" s="16">
        <f>H64*I64</f>
        <v>263422.5</v>
      </c>
      <c r="K64" s="8">
        <f t="shared" si="0"/>
        <v>38.5</v>
      </c>
      <c r="L64" s="8">
        <f t="shared" si="1"/>
        <v>201.59999999999991</v>
      </c>
    </row>
    <row r="65" spans="1:12" ht="15" x14ac:dyDescent="0.2">
      <c r="A65" s="4" t="s">
        <v>53</v>
      </c>
      <c r="B65" s="4" t="s">
        <v>16</v>
      </c>
      <c r="C65" s="4" t="s">
        <v>17</v>
      </c>
      <c r="D65" s="10">
        <v>43709</v>
      </c>
      <c r="E65" s="11" t="s">
        <v>26</v>
      </c>
      <c r="F65" s="11" t="s">
        <v>14</v>
      </c>
      <c r="G65" s="7">
        <v>7650</v>
      </c>
      <c r="H65" s="8">
        <f>IF(E65="Q1",0.85*G65,0.93*G65)</f>
        <v>7114.5</v>
      </c>
      <c r="I65" s="7">
        <v>515</v>
      </c>
      <c r="J65" s="16">
        <f>H65*I65</f>
        <v>3663967.5</v>
      </c>
      <c r="K65" s="8">
        <f t="shared" si="0"/>
        <v>535.5</v>
      </c>
      <c r="L65" s="8">
        <f t="shared" si="1"/>
        <v>574</v>
      </c>
    </row>
    <row r="66" spans="1:12" ht="15" x14ac:dyDescent="0.2">
      <c r="A66" s="4" t="s">
        <v>53</v>
      </c>
      <c r="B66" s="4" t="s">
        <v>16</v>
      </c>
      <c r="C66" s="4" t="s">
        <v>17</v>
      </c>
      <c r="D66" s="10">
        <v>43739</v>
      </c>
      <c r="E66" s="11" t="s">
        <v>27</v>
      </c>
      <c r="F66" s="11" t="s">
        <v>14</v>
      </c>
      <c r="G66" s="7">
        <v>1340</v>
      </c>
      <c r="H66" s="8">
        <f>IF(E66="Q1",0.85*G66,0.93*G66)</f>
        <v>1246.2</v>
      </c>
      <c r="I66" s="7">
        <v>515</v>
      </c>
      <c r="J66" s="16">
        <f>H66*I66</f>
        <v>641793</v>
      </c>
      <c r="K66" s="8">
        <f t="shared" si="0"/>
        <v>93.799999999999955</v>
      </c>
      <c r="L66" s="8">
        <f t="shared" si="1"/>
        <v>629.29999999999995</v>
      </c>
    </row>
    <row r="67" spans="1:12" ht="15" x14ac:dyDescent="0.2">
      <c r="A67" s="4" t="s">
        <v>53</v>
      </c>
      <c r="B67" s="4" t="s">
        <v>16</v>
      </c>
      <c r="C67" s="4" t="s">
        <v>17</v>
      </c>
      <c r="D67" s="10">
        <v>43770</v>
      </c>
      <c r="E67" s="11" t="s">
        <v>27</v>
      </c>
      <c r="F67" s="11" t="s">
        <v>14</v>
      </c>
      <c r="G67" s="7">
        <v>9680</v>
      </c>
      <c r="H67" s="8">
        <f>IF(E67="Q1",0.85*G67,0.93*G67)</f>
        <v>9002.4</v>
      </c>
      <c r="I67" s="7">
        <v>515</v>
      </c>
      <c r="J67" s="16">
        <f>H67*I67</f>
        <v>4636236</v>
      </c>
      <c r="K67" s="8">
        <f t="shared" ref="K67:K130" si="2">G67-H67</f>
        <v>677.60000000000036</v>
      </c>
      <c r="L67" s="8">
        <f t="shared" si="1"/>
        <v>771.40000000000032</v>
      </c>
    </row>
    <row r="68" spans="1:12" ht="15" x14ac:dyDescent="0.2">
      <c r="A68" s="4" t="s">
        <v>53</v>
      </c>
      <c r="B68" s="4" t="s">
        <v>16</v>
      </c>
      <c r="C68" s="4" t="s">
        <v>17</v>
      </c>
      <c r="D68" s="10">
        <v>43800</v>
      </c>
      <c r="E68" s="11" t="s">
        <v>27</v>
      </c>
      <c r="F68" s="11" t="s">
        <v>14</v>
      </c>
      <c r="G68" s="7">
        <v>1010</v>
      </c>
      <c r="H68" s="8">
        <f>IF(E68="Q1",0.85*G68,0.93*G68)</f>
        <v>939.30000000000007</v>
      </c>
      <c r="I68" s="7">
        <v>515</v>
      </c>
      <c r="J68" s="16">
        <f>H68*I68</f>
        <v>483739.50000000006</v>
      </c>
      <c r="K68" s="8">
        <f t="shared" si="2"/>
        <v>70.699999999999932</v>
      </c>
      <c r="L68" s="8">
        <f t="shared" ref="L68:L131" si="3">K68+K67</f>
        <v>748.3000000000003</v>
      </c>
    </row>
    <row r="69" spans="1:12" ht="15" x14ac:dyDescent="0.2">
      <c r="A69" s="4" t="s">
        <v>53</v>
      </c>
      <c r="B69" s="4" t="s">
        <v>16</v>
      </c>
      <c r="C69" s="4" t="s">
        <v>17</v>
      </c>
      <c r="D69" s="10">
        <v>43831</v>
      </c>
      <c r="E69" s="11" t="s">
        <v>28</v>
      </c>
      <c r="F69" s="11" t="s">
        <v>14</v>
      </c>
      <c r="G69" s="7">
        <v>6530</v>
      </c>
      <c r="H69" s="8">
        <f>IF(E69="Q1",0.85*G69,0.93*G69)</f>
        <v>6072.9000000000005</v>
      </c>
      <c r="I69" s="7">
        <v>515</v>
      </c>
      <c r="J69" s="16">
        <f>H69*I69</f>
        <v>3127543.5000000005</v>
      </c>
      <c r="K69" s="8">
        <f t="shared" si="2"/>
        <v>457.09999999999945</v>
      </c>
      <c r="L69" s="8">
        <f t="shared" si="3"/>
        <v>527.79999999999939</v>
      </c>
    </row>
    <row r="70" spans="1:12" ht="15" x14ac:dyDescent="0.2">
      <c r="A70" s="4" t="s">
        <v>53</v>
      </c>
      <c r="B70" s="4" t="s">
        <v>16</v>
      </c>
      <c r="C70" s="4" t="s">
        <v>17</v>
      </c>
      <c r="D70" s="10">
        <v>43862</v>
      </c>
      <c r="E70" s="11" t="s">
        <v>28</v>
      </c>
      <c r="F70" s="11" t="s">
        <v>14</v>
      </c>
      <c r="G70" s="7">
        <v>2790</v>
      </c>
      <c r="H70" s="8">
        <f>IF(E70="Q1",0.85*G70,0.93*G70)</f>
        <v>2594.7000000000003</v>
      </c>
      <c r="I70" s="7">
        <v>515</v>
      </c>
      <c r="J70" s="16">
        <f>H70*I70</f>
        <v>1336270.5000000002</v>
      </c>
      <c r="K70" s="8">
        <f t="shared" si="2"/>
        <v>195.29999999999973</v>
      </c>
      <c r="L70" s="8">
        <f t="shared" si="3"/>
        <v>652.39999999999918</v>
      </c>
    </row>
    <row r="71" spans="1:12" ht="15" x14ac:dyDescent="0.2">
      <c r="A71" s="4" t="s">
        <v>53</v>
      </c>
      <c r="B71" s="4" t="s">
        <v>16</v>
      </c>
      <c r="C71" s="4" t="s">
        <v>17</v>
      </c>
      <c r="D71" s="10">
        <v>43891</v>
      </c>
      <c r="E71" s="11" t="s">
        <v>28</v>
      </c>
      <c r="F71" s="11" t="s">
        <v>14</v>
      </c>
      <c r="G71" s="7">
        <v>0</v>
      </c>
      <c r="H71" s="8">
        <f>IF(E71="Q1",0.85*G71,0.93*G71)</f>
        <v>0</v>
      </c>
      <c r="I71" s="12"/>
      <c r="J71" s="16">
        <f>H71*I71</f>
        <v>0</v>
      </c>
      <c r="K71" s="8">
        <f t="shared" si="2"/>
        <v>0</v>
      </c>
      <c r="L71" s="8">
        <f t="shared" si="3"/>
        <v>195.29999999999973</v>
      </c>
    </row>
    <row r="72" spans="1:12" ht="15" x14ac:dyDescent="0.2">
      <c r="A72" s="4" t="s">
        <v>53</v>
      </c>
      <c r="B72" s="4" t="s">
        <v>16</v>
      </c>
      <c r="C72" s="4" t="s">
        <v>17</v>
      </c>
      <c r="D72" s="10">
        <v>43922</v>
      </c>
      <c r="E72" s="11" t="s">
        <v>13</v>
      </c>
      <c r="F72" s="11" t="s">
        <v>29</v>
      </c>
      <c r="G72" s="7">
        <v>0</v>
      </c>
      <c r="H72" s="8">
        <f>IF(E72="Q1",0.85*G72,0.93*G72)</f>
        <v>0</v>
      </c>
      <c r="I72" s="14"/>
      <c r="J72" s="16">
        <f>H72*I72</f>
        <v>0</v>
      </c>
      <c r="K72" s="8">
        <f t="shared" si="2"/>
        <v>0</v>
      </c>
      <c r="L72" s="8">
        <f t="shared" si="3"/>
        <v>0</v>
      </c>
    </row>
    <row r="73" spans="1:12" ht="15" x14ac:dyDescent="0.2">
      <c r="A73" s="4" t="s">
        <v>53</v>
      </c>
      <c r="B73" s="4" t="s">
        <v>16</v>
      </c>
      <c r="C73" s="4" t="s">
        <v>17</v>
      </c>
      <c r="D73" s="10">
        <v>43952</v>
      </c>
      <c r="E73" s="11" t="s">
        <v>13</v>
      </c>
      <c r="F73" s="11" t="s">
        <v>29</v>
      </c>
      <c r="G73" s="7">
        <v>8240</v>
      </c>
      <c r="H73" s="8">
        <f>IF(E73="Q1",0.85*G73,0.93*G73)</f>
        <v>7004</v>
      </c>
      <c r="I73" s="15">
        <v>566.5</v>
      </c>
      <c r="J73" s="16">
        <f>H73*I73</f>
        <v>3967766</v>
      </c>
      <c r="K73" s="8">
        <f t="shared" si="2"/>
        <v>1236</v>
      </c>
      <c r="L73" s="8">
        <f t="shared" si="3"/>
        <v>1236</v>
      </c>
    </row>
    <row r="74" spans="1:12" ht="15" x14ac:dyDescent="0.2">
      <c r="A74" s="4" t="s">
        <v>53</v>
      </c>
      <c r="B74" s="4" t="s">
        <v>16</v>
      </c>
      <c r="C74" s="4" t="s">
        <v>17</v>
      </c>
      <c r="D74" s="10">
        <v>43983</v>
      </c>
      <c r="E74" s="11" t="s">
        <v>13</v>
      </c>
      <c r="F74" s="11" t="s">
        <v>29</v>
      </c>
      <c r="G74" s="7">
        <v>3170</v>
      </c>
      <c r="H74" s="8">
        <f>IF(E74="Q1",0.85*G74,0.93*G74)</f>
        <v>2694.5</v>
      </c>
      <c r="I74" s="15">
        <v>566.5</v>
      </c>
      <c r="J74" s="16">
        <f>H74*I74</f>
        <v>1526434.25</v>
      </c>
      <c r="K74" s="8">
        <f t="shared" si="2"/>
        <v>475.5</v>
      </c>
      <c r="L74" s="8">
        <f t="shared" si="3"/>
        <v>1711.5</v>
      </c>
    </row>
    <row r="75" spans="1:12" ht="15" x14ac:dyDescent="0.2">
      <c r="A75" s="4" t="s">
        <v>53</v>
      </c>
      <c r="B75" s="4" t="s">
        <v>16</v>
      </c>
      <c r="C75" s="4" t="s">
        <v>17</v>
      </c>
      <c r="D75" s="10">
        <v>44013</v>
      </c>
      <c r="E75" s="11" t="s">
        <v>26</v>
      </c>
      <c r="F75" s="11" t="s">
        <v>29</v>
      </c>
      <c r="G75" s="7">
        <v>3080</v>
      </c>
      <c r="H75" s="8">
        <f>IF(E75="Q1",0.85*G75,0.93*G75)</f>
        <v>2864.4</v>
      </c>
      <c r="I75" s="15">
        <v>566.5</v>
      </c>
      <c r="J75" s="16">
        <f>H75*I75</f>
        <v>1622682.6</v>
      </c>
      <c r="K75" s="8">
        <f t="shared" si="2"/>
        <v>215.59999999999991</v>
      </c>
      <c r="L75" s="8">
        <f t="shared" si="3"/>
        <v>691.09999999999991</v>
      </c>
    </row>
    <row r="76" spans="1:12" ht="15" x14ac:dyDescent="0.2">
      <c r="A76" s="4" t="s">
        <v>53</v>
      </c>
      <c r="B76" s="4" t="s">
        <v>16</v>
      </c>
      <c r="C76" s="4" t="s">
        <v>17</v>
      </c>
      <c r="D76" s="10">
        <v>44044</v>
      </c>
      <c r="E76" s="11" t="s">
        <v>26</v>
      </c>
      <c r="F76" s="11" t="s">
        <v>29</v>
      </c>
      <c r="G76" s="7">
        <v>4240</v>
      </c>
      <c r="H76" s="8">
        <f>IF(E76="Q1",0.85*G76,0.93*G76)</f>
        <v>3943.2000000000003</v>
      </c>
      <c r="I76" s="15">
        <v>566.5</v>
      </c>
      <c r="J76" s="16">
        <f>H76*I76</f>
        <v>2233822.8000000003</v>
      </c>
      <c r="K76" s="8">
        <f t="shared" si="2"/>
        <v>296.79999999999973</v>
      </c>
      <c r="L76" s="8">
        <f t="shared" si="3"/>
        <v>512.39999999999964</v>
      </c>
    </row>
    <row r="77" spans="1:12" ht="15" x14ac:dyDescent="0.2">
      <c r="A77" s="4" t="s">
        <v>53</v>
      </c>
      <c r="B77" s="4" t="s">
        <v>16</v>
      </c>
      <c r="C77" s="4" t="s">
        <v>17</v>
      </c>
      <c r="D77" s="10">
        <v>44075</v>
      </c>
      <c r="E77" s="11" t="s">
        <v>26</v>
      </c>
      <c r="F77" s="11" t="s">
        <v>29</v>
      </c>
      <c r="G77" s="7">
        <v>4920</v>
      </c>
      <c r="H77" s="8">
        <f>IF(E77="Q1",0.85*G77,0.93*G77)</f>
        <v>4575.6000000000004</v>
      </c>
      <c r="I77" s="15">
        <v>566.5</v>
      </c>
      <c r="J77" s="16">
        <f>H77*I77</f>
        <v>2592077.4000000004</v>
      </c>
      <c r="K77" s="8">
        <f t="shared" si="2"/>
        <v>344.39999999999964</v>
      </c>
      <c r="L77" s="8">
        <f t="shared" si="3"/>
        <v>641.19999999999936</v>
      </c>
    </row>
    <row r="78" spans="1:12" ht="15" x14ac:dyDescent="0.2">
      <c r="A78" s="4" t="s">
        <v>53</v>
      </c>
      <c r="B78" s="4" t="s">
        <v>16</v>
      </c>
      <c r="C78" s="4" t="s">
        <v>17</v>
      </c>
      <c r="D78" s="10">
        <v>44105</v>
      </c>
      <c r="E78" s="11" t="s">
        <v>27</v>
      </c>
      <c r="F78" s="11" t="s">
        <v>29</v>
      </c>
      <c r="G78" s="7">
        <v>2520</v>
      </c>
      <c r="H78" s="8">
        <f>IF(E78="Q1",0.85*G78,0.93*G78)</f>
        <v>2343.6</v>
      </c>
      <c r="I78" s="15">
        <v>566.5</v>
      </c>
      <c r="J78" s="16">
        <f>H78*I78</f>
        <v>1327649.3999999999</v>
      </c>
      <c r="K78" s="8">
        <f t="shared" si="2"/>
        <v>176.40000000000009</v>
      </c>
      <c r="L78" s="8">
        <f t="shared" si="3"/>
        <v>520.79999999999973</v>
      </c>
    </row>
    <row r="79" spans="1:12" ht="15" x14ac:dyDescent="0.2">
      <c r="A79" s="4" t="s">
        <v>53</v>
      </c>
      <c r="B79" s="4" t="s">
        <v>16</v>
      </c>
      <c r="C79" s="4" t="s">
        <v>17</v>
      </c>
      <c r="D79" s="10">
        <v>44136</v>
      </c>
      <c r="E79" s="11" t="s">
        <v>27</v>
      </c>
      <c r="F79" s="11" t="s">
        <v>29</v>
      </c>
      <c r="G79" s="7">
        <v>4390</v>
      </c>
      <c r="H79" s="8">
        <f>IF(E79="Q1",0.85*G79,0.93*G79)</f>
        <v>4082.7000000000003</v>
      </c>
      <c r="I79" s="15">
        <v>566.5</v>
      </c>
      <c r="J79" s="16">
        <f>H79*I79</f>
        <v>2312849.5500000003</v>
      </c>
      <c r="K79" s="8">
        <f t="shared" si="2"/>
        <v>307.29999999999973</v>
      </c>
      <c r="L79" s="8">
        <f t="shared" si="3"/>
        <v>483.69999999999982</v>
      </c>
    </row>
    <row r="80" spans="1:12" ht="15" x14ac:dyDescent="0.2">
      <c r="A80" s="4" t="s">
        <v>53</v>
      </c>
      <c r="B80" s="4" t="s">
        <v>16</v>
      </c>
      <c r="C80" s="4" t="s">
        <v>17</v>
      </c>
      <c r="D80" s="10">
        <v>44166</v>
      </c>
      <c r="E80" s="11" t="s">
        <v>27</v>
      </c>
      <c r="F80" s="11" t="s">
        <v>29</v>
      </c>
      <c r="G80" s="7">
        <v>4750</v>
      </c>
      <c r="H80" s="8">
        <f>IF(E80="Q1",0.85*G80,0.93*G80)</f>
        <v>4417.5</v>
      </c>
      <c r="I80" s="15">
        <v>566.5</v>
      </c>
      <c r="J80" s="16">
        <f>H80*I80</f>
        <v>2502513.75</v>
      </c>
      <c r="K80" s="8">
        <f t="shared" si="2"/>
        <v>332.5</v>
      </c>
      <c r="L80" s="8">
        <f t="shared" si="3"/>
        <v>639.79999999999973</v>
      </c>
    </row>
    <row r="81" spans="1:12" ht="15" x14ac:dyDescent="0.2">
      <c r="A81" s="4" t="s">
        <v>53</v>
      </c>
      <c r="B81" s="4" t="s">
        <v>16</v>
      </c>
      <c r="C81" s="4" t="s">
        <v>17</v>
      </c>
      <c r="D81" s="10">
        <v>44197</v>
      </c>
      <c r="E81" s="11" t="s">
        <v>28</v>
      </c>
      <c r="F81" s="11" t="s">
        <v>29</v>
      </c>
      <c r="G81" s="7">
        <v>4800</v>
      </c>
      <c r="H81" s="8">
        <f>IF(E81="Q1",0.85*G81,0.93*G81)</f>
        <v>4464</v>
      </c>
      <c r="I81" s="15">
        <v>566.5</v>
      </c>
      <c r="J81" s="16">
        <f>H81*I81</f>
        <v>2528856</v>
      </c>
      <c r="K81" s="8">
        <f t="shared" si="2"/>
        <v>336</v>
      </c>
      <c r="L81" s="8">
        <f t="shared" si="3"/>
        <v>668.5</v>
      </c>
    </row>
    <row r="82" spans="1:12" ht="15" x14ac:dyDescent="0.2">
      <c r="A82" s="4" t="s">
        <v>53</v>
      </c>
      <c r="B82" s="4" t="s">
        <v>16</v>
      </c>
      <c r="C82" s="4" t="s">
        <v>17</v>
      </c>
      <c r="D82" s="10">
        <v>44228</v>
      </c>
      <c r="E82" s="11" t="s">
        <v>28</v>
      </c>
      <c r="F82" s="11" t="s">
        <v>29</v>
      </c>
      <c r="G82" s="7">
        <v>6710</v>
      </c>
      <c r="H82" s="8">
        <f>IF(E82="Q1",0.85*G82,0.93*G82)</f>
        <v>6240.3</v>
      </c>
      <c r="I82" s="15">
        <v>566.5</v>
      </c>
      <c r="J82" s="16">
        <f>H82*I82</f>
        <v>3535129.95</v>
      </c>
      <c r="K82" s="8">
        <f t="shared" si="2"/>
        <v>469.69999999999982</v>
      </c>
      <c r="L82" s="8">
        <f t="shared" si="3"/>
        <v>805.69999999999982</v>
      </c>
    </row>
    <row r="83" spans="1:12" ht="15" x14ac:dyDescent="0.2">
      <c r="A83" s="4" t="s">
        <v>53</v>
      </c>
      <c r="B83" s="4" t="s">
        <v>16</v>
      </c>
      <c r="C83" s="4" t="s">
        <v>17</v>
      </c>
      <c r="D83" s="10">
        <v>44256</v>
      </c>
      <c r="E83" s="11" t="s">
        <v>28</v>
      </c>
      <c r="F83" s="11" t="s">
        <v>29</v>
      </c>
      <c r="G83" s="7">
        <v>8260</v>
      </c>
      <c r="H83" s="8">
        <f>IF(E83="Q1",0.85*G83,0.93*G83)</f>
        <v>7681.8</v>
      </c>
      <c r="I83" s="15">
        <v>566.5</v>
      </c>
      <c r="J83" s="16">
        <f>H83*I83</f>
        <v>4351739.7</v>
      </c>
      <c r="K83" s="8">
        <f t="shared" si="2"/>
        <v>578.19999999999982</v>
      </c>
      <c r="L83" s="8">
        <f t="shared" si="3"/>
        <v>1047.8999999999996</v>
      </c>
    </row>
    <row r="84" spans="1:12" ht="15" x14ac:dyDescent="0.2">
      <c r="A84" s="4" t="s">
        <v>53</v>
      </c>
      <c r="B84" s="4" t="s">
        <v>16</v>
      </c>
      <c r="C84" s="4" t="s">
        <v>17</v>
      </c>
      <c r="D84" s="5">
        <v>44287</v>
      </c>
      <c r="E84" s="6" t="s">
        <v>13</v>
      </c>
      <c r="F84" s="6" t="s">
        <v>30</v>
      </c>
      <c r="G84" s="7">
        <v>7650</v>
      </c>
      <c r="H84" s="8">
        <f>IF(E84="Q1",0.85*G84,0.93*G84)</f>
        <v>6502.5</v>
      </c>
      <c r="I84" s="15">
        <v>623.15</v>
      </c>
      <c r="J84" s="16">
        <f>H84*I84</f>
        <v>4052032.875</v>
      </c>
      <c r="K84" s="8">
        <f t="shared" si="2"/>
        <v>1147.5</v>
      </c>
      <c r="L84" s="8">
        <f t="shared" si="3"/>
        <v>1725.6999999999998</v>
      </c>
    </row>
    <row r="85" spans="1:12" ht="15" x14ac:dyDescent="0.2">
      <c r="A85" s="4" t="s">
        <v>53</v>
      </c>
      <c r="B85" s="4" t="s">
        <v>16</v>
      </c>
      <c r="C85" s="4" t="s">
        <v>17</v>
      </c>
      <c r="D85" s="10">
        <v>44317</v>
      </c>
      <c r="E85" s="6" t="s">
        <v>13</v>
      </c>
      <c r="F85" s="6" t="s">
        <v>30</v>
      </c>
      <c r="G85" s="7">
        <v>2270</v>
      </c>
      <c r="H85" s="8">
        <f>IF(E85="Q1",0.85*G85,0.93*G85)</f>
        <v>1929.5</v>
      </c>
      <c r="I85" s="15">
        <v>623.15</v>
      </c>
      <c r="J85" s="16">
        <f>H85*I85</f>
        <v>1202367.925</v>
      </c>
      <c r="K85" s="8">
        <f t="shared" si="2"/>
        <v>340.5</v>
      </c>
      <c r="L85" s="8">
        <f t="shared" si="3"/>
        <v>1488</v>
      </c>
    </row>
    <row r="86" spans="1:12" ht="15" x14ac:dyDescent="0.2">
      <c r="A86" s="4" t="s">
        <v>53</v>
      </c>
      <c r="B86" s="4" t="s">
        <v>16</v>
      </c>
      <c r="C86" s="4" t="s">
        <v>17</v>
      </c>
      <c r="D86" s="10">
        <v>44348</v>
      </c>
      <c r="E86" s="6" t="s">
        <v>13</v>
      </c>
      <c r="F86" s="6" t="s">
        <v>30</v>
      </c>
      <c r="G86" s="7">
        <v>7620</v>
      </c>
      <c r="H86" s="8">
        <f>IF(E86="Q1",0.85*G86,0.93*G86)</f>
        <v>6477</v>
      </c>
      <c r="I86" s="15">
        <v>623.15</v>
      </c>
      <c r="J86" s="16">
        <f>H86*I86</f>
        <v>4036142.55</v>
      </c>
      <c r="K86" s="8">
        <f t="shared" si="2"/>
        <v>1143</v>
      </c>
      <c r="L86" s="8">
        <f t="shared" si="3"/>
        <v>1483.5</v>
      </c>
    </row>
    <row r="87" spans="1:12" ht="15" x14ac:dyDescent="0.2">
      <c r="A87" s="4" t="s">
        <v>53</v>
      </c>
      <c r="B87" s="4" t="s">
        <v>16</v>
      </c>
      <c r="C87" s="4" t="s">
        <v>17</v>
      </c>
      <c r="D87" s="10">
        <v>44378</v>
      </c>
      <c r="E87" s="11" t="s">
        <v>26</v>
      </c>
      <c r="F87" s="6" t="s">
        <v>30</v>
      </c>
      <c r="G87" s="7">
        <v>7970</v>
      </c>
      <c r="H87" s="8">
        <f>IF(E87="Q1",0.85*G87,0.93*G87)</f>
        <v>7412.1</v>
      </c>
      <c r="I87" s="15">
        <v>623.15</v>
      </c>
      <c r="J87" s="16">
        <f>H87*I87</f>
        <v>4618850.1150000002</v>
      </c>
      <c r="K87" s="8">
        <f t="shared" si="2"/>
        <v>557.89999999999964</v>
      </c>
      <c r="L87" s="8">
        <f t="shared" si="3"/>
        <v>1700.8999999999996</v>
      </c>
    </row>
    <row r="88" spans="1:12" ht="15" x14ac:dyDescent="0.2">
      <c r="A88" s="4" t="s">
        <v>53</v>
      </c>
      <c r="B88" s="4" t="s">
        <v>16</v>
      </c>
      <c r="C88" s="4" t="s">
        <v>17</v>
      </c>
      <c r="D88" s="10">
        <v>44409</v>
      </c>
      <c r="E88" s="11" t="s">
        <v>26</v>
      </c>
      <c r="F88" s="6" t="s">
        <v>30</v>
      </c>
      <c r="G88" s="7">
        <v>2320</v>
      </c>
      <c r="H88" s="8">
        <f>IF(E88="Q1",0.85*G88,0.93*G88)</f>
        <v>2157.6</v>
      </c>
      <c r="I88" s="15">
        <v>623.15</v>
      </c>
      <c r="J88" s="16">
        <f>H88*I88</f>
        <v>1344508.44</v>
      </c>
      <c r="K88" s="8">
        <f t="shared" si="2"/>
        <v>162.40000000000009</v>
      </c>
      <c r="L88" s="8">
        <f t="shared" si="3"/>
        <v>720.29999999999973</v>
      </c>
    </row>
    <row r="89" spans="1:12" ht="15" x14ac:dyDescent="0.2">
      <c r="A89" s="4" t="s">
        <v>54</v>
      </c>
      <c r="B89" s="4" t="s">
        <v>18</v>
      </c>
      <c r="C89" s="4" t="s">
        <v>17</v>
      </c>
      <c r="D89" s="5">
        <v>43556</v>
      </c>
      <c r="E89" s="6" t="s">
        <v>13</v>
      </c>
      <c r="F89" s="6" t="s">
        <v>14</v>
      </c>
      <c r="G89" s="7">
        <v>5190</v>
      </c>
      <c r="H89" s="8">
        <f>IF(E89="Q1",0.85*G89,0.93*G89)</f>
        <v>4411.5</v>
      </c>
      <c r="I89" s="7">
        <v>429</v>
      </c>
      <c r="J89" s="16">
        <f>H89*I89</f>
        <v>1892533.5</v>
      </c>
      <c r="K89" s="8">
        <f t="shared" si="2"/>
        <v>778.5</v>
      </c>
      <c r="L89" s="8">
        <f>K89</f>
        <v>778.5</v>
      </c>
    </row>
    <row r="90" spans="1:12" ht="15" x14ac:dyDescent="0.2">
      <c r="A90" s="4" t="s">
        <v>54</v>
      </c>
      <c r="B90" s="4" t="s">
        <v>18</v>
      </c>
      <c r="C90" s="4" t="s">
        <v>17</v>
      </c>
      <c r="D90" s="10">
        <v>43586</v>
      </c>
      <c r="E90" s="6" t="s">
        <v>13</v>
      </c>
      <c r="F90" s="6" t="s">
        <v>14</v>
      </c>
      <c r="G90" s="7">
        <v>800</v>
      </c>
      <c r="H90" s="8">
        <f>IF(E90="Q1",0.85*G90,0.93*G90)</f>
        <v>680</v>
      </c>
      <c r="I90" s="7">
        <v>429</v>
      </c>
      <c r="J90" s="16">
        <f>H90*I90</f>
        <v>291720</v>
      </c>
      <c r="K90" s="8">
        <f t="shared" si="2"/>
        <v>120</v>
      </c>
      <c r="L90" s="8">
        <f t="shared" si="3"/>
        <v>898.5</v>
      </c>
    </row>
    <row r="91" spans="1:12" ht="15" x14ac:dyDescent="0.2">
      <c r="A91" s="4" t="s">
        <v>54</v>
      </c>
      <c r="B91" s="4" t="s">
        <v>18</v>
      </c>
      <c r="C91" s="4" t="s">
        <v>17</v>
      </c>
      <c r="D91" s="10">
        <v>43617</v>
      </c>
      <c r="E91" s="6" t="s">
        <v>13</v>
      </c>
      <c r="F91" s="6" t="s">
        <v>14</v>
      </c>
      <c r="G91" s="7">
        <v>6090</v>
      </c>
      <c r="H91" s="8">
        <f>IF(E91="Q1",0.85*G91,0.93*G91)</f>
        <v>5176.5</v>
      </c>
      <c r="I91" s="7">
        <v>429</v>
      </c>
      <c r="J91" s="16">
        <f>H91*I91</f>
        <v>2220718.5</v>
      </c>
      <c r="K91" s="8">
        <f t="shared" si="2"/>
        <v>913.5</v>
      </c>
      <c r="L91" s="8">
        <f t="shared" si="3"/>
        <v>1033.5</v>
      </c>
    </row>
    <row r="92" spans="1:12" ht="15" x14ac:dyDescent="0.2">
      <c r="A92" s="4" t="s">
        <v>54</v>
      </c>
      <c r="B92" s="4" t="s">
        <v>18</v>
      </c>
      <c r="C92" s="4" t="s">
        <v>17</v>
      </c>
      <c r="D92" s="10">
        <v>43647</v>
      </c>
      <c r="E92" s="11" t="s">
        <v>26</v>
      </c>
      <c r="F92" s="11" t="s">
        <v>14</v>
      </c>
      <c r="G92" s="7">
        <v>6180</v>
      </c>
      <c r="H92" s="8">
        <f>IF(E92="Q1",0.85*G92,0.93*G92)</f>
        <v>5747.4000000000005</v>
      </c>
      <c r="I92" s="7">
        <v>429</v>
      </c>
      <c r="J92" s="16">
        <f>H92*I92</f>
        <v>2465634.6</v>
      </c>
      <c r="K92" s="8">
        <f t="shared" si="2"/>
        <v>432.59999999999945</v>
      </c>
      <c r="L92" s="8">
        <f t="shared" si="3"/>
        <v>1346.0999999999995</v>
      </c>
    </row>
    <row r="93" spans="1:12" ht="15" x14ac:dyDescent="0.2">
      <c r="A93" s="4" t="s">
        <v>54</v>
      </c>
      <c r="B93" s="4" t="s">
        <v>18</v>
      </c>
      <c r="C93" s="4" t="s">
        <v>17</v>
      </c>
      <c r="D93" s="10">
        <v>43678</v>
      </c>
      <c r="E93" s="11" t="s">
        <v>26</v>
      </c>
      <c r="F93" s="11" t="s">
        <v>14</v>
      </c>
      <c r="G93" s="7">
        <v>1640</v>
      </c>
      <c r="H93" s="8">
        <f>IF(E93="Q1",0.85*G93,0.93*G93)</f>
        <v>1525.2</v>
      </c>
      <c r="I93" s="7">
        <v>429</v>
      </c>
      <c r="J93" s="16">
        <f>H93*I93</f>
        <v>654310.80000000005</v>
      </c>
      <c r="K93" s="8">
        <f t="shared" si="2"/>
        <v>114.79999999999995</v>
      </c>
      <c r="L93" s="8">
        <f t="shared" si="3"/>
        <v>547.39999999999941</v>
      </c>
    </row>
    <row r="94" spans="1:12" ht="15" x14ac:dyDescent="0.2">
      <c r="A94" s="4" t="s">
        <v>54</v>
      </c>
      <c r="B94" s="4" t="s">
        <v>18</v>
      </c>
      <c r="C94" s="4" t="s">
        <v>17</v>
      </c>
      <c r="D94" s="10">
        <v>43709</v>
      </c>
      <c r="E94" s="11" t="s">
        <v>26</v>
      </c>
      <c r="F94" s="11" t="s">
        <v>14</v>
      </c>
      <c r="G94" s="7">
        <v>4150</v>
      </c>
      <c r="H94" s="8">
        <f>IF(E94="Q1",0.85*G94,0.93*G94)</f>
        <v>3859.5</v>
      </c>
      <c r="I94" s="7">
        <v>429</v>
      </c>
      <c r="J94" s="16">
        <f>H94*I94</f>
        <v>1655725.5</v>
      </c>
      <c r="K94" s="8">
        <f t="shared" si="2"/>
        <v>290.5</v>
      </c>
      <c r="L94" s="8">
        <f t="shared" si="3"/>
        <v>405.29999999999995</v>
      </c>
    </row>
    <row r="95" spans="1:12" ht="15" x14ac:dyDescent="0.2">
      <c r="A95" s="4" t="s">
        <v>54</v>
      </c>
      <c r="B95" s="4" t="s">
        <v>18</v>
      </c>
      <c r="C95" s="4" t="s">
        <v>17</v>
      </c>
      <c r="D95" s="10">
        <v>43739</v>
      </c>
      <c r="E95" s="11" t="s">
        <v>27</v>
      </c>
      <c r="F95" s="11" t="s">
        <v>14</v>
      </c>
      <c r="G95" s="7">
        <v>6610</v>
      </c>
      <c r="H95" s="8">
        <f>IF(E95="Q1",0.85*G95,0.93*G95)</f>
        <v>6147.3</v>
      </c>
      <c r="I95" s="7">
        <v>429</v>
      </c>
      <c r="J95" s="16">
        <f>H95*I95</f>
        <v>2637191.7000000002</v>
      </c>
      <c r="K95" s="8">
        <f t="shared" si="2"/>
        <v>462.69999999999982</v>
      </c>
      <c r="L95" s="8">
        <f t="shared" si="3"/>
        <v>753.19999999999982</v>
      </c>
    </row>
    <row r="96" spans="1:12" ht="15" x14ac:dyDescent="0.2">
      <c r="A96" s="4" t="s">
        <v>54</v>
      </c>
      <c r="B96" s="4" t="s">
        <v>18</v>
      </c>
      <c r="C96" s="4" t="s">
        <v>17</v>
      </c>
      <c r="D96" s="10">
        <v>43770</v>
      </c>
      <c r="E96" s="11" t="s">
        <v>27</v>
      </c>
      <c r="F96" s="11" t="s">
        <v>14</v>
      </c>
      <c r="G96" s="7">
        <v>7210</v>
      </c>
      <c r="H96" s="8">
        <f>IF(E96="Q1",0.85*G96,0.93*G96)</f>
        <v>6705.3</v>
      </c>
      <c r="I96" s="7">
        <v>429</v>
      </c>
      <c r="J96" s="16">
        <f>H96*I96</f>
        <v>2876573.7</v>
      </c>
      <c r="K96" s="8">
        <f t="shared" si="2"/>
        <v>504.69999999999982</v>
      </c>
      <c r="L96" s="8">
        <f t="shared" si="3"/>
        <v>967.39999999999964</v>
      </c>
    </row>
    <row r="97" spans="1:12" ht="15" x14ac:dyDescent="0.2">
      <c r="A97" s="4" t="s">
        <v>54</v>
      </c>
      <c r="B97" s="4" t="s">
        <v>18</v>
      </c>
      <c r="C97" s="4" t="s">
        <v>17</v>
      </c>
      <c r="D97" s="10">
        <v>43800</v>
      </c>
      <c r="E97" s="11" t="s">
        <v>27</v>
      </c>
      <c r="F97" s="11" t="s">
        <v>14</v>
      </c>
      <c r="G97" s="7">
        <v>2660</v>
      </c>
      <c r="H97" s="8">
        <f>IF(E97="Q1",0.85*G97,0.93*G97)</f>
        <v>2473.8000000000002</v>
      </c>
      <c r="I97" s="7">
        <v>429</v>
      </c>
      <c r="J97" s="16">
        <f>H97*I97</f>
        <v>1061260.2000000002</v>
      </c>
      <c r="K97" s="8">
        <f t="shared" si="2"/>
        <v>186.19999999999982</v>
      </c>
      <c r="L97" s="8">
        <f t="shared" si="3"/>
        <v>690.89999999999964</v>
      </c>
    </row>
    <row r="98" spans="1:12" ht="15" x14ac:dyDescent="0.2">
      <c r="A98" s="4" t="s">
        <v>54</v>
      </c>
      <c r="B98" s="4" t="s">
        <v>18</v>
      </c>
      <c r="C98" s="4" t="s">
        <v>17</v>
      </c>
      <c r="D98" s="10">
        <v>43831</v>
      </c>
      <c r="E98" s="11" t="s">
        <v>28</v>
      </c>
      <c r="F98" s="11" t="s">
        <v>14</v>
      </c>
      <c r="G98" s="7">
        <v>8930</v>
      </c>
      <c r="H98" s="8">
        <f>IF(E98="Q1",0.85*G98,0.93*G98)</f>
        <v>8304.9</v>
      </c>
      <c r="I98" s="7">
        <v>429</v>
      </c>
      <c r="J98" s="16">
        <f>H98*I98</f>
        <v>3562802.0999999996</v>
      </c>
      <c r="K98" s="8">
        <f t="shared" si="2"/>
        <v>625.10000000000036</v>
      </c>
      <c r="L98" s="8">
        <f t="shared" si="3"/>
        <v>811.30000000000018</v>
      </c>
    </row>
    <row r="99" spans="1:12" ht="15" x14ac:dyDescent="0.2">
      <c r="A99" s="4" t="s">
        <v>54</v>
      </c>
      <c r="B99" s="4" t="s">
        <v>18</v>
      </c>
      <c r="C99" s="4" t="s">
        <v>17</v>
      </c>
      <c r="D99" s="10">
        <v>43862</v>
      </c>
      <c r="E99" s="11" t="s">
        <v>28</v>
      </c>
      <c r="F99" s="11" t="s">
        <v>14</v>
      </c>
      <c r="G99" s="7">
        <v>3460</v>
      </c>
      <c r="H99" s="8">
        <f>IF(E99="Q1",0.85*G99,0.93*G99)</f>
        <v>3217.8</v>
      </c>
      <c r="I99" s="7">
        <v>429</v>
      </c>
      <c r="J99" s="16">
        <f>H99*I99</f>
        <v>1380436.2000000002</v>
      </c>
      <c r="K99" s="8">
        <f t="shared" si="2"/>
        <v>242.19999999999982</v>
      </c>
      <c r="L99" s="8">
        <f t="shared" si="3"/>
        <v>867.30000000000018</v>
      </c>
    </row>
    <row r="100" spans="1:12" ht="15" x14ac:dyDescent="0.2">
      <c r="A100" s="4" t="s">
        <v>54</v>
      </c>
      <c r="B100" s="4" t="s">
        <v>18</v>
      </c>
      <c r="C100" s="4" t="s">
        <v>17</v>
      </c>
      <c r="D100" s="10">
        <v>43891</v>
      </c>
      <c r="E100" s="11" t="s">
        <v>28</v>
      </c>
      <c r="F100" s="11" t="s">
        <v>14</v>
      </c>
      <c r="G100" s="7">
        <v>0</v>
      </c>
      <c r="H100" s="8">
        <f>IF(E100="Q1",0.85*G100,0.93*G100)</f>
        <v>0</v>
      </c>
      <c r="I100" s="12"/>
      <c r="J100" s="16">
        <f>H100*I100</f>
        <v>0</v>
      </c>
      <c r="K100" s="8">
        <f t="shared" si="2"/>
        <v>0</v>
      </c>
      <c r="L100" s="8">
        <f t="shared" si="3"/>
        <v>242.19999999999982</v>
      </c>
    </row>
    <row r="101" spans="1:12" ht="15" x14ac:dyDescent="0.2">
      <c r="A101" s="4" t="s">
        <v>54</v>
      </c>
      <c r="B101" s="4" t="s">
        <v>18</v>
      </c>
      <c r="C101" s="4" t="s">
        <v>17</v>
      </c>
      <c r="D101" s="10">
        <v>43922</v>
      </c>
      <c r="E101" s="11" t="s">
        <v>13</v>
      </c>
      <c r="F101" s="11" t="s">
        <v>29</v>
      </c>
      <c r="G101" s="7">
        <v>0</v>
      </c>
      <c r="H101" s="8">
        <f>IF(E101="Q1",0.85*G101,0.93*G101)</f>
        <v>0</v>
      </c>
      <c r="I101" s="14"/>
      <c r="J101" s="16">
        <f>H101*I101</f>
        <v>0</v>
      </c>
      <c r="K101" s="8">
        <f t="shared" si="2"/>
        <v>0</v>
      </c>
      <c r="L101" s="8">
        <f t="shared" si="3"/>
        <v>0</v>
      </c>
    </row>
    <row r="102" spans="1:12" ht="15" x14ac:dyDescent="0.2">
      <c r="A102" s="4" t="s">
        <v>54</v>
      </c>
      <c r="B102" s="4" t="s">
        <v>18</v>
      </c>
      <c r="C102" s="4" t="s">
        <v>17</v>
      </c>
      <c r="D102" s="10">
        <v>43952</v>
      </c>
      <c r="E102" s="11" t="s">
        <v>13</v>
      </c>
      <c r="F102" s="11" t="s">
        <v>29</v>
      </c>
      <c r="G102" s="7">
        <v>1000</v>
      </c>
      <c r="H102" s="8">
        <f>IF(E102="Q1",0.85*G102,0.93*G102)</f>
        <v>850</v>
      </c>
      <c r="I102" s="15">
        <v>471.9</v>
      </c>
      <c r="J102" s="16">
        <f>H102*I102</f>
        <v>401115</v>
      </c>
      <c r="K102" s="8">
        <f t="shared" si="2"/>
        <v>150</v>
      </c>
      <c r="L102" s="8">
        <f t="shared" si="3"/>
        <v>150</v>
      </c>
    </row>
    <row r="103" spans="1:12" ht="15" x14ac:dyDescent="0.2">
      <c r="A103" s="4" t="s">
        <v>54</v>
      </c>
      <c r="B103" s="4" t="s">
        <v>18</v>
      </c>
      <c r="C103" s="4" t="s">
        <v>17</v>
      </c>
      <c r="D103" s="10">
        <v>43983</v>
      </c>
      <c r="E103" s="11" t="s">
        <v>13</v>
      </c>
      <c r="F103" s="11" t="s">
        <v>29</v>
      </c>
      <c r="G103" s="7">
        <v>6260</v>
      </c>
      <c r="H103" s="8">
        <f>IF(E103="Q1",0.85*G103,0.93*G103)</f>
        <v>5321</v>
      </c>
      <c r="I103" s="15">
        <v>471.9</v>
      </c>
      <c r="J103" s="16">
        <f>H103*I103</f>
        <v>2510979.9</v>
      </c>
      <c r="K103" s="8">
        <f t="shared" si="2"/>
        <v>939</v>
      </c>
      <c r="L103" s="8">
        <f t="shared" si="3"/>
        <v>1089</v>
      </c>
    </row>
    <row r="104" spans="1:12" ht="15" x14ac:dyDescent="0.2">
      <c r="A104" s="4" t="s">
        <v>54</v>
      </c>
      <c r="B104" s="4" t="s">
        <v>18</v>
      </c>
      <c r="C104" s="4" t="s">
        <v>17</v>
      </c>
      <c r="D104" s="10">
        <v>44013</v>
      </c>
      <c r="E104" s="11" t="s">
        <v>26</v>
      </c>
      <c r="F104" s="11" t="s">
        <v>29</v>
      </c>
      <c r="G104" s="7">
        <v>5560</v>
      </c>
      <c r="H104" s="8">
        <f>IF(E104="Q1",0.85*G104,0.93*G104)</f>
        <v>5170.8</v>
      </c>
      <c r="I104" s="15">
        <v>471.9</v>
      </c>
      <c r="J104" s="16">
        <f>H104*I104</f>
        <v>2440100.52</v>
      </c>
      <c r="K104" s="8">
        <f t="shared" si="2"/>
        <v>389.19999999999982</v>
      </c>
      <c r="L104" s="8">
        <f t="shared" si="3"/>
        <v>1328.1999999999998</v>
      </c>
    </row>
    <row r="105" spans="1:12" ht="15" x14ac:dyDescent="0.2">
      <c r="A105" s="4" t="s">
        <v>54</v>
      </c>
      <c r="B105" s="4" t="s">
        <v>18</v>
      </c>
      <c r="C105" s="4" t="s">
        <v>17</v>
      </c>
      <c r="D105" s="10">
        <v>44044</v>
      </c>
      <c r="E105" s="11" t="s">
        <v>26</v>
      </c>
      <c r="F105" s="11" t="s">
        <v>29</v>
      </c>
      <c r="G105" s="7">
        <v>7820</v>
      </c>
      <c r="H105" s="8">
        <f>IF(E105="Q1",0.85*G105,0.93*G105)</f>
        <v>7272.6</v>
      </c>
      <c r="I105" s="15">
        <v>471.9</v>
      </c>
      <c r="J105" s="16">
        <f>H105*I105</f>
        <v>3431939.94</v>
      </c>
      <c r="K105" s="8">
        <f t="shared" si="2"/>
        <v>547.39999999999964</v>
      </c>
      <c r="L105" s="8">
        <f t="shared" si="3"/>
        <v>936.59999999999945</v>
      </c>
    </row>
    <row r="106" spans="1:12" ht="15" x14ac:dyDescent="0.2">
      <c r="A106" s="4" t="s">
        <v>54</v>
      </c>
      <c r="B106" s="4" t="s">
        <v>18</v>
      </c>
      <c r="C106" s="4" t="s">
        <v>17</v>
      </c>
      <c r="D106" s="10">
        <v>44075</v>
      </c>
      <c r="E106" s="11" t="s">
        <v>26</v>
      </c>
      <c r="F106" s="11" t="s">
        <v>29</v>
      </c>
      <c r="G106" s="7">
        <v>4380</v>
      </c>
      <c r="H106" s="8">
        <f>IF(E106="Q1",0.85*G106,0.93*G106)</f>
        <v>4073.4</v>
      </c>
      <c r="I106" s="15">
        <v>471.9</v>
      </c>
      <c r="J106" s="16">
        <f>H106*I106</f>
        <v>1922237.46</v>
      </c>
      <c r="K106" s="8">
        <f t="shared" si="2"/>
        <v>306.59999999999991</v>
      </c>
      <c r="L106" s="8">
        <f t="shared" si="3"/>
        <v>853.99999999999955</v>
      </c>
    </row>
    <row r="107" spans="1:12" ht="15" x14ac:dyDescent="0.2">
      <c r="A107" s="4" t="s">
        <v>54</v>
      </c>
      <c r="B107" s="4" t="s">
        <v>18</v>
      </c>
      <c r="C107" s="4" t="s">
        <v>17</v>
      </c>
      <c r="D107" s="10">
        <v>44105</v>
      </c>
      <c r="E107" s="11" t="s">
        <v>27</v>
      </c>
      <c r="F107" s="11" t="s">
        <v>29</v>
      </c>
      <c r="G107" s="7">
        <v>9000</v>
      </c>
      <c r="H107" s="8">
        <f>IF(E107="Q1",0.85*G107,0.93*G107)</f>
        <v>8370</v>
      </c>
      <c r="I107" s="15">
        <v>471.9</v>
      </c>
      <c r="J107" s="16">
        <f>H107*I107</f>
        <v>3949803</v>
      </c>
      <c r="K107" s="8">
        <f t="shared" si="2"/>
        <v>630</v>
      </c>
      <c r="L107" s="8">
        <f t="shared" si="3"/>
        <v>936.59999999999991</v>
      </c>
    </row>
    <row r="108" spans="1:12" ht="15" x14ac:dyDescent="0.2">
      <c r="A108" s="4" t="s">
        <v>54</v>
      </c>
      <c r="B108" s="4" t="s">
        <v>18</v>
      </c>
      <c r="C108" s="4" t="s">
        <v>17</v>
      </c>
      <c r="D108" s="10">
        <v>44136</v>
      </c>
      <c r="E108" s="11" t="s">
        <v>27</v>
      </c>
      <c r="F108" s="11" t="s">
        <v>29</v>
      </c>
      <c r="G108" s="7">
        <v>2050</v>
      </c>
      <c r="H108" s="8">
        <f>IF(E108="Q1",0.85*G108,0.93*G108)</f>
        <v>1906.5</v>
      </c>
      <c r="I108" s="15">
        <v>471.9</v>
      </c>
      <c r="J108" s="16">
        <f>H108*I108</f>
        <v>899677.35</v>
      </c>
      <c r="K108" s="8">
        <f t="shared" si="2"/>
        <v>143.5</v>
      </c>
      <c r="L108" s="8">
        <f t="shared" si="3"/>
        <v>773.5</v>
      </c>
    </row>
    <row r="109" spans="1:12" ht="15" x14ac:dyDescent="0.2">
      <c r="A109" s="4" t="s">
        <v>54</v>
      </c>
      <c r="B109" s="4" t="s">
        <v>18</v>
      </c>
      <c r="C109" s="4" t="s">
        <v>17</v>
      </c>
      <c r="D109" s="10">
        <v>44166</v>
      </c>
      <c r="E109" s="11" t="s">
        <v>27</v>
      </c>
      <c r="F109" s="11" t="s">
        <v>29</v>
      </c>
      <c r="G109" s="7">
        <v>6480</v>
      </c>
      <c r="H109" s="8">
        <f>IF(E109="Q1",0.85*G109,0.93*G109)</f>
        <v>6026.4000000000005</v>
      </c>
      <c r="I109" s="15">
        <v>471.9</v>
      </c>
      <c r="J109" s="16">
        <f>H109*I109</f>
        <v>2843858.16</v>
      </c>
      <c r="K109" s="8">
        <f t="shared" si="2"/>
        <v>453.59999999999945</v>
      </c>
      <c r="L109" s="8">
        <f t="shared" si="3"/>
        <v>597.09999999999945</v>
      </c>
    </row>
    <row r="110" spans="1:12" ht="15" x14ac:dyDescent="0.2">
      <c r="A110" s="4" t="s">
        <v>54</v>
      </c>
      <c r="B110" s="4" t="s">
        <v>18</v>
      </c>
      <c r="C110" s="4" t="s">
        <v>17</v>
      </c>
      <c r="D110" s="10">
        <v>44197</v>
      </c>
      <c r="E110" s="11" t="s">
        <v>28</v>
      </c>
      <c r="F110" s="11" t="s">
        <v>29</v>
      </c>
      <c r="G110" s="7">
        <v>6840</v>
      </c>
      <c r="H110" s="8">
        <f>IF(E110="Q1",0.85*G110,0.93*G110)</f>
        <v>6361.2000000000007</v>
      </c>
      <c r="I110" s="15">
        <v>471.9</v>
      </c>
      <c r="J110" s="16">
        <f>H110*I110</f>
        <v>3001850.2800000003</v>
      </c>
      <c r="K110" s="8">
        <f t="shared" si="2"/>
        <v>478.79999999999927</v>
      </c>
      <c r="L110" s="8">
        <f t="shared" si="3"/>
        <v>932.39999999999873</v>
      </c>
    </row>
    <row r="111" spans="1:12" ht="15" x14ac:dyDescent="0.2">
      <c r="A111" s="4" t="s">
        <v>54</v>
      </c>
      <c r="B111" s="4" t="s">
        <v>18</v>
      </c>
      <c r="C111" s="4" t="s">
        <v>17</v>
      </c>
      <c r="D111" s="10">
        <v>44228</v>
      </c>
      <c r="E111" s="11" t="s">
        <v>28</v>
      </c>
      <c r="F111" s="11" t="s">
        <v>29</v>
      </c>
      <c r="G111" s="7">
        <v>7210</v>
      </c>
      <c r="H111" s="8">
        <f>IF(E111="Q1",0.85*G111,0.93*G111)</f>
        <v>6705.3</v>
      </c>
      <c r="I111" s="15">
        <v>471.9</v>
      </c>
      <c r="J111" s="16">
        <f>H111*I111</f>
        <v>3164231.07</v>
      </c>
      <c r="K111" s="8">
        <f t="shared" si="2"/>
        <v>504.69999999999982</v>
      </c>
      <c r="L111" s="8">
        <f t="shared" si="3"/>
        <v>983.49999999999909</v>
      </c>
    </row>
    <row r="112" spans="1:12" ht="15" x14ac:dyDescent="0.2">
      <c r="A112" s="4" t="s">
        <v>54</v>
      </c>
      <c r="B112" s="4" t="s">
        <v>18</v>
      </c>
      <c r="C112" s="4" t="s">
        <v>17</v>
      </c>
      <c r="D112" s="10">
        <v>44256</v>
      </c>
      <c r="E112" s="11" t="s">
        <v>28</v>
      </c>
      <c r="F112" s="11" t="s">
        <v>29</v>
      </c>
      <c r="G112" s="7">
        <v>5010</v>
      </c>
      <c r="H112" s="8">
        <f>IF(E112="Q1",0.85*G112,0.93*G112)</f>
        <v>4659.3</v>
      </c>
      <c r="I112" s="15">
        <v>471.9</v>
      </c>
      <c r="J112" s="16">
        <f>H112*I112</f>
        <v>2198723.67</v>
      </c>
      <c r="K112" s="8">
        <f t="shared" si="2"/>
        <v>350.69999999999982</v>
      </c>
      <c r="L112" s="8">
        <f t="shared" si="3"/>
        <v>855.39999999999964</v>
      </c>
    </row>
    <row r="113" spans="1:12" ht="15" x14ac:dyDescent="0.2">
      <c r="A113" s="4" t="s">
        <v>54</v>
      </c>
      <c r="B113" s="4" t="s">
        <v>18</v>
      </c>
      <c r="C113" s="4" t="s">
        <v>17</v>
      </c>
      <c r="D113" s="5">
        <v>44287</v>
      </c>
      <c r="E113" s="6" t="s">
        <v>13</v>
      </c>
      <c r="F113" s="6" t="s">
        <v>30</v>
      </c>
      <c r="G113" s="7">
        <v>8420</v>
      </c>
      <c r="H113" s="8">
        <f>IF(E113="Q1",0.85*G113,0.93*G113)</f>
        <v>7157</v>
      </c>
      <c r="I113" s="15">
        <v>519.08999999999992</v>
      </c>
      <c r="J113" s="16">
        <f>H113*I113</f>
        <v>3715127.1299999994</v>
      </c>
      <c r="K113" s="8">
        <f t="shared" si="2"/>
        <v>1263</v>
      </c>
      <c r="L113" s="8">
        <f t="shared" si="3"/>
        <v>1613.6999999999998</v>
      </c>
    </row>
    <row r="114" spans="1:12" ht="15" x14ac:dyDescent="0.2">
      <c r="A114" s="4" t="s">
        <v>54</v>
      </c>
      <c r="B114" s="4" t="s">
        <v>18</v>
      </c>
      <c r="C114" s="4" t="s">
        <v>17</v>
      </c>
      <c r="D114" s="10">
        <v>44317</v>
      </c>
      <c r="E114" s="6" t="s">
        <v>13</v>
      </c>
      <c r="F114" s="6" t="s">
        <v>30</v>
      </c>
      <c r="G114" s="7">
        <v>3350</v>
      </c>
      <c r="H114" s="8">
        <f>IF(E114="Q1",0.85*G114,0.93*G114)</f>
        <v>2847.5</v>
      </c>
      <c r="I114" s="15">
        <v>519.08999999999992</v>
      </c>
      <c r="J114" s="16">
        <f>H114*I114</f>
        <v>1478108.7749999997</v>
      </c>
      <c r="K114" s="8">
        <f t="shared" si="2"/>
        <v>502.5</v>
      </c>
      <c r="L114" s="8">
        <f t="shared" si="3"/>
        <v>1765.5</v>
      </c>
    </row>
    <row r="115" spans="1:12" ht="15" x14ac:dyDescent="0.2">
      <c r="A115" s="4" t="s">
        <v>54</v>
      </c>
      <c r="B115" s="4" t="s">
        <v>18</v>
      </c>
      <c r="C115" s="4" t="s">
        <v>17</v>
      </c>
      <c r="D115" s="10">
        <v>44348</v>
      </c>
      <c r="E115" s="6" t="s">
        <v>13</v>
      </c>
      <c r="F115" s="6" t="s">
        <v>30</v>
      </c>
      <c r="G115" s="7">
        <v>4040</v>
      </c>
      <c r="H115" s="8">
        <f>IF(E115="Q1",0.85*G115,0.93*G115)</f>
        <v>3434</v>
      </c>
      <c r="I115" s="15">
        <v>519.08999999999992</v>
      </c>
      <c r="J115" s="16">
        <f>H115*I115</f>
        <v>1782555.0599999998</v>
      </c>
      <c r="K115" s="8">
        <f t="shared" si="2"/>
        <v>606</v>
      </c>
      <c r="L115" s="8">
        <f t="shared" si="3"/>
        <v>1108.5</v>
      </c>
    </row>
    <row r="116" spans="1:12" ht="15" x14ac:dyDescent="0.2">
      <c r="A116" s="4" t="s">
        <v>54</v>
      </c>
      <c r="B116" s="4" t="s">
        <v>18</v>
      </c>
      <c r="C116" s="4" t="s">
        <v>17</v>
      </c>
      <c r="D116" s="10">
        <v>44378</v>
      </c>
      <c r="E116" s="11" t="s">
        <v>26</v>
      </c>
      <c r="F116" s="6" t="s">
        <v>30</v>
      </c>
      <c r="G116" s="7">
        <v>650</v>
      </c>
      <c r="H116" s="8">
        <f>IF(E116="Q1",0.85*G116,0.93*G116)</f>
        <v>604.5</v>
      </c>
      <c r="I116" s="15">
        <v>519.08999999999992</v>
      </c>
      <c r="J116" s="16">
        <f>H116*I116</f>
        <v>313789.90499999997</v>
      </c>
      <c r="K116" s="8">
        <f t="shared" si="2"/>
        <v>45.5</v>
      </c>
      <c r="L116" s="8">
        <f t="shared" si="3"/>
        <v>651.5</v>
      </c>
    </row>
    <row r="117" spans="1:12" ht="15" x14ac:dyDescent="0.2">
      <c r="A117" s="4" t="s">
        <v>54</v>
      </c>
      <c r="B117" s="4" t="s">
        <v>18</v>
      </c>
      <c r="C117" s="4" t="s">
        <v>17</v>
      </c>
      <c r="D117" s="10">
        <v>44409</v>
      </c>
      <c r="E117" s="11" t="s">
        <v>26</v>
      </c>
      <c r="F117" s="6" t="s">
        <v>30</v>
      </c>
      <c r="G117" s="7">
        <v>2260</v>
      </c>
      <c r="H117" s="8">
        <f>IF(E117="Q1",0.85*G117,0.93*G117)</f>
        <v>2101.8000000000002</v>
      </c>
      <c r="I117" s="15">
        <v>519.08999999999992</v>
      </c>
      <c r="J117" s="16">
        <f>H117*I117</f>
        <v>1091023.362</v>
      </c>
      <c r="K117" s="8">
        <f t="shared" si="2"/>
        <v>158.19999999999982</v>
      </c>
      <c r="L117" s="8">
        <f t="shared" si="3"/>
        <v>203.69999999999982</v>
      </c>
    </row>
    <row r="118" spans="1:12" ht="15" x14ac:dyDescent="0.2">
      <c r="A118" s="4" t="s">
        <v>55</v>
      </c>
      <c r="B118" s="4" t="s">
        <v>19</v>
      </c>
      <c r="C118" s="4" t="s">
        <v>17</v>
      </c>
      <c r="D118" s="5">
        <v>43556</v>
      </c>
      <c r="E118" s="6" t="s">
        <v>13</v>
      </c>
      <c r="F118" s="6" t="s">
        <v>14</v>
      </c>
      <c r="G118" s="7">
        <v>3220</v>
      </c>
      <c r="H118" s="8">
        <f>IF(E118="Q1",0.85*G118,0.93*G118)</f>
        <v>2737</v>
      </c>
      <c r="I118" s="7">
        <v>310</v>
      </c>
      <c r="J118" s="16">
        <f>H118*I118</f>
        <v>848470</v>
      </c>
      <c r="K118" s="8">
        <f t="shared" si="2"/>
        <v>483</v>
      </c>
      <c r="L118" s="8">
        <f>K118</f>
        <v>483</v>
      </c>
    </row>
    <row r="119" spans="1:12" ht="15" x14ac:dyDescent="0.2">
      <c r="A119" s="4" t="s">
        <v>55</v>
      </c>
      <c r="B119" s="4" t="s">
        <v>19</v>
      </c>
      <c r="C119" s="4" t="s">
        <v>17</v>
      </c>
      <c r="D119" s="10">
        <v>43586</v>
      </c>
      <c r="E119" s="6" t="s">
        <v>13</v>
      </c>
      <c r="F119" s="6" t="s">
        <v>14</v>
      </c>
      <c r="G119" s="7">
        <v>1020</v>
      </c>
      <c r="H119" s="8">
        <f>IF(E119="Q1",0.85*G119,0.93*G119)</f>
        <v>867</v>
      </c>
      <c r="I119" s="7">
        <v>310</v>
      </c>
      <c r="J119" s="16">
        <f>H119*I119</f>
        <v>268770</v>
      </c>
      <c r="K119" s="8">
        <f t="shared" si="2"/>
        <v>153</v>
      </c>
      <c r="L119" s="8">
        <f t="shared" si="3"/>
        <v>636</v>
      </c>
    </row>
    <row r="120" spans="1:12" ht="15" x14ac:dyDescent="0.2">
      <c r="A120" s="4" t="s">
        <v>55</v>
      </c>
      <c r="B120" s="4" t="s">
        <v>19</v>
      </c>
      <c r="C120" s="4" t="s">
        <v>17</v>
      </c>
      <c r="D120" s="10">
        <v>43617</v>
      </c>
      <c r="E120" s="6" t="s">
        <v>13</v>
      </c>
      <c r="F120" s="6" t="s">
        <v>14</v>
      </c>
      <c r="G120" s="7">
        <v>7770</v>
      </c>
      <c r="H120" s="8">
        <f>IF(E120="Q1",0.85*G120,0.93*G120)</f>
        <v>6604.5</v>
      </c>
      <c r="I120" s="7">
        <v>310</v>
      </c>
      <c r="J120" s="16">
        <f>H120*I120</f>
        <v>2047395</v>
      </c>
      <c r="K120" s="8">
        <f t="shared" si="2"/>
        <v>1165.5</v>
      </c>
      <c r="L120" s="8">
        <f t="shared" si="3"/>
        <v>1318.5</v>
      </c>
    </row>
    <row r="121" spans="1:12" ht="15" x14ac:dyDescent="0.2">
      <c r="A121" s="4" t="s">
        <v>55</v>
      </c>
      <c r="B121" s="4" t="s">
        <v>19</v>
      </c>
      <c r="C121" s="4" t="s">
        <v>17</v>
      </c>
      <c r="D121" s="10">
        <v>43647</v>
      </c>
      <c r="E121" s="11" t="s">
        <v>26</v>
      </c>
      <c r="F121" s="11" t="s">
        <v>14</v>
      </c>
      <c r="G121" s="7">
        <v>1730</v>
      </c>
      <c r="H121" s="8">
        <f>IF(E121="Q1",0.85*G121,0.93*G121)</f>
        <v>1608.9</v>
      </c>
      <c r="I121" s="7">
        <v>310</v>
      </c>
      <c r="J121" s="16">
        <f>H121*I121</f>
        <v>498759</v>
      </c>
      <c r="K121" s="8">
        <f t="shared" si="2"/>
        <v>121.09999999999991</v>
      </c>
      <c r="L121" s="8">
        <f t="shared" si="3"/>
        <v>1286.5999999999999</v>
      </c>
    </row>
    <row r="122" spans="1:12" ht="15" x14ac:dyDescent="0.2">
      <c r="A122" s="4" t="s">
        <v>55</v>
      </c>
      <c r="B122" s="4" t="s">
        <v>19</v>
      </c>
      <c r="C122" s="4" t="s">
        <v>17</v>
      </c>
      <c r="D122" s="10">
        <v>43678</v>
      </c>
      <c r="E122" s="11" t="s">
        <v>26</v>
      </c>
      <c r="F122" s="11" t="s">
        <v>14</v>
      </c>
      <c r="G122" s="7">
        <v>3510</v>
      </c>
      <c r="H122" s="8">
        <f>IF(E122="Q1",0.85*G122,0.93*G122)</f>
        <v>3264.3</v>
      </c>
      <c r="I122" s="7">
        <v>310</v>
      </c>
      <c r="J122" s="16">
        <f>H122*I122</f>
        <v>1011933</v>
      </c>
      <c r="K122" s="8">
        <f t="shared" si="2"/>
        <v>245.69999999999982</v>
      </c>
      <c r="L122" s="8">
        <f t="shared" si="3"/>
        <v>366.79999999999973</v>
      </c>
    </row>
    <row r="123" spans="1:12" ht="15" x14ac:dyDescent="0.2">
      <c r="A123" s="4" t="s">
        <v>55</v>
      </c>
      <c r="B123" s="4" t="s">
        <v>19</v>
      </c>
      <c r="C123" s="4" t="s">
        <v>17</v>
      </c>
      <c r="D123" s="10">
        <v>43709</v>
      </c>
      <c r="E123" s="11" t="s">
        <v>26</v>
      </c>
      <c r="F123" s="11" t="s">
        <v>14</v>
      </c>
      <c r="G123" s="7">
        <v>3270</v>
      </c>
      <c r="H123" s="8">
        <f>IF(E123="Q1",0.85*G123,0.93*G123)</f>
        <v>3041.1000000000004</v>
      </c>
      <c r="I123" s="7">
        <v>310</v>
      </c>
      <c r="J123" s="16">
        <f>H123*I123</f>
        <v>942741.00000000012</v>
      </c>
      <c r="K123" s="8">
        <f t="shared" si="2"/>
        <v>228.89999999999964</v>
      </c>
      <c r="L123" s="8">
        <f t="shared" si="3"/>
        <v>474.59999999999945</v>
      </c>
    </row>
    <row r="124" spans="1:12" ht="15" x14ac:dyDescent="0.2">
      <c r="A124" s="4" t="s">
        <v>55</v>
      </c>
      <c r="B124" s="4" t="s">
        <v>19</v>
      </c>
      <c r="C124" s="4" t="s">
        <v>17</v>
      </c>
      <c r="D124" s="10">
        <v>43739</v>
      </c>
      <c r="E124" s="11" t="s">
        <v>27</v>
      </c>
      <c r="F124" s="11" t="s">
        <v>14</v>
      </c>
      <c r="G124" s="7">
        <v>2440</v>
      </c>
      <c r="H124" s="8">
        <f>IF(E124="Q1",0.85*G124,0.93*G124)</f>
        <v>2269.2000000000003</v>
      </c>
      <c r="I124" s="7">
        <v>310</v>
      </c>
      <c r="J124" s="16">
        <f>H124*I124</f>
        <v>703452.00000000012</v>
      </c>
      <c r="K124" s="8">
        <f t="shared" si="2"/>
        <v>170.79999999999973</v>
      </c>
      <c r="L124" s="8">
        <f t="shared" si="3"/>
        <v>399.69999999999936</v>
      </c>
    </row>
    <row r="125" spans="1:12" ht="15" x14ac:dyDescent="0.2">
      <c r="A125" s="4" t="s">
        <v>55</v>
      </c>
      <c r="B125" s="4" t="s">
        <v>19</v>
      </c>
      <c r="C125" s="4" t="s">
        <v>17</v>
      </c>
      <c r="D125" s="10">
        <v>43770</v>
      </c>
      <c r="E125" s="11" t="s">
        <v>27</v>
      </c>
      <c r="F125" s="11" t="s">
        <v>14</v>
      </c>
      <c r="G125" s="7">
        <v>4460</v>
      </c>
      <c r="H125" s="8">
        <f>IF(E125="Q1",0.85*G125,0.93*G125)</f>
        <v>4147.8</v>
      </c>
      <c r="I125" s="7">
        <v>310</v>
      </c>
      <c r="J125" s="16">
        <f>H125*I125</f>
        <v>1285818</v>
      </c>
      <c r="K125" s="8">
        <f t="shared" si="2"/>
        <v>312.19999999999982</v>
      </c>
      <c r="L125" s="8">
        <f t="shared" si="3"/>
        <v>482.99999999999955</v>
      </c>
    </row>
    <row r="126" spans="1:12" ht="15" x14ac:dyDescent="0.2">
      <c r="A126" s="4" t="s">
        <v>55</v>
      </c>
      <c r="B126" s="4" t="s">
        <v>19</v>
      </c>
      <c r="C126" s="4" t="s">
        <v>17</v>
      </c>
      <c r="D126" s="10">
        <v>43800</v>
      </c>
      <c r="E126" s="11" t="s">
        <v>27</v>
      </c>
      <c r="F126" s="11" t="s">
        <v>14</v>
      </c>
      <c r="G126" s="7">
        <v>4230</v>
      </c>
      <c r="H126" s="8">
        <f>IF(E126="Q1",0.85*G126,0.93*G126)</f>
        <v>3933.9</v>
      </c>
      <c r="I126" s="7">
        <v>310</v>
      </c>
      <c r="J126" s="16">
        <f>H126*I126</f>
        <v>1219509</v>
      </c>
      <c r="K126" s="8">
        <f t="shared" si="2"/>
        <v>296.09999999999991</v>
      </c>
      <c r="L126" s="8">
        <f t="shared" si="3"/>
        <v>608.29999999999973</v>
      </c>
    </row>
    <row r="127" spans="1:12" ht="15" x14ac:dyDescent="0.2">
      <c r="A127" s="4" t="s">
        <v>55</v>
      </c>
      <c r="B127" s="4" t="s">
        <v>19</v>
      </c>
      <c r="C127" s="4" t="s">
        <v>17</v>
      </c>
      <c r="D127" s="10">
        <v>43831</v>
      </c>
      <c r="E127" s="11" t="s">
        <v>28</v>
      </c>
      <c r="F127" s="11" t="s">
        <v>14</v>
      </c>
      <c r="G127" s="7">
        <v>930</v>
      </c>
      <c r="H127" s="8">
        <f>IF(E127="Q1",0.85*G127,0.93*G127)</f>
        <v>864.90000000000009</v>
      </c>
      <c r="I127" s="7">
        <v>310</v>
      </c>
      <c r="J127" s="16">
        <f>H127*I127</f>
        <v>268119</v>
      </c>
      <c r="K127" s="8">
        <f t="shared" si="2"/>
        <v>65.099999999999909</v>
      </c>
      <c r="L127" s="8">
        <f t="shared" si="3"/>
        <v>361.19999999999982</v>
      </c>
    </row>
    <row r="128" spans="1:12" ht="15" x14ac:dyDescent="0.2">
      <c r="A128" s="4" t="s">
        <v>55</v>
      </c>
      <c r="B128" s="4" t="s">
        <v>19</v>
      </c>
      <c r="C128" s="4" t="s">
        <v>17</v>
      </c>
      <c r="D128" s="10">
        <v>43862</v>
      </c>
      <c r="E128" s="11" t="s">
        <v>28</v>
      </c>
      <c r="F128" s="11" t="s">
        <v>14</v>
      </c>
      <c r="G128" s="7">
        <v>3490</v>
      </c>
      <c r="H128" s="8">
        <f>IF(E128="Q1",0.85*G128,0.93*G128)</f>
        <v>3245.7000000000003</v>
      </c>
      <c r="I128" s="7">
        <v>310</v>
      </c>
      <c r="J128" s="16">
        <f>H128*I128</f>
        <v>1006167.0000000001</v>
      </c>
      <c r="K128" s="8">
        <f t="shared" si="2"/>
        <v>244.29999999999973</v>
      </c>
      <c r="L128" s="8">
        <f t="shared" si="3"/>
        <v>309.39999999999964</v>
      </c>
    </row>
    <row r="129" spans="1:12" ht="15" x14ac:dyDescent="0.2">
      <c r="A129" s="4" t="s">
        <v>55</v>
      </c>
      <c r="B129" s="4" t="s">
        <v>19</v>
      </c>
      <c r="C129" s="4" t="s">
        <v>17</v>
      </c>
      <c r="D129" s="10">
        <v>43891</v>
      </c>
      <c r="E129" s="11" t="s">
        <v>28</v>
      </c>
      <c r="F129" s="11" t="s">
        <v>14</v>
      </c>
      <c r="G129" s="7">
        <v>0</v>
      </c>
      <c r="H129" s="8">
        <f>IF(E129="Q1",0.85*G129,0.93*G129)</f>
        <v>0</v>
      </c>
      <c r="I129" s="12"/>
      <c r="J129" s="16">
        <f>H129*I129</f>
        <v>0</v>
      </c>
      <c r="K129" s="8">
        <f t="shared" si="2"/>
        <v>0</v>
      </c>
      <c r="L129" s="8">
        <f t="shared" si="3"/>
        <v>244.29999999999973</v>
      </c>
    </row>
    <row r="130" spans="1:12" ht="15" x14ac:dyDescent="0.2">
      <c r="A130" s="4" t="s">
        <v>55</v>
      </c>
      <c r="B130" s="4" t="s">
        <v>19</v>
      </c>
      <c r="C130" s="4" t="s">
        <v>17</v>
      </c>
      <c r="D130" s="10">
        <v>43922</v>
      </c>
      <c r="E130" s="11" t="s">
        <v>13</v>
      </c>
      <c r="F130" s="11" t="s">
        <v>29</v>
      </c>
      <c r="G130" s="7">
        <v>0</v>
      </c>
      <c r="H130" s="8">
        <f>IF(E130="Q1",0.85*G130,0.93*G130)</f>
        <v>0</v>
      </c>
      <c r="I130" s="14"/>
      <c r="J130" s="16">
        <f>H130*I130</f>
        <v>0</v>
      </c>
      <c r="K130" s="8">
        <f t="shared" si="2"/>
        <v>0</v>
      </c>
      <c r="L130" s="8">
        <f t="shared" si="3"/>
        <v>0</v>
      </c>
    </row>
    <row r="131" spans="1:12" ht="15" x14ac:dyDescent="0.2">
      <c r="A131" s="4" t="s">
        <v>55</v>
      </c>
      <c r="B131" s="4" t="s">
        <v>19</v>
      </c>
      <c r="C131" s="4" t="s">
        <v>17</v>
      </c>
      <c r="D131" s="10">
        <v>43952</v>
      </c>
      <c r="E131" s="11" t="s">
        <v>13</v>
      </c>
      <c r="F131" s="11" t="s">
        <v>29</v>
      </c>
      <c r="G131" s="7">
        <v>3240</v>
      </c>
      <c r="H131" s="8">
        <f>IF(E131="Q1",0.85*G131,0.93*G131)</f>
        <v>2754</v>
      </c>
      <c r="I131" s="15">
        <v>341</v>
      </c>
      <c r="J131" s="16">
        <f>H131*I131</f>
        <v>939114</v>
      </c>
      <c r="K131" s="8">
        <f t="shared" ref="K131:K194" si="4">G131-H131</f>
        <v>486</v>
      </c>
      <c r="L131" s="8">
        <f t="shared" si="3"/>
        <v>486</v>
      </c>
    </row>
    <row r="132" spans="1:12" ht="15" x14ac:dyDescent="0.2">
      <c r="A132" s="4" t="s">
        <v>55</v>
      </c>
      <c r="B132" s="4" t="s">
        <v>19</v>
      </c>
      <c r="C132" s="4" t="s">
        <v>17</v>
      </c>
      <c r="D132" s="10">
        <v>43983</v>
      </c>
      <c r="E132" s="11" t="s">
        <v>13</v>
      </c>
      <c r="F132" s="11" t="s">
        <v>29</v>
      </c>
      <c r="G132" s="7">
        <v>5290</v>
      </c>
      <c r="H132" s="8">
        <f>IF(E132="Q1",0.85*G132,0.93*G132)</f>
        <v>4496.5</v>
      </c>
      <c r="I132" s="15">
        <v>341</v>
      </c>
      <c r="J132" s="16">
        <f>H132*I132</f>
        <v>1533306.5</v>
      </c>
      <c r="K132" s="8">
        <f t="shared" si="4"/>
        <v>793.5</v>
      </c>
      <c r="L132" s="8">
        <f t="shared" ref="L132:L195" si="5">K132+K131</f>
        <v>1279.5</v>
      </c>
    </row>
    <row r="133" spans="1:12" ht="15" x14ac:dyDescent="0.2">
      <c r="A133" s="4" t="s">
        <v>55</v>
      </c>
      <c r="B133" s="4" t="s">
        <v>19</v>
      </c>
      <c r="C133" s="4" t="s">
        <v>17</v>
      </c>
      <c r="D133" s="10">
        <v>44013</v>
      </c>
      <c r="E133" s="11" t="s">
        <v>26</v>
      </c>
      <c r="F133" s="11" t="s">
        <v>29</v>
      </c>
      <c r="G133" s="7">
        <v>4930</v>
      </c>
      <c r="H133" s="8">
        <f>IF(E133="Q1",0.85*G133,0.93*G133)</f>
        <v>4584.9000000000005</v>
      </c>
      <c r="I133" s="15">
        <v>341</v>
      </c>
      <c r="J133" s="16">
        <f>H133*I133</f>
        <v>1563450.9000000001</v>
      </c>
      <c r="K133" s="8">
        <f t="shared" si="4"/>
        <v>345.09999999999945</v>
      </c>
      <c r="L133" s="8">
        <f t="shared" si="5"/>
        <v>1138.5999999999995</v>
      </c>
    </row>
    <row r="134" spans="1:12" ht="15" x14ac:dyDescent="0.2">
      <c r="A134" s="4" t="s">
        <v>55</v>
      </c>
      <c r="B134" s="4" t="s">
        <v>19</v>
      </c>
      <c r="C134" s="4" t="s">
        <v>17</v>
      </c>
      <c r="D134" s="10">
        <v>44044</v>
      </c>
      <c r="E134" s="11" t="s">
        <v>26</v>
      </c>
      <c r="F134" s="11" t="s">
        <v>29</v>
      </c>
      <c r="G134" s="7">
        <v>2390</v>
      </c>
      <c r="H134" s="8">
        <f>IF(E134="Q1",0.85*G134,0.93*G134)</f>
        <v>2222.7000000000003</v>
      </c>
      <c r="I134" s="15">
        <v>341</v>
      </c>
      <c r="J134" s="16">
        <f>H134*I134</f>
        <v>757940.70000000007</v>
      </c>
      <c r="K134" s="8">
        <f t="shared" si="4"/>
        <v>167.29999999999973</v>
      </c>
      <c r="L134" s="8">
        <f t="shared" si="5"/>
        <v>512.39999999999918</v>
      </c>
    </row>
    <row r="135" spans="1:12" ht="15" x14ac:dyDescent="0.2">
      <c r="A135" s="4" t="s">
        <v>55</v>
      </c>
      <c r="B135" s="4" t="s">
        <v>19</v>
      </c>
      <c r="C135" s="4" t="s">
        <v>17</v>
      </c>
      <c r="D135" s="10">
        <v>44075</v>
      </c>
      <c r="E135" s="11" t="s">
        <v>26</v>
      </c>
      <c r="F135" s="11" t="s">
        <v>29</v>
      </c>
      <c r="G135" s="7">
        <v>6290</v>
      </c>
      <c r="H135" s="8">
        <f>IF(E135="Q1",0.85*G135,0.93*G135)</f>
        <v>5849.7000000000007</v>
      </c>
      <c r="I135" s="15">
        <v>341</v>
      </c>
      <c r="J135" s="16">
        <f>H135*I135</f>
        <v>1994747.7000000002</v>
      </c>
      <c r="K135" s="8">
        <f t="shared" si="4"/>
        <v>440.29999999999927</v>
      </c>
      <c r="L135" s="8">
        <f t="shared" si="5"/>
        <v>607.599999999999</v>
      </c>
    </row>
    <row r="136" spans="1:12" ht="15" x14ac:dyDescent="0.2">
      <c r="A136" s="4" t="s">
        <v>55</v>
      </c>
      <c r="B136" s="4" t="s">
        <v>19</v>
      </c>
      <c r="C136" s="4" t="s">
        <v>17</v>
      </c>
      <c r="D136" s="10">
        <v>44105</v>
      </c>
      <c r="E136" s="11" t="s">
        <v>27</v>
      </c>
      <c r="F136" s="11" t="s">
        <v>29</v>
      </c>
      <c r="G136" s="7">
        <v>8910</v>
      </c>
      <c r="H136" s="8">
        <f>IF(E136="Q1",0.85*G136,0.93*G136)</f>
        <v>8286.3000000000011</v>
      </c>
      <c r="I136" s="15">
        <v>341</v>
      </c>
      <c r="J136" s="16">
        <f>H136*I136</f>
        <v>2825628.3000000003</v>
      </c>
      <c r="K136" s="8">
        <f t="shared" si="4"/>
        <v>623.69999999999891</v>
      </c>
      <c r="L136" s="8">
        <f t="shared" si="5"/>
        <v>1063.9999999999982</v>
      </c>
    </row>
    <row r="137" spans="1:12" ht="15" x14ac:dyDescent="0.2">
      <c r="A137" s="4" t="s">
        <v>55</v>
      </c>
      <c r="B137" s="4" t="s">
        <v>19</v>
      </c>
      <c r="C137" s="4" t="s">
        <v>17</v>
      </c>
      <c r="D137" s="10">
        <v>44136</v>
      </c>
      <c r="E137" s="11" t="s">
        <v>27</v>
      </c>
      <c r="F137" s="11" t="s">
        <v>29</v>
      </c>
      <c r="G137" s="7">
        <v>9840</v>
      </c>
      <c r="H137" s="8">
        <f>IF(E137="Q1",0.85*G137,0.93*G137)</f>
        <v>9151.2000000000007</v>
      </c>
      <c r="I137" s="15">
        <v>341</v>
      </c>
      <c r="J137" s="16">
        <f>H137*I137</f>
        <v>3120559.2</v>
      </c>
      <c r="K137" s="8">
        <f t="shared" si="4"/>
        <v>688.79999999999927</v>
      </c>
      <c r="L137" s="8">
        <f t="shared" si="5"/>
        <v>1312.4999999999982</v>
      </c>
    </row>
    <row r="138" spans="1:12" ht="15" x14ac:dyDescent="0.2">
      <c r="A138" s="4" t="s">
        <v>55</v>
      </c>
      <c r="B138" s="4" t="s">
        <v>19</v>
      </c>
      <c r="C138" s="4" t="s">
        <v>17</v>
      </c>
      <c r="D138" s="10">
        <v>44166</v>
      </c>
      <c r="E138" s="11" t="s">
        <v>27</v>
      </c>
      <c r="F138" s="11" t="s">
        <v>29</v>
      </c>
      <c r="G138" s="7">
        <v>9360</v>
      </c>
      <c r="H138" s="8">
        <f>IF(E138="Q1",0.85*G138,0.93*G138)</f>
        <v>8704.8000000000011</v>
      </c>
      <c r="I138" s="15">
        <v>341</v>
      </c>
      <c r="J138" s="16">
        <f>H138*I138</f>
        <v>2968336.8000000003</v>
      </c>
      <c r="K138" s="8">
        <f t="shared" si="4"/>
        <v>655.19999999999891</v>
      </c>
      <c r="L138" s="8">
        <f t="shared" si="5"/>
        <v>1343.9999999999982</v>
      </c>
    </row>
    <row r="139" spans="1:12" ht="15" x14ac:dyDescent="0.2">
      <c r="A139" s="4" t="s">
        <v>55</v>
      </c>
      <c r="B139" s="4" t="s">
        <v>19</v>
      </c>
      <c r="C139" s="4" t="s">
        <v>17</v>
      </c>
      <c r="D139" s="10">
        <v>44197</v>
      </c>
      <c r="E139" s="11" t="s">
        <v>28</v>
      </c>
      <c r="F139" s="11" t="s">
        <v>29</v>
      </c>
      <c r="G139" s="7">
        <v>2640</v>
      </c>
      <c r="H139" s="8">
        <f>IF(E139="Q1",0.85*G139,0.93*G139)</f>
        <v>2455.2000000000003</v>
      </c>
      <c r="I139" s="15">
        <v>341</v>
      </c>
      <c r="J139" s="16">
        <f>H139*I139</f>
        <v>837223.20000000007</v>
      </c>
      <c r="K139" s="8">
        <f t="shared" si="4"/>
        <v>184.79999999999973</v>
      </c>
      <c r="L139" s="8">
        <f t="shared" si="5"/>
        <v>839.99999999999864</v>
      </c>
    </row>
    <row r="140" spans="1:12" ht="15" x14ac:dyDescent="0.2">
      <c r="A140" s="4" t="s">
        <v>55</v>
      </c>
      <c r="B140" s="4" t="s">
        <v>19</v>
      </c>
      <c r="C140" s="4" t="s">
        <v>17</v>
      </c>
      <c r="D140" s="10">
        <v>44228</v>
      </c>
      <c r="E140" s="11" t="s">
        <v>28</v>
      </c>
      <c r="F140" s="11" t="s">
        <v>29</v>
      </c>
      <c r="G140" s="7">
        <v>210</v>
      </c>
      <c r="H140" s="8">
        <f>IF(E140="Q1",0.85*G140,0.93*G140)</f>
        <v>195.3</v>
      </c>
      <c r="I140" s="15">
        <v>341</v>
      </c>
      <c r="J140" s="16">
        <f>H140*I140</f>
        <v>66597.3</v>
      </c>
      <c r="K140" s="8">
        <f t="shared" si="4"/>
        <v>14.699999999999989</v>
      </c>
      <c r="L140" s="8">
        <f t="shared" si="5"/>
        <v>199.49999999999972</v>
      </c>
    </row>
    <row r="141" spans="1:12" ht="15" x14ac:dyDescent="0.2">
      <c r="A141" s="4" t="s">
        <v>55</v>
      </c>
      <c r="B141" s="4" t="s">
        <v>19</v>
      </c>
      <c r="C141" s="4" t="s">
        <v>17</v>
      </c>
      <c r="D141" s="10">
        <v>44256</v>
      </c>
      <c r="E141" s="11" t="s">
        <v>28</v>
      </c>
      <c r="F141" s="11" t="s">
        <v>29</v>
      </c>
      <c r="G141" s="7">
        <v>6790</v>
      </c>
      <c r="H141" s="8">
        <f>IF(E141="Q1",0.85*G141,0.93*G141)</f>
        <v>6314.7000000000007</v>
      </c>
      <c r="I141" s="15">
        <v>341</v>
      </c>
      <c r="J141" s="16">
        <f>H141*I141</f>
        <v>2153312.7000000002</v>
      </c>
      <c r="K141" s="8">
        <f t="shared" si="4"/>
        <v>475.29999999999927</v>
      </c>
      <c r="L141" s="8">
        <f t="shared" si="5"/>
        <v>489.99999999999926</v>
      </c>
    </row>
    <row r="142" spans="1:12" ht="15" x14ac:dyDescent="0.2">
      <c r="A142" s="4" t="s">
        <v>55</v>
      </c>
      <c r="B142" s="4" t="s">
        <v>19</v>
      </c>
      <c r="C142" s="4" t="s">
        <v>17</v>
      </c>
      <c r="D142" s="5">
        <v>44287</v>
      </c>
      <c r="E142" s="6" t="s">
        <v>13</v>
      </c>
      <c r="F142" s="6" t="s">
        <v>30</v>
      </c>
      <c r="G142" s="7">
        <v>320</v>
      </c>
      <c r="H142" s="8">
        <f>IF(E142="Q1",0.85*G142,0.93*G142)</f>
        <v>272</v>
      </c>
      <c r="I142" s="15">
        <v>375.1</v>
      </c>
      <c r="J142" s="16">
        <f>H142*I142</f>
        <v>102027.20000000001</v>
      </c>
      <c r="K142" s="8">
        <f t="shared" si="4"/>
        <v>48</v>
      </c>
      <c r="L142" s="8">
        <f t="shared" si="5"/>
        <v>523.29999999999927</v>
      </c>
    </row>
    <row r="143" spans="1:12" ht="15" x14ac:dyDescent="0.2">
      <c r="A143" s="4" t="s">
        <v>55</v>
      </c>
      <c r="B143" s="4" t="s">
        <v>19</v>
      </c>
      <c r="C143" s="4" t="s">
        <v>17</v>
      </c>
      <c r="D143" s="10">
        <v>44317</v>
      </c>
      <c r="E143" s="6" t="s">
        <v>13</v>
      </c>
      <c r="F143" s="6" t="s">
        <v>30</v>
      </c>
      <c r="G143" s="7">
        <v>4080</v>
      </c>
      <c r="H143" s="8">
        <f>IF(E143="Q1",0.85*G143,0.93*G143)</f>
        <v>3468</v>
      </c>
      <c r="I143" s="15">
        <v>375.1</v>
      </c>
      <c r="J143" s="16">
        <f>H143*I143</f>
        <v>1300846.8</v>
      </c>
      <c r="K143" s="8">
        <f t="shared" si="4"/>
        <v>612</v>
      </c>
      <c r="L143" s="8">
        <f t="shared" si="5"/>
        <v>660</v>
      </c>
    </row>
    <row r="144" spans="1:12" ht="15" x14ac:dyDescent="0.2">
      <c r="A144" s="4" t="s">
        <v>55</v>
      </c>
      <c r="B144" s="4" t="s">
        <v>19</v>
      </c>
      <c r="C144" s="4" t="s">
        <v>17</v>
      </c>
      <c r="D144" s="10">
        <v>44348</v>
      </c>
      <c r="E144" s="6" t="s">
        <v>13</v>
      </c>
      <c r="F144" s="6" t="s">
        <v>30</v>
      </c>
      <c r="G144" s="7">
        <v>6850</v>
      </c>
      <c r="H144" s="8">
        <f>IF(E144="Q1",0.85*G144,0.93*G144)</f>
        <v>5822.5</v>
      </c>
      <c r="I144" s="15">
        <v>375.1</v>
      </c>
      <c r="J144" s="16">
        <f>H144*I144</f>
        <v>2184019.75</v>
      </c>
      <c r="K144" s="8">
        <f t="shared" si="4"/>
        <v>1027.5</v>
      </c>
      <c r="L144" s="8">
        <f t="shared" si="5"/>
        <v>1639.5</v>
      </c>
    </row>
    <row r="145" spans="1:12" ht="15" x14ac:dyDescent="0.2">
      <c r="A145" s="4" t="s">
        <v>55</v>
      </c>
      <c r="B145" s="4" t="s">
        <v>19</v>
      </c>
      <c r="C145" s="4" t="s">
        <v>17</v>
      </c>
      <c r="D145" s="10">
        <v>44378</v>
      </c>
      <c r="E145" s="11" t="s">
        <v>26</v>
      </c>
      <c r="F145" s="6" t="s">
        <v>30</v>
      </c>
      <c r="G145" s="7">
        <v>6020</v>
      </c>
      <c r="H145" s="8">
        <f>IF(E145="Q1",0.85*G145,0.93*G145)</f>
        <v>5598.6</v>
      </c>
      <c r="I145" s="15">
        <v>375.1</v>
      </c>
      <c r="J145" s="16">
        <f>H145*I145</f>
        <v>2100034.8600000003</v>
      </c>
      <c r="K145" s="8">
        <f t="shared" si="4"/>
        <v>421.39999999999964</v>
      </c>
      <c r="L145" s="8">
        <f t="shared" si="5"/>
        <v>1448.8999999999996</v>
      </c>
    </row>
    <row r="146" spans="1:12" ht="15" x14ac:dyDescent="0.2">
      <c r="A146" s="4" t="s">
        <v>55</v>
      </c>
      <c r="B146" s="4" t="s">
        <v>19</v>
      </c>
      <c r="C146" s="4" t="s">
        <v>17</v>
      </c>
      <c r="D146" s="10">
        <v>44409</v>
      </c>
      <c r="E146" s="11" t="s">
        <v>26</v>
      </c>
      <c r="F146" s="6" t="s">
        <v>30</v>
      </c>
      <c r="G146" s="7">
        <v>9820</v>
      </c>
      <c r="H146" s="8">
        <f>IF(E146="Q1",0.85*G146,0.93*G146)</f>
        <v>9132.6</v>
      </c>
      <c r="I146" s="15">
        <v>375.1</v>
      </c>
      <c r="J146" s="16">
        <f>H146*I146</f>
        <v>3425638.2600000002</v>
      </c>
      <c r="K146" s="8">
        <f t="shared" si="4"/>
        <v>687.39999999999964</v>
      </c>
      <c r="L146" s="8">
        <f t="shared" si="5"/>
        <v>1108.7999999999993</v>
      </c>
    </row>
    <row r="147" spans="1:12" ht="15" x14ac:dyDescent="0.2">
      <c r="A147" s="4" t="s">
        <v>56</v>
      </c>
      <c r="B147" s="4" t="s">
        <v>20</v>
      </c>
      <c r="C147" s="4" t="s">
        <v>17</v>
      </c>
      <c r="D147" s="5">
        <v>43556</v>
      </c>
      <c r="E147" s="6" t="s">
        <v>13</v>
      </c>
      <c r="F147" s="6" t="s">
        <v>14</v>
      </c>
      <c r="G147" s="7">
        <v>8650</v>
      </c>
      <c r="H147" s="8">
        <f>IF(E147="Q1",0.85*G147,0.93*G147)</f>
        <v>7352.5</v>
      </c>
      <c r="I147" s="7">
        <v>180</v>
      </c>
      <c r="J147" s="16">
        <f>H147*I147</f>
        <v>1323450</v>
      </c>
      <c r="K147" s="8">
        <f t="shared" si="4"/>
        <v>1297.5</v>
      </c>
      <c r="L147" s="8">
        <f>K147</f>
        <v>1297.5</v>
      </c>
    </row>
    <row r="148" spans="1:12" ht="15" x14ac:dyDescent="0.2">
      <c r="A148" s="4" t="s">
        <v>56</v>
      </c>
      <c r="B148" s="4" t="s">
        <v>20</v>
      </c>
      <c r="C148" s="4" t="s">
        <v>17</v>
      </c>
      <c r="D148" s="10">
        <v>43586</v>
      </c>
      <c r="E148" s="6" t="s">
        <v>13</v>
      </c>
      <c r="F148" s="6" t="s">
        <v>14</v>
      </c>
      <c r="G148" s="7">
        <v>8440</v>
      </c>
      <c r="H148" s="8">
        <f>IF(E148="Q1",0.85*G148,0.93*G148)</f>
        <v>7174</v>
      </c>
      <c r="I148" s="7">
        <v>180</v>
      </c>
      <c r="J148" s="16">
        <f>H148*I148</f>
        <v>1291320</v>
      </c>
      <c r="K148" s="8">
        <f t="shared" si="4"/>
        <v>1266</v>
      </c>
      <c r="L148" s="8">
        <f t="shared" si="5"/>
        <v>2563.5</v>
      </c>
    </row>
    <row r="149" spans="1:12" ht="15" x14ac:dyDescent="0.2">
      <c r="A149" s="4" t="s">
        <v>56</v>
      </c>
      <c r="B149" s="4" t="s">
        <v>20</v>
      </c>
      <c r="C149" s="4" t="s">
        <v>17</v>
      </c>
      <c r="D149" s="10">
        <v>43617</v>
      </c>
      <c r="E149" s="6" t="s">
        <v>13</v>
      </c>
      <c r="F149" s="6" t="s">
        <v>14</v>
      </c>
      <c r="G149" s="7">
        <v>1370</v>
      </c>
      <c r="H149" s="8">
        <f>IF(E149="Q1",0.85*G149,0.93*G149)</f>
        <v>1164.5</v>
      </c>
      <c r="I149" s="7">
        <v>180</v>
      </c>
      <c r="J149" s="16">
        <f>H149*I149</f>
        <v>209610</v>
      </c>
      <c r="K149" s="8">
        <f t="shared" si="4"/>
        <v>205.5</v>
      </c>
      <c r="L149" s="8">
        <f t="shared" si="5"/>
        <v>1471.5</v>
      </c>
    </row>
    <row r="150" spans="1:12" ht="15" x14ac:dyDescent="0.2">
      <c r="A150" s="4" t="s">
        <v>56</v>
      </c>
      <c r="B150" s="4" t="s">
        <v>20</v>
      </c>
      <c r="C150" s="4" t="s">
        <v>17</v>
      </c>
      <c r="D150" s="10">
        <v>43647</v>
      </c>
      <c r="E150" s="11" t="s">
        <v>26</v>
      </c>
      <c r="F150" s="11" t="s">
        <v>14</v>
      </c>
      <c r="G150" s="7">
        <v>2790</v>
      </c>
      <c r="H150" s="8">
        <f>IF(E150="Q1",0.85*G150,0.93*G150)</f>
        <v>2594.7000000000003</v>
      </c>
      <c r="I150" s="7">
        <v>180</v>
      </c>
      <c r="J150" s="16">
        <f>H150*I150</f>
        <v>467046.00000000006</v>
      </c>
      <c r="K150" s="8">
        <f t="shared" si="4"/>
        <v>195.29999999999973</v>
      </c>
      <c r="L150" s="8">
        <f t="shared" si="5"/>
        <v>400.79999999999973</v>
      </c>
    </row>
    <row r="151" spans="1:12" ht="15" x14ac:dyDescent="0.2">
      <c r="A151" s="4" t="s">
        <v>56</v>
      </c>
      <c r="B151" s="4" t="s">
        <v>20</v>
      </c>
      <c r="C151" s="4" t="s">
        <v>17</v>
      </c>
      <c r="D151" s="10">
        <v>43678</v>
      </c>
      <c r="E151" s="11" t="s">
        <v>26</v>
      </c>
      <c r="F151" s="11" t="s">
        <v>14</v>
      </c>
      <c r="G151" s="7">
        <v>6440</v>
      </c>
      <c r="H151" s="8">
        <f>IF(E151="Q1",0.85*G151,0.93*G151)</f>
        <v>5989.2000000000007</v>
      </c>
      <c r="I151" s="7">
        <v>180</v>
      </c>
      <c r="J151" s="16">
        <f>H151*I151</f>
        <v>1078056.0000000002</v>
      </c>
      <c r="K151" s="8">
        <f t="shared" si="4"/>
        <v>450.79999999999927</v>
      </c>
      <c r="L151" s="8">
        <f t="shared" si="5"/>
        <v>646.099999999999</v>
      </c>
    </row>
    <row r="152" spans="1:12" ht="15" x14ac:dyDescent="0.2">
      <c r="A152" s="4" t="s">
        <v>56</v>
      </c>
      <c r="B152" s="4" t="s">
        <v>20</v>
      </c>
      <c r="C152" s="4" t="s">
        <v>17</v>
      </c>
      <c r="D152" s="10">
        <v>43709</v>
      </c>
      <c r="E152" s="11" t="s">
        <v>26</v>
      </c>
      <c r="F152" s="11" t="s">
        <v>14</v>
      </c>
      <c r="G152" s="7">
        <v>1570</v>
      </c>
      <c r="H152" s="8">
        <f>IF(E152="Q1",0.85*G152,0.93*G152)</f>
        <v>1460.1000000000001</v>
      </c>
      <c r="I152" s="7">
        <v>180</v>
      </c>
      <c r="J152" s="16">
        <f>H152*I152</f>
        <v>262818</v>
      </c>
      <c r="K152" s="8">
        <f t="shared" si="4"/>
        <v>109.89999999999986</v>
      </c>
      <c r="L152" s="8">
        <f t="shared" si="5"/>
        <v>560.69999999999914</v>
      </c>
    </row>
    <row r="153" spans="1:12" ht="15" x14ac:dyDescent="0.2">
      <c r="A153" s="4" t="s">
        <v>56</v>
      </c>
      <c r="B153" s="4" t="s">
        <v>20</v>
      </c>
      <c r="C153" s="4" t="s">
        <v>17</v>
      </c>
      <c r="D153" s="10">
        <v>43739</v>
      </c>
      <c r="E153" s="11" t="s">
        <v>27</v>
      </c>
      <c r="F153" s="11" t="s">
        <v>14</v>
      </c>
      <c r="G153" s="7">
        <v>9800</v>
      </c>
      <c r="H153" s="8">
        <f>IF(E153="Q1",0.85*G153,0.93*G153)</f>
        <v>9114</v>
      </c>
      <c r="I153" s="7">
        <v>180</v>
      </c>
      <c r="J153" s="16">
        <f>H153*I153</f>
        <v>1640520</v>
      </c>
      <c r="K153" s="8">
        <f t="shared" si="4"/>
        <v>686</v>
      </c>
      <c r="L153" s="8">
        <f t="shared" si="5"/>
        <v>795.89999999999986</v>
      </c>
    </row>
    <row r="154" spans="1:12" ht="15" x14ac:dyDescent="0.2">
      <c r="A154" s="4" t="s">
        <v>56</v>
      </c>
      <c r="B154" s="4" t="s">
        <v>20</v>
      </c>
      <c r="C154" s="4" t="s">
        <v>17</v>
      </c>
      <c r="D154" s="10">
        <v>43770</v>
      </c>
      <c r="E154" s="11" t="s">
        <v>27</v>
      </c>
      <c r="F154" s="11" t="s">
        <v>14</v>
      </c>
      <c r="G154" s="7">
        <v>6190</v>
      </c>
      <c r="H154" s="8">
        <f>IF(E154="Q1",0.85*G154,0.93*G154)</f>
        <v>5756.7000000000007</v>
      </c>
      <c r="I154" s="7">
        <v>180</v>
      </c>
      <c r="J154" s="16">
        <f>H154*I154</f>
        <v>1036206.0000000001</v>
      </c>
      <c r="K154" s="8">
        <f t="shared" si="4"/>
        <v>433.29999999999927</v>
      </c>
      <c r="L154" s="8">
        <f t="shared" si="5"/>
        <v>1119.2999999999993</v>
      </c>
    </row>
    <row r="155" spans="1:12" ht="15" x14ac:dyDescent="0.2">
      <c r="A155" s="4" t="s">
        <v>56</v>
      </c>
      <c r="B155" s="4" t="s">
        <v>20</v>
      </c>
      <c r="C155" s="4" t="s">
        <v>17</v>
      </c>
      <c r="D155" s="10">
        <v>43800</v>
      </c>
      <c r="E155" s="11" t="s">
        <v>27</v>
      </c>
      <c r="F155" s="11" t="s">
        <v>14</v>
      </c>
      <c r="G155" s="7">
        <v>8360</v>
      </c>
      <c r="H155" s="8">
        <f>IF(E155="Q1",0.85*G155,0.93*G155)</f>
        <v>7774.8</v>
      </c>
      <c r="I155" s="7">
        <v>180</v>
      </c>
      <c r="J155" s="16">
        <f>H155*I155</f>
        <v>1399464</v>
      </c>
      <c r="K155" s="8">
        <f t="shared" si="4"/>
        <v>585.19999999999982</v>
      </c>
      <c r="L155" s="8">
        <f t="shared" si="5"/>
        <v>1018.4999999999991</v>
      </c>
    </row>
    <row r="156" spans="1:12" ht="15" x14ac:dyDescent="0.2">
      <c r="A156" s="4" t="s">
        <v>56</v>
      </c>
      <c r="B156" s="4" t="s">
        <v>20</v>
      </c>
      <c r="C156" s="4" t="s">
        <v>17</v>
      </c>
      <c r="D156" s="10">
        <v>43831</v>
      </c>
      <c r="E156" s="11" t="s">
        <v>28</v>
      </c>
      <c r="F156" s="11" t="s">
        <v>14</v>
      </c>
      <c r="G156" s="7">
        <v>2850</v>
      </c>
      <c r="H156" s="8">
        <f>IF(E156="Q1",0.85*G156,0.93*G156)</f>
        <v>2650.5</v>
      </c>
      <c r="I156" s="7">
        <v>180</v>
      </c>
      <c r="J156" s="16">
        <f>H156*I156</f>
        <v>477090</v>
      </c>
      <c r="K156" s="8">
        <f t="shared" si="4"/>
        <v>199.5</v>
      </c>
      <c r="L156" s="8">
        <f t="shared" si="5"/>
        <v>784.69999999999982</v>
      </c>
    </row>
    <row r="157" spans="1:12" ht="15" x14ac:dyDescent="0.2">
      <c r="A157" s="4" t="s">
        <v>56</v>
      </c>
      <c r="B157" s="4" t="s">
        <v>20</v>
      </c>
      <c r="C157" s="4" t="s">
        <v>17</v>
      </c>
      <c r="D157" s="10">
        <v>43862</v>
      </c>
      <c r="E157" s="11" t="s">
        <v>28</v>
      </c>
      <c r="F157" s="11" t="s">
        <v>14</v>
      </c>
      <c r="G157" s="7">
        <v>3800</v>
      </c>
      <c r="H157" s="8">
        <f>IF(E157="Q1",0.85*G157,0.93*G157)</f>
        <v>3534</v>
      </c>
      <c r="I157" s="7">
        <v>180</v>
      </c>
      <c r="J157" s="16">
        <f>H157*I157</f>
        <v>636120</v>
      </c>
      <c r="K157" s="8">
        <f t="shared" si="4"/>
        <v>266</v>
      </c>
      <c r="L157" s="8">
        <f t="shared" si="5"/>
        <v>465.5</v>
      </c>
    </row>
    <row r="158" spans="1:12" ht="15" x14ac:dyDescent="0.2">
      <c r="A158" s="4" t="s">
        <v>56</v>
      </c>
      <c r="B158" s="4" t="s">
        <v>20</v>
      </c>
      <c r="C158" s="4" t="s">
        <v>17</v>
      </c>
      <c r="D158" s="10">
        <v>43891</v>
      </c>
      <c r="E158" s="11" t="s">
        <v>28</v>
      </c>
      <c r="F158" s="11" t="s">
        <v>14</v>
      </c>
      <c r="G158" s="7">
        <v>0</v>
      </c>
      <c r="H158" s="8">
        <f>IF(E158="Q1",0.85*G158,0.93*G158)</f>
        <v>0</v>
      </c>
      <c r="I158" s="12"/>
      <c r="J158" s="16">
        <f>H158*I158</f>
        <v>0</v>
      </c>
      <c r="K158" s="8">
        <f t="shared" si="4"/>
        <v>0</v>
      </c>
      <c r="L158" s="8">
        <f t="shared" si="5"/>
        <v>266</v>
      </c>
    </row>
    <row r="159" spans="1:12" ht="15" x14ac:dyDescent="0.2">
      <c r="A159" s="4" t="s">
        <v>56</v>
      </c>
      <c r="B159" s="4" t="s">
        <v>20</v>
      </c>
      <c r="C159" s="4" t="s">
        <v>17</v>
      </c>
      <c r="D159" s="10">
        <v>43922</v>
      </c>
      <c r="E159" s="11" t="s">
        <v>13</v>
      </c>
      <c r="F159" s="11" t="s">
        <v>29</v>
      </c>
      <c r="G159" s="7">
        <v>0</v>
      </c>
      <c r="H159" s="8">
        <f>IF(E159="Q1",0.85*G159,0.93*G159)</f>
        <v>0</v>
      </c>
      <c r="I159" s="14"/>
      <c r="J159" s="16">
        <f>H159*I159</f>
        <v>0</v>
      </c>
      <c r="K159" s="8">
        <f t="shared" si="4"/>
        <v>0</v>
      </c>
      <c r="L159" s="8">
        <f t="shared" si="5"/>
        <v>0</v>
      </c>
    </row>
    <row r="160" spans="1:12" ht="15" x14ac:dyDescent="0.2">
      <c r="A160" s="4" t="s">
        <v>56</v>
      </c>
      <c r="B160" s="4" t="s">
        <v>20</v>
      </c>
      <c r="C160" s="4" t="s">
        <v>17</v>
      </c>
      <c r="D160" s="10">
        <v>43952</v>
      </c>
      <c r="E160" s="11" t="s">
        <v>13</v>
      </c>
      <c r="F160" s="11" t="s">
        <v>29</v>
      </c>
      <c r="G160" s="7">
        <v>7680</v>
      </c>
      <c r="H160" s="8">
        <f>IF(E160="Q1",0.85*G160,0.93*G160)</f>
        <v>6528</v>
      </c>
      <c r="I160" s="15">
        <v>198</v>
      </c>
      <c r="J160" s="16">
        <f>H160*I160</f>
        <v>1292544</v>
      </c>
      <c r="K160" s="8">
        <f t="shared" si="4"/>
        <v>1152</v>
      </c>
      <c r="L160" s="8">
        <f t="shared" si="5"/>
        <v>1152</v>
      </c>
    </row>
    <row r="161" spans="1:12" ht="15" x14ac:dyDescent="0.2">
      <c r="A161" s="4" t="s">
        <v>56</v>
      </c>
      <c r="B161" s="4" t="s">
        <v>20</v>
      </c>
      <c r="C161" s="4" t="s">
        <v>17</v>
      </c>
      <c r="D161" s="10">
        <v>43983</v>
      </c>
      <c r="E161" s="11" t="s">
        <v>13</v>
      </c>
      <c r="F161" s="11" t="s">
        <v>29</v>
      </c>
      <c r="G161" s="7">
        <v>1060</v>
      </c>
      <c r="H161" s="8">
        <f>IF(E161="Q1",0.85*G161,0.93*G161)</f>
        <v>901</v>
      </c>
      <c r="I161" s="15">
        <v>198</v>
      </c>
      <c r="J161" s="16">
        <f>H161*I161</f>
        <v>178398</v>
      </c>
      <c r="K161" s="8">
        <f t="shared" si="4"/>
        <v>159</v>
      </c>
      <c r="L161" s="8">
        <f t="shared" si="5"/>
        <v>1311</v>
      </c>
    </row>
    <row r="162" spans="1:12" ht="15" x14ac:dyDescent="0.2">
      <c r="A162" s="4" t="s">
        <v>56</v>
      </c>
      <c r="B162" s="4" t="s">
        <v>20</v>
      </c>
      <c r="C162" s="4" t="s">
        <v>17</v>
      </c>
      <c r="D162" s="10">
        <v>44013</v>
      </c>
      <c r="E162" s="11" t="s">
        <v>26</v>
      </c>
      <c r="F162" s="11" t="s">
        <v>29</v>
      </c>
      <c r="G162" s="7">
        <v>8820</v>
      </c>
      <c r="H162" s="8">
        <f>IF(E162="Q1",0.85*G162,0.93*G162)</f>
        <v>8202.6</v>
      </c>
      <c r="I162" s="15">
        <v>198</v>
      </c>
      <c r="J162" s="16">
        <f>H162*I162</f>
        <v>1624114.8</v>
      </c>
      <c r="K162" s="8">
        <f t="shared" si="4"/>
        <v>617.39999999999964</v>
      </c>
      <c r="L162" s="8">
        <f t="shared" si="5"/>
        <v>776.39999999999964</v>
      </c>
    </row>
    <row r="163" spans="1:12" ht="15" x14ac:dyDescent="0.2">
      <c r="A163" s="4" t="s">
        <v>56</v>
      </c>
      <c r="B163" s="4" t="s">
        <v>20</v>
      </c>
      <c r="C163" s="4" t="s">
        <v>17</v>
      </c>
      <c r="D163" s="10">
        <v>44044</v>
      </c>
      <c r="E163" s="11" t="s">
        <v>26</v>
      </c>
      <c r="F163" s="11" t="s">
        <v>29</v>
      </c>
      <c r="G163" s="7">
        <v>280</v>
      </c>
      <c r="H163" s="8">
        <f>IF(E163="Q1",0.85*G163,0.93*G163)</f>
        <v>260.40000000000003</v>
      </c>
      <c r="I163" s="15">
        <v>198</v>
      </c>
      <c r="J163" s="16">
        <f>H163*I163</f>
        <v>51559.200000000004</v>
      </c>
      <c r="K163" s="8">
        <f t="shared" si="4"/>
        <v>19.599999999999966</v>
      </c>
      <c r="L163" s="8">
        <f t="shared" si="5"/>
        <v>636.99999999999955</v>
      </c>
    </row>
    <row r="164" spans="1:12" ht="15" x14ac:dyDescent="0.2">
      <c r="A164" s="4" t="s">
        <v>56</v>
      </c>
      <c r="B164" s="4" t="s">
        <v>20</v>
      </c>
      <c r="C164" s="4" t="s">
        <v>17</v>
      </c>
      <c r="D164" s="10">
        <v>44075</v>
      </c>
      <c r="E164" s="11" t="s">
        <v>26</v>
      </c>
      <c r="F164" s="11" t="s">
        <v>29</v>
      </c>
      <c r="G164" s="7">
        <v>5490</v>
      </c>
      <c r="H164" s="8">
        <f>IF(E164="Q1",0.85*G164,0.93*G164)</f>
        <v>5105.7</v>
      </c>
      <c r="I164" s="15">
        <v>198</v>
      </c>
      <c r="J164" s="16">
        <f>H164*I164</f>
        <v>1010928.6</v>
      </c>
      <c r="K164" s="8">
        <f t="shared" si="4"/>
        <v>384.30000000000018</v>
      </c>
      <c r="L164" s="8">
        <f t="shared" si="5"/>
        <v>403.90000000000015</v>
      </c>
    </row>
    <row r="165" spans="1:12" ht="15" x14ac:dyDescent="0.2">
      <c r="A165" s="4" t="s">
        <v>56</v>
      </c>
      <c r="B165" s="4" t="s">
        <v>20</v>
      </c>
      <c r="C165" s="4" t="s">
        <v>17</v>
      </c>
      <c r="D165" s="10">
        <v>44105</v>
      </c>
      <c r="E165" s="11" t="s">
        <v>27</v>
      </c>
      <c r="F165" s="11" t="s">
        <v>29</v>
      </c>
      <c r="G165" s="7">
        <v>9450</v>
      </c>
      <c r="H165" s="8">
        <f>IF(E165="Q1",0.85*G165,0.93*G165)</f>
        <v>8788.5</v>
      </c>
      <c r="I165" s="15">
        <v>198</v>
      </c>
      <c r="J165" s="16">
        <f>H165*I165</f>
        <v>1740123</v>
      </c>
      <c r="K165" s="8">
        <f t="shared" si="4"/>
        <v>661.5</v>
      </c>
      <c r="L165" s="8">
        <f t="shared" si="5"/>
        <v>1045.8000000000002</v>
      </c>
    </row>
    <row r="166" spans="1:12" ht="15" x14ac:dyDescent="0.2">
      <c r="A166" s="4" t="s">
        <v>56</v>
      </c>
      <c r="B166" s="4" t="s">
        <v>20</v>
      </c>
      <c r="C166" s="4" t="s">
        <v>17</v>
      </c>
      <c r="D166" s="10">
        <v>44136</v>
      </c>
      <c r="E166" s="11" t="s">
        <v>27</v>
      </c>
      <c r="F166" s="11" t="s">
        <v>29</v>
      </c>
      <c r="G166" s="7">
        <v>1090</v>
      </c>
      <c r="H166" s="8">
        <f>IF(E166="Q1",0.85*G166,0.93*G166)</f>
        <v>1013.7</v>
      </c>
      <c r="I166" s="15">
        <v>198</v>
      </c>
      <c r="J166" s="16">
        <f>H166*I166</f>
        <v>200712.6</v>
      </c>
      <c r="K166" s="8">
        <f t="shared" si="4"/>
        <v>76.299999999999955</v>
      </c>
      <c r="L166" s="8">
        <f t="shared" si="5"/>
        <v>737.8</v>
      </c>
    </row>
    <row r="167" spans="1:12" ht="15" x14ac:dyDescent="0.2">
      <c r="A167" s="4" t="s">
        <v>56</v>
      </c>
      <c r="B167" s="4" t="s">
        <v>20</v>
      </c>
      <c r="C167" s="4" t="s">
        <v>17</v>
      </c>
      <c r="D167" s="10">
        <v>44166</v>
      </c>
      <c r="E167" s="11" t="s">
        <v>27</v>
      </c>
      <c r="F167" s="11" t="s">
        <v>29</v>
      </c>
      <c r="G167" s="7">
        <v>2460</v>
      </c>
      <c r="H167" s="8">
        <f>IF(E167="Q1",0.85*G167,0.93*G167)</f>
        <v>2287.8000000000002</v>
      </c>
      <c r="I167" s="15">
        <v>198</v>
      </c>
      <c r="J167" s="16">
        <f>H167*I167</f>
        <v>452984.4</v>
      </c>
      <c r="K167" s="8">
        <f t="shared" si="4"/>
        <v>172.19999999999982</v>
      </c>
      <c r="L167" s="8">
        <f t="shared" si="5"/>
        <v>248.49999999999977</v>
      </c>
    </row>
    <row r="168" spans="1:12" ht="15" x14ac:dyDescent="0.2">
      <c r="A168" s="4" t="s">
        <v>56</v>
      </c>
      <c r="B168" s="4" t="s">
        <v>20</v>
      </c>
      <c r="C168" s="4" t="s">
        <v>17</v>
      </c>
      <c r="D168" s="10">
        <v>44197</v>
      </c>
      <c r="E168" s="11" t="s">
        <v>28</v>
      </c>
      <c r="F168" s="11" t="s">
        <v>29</v>
      </c>
      <c r="G168" s="7">
        <v>4660</v>
      </c>
      <c r="H168" s="8">
        <f>IF(E168="Q1",0.85*G168,0.93*G168)</f>
        <v>4333.8</v>
      </c>
      <c r="I168" s="15">
        <v>198</v>
      </c>
      <c r="J168" s="16">
        <f>H168*I168</f>
        <v>858092.4</v>
      </c>
      <c r="K168" s="8">
        <f t="shared" si="4"/>
        <v>326.19999999999982</v>
      </c>
      <c r="L168" s="8">
        <f t="shared" si="5"/>
        <v>498.39999999999964</v>
      </c>
    </row>
    <row r="169" spans="1:12" ht="15" x14ac:dyDescent="0.2">
      <c r="A169" s="4" t="s">
        <v>56</v>
      </c>
      <c r="B169" s="4" t="s">
        <v>20</v>
      </c>
      <c r="C169" s="4" t="s">
        <v>17</v>
      </c>
      <c r="D169" s="10">
        <v>44228</v>
      </c>
      <c r="E169" s="11" t="s">
        <v>28</v>
      </c>
      <c r="F169" s="11" t="s">
        <v>29</v>
      </c>
      <c r="G169" s="7">
        <v>100</v>
      </c>
      <c r="H169" s="8">
        <f>IF(E169="Q1",0.85*G169,0.93*G169)</f>
        <v>93</v>
      </c>
      <c r="I169" s="15">
        <v>198</v>
      </c>
      <c r="J169" s="16">
        <f>H169*I169</f>
        <v>18414</v>
      </c>
      <c r="K169" s="8">
        <f t="shared" si="4"/>
        <v>7</v>
      </c>
      <c r="L169" s="8">
        <f t="shared" si="5"/>
        <v>333.19999999999982</v>
      </c>
    </row>
    <row r="170" spans="1:12" ht="15" x14ac:dyDescent="0.2">
      <c r="A170" s="4" t="s">
        <v>56</v>
      </c>
      <c r="B170" s="4" t="s">
        <v>20</v>
      </c>
      <c r="C170" s="4" t="s">
        <v>17</v>
      </c>
      <c r="D170" s="10">
        <v>44256</v>
      </c>
      <c r="E170" s="11" t="s">
        <v>28</v>
      </c>
      <c r="F170" s="11" t="s">
        <v>29</v>
      </c>
      <c r="G170" s="7">
        <v>1790</v>
      </c>
      <c r="H170" s="8">
        <f>IF(E170="Q1",0.85*G170,0.93*G170)</f>
        <v>1664.7</v>
      </c>
      <c r="I170" s="15">
        <v>198</v>
      </c>
      <c r="J170" s="16">
        <f>H170*I170</f>
        <v>329610.60000000003</v>
      </c>
      <c r="K170" s="8">
        <f t="shared" si="4"/>
        <v>125.29999999999995</v>
      </c>
      <c r="L170" s="8">
        <f t="shared" si="5"/>
        <v>132.29999999999995</v>
      </c>
    </row>
    <row r="171" spans="1:12" ht="15" x14ac:dyDescent="0.2">
      <c r="A171" s="4" t="s">
        <v>56</v>
      </c>
      <c r="B171" s="4" t="s">
        <v>20</v>
      </c>
      <c r="C171" s="4" t="s">
        <v>17</v>
      </c>
      <c r="D171" s="5">
        <v>44287</v>
      </c>
      <c r="E171" s="6" t="s">
        <v>13</v>
      </c>
      <c r="F171" s="6" t="s">
        <v>30</v>
      </c>
      <c r="G171" s="7">
        <v>1260</v>
      </c>
      <c r="H171" s="8">
        <f>IF(E171="Q1",0.85*G171,0.93*G171)</f>
        <v>1071</v>
      </c>
      <c r="I171" s="15">
        <v>217.8</v>
      </c>
      <c r="J171" s="16">
        <f>H171*I171</f>
        <v>233263.80000000002</v>
      </c>
      <c r="K171" s="8">
        <f t="shared" si="4"/>
        <v>189</v>
      </c>
      <c r="L171" s="8">
        <f t="shared" si="5"/>
        <v>314.29999999999995</v>
      </c>
    </row>
    <row r="172" spans="1:12" ht="15" x14ac:dyDescent="0.2">
      <c r="A172" s="4" t="s">
        <v>56</v>
      </c>
      <c r="B172" s="4" t="s">
        <v>20</v>
      </c>
      <c r="C172" s="4" t="s">
        <v>17</v>
      </c>
      <c r="D172" s="10">
        <v>44317</v>
      </c>
      <c r="E172" s="6" t="s">
        <v>13</v>
      </c>
      <c r="F172" s="6" t="s">
        <v>30</v>
      </c>
      <c r="G172" s="7">
        <v>3940</v>
      </c>
      <c r="H172" s="8">
        <f>IF(E172="Q1",0.85*G172,0.93*G172)</f>
        <v>3349</v>
      </c>
      <c r="I172" s="15">
        <v>217.8</v>
      </c>
      <c r="J172" s="16">
        <f>H172*I172</f>
        <v>729412.20000000007</v>
      </c>
      <c r="K172" s="8">
        <f t="shared" si="4"/>
        <v>591</v>
      </c>
      <c r="L172" s="8">
        <f t="shared" si="5"/>
        <v>780</v>
      </c>
    </row>
    <row r="173" spans="1:12" ht="15" x14ac:dyDescent="0.2">
      <c r="A173" s="4" t="s">
        <v>56</v>
      </c>
      <c r="B173" s="4" t="s">
        <v>20</v>
      </c>
      <c r="C173" s="4" t="s">
        <v>17</v>
      </c>
      <c r="D173" s="10">
        <v>44348</v>
      </c>
      <c r="E173" s="6" t="s">
        <v>13</v>
      </c>
      <c r="F173" s="6" t="s">
        <v>30</v>
      </c>
      <c r="G173" s="7">
        <v>570</v>
      </c>
      <c r="H173" s="8">
        <f>IF(E173="Q1",0.85*G173,0.93*G173)</f>
        <v>484.5</v>
      </c>
      <c r="I173" s="15">
        <v>217.8</v>
      </c>
      <c r="J173" s="16">
        <f>H173*I173</f>
        <v>105524.1</v>
      </c>
      <c r="K173" s="8">
        <f t="shared" si="4"/>
        <v>85.5</v>
      </c>
      <c r="L173" s="8">
        <f t="shared" si="5"/>
        <v>676.5</v>
      </c>
    </row>
    <row r="174" spans="1:12" ht="15" x14ac:dyDescent="0.2">
      <c r="A174" s="4" t="s">
        <v>56</v>
      </c>
      <c r="B174" s="4" t="s">
        <v>20</v>
      </c>
      <c r="C174" s="4" t="s">
        <v>17</v>
      </c>
      <c r="D174" s="10">
        <v>44378</v>
      </c>
      <c r="E174" s="11" t="s">
        <v>26</v>
      </c>
      <c r="F174" s="6" t="s">
        <v>30</v>
      </c>
      <c r="G174" s="7">
        <v>6900</v>
      </c>
      <c r="H174" s="8">
        <f>IF(E174="Q1",0.85*G174,0.93*G174)</f>
        <v>6417</v>
      </c>
      <c r="I174" s="15">
        <v>217.8</v>
      </c>
      <c r="J174" s="16">
        <f>H174*I174</f>
        <v>1397622.6</v>
      </c>
      <c r="K174" s="8">
        <f t="shared" si="4"/>
        <v>483</v>
      </c>
      <c r="L174" s="8">
        <f t="shared" si="5"/>
        <v>568.5</v>
      </c>
    </row>
    <row r="175" spans="1:12" ht="15" x14ac:dyDescent="0.2">
      <c r="A175" s="4" t="s">
        <v>56</v>
      </c>
      <c r="B175" s="4" t="s">
        <v>20</v>
      </c>
      <c r="C175" s="4" t="s">
        <v>17</v>
      </c>
      <c r="D175" s="10">
        <v>44409</v>
      </c>
      <c r="E175" s="11" t="s">
        <v>26</v>
      </c>
      <c r="F175" s="6" t="s">
        <v>30</v>
      </c>
      <c r="G175" s="7">
        <v>2170</v>
      </c>
      <c r="H175" s="8">
        <f>IF(E175="Q1",0.85*G175,0.93*G175)</f>
        <v>2018.1000000000001</v>
      </c>
      <c r="I175" s="15">
        <v>217.8</v>
      </c>
      <c r="J175" s="16">
        <f>H175*I175</f>
        <v>439542.18000000005</v>
      </c>
      <c r="K175" s="8">
        <f t="shared" si="4"/>
        <v>151.89999999999986</v>
      </c>
      <c r="L175" s="8">
        <f t="shared" si="5"/>
        <v>634.89999999999986</v>
      </c>
    </row>
    <row r="176" spans="1:12" ht="15" x14ac:dyDescent="0.2">
      <c r="A176" s="4" t="s">
        <v>57</v>
      </c>
      <c r="B176" s="4" t="s">
        <v>21</v>
      </c>
      <c r="C176" s="4" t="s">
        <v>17</v>
      </c>
      <c r="D176" s="5">
        <v>43556</v>
      </c>
      <c r="E176" s="6" t="s">
        <v>13</v>
      </c>
      <c r="F176" s="6" t="s">
        <v>14</v>
      </c>
      <c r="G176" s="7">
        <v>1150</v>
      </c>
      <c r="H176" s="8">
        <f>IF(E176="Q1",0.85*G176,0.93*G176)</f>
        <v>977.5</v>
      </c>
      <c r="I176" s="7">
        <v>700</v>
      </c>
      <c r="J176" s="16">
        <f>H176*I176</f>
        <v>684250</v>
      </c>
      <c r="K176" s="8">
        <f t="shared" si="4"/>
        <v>172.5</v>
      </c>
      <c r="L176" s="8">
        <f>K176</f>
        <v>172.5</v>
      </c>
    </row>
    <row r="177" spans="1:12" ht="15" x14ac:dyDescent="0.2">
      <c r="A177" s="4" t="s">
        <v>57</v>
      </c>
      <c r="B177" s="4" t="s">
        <v>21</v>
      </c>
      <c r="C177" s="4" t="s">
        <v>17</v>
      </c>
      <c r="D177" s="10">
        <v>43586</v>
      </c>
      <c r="E177" s="6" t="s">
        <v>13</v>
      </c>
      <c r="F177" s="6" t="s">
        <v>14</v>
      </c>
      <c r="G177" s="7">
        <v>1950</v>
      </c>
      <c r="H177" s="8">
        <f>IF(E177="Q1",0.85*G177,0.93*G177)</f>
        <v>1657.5</v>
      </c>
      <c r="I177" s="7">
        <v>700</v>
      </c>
      <c r="J177" s="16">
        <f>H177*I177</f>
        <v>1160250</v>
      </c>
      <c r="K177" s="8">
        <f t="shared" si="4"/>
        <v>292.5</v>
      </c>
      <c r="L177" s="8">
        <f t="shared" si="5"/>
        <v>465</v>
      </c>
    </row>
    <row r="178" spans="1:12" ht="15" x14ac:dyDescent="0.2">
      <c r="A178" s="4" t="s">
        <v>57</v>
      </c>
      <c r="B178" s="4" t="s">
        <v>21</v>
      </c>
      <c r="C178" s="4" t="s">
        <v>17</v>
      </c>
      <c r="D178" s="10">
        <v>43617</v>
      </c>
      <c r="E178" s="6" t="s">
        <v>13</v>
      </c>
      <c r="F178" s="6" t="s">
        <v>14</v>
      </c>
      <c r="G178" s="7">
        <v>6890</v>
      </c>
      <c r="H178" s="8">
        <f>IF(E178="Q1",0.85*G178,0.93*G178)</f>
        <v>5856.5</v>
      </c>
      <c r="I178" s="7">
        <v>700</v>
      </c>
      <c r="J178" s="16">
        <f>H178*I178</f>
        <v>4099550</v>
      </c>
      <c r="K178" s="8">
        <f t="shared" si="4"/>
        <v>1033.5</v>
      </c>
      <c r="L178" s="8">
        <f t="shared" si="5"/>
        <v>1326</v>
      </c>
    </row>
    <row r="179" spans="1:12" ht="15" x14ac:dyDescent="0.2">
      <c r="A179" s="4" t="s">
        <v>57</v>
      </c>
      <c r="B179" s="4" t="s">
        <v>21</v>
      </c>
      <c r="C179" s="4" t="s">
        <v>17</v>
      </c>
      <c r="D179" s="10">
        <v>43647</v>
      </c>
      <c r="E179" s="11" t="s">
        <v>26</v>
      </c>
      <c r="F179" s="11" t="s">
        <v>14</v>
      </c>
      <c r="G179" s="7">
        <v>2160</v>
      </c>
      <c r="H179" s="8">
        <f>IF(E179="Q1",0.85*G179,0.93*G179)</f>
        <v>2008.8000000000002</v>
      </c>
      <c r="I179" s="7">
        <v>700</v>
      </c>
      <c r="J179" s="16">
        <f>H179*I179</f>
        <v>1406160.0000000002</v>
      </c>
      <c r="K179" s="8">
        <f t="shared" si="4"/>
        <v>151.19999999999982</v>
      </c>
      <c r="L179" s="8">
        <f t="shared" si="5"/>
        <v>1184.6999999999998</v>
      </c>
    </row>
    <row r="180" spans="1:12" ht="15" x14ac:dyDescent="0.2">
      <c r="A180" s="4" t="s">
        <v>57</v>
      </c>
      <c r="B180" s="4" t="s">
        <v>21</v>
      </c>
      <c r="C180" s="4" t="s">
        <v>17</v>
      </c>
      <c r="D180" s="10">
        <v>43678</v>
      </c>
      <c r="E180" s="11" t="s">
        <v>26</v>
      </c>
      <c r="F180" s="11" t="s">
        <v>14</v>
      </c>
      <c r="G180" s="7">
        <v>2280</v>
      </c>
      <c r="H180" s="8">
        <f>IF(E180="Q1",0.85*G180,0.93*G180)</f>
        <v>2120.4</v>
      </c>
      <c r="I180" s="7">
        <v>700</v>
      </c>
      <c r="J180" s="16">
        <f>H180*I180</f>
        <v>1484280</v>
      </c>
      <c r="K180" s="8">
        <f t="shared" si="4"/>
        <v>159.59999999999991</v>
      </c>
      <c r="L180" s="8">
        <f t="shared" si="5"/>
        <v>310.79999999999973</v>
      </c>
    </row>
    <row r="181" spans="1:12" ht="15" x14ac:dyDescent="0.2">
      <c r="A181" s="4" t="s">
        <v>57</v>
      </c>
      <c r="B181" s="4" t="s">
        <v>21</v>
      </c>
      <c r="C181" s="4" t="s">
        <v>17</v>
      </c>
      <c r="D181" s="10">
        <v>43709</v>
      </c>
      <c r="E181" s="11" t="s">
        <v>26</v>
      </c>
      <c r="F181" s="11" t="s">
        <v>14</v>
      </c>
      <c r="G181" s="7">
        <v>1230</v>
      </c>
      <c r="H181" s="8">
        <f>IF(E181="Q1",0.85*G181,0.93*G181)</f>
        <v>1143.9000000000001</v>
      </c>
      <c r="I181" s="7">
        <v>700</v>
      </c>
      <c r="J181" s="16">
        <f>H181*I181</f>
        <v>800730.00000000012</v>
      </c>
      <c r="K181" s="8">
        <f t="shared" si="4"/>
        <v>86.099999999999909</v>
      </c>
      <c r="L181" s="8">
        <f t="shared" si="5"/>
        <v>245.69999999999982</v>
      </c>
    </row>
    <row r="182" spans="1:12" ht="15" x14ac:dyDescent="0.2">
      <c r="A182" s="4" t="s">
        <v>57</v>
      </c>
      <c r="B182" s="4" t="s">
        <v>21</v>
      </c>
      <c r="C182" s="4" t="s">
        <v>17</v>
      </c>
      <c r="D182" s="10">
        <v>43739</v>
      </c>
      <c r="E182" s="11" t="s">
        <v>27</v>
      </c>
      <c r="F182" s="11" t="s">
        <v>14</v>
      </c>
      <c r="G182" s="7">
        <v>520</v>
      </c>
      <c r="H182" s="8">
        <f>IF(E182="Q1",0.85*G182,0.93*G182)</f>
        <v>483.6</v>
      </c>
      <c r="I182" s="7">
        <v>700</v>
      </c>
      <c r="J182" s="16">
        <f>H182*I182</f>
        <v>338520</v>
      </c>
      <c r="K182" s="8">
        <f t="shared" si="4"/>
        <v>36.399999999999977</v>
      </c>
      <c r="L182" s="8">
        <f t="shared" si="5"/>
        <v>122.49999999999989</v>
      </c>
    </row>
    <row r="183" spans="1:12" ht="15" x14ac:dyDescent="0.2">
      <c r="A183" s="4" t="s">
        <v>57</v>
      </c>
      <c r="B183" s="4" t="s">
        <v>21</v>
      </c>
      <c r="C183" s="4" t="s">
        <v>17</v>
      </c>
      <c r="D183" s="10">
        <v>43770</v>
      </c>
      <c r="E183" s="11" t="s">
        <v>27</v>
      </c>
      <c r="F183" s="11" t="s">
        <v>14</v>
      </c>
      <c r="G183" s="7">
        <v>4090</v>
      </c>
      <c r="H183" s="8">
        <f>IF(E183="Q1",0.85*G183,0.93*G183)</f>
        <v>3803.7000000000003</v>
      </c>
      <c r="I183" s="7">
        <v>700</v>
      </c>
      <c r="J183" s="16">
        <f>H183*I183</f>
        <v>2662590</v>
      </c>
      <c r="K183" s="8">
        <f t="shared" si="4"/>
        <v>286.29999999999973</v>
      </c>
      <c r="L183" s="8">
        <f t="shared" si="5"/>
        <v>322.6999999999997</v>
      </c>
    </row>
    <row r="184" spans="1:12" ht="15" x14ac:dyDescent="0.2">
      <c r="A184" s="4" t="s">
        <v>57</v>
      </c>
      <c r="B184" s="4" t="s">
        <v>21</v>
      </c>
      <c r="C184" s="4" t="s">
        <v>17</v>
      </c>
      <c r="D184" s="10">
        <v>43800</v>
      </c>
      <c r="E184" s="11" t="s">
        <v>27</v>
      </c>
      <c r="F184" s="11" t="s">
        <v>14</v>
      </c>
      <c r="G184" s="7">
        <v>8110</v>
      </c>
      <c r="H184" s="8">
        <f>IF(E184="Q1",0.85*G184,0.93*G184)</f>
        <v>7542.3</v>
      </c>
      <c r="I184" s="7">
        <v>700</v>
      </c>
      <c r="J184" s="16">
        <f>H184*I184</f>
        <v>5279610</v>
      </c>
      <c r="K184" s="8">
        <f t="shared" si="4"/>
        <v>567.69999999999982</v>
      </c>
      <c r="L184" s="8">
        <f t="shared" si="5"/>
        <v>853.99999999999955</v>
      </c>
    </row>
    <row r="185" spans="1:12" ht="15" x14ac:dyDescent="0.2">
      <c r="A185" s="4" t="s">
        <v>57</v>
      </c>
      <c r="B185" s="4" t="s">
        <v>21</v>
      </c>
      <c r="C185" s="4" t="s">
        <v>17</v>
      </c>
      <c r="D185" s="10">
        <v>43831</v>
      </c>
      <c r="E185" s="11" t="s">
        <v>28</v>
      </c>
      <c r="F185" s="11" t="s">
        <v>14</v>
      </c>
      <c r="G185" s="7">
        <v>8650</v>
      </c>
      <c r="H185" s="8">
        <f>IF(E185="Q1",0.85*G185,0.93*G185)</f>
        <v>8044.5</v>
      </c>
      <c r="I185" s="7">
        <v>700</v>
      </c>
      <c r="J185" s="16">
        <f>H185*I185</f>
        <v>5631150</v>
      </c>
      <c r="K185" s="8">
        <f t="shared" si="4"/>
        <v>605.5</v>
      </c>
      <c r="L185" s="8">
        <f t="shared" si="5"/>
        <v>1173.1999999999998</v>
      </c>
    </row>
    <row r="186" spans="1:12" ht="15" x14ac:dyDescent="0.2">
      <c r="A186" s="4" t="s">
        <v>57</v>
      </c>
      <c r="B186" s="4" t="s">
        <v>21</v>
      </c>
      <c r="C186" s="4" t="s">
        <v>17</v>
      </c>
      <c r="D186" s="10">
        <v>43862</v>
      </c>
      <c r="E186" s="11" t="s">
        <v>28</v>
      </c>
      <c r="F186" s="11" t="s">
        <v>14</v>
      </c>
      <c r="G186" s="7">
        <v>1990</v>
      </c>
      <c r="H186" s="8">
        <f>IF(E186="Q1",0.85*G186,0.93*G186)</f>
        <v>1850.7</v>
      </c>
      <c r="I186" s="7">
        <v>700</v>
      </c>
      <c r="J186" s="16">
        <f>H186*I186</f>
        <v>1295490</v>
      </c>
      <c r="K186" s="8">
        <f t="shared" si="4"/>
        <v>139.29999999999995</v>
      </c>
      <c r="L186" s="8">
        <f t="shared" si="5"/>
        <v>744.8</v>
      </c>
    </row>
    <row r="187" spans="1:12" ht="15" x14ac:dyDescent="0.2">
      <c r="A187" s="4" t="s">
        <v>57</v>
      </c>
      <c r="B187" s="4" t="s">
        <v>21</v>
      </c>
      <c r="C187" s="4" t="s">
        <v>17</v>
      </c>
      <c r="D187" s="10">
        <v>43891</v>
      </c>
      <c r="E187" s="11" t="s">
        <v>28</v>
      </c>
      <c r="F187" s="11" t="s">
        <v>14</v>
      </c>
      <c r="G187" s="7">
        <v>0</v>
      </c>
      <c r="H187" s="8">
        <f>IF(E187="Q1",0.85*G187,0.93*G187)</f>
        <v>0</v>
      </c>
      <c r="I187" s="12"/>
      <c r="J187" s="16">
        <f>H187*I187</f>
        <v>0</v>
      </c>
      <c r="K187" s="8">
        <f t="shared" si="4"/>
        <v>0</v>
      </c>
      <c r="L187" s="8">
        <f t="shared" si="5"/>
        <v>139.29999999999995</v>
      </c>
    </row>
    <row r="188" spans="1:12" ht="15" x14ac:dyDescent="0.2">
      <c r="A188" s="4" t="s">
        <v>57</v>
      </c>
      <c r="B188" s="4" t="s">
        <v>21</v>
      </c>
      <c r="C188" s="4" t="s">
        <v>17</v>
      </c>
      <c r="D188" s="10">
        <v>43922</v>
      </c>
      <c r="E188" s="11" t="s">
        <v>13</v>
      </c>
      <c r="F188" s="11" t="s">
        <v>29</v>
      </c>
      <c r="G188" s="7">
        <v>0</v>
      </c>
      <c r="H188" s="8">
        <f>IF(E188="Q1",0.85*G188,0.93*G188)</f>
        <v>0</v>
      </c>
      <c r="I188" s="14"/>
      <c r="J188" s="16">
        <f>H188*I188</f>
        <v>0</v>
      </c>
      <c r="K188" s="8">
        <f t="shared" si="4"/>
        <v>0</v>
      </c>
      <c r="L188" s="8">
        <f t="shared" si="5"/>
        <v>0</v>
      </c>
    </row>
    <row r="189" spans="1:12" ht="15" x14ac:dyDescent="0.2">
      <c r="A189" s="4" t="s">
        <v>57</v>
      </c>
      <c r="B189" s="4" t="s">
        <v>21</v>
      </c>
      <c r="C189" s="4" t="s">
        <v>17</v>
      </c>
      <c r="D189" s="10">
        <v>43952</v>
      </c>
      <c r="E189" s="11" t="s">
        <v>13</v>
      </c>
      <c r="F189" s="11" t="s">
        <v>29</v>
      </c>
      <c r="G189" s="7">
        <v>3650</v>
      </c>
      <c r="H189" s="8">
        <f>IF(E189="Q1",0.85*G189,0.93*G189)</f>
        <v>3102.5</v>
      </c>
      <c r="I189" s="15">
        <v>770</v>
      </c>
      <c r="J189" s="16">
        <f>H189*I189</f>
        <v>2388925</v>
      </c>
      <c r="K189" s="8">
        <f t="shared" si="4"/>
        <v>547.5</v>
      </c>
      <c r="L189" s="8">
        <f t="shared" si="5"/>
        <v>547.5</v>
      </c>
    </row>
    <row r="190" spans="1:12" ht="15" x14ac:dyDescent="0.2">
      <c r="A190" s="4" t="s">
        <v>57</v>
      </c>
      <c r="B190" s="4" t="s">
        <v>21</v>
      </c>
      <c r="C190" s="4" t="s">
        <v>17</v>
      </c>
      <c r="D190" s="10">
        <v>43983</v>
      </c>
      <c r="E190" s="11" t="s">
        <v>13</v>
      </c>
      <c r="F190" s="11" t="s">
        <v>29</v>
      </c>
      <c r="G190" s="7">
        <v>7740</v>
      </c>
      <c r="H190" s="8">
        <f>IF(E190="Q1",0.85*G190,0.93*G190)</f>
        <v>6579</v>
      </c>
      <c r="I190" s="15">
        <v>770</v>
      </c>
      <c r="J190" s="16">
        <f>H190*I190</f>
        <v>5065830</v>
      </c>
      <c r="K190" s="8">
        <f t="shared" si="4"/>
        <v>1161</v>
      </c>
      <c r="L190" s="8">
        <f t="shared" si="5"/>
        <v>1708.5</v>
      </c>
    </row>
    <row r="191" spans="1:12" ht="15" x14ac:dyDescent="0.2">
      <c r="A191" s="4" t="s">
        <v>57</v>
      </c>
      <c r="B191" s="4" t="s">
        <v>21</v>
      </c>
      <c r="C191" s="4" t="s">
        <v>17</v>
      </c>
      <c r="D191" s="10">
        <v>44013</v>
      </c>
      <c r="E191" s="11" t="s">
        <v>26</v>
      </c>
      <c r="F191" s="11" t="s">
        <v>29</v>
      </c>
      <c r="G191" s="7">
        <v>1780</v>
      </c>
      <c r="H191" s="8">
        <f>IF(E191="Q1",0.85*G191,0.93*G191)</f>
        <v>1655.4</v>
      </c>
      <c r="I191" s="15">
        <v>770</v>
      </c>
      <c r="J191" s="16">
        <f>H191*I191</f>
        <v>1274658</v>
      </c>
      <c r="K191" s="8">
        <f t="shared" si="4"/>
        <v>124.59999999999991</v>
      </c>
      <c r="L191" s="8">
        <f t="shared" si="5"/>
        <v>1285.5999999999999</v>
      </c>
    </row>
    <row r="192" spans="1:12" ht="15" x14ac:dyDescent="0.2">
      <c r="A192" s="4" t="s">
        <v>57</v>
      </c>
      <c r="B192" s="4" t="s">
        <v>21</v>
      </c>
      <c r="C192" s="4" t="s">
        <v>17</v>
      </c>
      <c r="D192" s="10">
        <v>44044</v>
      </c>
      <c r="E192" s="11" t="s">
        <v>26</v>
      </c>
      <c r="F192" s="11" t="s">
        <v>29</v>
      </c>
      <c r="G192" s="7">
        <v>7680</v>
      </c>
      <c r="H192" s="8">
        <f>IF(E192="Q1",0.85*G192,0.93*G192)</f>
        <v>7142.4000000000005</v>
      </c>
      <c r="I192" s="15">
        <v>770</v>
      </c>
      <c r="J192" s="16">
        <f>H192*I192</f>
        <v>5499648</v>
      </c>
      <c r="K192" s="8">
        <f t="shared" si="4"/>
        <v>537.59999999999945</v>
      </c>
      <c r="L192" s="8">
        <f t="shared" si="5"/>
        <v>662.19999999999936</v>
      </c>
    </row>
    <row r="193" spans="1:12" ht="15" x14ac:dyDescent="0.2">
      <c r="A193" s="4" t="s">
        <v>57</v>
      </c>
      <c r="B193" s="4" t="s">
        <v>21</v>
      </c>
      <c r="C193" s="4" t="s">
        <v>17</v>
      </c>
      <c r="D193" s="10">
        <v>44075</v>
      </c>
      <c r="E193" s="11" t="s">
        <v>26</v>
      </c>
      <c r="F193" s="11" t="s">
        <v>29</v>
      </c>
      <c r="G193" s="7">
        <v>7730</v>
      </c>
      <c r="H193" s="8">
        <f>IF(E193="Q1",0.85*G193,0.93*G193)</f>
        <v>7188.9000000000005</v>
      </c>
      <c r="I193" s="15">
        <v>770</v>
      </c>
      <c r="J193" s="16">
        <f>H193*I193</f>
        <v>5535453</v>
      </c>
      <c r="K193" s="8">
        <f t="shared" si="4"/>
        <v>541.09999999999945</v>
      </c>
      <c r="L193" s="8">
        <f t="shared" si="5"/>
        <v>1078.6999999999989</v>
      </c>
    </row>
    <row r="194" spans="1:12" ht="15" x14ac:dyDescent="0.2">
      <c r="A194" s="4" t="s">
        <v>57</v>
      </c>
      <c r="B194" s="4" t="s">
        <v>21</v>
      </c>
      <c r="C194" s="4" t="s">
        <v>17</v>
      </c>
      <c r="D194" s="10">
        <v>44105</v>
      </c>
      <c r="E194" s="11" t="s">
        <v>27</v>
      </c>
      <c r="F194" s="11" t="s">
        <v>29</v>
      </c>
      <c r="G194" s="7">
        <v>7850</v>
      </c>
      <c r="H194" s="8">
        <f>IF(E194="Q1",0.85*G194,0.93*G194)</f>
        <v>7300.5</v>
      </c>
      <c r="I194" s="15">
        <v>770</v>
      </c>
      <c r="J194" s="16">
        <f>H194*I194</f>
        <v>5621385</v>
      </c>
      <c r="K194" s="8">
        <f t="shared" si="4"/>
        <v>549.5</v>
      </c>
      <c r="L194" s="8">
        <f t="shared" si="5"/>
        <v>1090.5999999999995</v>
      </c>
    </row>
    <row r="195" spans="1:12" ht="15" x14ac:dyDescent="0.2">
      <c r="A195" s="4" t="s">
        <v>57</v>
      </c>
      <c r="B195" s="4" t="s">
        <v>21</v>
      </c>
      <c r="C195" s="4" t="s">
        <v>17</v>
      </c>
      <c r="D195" s="10">
        <v>44136</v>
      </c>
      <c r="E195" s="11" t="s">
        <v>27</v>
      </c>
      <c r="F195" s="11" t="s">
        <v>29</v>
      </c>
      <c r="G195" s="7">
        <v>2860</v>
      </c>
      <c r="H195" s="8">
        <f>IF(E195="Q1",0.85*G195,0.93*G195)</f>
        <v>2659.8</v>
      </c>
      <c r="I195" s="15">
        <v>770</v>
      </c>
      <c r="J195" s="16">
        <f>H195*I195</f>
        <v>2048046.0000000002</v>
      </c>
      <c r="K195" s="8">
        <f t="shared" ref="K195:K258" si="6">G195-H195</f>
        <v>200.19999999999982</v>
      </c>
      <c r="L195" s="8">
        <f t="shared" si="5"/>
        <v>749.69999999999982</v>
      </c>
    </row>
    <row r="196" spans="1:12" ht="15" x14ac:dyDescent="0.2">
      <c r="A196" s="4" t="s">
        <v>57</v>
      </c>
      <c r="B196" s="4" t="s">
        <v>21</v>
      </c>
      <c r="C196" s="4" t="s">
        <v>17</v>
      </c>
      <c r="D196" s="10">
        <v>44166</v>
      </c>
      <c r="E196" s="11" t="s">
        <v>27</v>
      </c>
      <c r="F196" s="11" t="s">
        <v>29</v>
      </c>
      <c r="G196" s="7">
        <v>3400</v>
      </c>
      <c r="H196" s="8">
        <f>IF(E196="Q1",0.85*G196,0.93*G196)</f>
        <v>3162</v>
      </c>
      <c r="I196" s="15">
        <v>770</v>
      </c>
      <c r="J196" s="16">
        <f>H196*I196</f>
        <v>2434740</v>
      </c>
      <c r="K196" s="8">
        <f t="shared" si="6"/>
        <v>238</v>
      </c>
      <c r="L196" s="8">
        <f t="shared" ref="L196:L259" si="7">K196+K195</f>
        <v>438.19999999999982</v>
      </c>
    </row>
    <row r="197" spans="1:12" ht="15" x14ac:dyDescent="0.2">
      <c r="A197" s="4" t="s">
        <v>57</v>
      </c>
      <c r="B197" s="4" t="s">
        <v>21</v>
      </c>
      <c r="C197" s="4" t="s">
        <v>17</v>
      </c>
      <c r="D197" s="10">
        <v>44197</v>
      </c>
      <c r="E197" s="11" t="s">
        <v>28</v>
      </c>
      <c r="F197" s="11" t="s">
        <v>29</v>
      </c>
      <c r="G197" s="7">
        <v>90</v>
      </c>
      <c r="H197" s="8">
        <f>IF(E197="Q1",0.85*G197,0.93*G197)</f>
        <v>83.7</v>
      </c>
      <c r="I197" s="15">
        <v>770</v>
      </c>
      <c r="J197" s="16">
        <f>H197*I197</f>
        <v>64449</v>
      </c>
      <c r="K197" s="8">
        <f t="shared" si="6"/>
        <v>6.2999999999999972</v>
      </c>
      <c r="L197" s="8">
        <f t="shared" si="7"/>
        <v>244.3</v>
      </c>
    </row>
    <row r="198" spans="1:12" ht="15" x14ac:dyDescent="0.2">
      <c r="A198" s="4" t="s">
        <v>57</v>
      </c>
      <c r="B198" s="4" t="s">
        <v>21</v>
      </c>
      <c r="C198" s="4" t="s">
        <v>17</v>
      </c>
      <c r="D198" s="10">
        <v>44228</v>
      </c>
      <c r="E198" s="11" t="s">
        <v>28</v>
      </c>
      <c r="F198" s="11" t="s">
        <v>29</v>
      </c>
      <c r="G198" s="7">
        <v>210</v>
      </c>
      <c r="H198" s="8">
        <f>IF(E198="Q1",0.85*G198,0.93*G198)</f>
        <v>195.3</v>
      </c>
      <c r="I198" s="15">
        <v>770</v>
      </c>
      <c r="J198" s="16">
        <f>H198*I198</f>
        <v>150381</v>
      </c>
      <c r="K198" s="8">
        <f t="shared" si="6"/>
        <v>14.699999999999989</v>
      </c>
      <c r="L198" s="8">
        <f t="shared" si="7"/>
        <v>20.999999999999986</v>
      </c>
    </row>
    <row r="199" spans="1:12" ht="15" x14ac:dyDescent="0.2">
      <c r="A199" s="4" t="s">
        <v>57</v>
      </c>
      <c r="B199" s="4" t="s">
        <v>21</v>
      </c>
      <c r="C199" s="4" t="s">
        <v>17</v>
      </c>
      <c r="D199" s="10">
        <v>44256</v>
      </c>
      <c r="E199" s="11" t="s">
        <v>28</v>
      </c>
      <c r="F199" s="11" t="s">
        <v>29</v>
      </c>
      <c r="G199" s="7">
        <v>1420</v>
      </c>
      <c r="H199" s="8">
        <f>IF(E199="Q1",0.85*G199,0.93*G199)</f>
        <v>1320.6000000000001</v>
      </c>
      <c r="I199" s="15">
        <v>770</v>
      </c>
      <c r="J199" s="16">
        <f>H199*I199</f>
        <v>1016862.0000000001</v>
      </c>
      <c r="K199" s="8">
        <f t="shared" si="6"/>
        <v>99.399999999999864</v>
      </c>
      <c r="L199" s="8">
        <f t="shared" si="7"/>
        <v>114.09999999999985</v>
      </c>
    </row>
    <row r="200" spans="1:12" ht="15" x14ac:dyDescent="0.2">
      <c r="A200" s="4" t="s">
        <v>57</v>
      </c>
      <c r="B200" s="4" t="s">
        <v>21</v>
      </c>
      <c r="C200" s="4" t="s">
        <v>17</v>
      </c>
      <c r="D200" s="5">
        <v>44287</v>
      </c>
      <c r="E200" s="6" t="s">
        <v>13</v>
      </c>
      <c r="F200" s="6" t="s">
        <v>30</v>
      </c>
      <c r="G200" s="7">
        <v>1430</v>
      </c>
      <c r="H200" s="8">
        <f>IF(E200="Q1",0.85*G200,0.93*G200)</f>
        <v>1215.5</v>
      </c>
      <c r="I200" s="15">
        <v>847</v>
      </c>
      <c r="J200" s="16">
        <f>H200*I200</f>
        <v>1029528.5</v>
      </c>
      <c r="K200" s="8">
        <f t="shared" si="6"/>
        <v>214.5</v>
      </c>
      <c r="L200" s="8">
        <f t="shared" si="7"/>
        <v>313.89999999999986</v>
      </c>
    </row>
    <row r="201" spans="1:12" ht="15" x14ac:dyDescent="0.2">
      <c r="A201" s="4" t="s">
        <v>57</v>
      </c>
      <c r="B201" s="4" t="s">
        <v>21</v>
      </c>
      <c r="C201" s="4" t="s">
        <v>17</v>
      </c>
      <c r="D201" s="10">
        <v>44317</v>
      </c>
      <c r="E201" s="6" t="s">
        <v>13</v>
      </c>
      <c r="F201" s="6" t="s">
        <v>30</v>
      </c>
      <c r="G201" s="7">
        <v>6000</v>
      </c>
      <c r="H201" s="8">
        <f>IF(E201="Q1",0.85*G201,0.93*G201)</f>
        <v>5100</v>
      </c>
      <c r="I201" s="15">
        <v>847</v>
      </c>
      <c r="J201" s="16">
        <f>H201*I201</f>
        <v>4319700</v>
      </c>
      <c r="K201" s="8">
        <f t="shared" si="6"/>
        <v>900</v>
      </c>
      <c r="L201" s="8">
        <f t="shared" si="7"/>
        <v>1114.5</v>
      </c>
    </row>
    <row r="202" spans="1:12" ht="15" x14ac:dyDescent="0.2">
      <c r="A202" s="4" t="s">
        <v>57</v>
      </c>
      <c r="B202" s="4" t="s">
        <v>21</v>
      </c>
      <c r="C202" s="4" t="s">
        <v>17</v>
      </c>
      <c r="D202" s="10">
        <v>44348</v>
      </c>
      <c r="E202" s="6" t="s">
        <v>13</v>
      </c>
      <c r="F202" s="6" t="s">
        <v>30</v>
      </c>
      <c r="G202" s="7">
        <v>1340</v>
      </c>
      <c r="H202" s="8">
        <f>IF(E202="Q1",0.85*G202,0.93*G202)</f>
        <v>1139</v>
      </c>
      <c r="I202" s="15">
        <v>847</v>
      </c>
      <c r="J202" s="16">
        <f>H202*I202</f>
        <v>964733</v>
      </c>
      <c r="K202" s="8">
        <f t="shared" si="6"/>
        <v>201</v>
      </c>
      <c r="L202" s="8">
        <f t="shared" si="7"/>
        <v>1101</v>
      </c>
    </row>
    <row r="203" spans="1:12" ht="15" x14ac:dyDescent="0.2">
      <c r="A203" s="4" t="s">
        <v>57</v>
      </c>
      <c r="B203" s="4" t="s">
        <v>21</v>
      </c>
      <c r="C203" s="4" t="s">
        <v>17</v>
      </c>
      <c r="D203" s="10">
        <v>44378</v>
      </c>
      <c r="E203" s="11" t="s">
        <v>26</v>
      </c>
      <c r="F203" s="6" t="s">
        <v>30</v>
      </c>
      <c r="G203" s="7">
        <v>4100</v>
      </c>
      <c r="H203" s="8">
        <f>IF(E203="Q1",0.85*G203,0.93*G203)</f>
        <v>3813</v>
      </c>
      <c r="I203" s="15">
        <v>847</v>
      </c>
      <c r="J203" s="16">
        <f>H203*I203</f>
        <v>3229611</v>
      </c>
      <c r="K203" s="8">
        <f t="shared" si="6"/>
        <v>287</v>
      </c>
      <c r="L203" s="8">
        <f t="shared" si="7"/>
        <v>488</v>
      </c>
    </row>
    <row r="204" spans="1:12" ht="15" x14ac:dyDescent="0.2">
      <c r="A204" s="4" t="s">
        <v>57</v>
      </c>
      <c r="B204" s="4" t="s">
        <v>21</v>
      </c>
      <c r="C204" s="4" t="s">
        <v>17</v>
      </c>
      <c r="D204" s="10">
        <v>44409</v>
      </c>
      <c r="E204" s="11" t="s">
        <v>26</v>
      </c>
      <c r="F204" s="6" t="s">
        <v>30</v>
      </c>
      <c r="G204" s="7">
        <v>5200</v>
      </c>
      <c r="H204" s="8">
        <f>IF(E204="Q1",0.85*G204,0.93*G204)</f>
        <v>4836</v>
      </c>
      <c r="I204" s="15">
        <v>847</v>
      </c>
      <c r="J204" s="16">
        <f>H204*I204</f>
        <v>4096092</v>
      </c>
      <c r="K204" s="8">
        <f t="shared" si="6"/>
        <v>364</v>
      </c>
      <c r="L204" s="8">
        <f t="shared" si="7"/>
        <v>651</v>
      </c>
    </row>
    <row r="205" spans="1:12" ht="15" x14ac:dyDescent="0.2">
      <c r="A205" s="4" t="s">
        <v>58</v>
      </c>
      <c r="B205" s="4" t="s">
        <v>22</v>
      </c>
      <c r="C205" s="4" t="s">
        <v>17</v>
      </c>
      <c r="D205" s="5">
        <v>43556</v>
      </c>
      <c r="E205" s="6" t="s">
        <v>13</v>
      </c>
      <c r="F205" s="6" t="s">
        <v>14</v>
      </c>
      <c r="G205" s="7">
        <v>2950</v>
      </c>
      <c r="H205" s="8">
        <f>IF(E205="Q1",0.85*G205,0.93*G205)</f>
        <v>2507.5</v>
      </c>
      <c r="I205" s="7">
        <v>572</v>
      </c>
      <c r="J205" s="16">
        <f>H205*I205</f>
        <v>1434290</v>
      </c>
      <c r="K205" s="8">
        <f t="shared" si="6"/>
        <v>442.5</v>
      </c>
      <c r="L205" s="8">
        <f>K205</f>
        <v>442.5</v>
      </c>
    </row>
    <row r="206" spans="1:12" ht="15" x14ac:dyDescent="0.2">
      <c r="A206" s="4" t="s">
        <v>58</v>
      </c>
      <c r="B206" s="4" t="s">
        <v>22</v>
      </c>
      <c r="C206" s="4" t="s">
        <v>17</v>
      </c>
      <c r="D206" s="10">
        <v>43586</v>
      </c>
      <c r="E206" s="6" t="s">
        <v>13</v>
      </c>
      <c r="F206" s="6" t="s">
        <v>14</v>
      </c>
      <c r="G206" s="7">
        <v>2820</v>
      </c>
      <c r="H206" s="8">
        <f>IF(E206="Q1",0.85*G206,0.93*G206)</f>
        <v>2397</v>
      </c>
      <c r="I206" s="7">
        <v>572</v>
      </c>
      <c r="J206" s="16">
        <f>H206*I206</f>
        <v>1371084</v>
      </c>
      <c r="K206" s="8">
        <f t="shared" si="6"/>
        <v>423</v>
      </c>
      <c r="L206" s="8">
        <f t="shared" si="7"/>
        <v>865.5</v>
      </c>
    </row>
    <row r="207" spans="1:12" ht="15" x14ac:dyDescent="0.2">
      <c r="A207" s="4" t="s">
        <v>58</v>
      </c>
      <c r="B207" s="4" t="s">
        <v>22</v>
      </c>
      <c r="C207" s="4" t="s">
        <v>17</v>
      </c>
      <c r="D207" s="10">
        <v>43617</v>
      </c>
      <c r="E207" s="6" t="s">
        <v>13</v>
      </c>
      <c r="F207" s="6" t="s">
        <v>14</v>
      </c>
      <c r="G207" s="7">
        <v>8880</v>
      </c>
      <c r="H207" s="8">
        <f>IF(E207="Q1",0.85*G207,0.93*G207)</f>
        <v>7548</v>
      </c>
      <c r="I207" s="7">
        <v>572</v>
      </c>
      <c r="J207" s="16">
        <f>H207*I207</f>
        <v>4317456</v>
      </c>
      <c r="K207" s="8">
        <f t="shared" si="6"/>
        <v>1332</v>
      </c>
      <c r="L207" s="8">
        <f t="shared" si="7"/>
        <v>1755</v>
      </c>
    </row>
    <row r="208" spans="1:12" ht="15" x14ac:dyDescent="0.2">
      <c r="A208" s="4" t="s">
        <v>58</v>
      </c>
      <c r="B208" s="4" t="s">
        <v>22</v>
      </c>
      <c r="C208" s="4" t="s">
        <v>17</v>
      </c>
      <c r="D208" s="10">
        <v>43647</v>
      </c>
      <c r="E208" s="11" t="s">
        <v>26</v>
      </c>
      <c r="F208" s="11" t="s">
        <v>14</v>
      </c>
      <c r="G208" s="7">
        <v>7360</v>
      </c>
      <c r="H208" s="8">
        <f>IF(E208="Q1",0.85*G208,0.93*G208)</f>
        <v>6844.8</v>
      </c>
      <c r="I208" s="7">
        <v>572</v>
      </c>
      <c r="J208" s="16">
        <f>H208*I208</f>
        <v>3915225.6</v>
      </c>
      <c r="K208" s="8">
        <f t="shared" si="6"/>
        <v>515.19999999999982</v>
      </c>
      <c r="L208" s="8">
        <f t="shared" si="7"/>
        <v>1847.1999999999998</v>
      </c>
    </row>
    <row r="209" spans="1:12" ht="15" x14ac:dyDescent="0.2">
      <c r="A209" s="4" t="s">
        <v>58</v>
      </c>
      <c r="B209" s="4" t="s">
        <v>22</v>
      </c>
      <c r="C209" s="4" t="s">
        <v>17</v>
      </c>
      <c r="D209" s="10">
        <v>43678</v>
      </c>
      <c r="E209" s="11" t="s">
        <v>26</v>
      </c>
      <c r="F209" s="11" t="s">
        <v>14</v>
      </c>
      <c r="G209" s="7">
        <v>7780</v>
      </c>
      <c r="H209" s="8">
        <f>IF(E209="Q1",0.85*G209,0.93*G209)</f>
        <v>7235.4000000000005</v>
      </c>
      <c r="I209" s="7">
        <v>572</v>
      </c>
      <c r="J209" s="16">
        <f>H209*I209</f>
        <v>4138648.8000000003</v>
      </c>
      <c r="K209" s="8">
        <f t="shared" si="6"/>
        <v>544.59999999999945</v>
      </c>
      <c r="L209" s="8">
        <f t="shared" si="7"/>
        <v>1059.7999999999993</v>
      </c>
    </row>
    <row r="210" spans="1:12" ht="15" x14ac:dyDescent="0.2">
      <c r="A210" s="4" t="s">
        <v>58</v>
      </c>
      <c r="B210" s="4" t="s">
        <v>22</v>
      </c>
      <c r="C210" s="4" t="s">
        <v>17</v>
      </c>
      <c r="D210" s="10">
        <v>43709</v>
      </c>
      <c r="E210" s="11" t="s">
        <v>26</v>
      </c>
      <c r="F210" s="11" t="s">
        <v>14</v>
      </c>
      <c r="G210" s="7">
        <v>3710</v>
      </c>
      <c r="H210" s="8">
        <f>IF(E210="Q1",0.85*G210,0.93*G210)</f>
        <v>3450.3</v>
      </c>
      <c r="I210" s="7">
        <v>572</v>
      </c>
      <c r="J210" s="16">
        <f>H210*I210</f>
        <v>1973571.6</v>
      </c>
      <c r="K210" s="8">
        <f t="shared" si="6"/>
        <v>259.69999999999982</v>
      </c>
      <c r="L210" s="8">
        <f t="shared" si="7"/>
        <v>804.29999999999927</v>
      </c>
    </row>
    <row r="211" spans="1:12" ht="15" x14ac:dyDescent="0.2">
      <c r="A211" s="4" t="s">
        <v>58</v>
      </c>
      <c r="B211" s="4" t="s">
        <v>22</v>
      </c>
      <c r="C211" s="4" t="s">
        <v>17</v>
      </c>
      <c r="D211" s="10">
        <v>43739</v>
      </c>
      <c r="E211" s="11" t="s">
        <v>27</v>
      </c>
      <c r="F211" s="11" t="s">
        <v>14</v>
      </c>
      <c r="G211" s="7">
        <v>4740</v>
      </c>
      <c r="H211" s="8">
        <f>IF(E211="Q1",0.85*G211,0.93*G211)</f>
        <v>4408.2</v>
      </c>
      <c r="I211" s="7">
        <v>572</v>
      </c>
      <c r="J211" s="16">
        <f>H211*I211</f>
        <v>2521490.4</v>
      </c>
      <c r="K211" s="8">
        <f t="shared" si="6"/>
        <v>331.80000000000018</v>
      </c>
      <c r="L211" s="8">
        <f t="shared" si="7"/>
        <v>591.5</v>
      </c>
    </row>
    <row r="212" spans="1:12" ht="15" x14ac:dyDescent="0.2">
      <c r="A212" s="4" t="s">
        <v>58</v>
      </c>
      <c r="B212" s="4" t="s">
        <v>22</v>
      </c>
      <c r="C212" s="4" t="s">
        <v>17</v>
      </c>
      <c r="D212" s="10">
        <v>43770</v>
      </c>
      <c r="E212" s="11" t="s">
        <v>27</v>
      </c>
      <c r="F212" s="11" t="s">
        <v>14</v>
      </c>
      <c r="G212" s="7">
        <v>620</v>
      </c>
      <c r="H212" s="8">
        <f>IF(E212="Q1",0.85*G212,0.93*G212)</f>
        <v>576.6</v>
      </c>
      <c r="I212" s="7">
        <v>572</v>
      </c>
      <c r="J212" s="16">
        <f>H212*I212</f>
        <v>329815.2</v>
      </c>
      <c r="K212" s="8">
        <f t="shared" si="6"/>
        <v>43.399999999999977</v>
      </c>
      <c r="L212" s="8">
        <f t="shared" si="7"/>
        <v>375.20000000000016</v>
      </c>
    </row>
    <row r="213" spans="1:12" ht="15" x14ac:dyDescent="0.2">
      <c r="A213" s="4" t="s">
        <v>58</v>
      </c>
      <c r="B213" s="4" t="s">
        <v>22</v>
      </c>
      <c r="C213" s="4" t="s">
        <v>17</v>
      </c>
      <c r="D213" s="10">
        <v>43800</v>
      </c>
      <c r="E213" s="11" t="s">
        <v>27</v>
      </c>
      <c r="F213" s="11" t="s">
        <v>14</v>
      </c>
      <c r="G213" s="7">
        <v>920</v>
      </c>
      <c r="H213" s="8">
        <f>IF(E213="Q1",0.85*G213,0.93*G213)</f>
        <v>855.6</v>
      </c>
      <c r="I213" s="7">
        <v>572</v>
      </c>
      <c r="J213" s="16">
        <f>H213*I213</f>
        <v>489403.2</v>
      </c>
      <c r="K213" s="8">
        <f t="shared" si="6"/>
        <v>64.399999999999977</v>
      </c>
      <c r="L213" s="8">
        <f t="shared" si="7"/>
        <v>107.79999999999995</v>
      </c>
    </row>
    <row r="214" spans="1:12" ht="15" x14ac:dyDescent="0.2">
      <c r="A214" s="4" t="s">
        <v>58</v>
      </c>
      <c r="B214" s="4" t="s">
        <v>22</v>
      </c>
      <c r="C214" s="4" t="s">
        <v>17</v>
      </c>
      <c r="D214" s="10">
        <v>43831</v>
      </c>
      <c r="E214" s="11" t="s">
        <v>28</v>
      </c>
      <c r="F214" s="11" t="s">
        <v>14</v>
      </c>
      <c r="G214" s="7">
        <v>4780</v>
      </c>
      <c r="H214" s="8">
        <f>IF(E214="Q1",0.85*G214,0.93*G214)</f>
        <v>4445.4000000000005</v>
      </c>
      <c r="I214" s="7">
        <v>572</v>
      </c>
      <c r="J214" s="16">
        <f>H214*I214</f>
        <v>2542768.8000000003</v>
      </c>
      <c r="K214" s="8">
        <f t="shared" si="6"/>
        <v>334.59999999999945</v>
      </c>
      <c r="L214" s="8">
        <f t="shared" si="7"/>
        <v>398.99999999999943</v>
      </c>
    </row>
    <row r="215" spans="1:12" ht="15" x14ac:dyDescent="0.2">
      <c r="A215" s="4" t="s">
        <v>58</v>
      </c>
      <c r="B215" s="4" t="s">
        <v>22</v>
      </c>
      <c r="C215" s="4" t="s">
        <v>17</v>
      </c>
      <c r="D215" s="10">
        <v>43862</v>
      </c>
      <c r="E215" s="11" t="s">
        <v>28</v>
      </c>
      <c r="F215" s="11" t="s">
        <v>14</v>
      </c>
      <c r="G215" s="7">
        <v>8710</v>
      </c>
      <c r="H215" s="8">
        <f>IF(E215="Q1",0.85*G215,0.93*G215)</f>
        <v>8100.3</v>
      </c>
      <c r="I215" s="7">
        <v>572</v>
      </c>
      <c r="J215" s="16">
        <f>H215*I215</f>
        <v>4633371.6000000006</v>
      </c>
      <c r="K215" s="8">
        <f t="shared" si="6"/>
        <v>609.69999999999982</v>
      </c>
      <c r="L215" s="8">
        <f t="shared" si="7"/>
        <v>944.29999999999927</v>
      </c>
    </row>
    <row r="216" spans="1:12" ht="15" x14ac:dyDescent="0.2">
      <c r="A216" s="4" t="s">
        <v>58</v>
      </c>
      <c r="B216" s="4" t="s">
        <v>22</v>
      </c>
      <c r="C216" s="4" t="s">
        <v>17</v>
      </c>
      <c r="D216" s="10">
        <v>43891</v>
      </c>
      <c r="E216" s="11" t="s">
        <v>28</v>
      </c>
      <c r="F216" s="11" t="s">
        <v>14</v>
      </c>
      <c r="G216" s="7">
        <v>0</v>
      </c>
      <c r="H216" s="8">
        <f>IF(E216="Q1",0.85*G216,0.93*G216)</f>
        <v>0</v>
      </c>
      <c r="I216" s="12"/>
      <c r="J216" s="16">
        <f>H216*I216</f>
        <v>0</v>
      </c>
      <c r="K216" s="8">
        <f t="shared" si="6"/>
        <v>0</v>
      </c>
      <c r="L216" s="8">
        <f t="shared" si="7"/>
        <v>609.69999999999982</v>
      </c>
    </row>
    <row r="217" spans="1:12" ht="15" x14ac:dyDescent="0.2">
      <c r="A217" s="4" t="s">
        <v>58</v>
      </c>
      <c r="B217" s="4" t="s">
        <v>22</v>
      </c>
      <c r="C217" s="4" t="s">
        <v>17</v>
      </c>
      <c r="D217" s="10">
        <v>43922</v>
      </c>
      <c r="E217" s="11" t="s">
        <v>13</v>
      </c>
      <c r="F217" s="11" t="s">
        <v>29</v>
      </c>
      <c r="G217" s="7">
        <v>0</v>
      </c>
      <c r="H217" s="8">
        <f>IF(E217="Q1",0.85*G217,0.93*G217)</f>
        <v>0</v>
      </c>
      <c r="I217" s="14"/>
      <c r="J217" s="16">
        <f>H217*I217</f>
        <v>0</v>
      </c>
      <c r="K217" s="8">
        <f t="shared" si="6"/>
        <v>0</v>
      </c>
      <c r="L217" s="8">
        <f t="shared" si="7"/>
        <v>0</v>
      </c>
    </row>
    <row r="218" spans="1:12" ht="15" x14ac:dyDescent="0.2">
      <c r="A218" s="4" t="s">
        <v>58</v>
      </c>
      <c r="B218" s="4" t="s">
        <v>22</v>
      </c>
      <c r="C218" s="4" t="s">
        <v>17</v>
      </c>
      <c r="D218" s="10">
        <v>43952</v>
      </c>
      <c r="E218" s="11" t="s">
        <v>13</v>
      </c>
      <c r="F218" s="11" t="s">
        <v>29</v>
      </c>
      <c r="G218" s="7">
        <v>3690</v>
      </c>
      <c r="H218" s="8">
        <f>IF(E218="Q1",0.85*G218,0.93*G218)</f>
        <v>3136.5</v>
      </c>
      <c r="I218" s="15">
        <v>629.20000000000005</v>
      </c>
      <c r="J218" s="16">
        <f>H218*I218</f>
        <v>1973485.8</v>
      </c>
      <c r="K218" s="8">
        <f t="shared" si="6"/>
        <v>553.5</v>
      </c>
      <c r="L218" s="8">
        <f t="shared" si="7"/>
        <v>553.5</v>
      </c>
    </row>
    <row r="219" spans="1:12" ht="15" x14ac:dyDescent="0.2">
      <c r="A219" s="4" t="s">
        <v>58</v>
      </c>
      <c r="B219" s="4" t="s">
        <v>22</v>
      </c>
      <c r="C219" s="4" t="s">
        <v>17</v>
      </c>
      <c r="D219" s="10">
        <v>43983</v>
      </c>
      <c r="E219" s="11" t="s">
        <v>13</v>
      </c>
      <c r="F219" s="11" t="s">
        <v>29</v>
      </c>
      <c r="G219" s="7">
        <v>870</v>
      </c>
      <c r="H219" s="8">
        <f>IF(E219="Q1",0.85*G219,0.93*G219)</f>
        <v>739.5</v>
      </c>
      <c r="I219" s="15">
        <v>629.20000000000005</v>
      </c>
      <c r="J219" s="16">
        <f>H219*I219</f>
        <v>465293.4</v>
      </c>
      <c r="K219" s="8">
        <f t="shared" si="6"/>
        <v>130.5</v>
      </c>
      <c r="L219" s="8">
        <f t="shared" si="7"/>
        <v>684</v>
      </c>
    </row>
    <row r="220" spans="1:12" ht="15" x14ac:dyDescent="0.2">
      <c r="A220" s="4" t="s">
        <v>58</v>
      </c>
      <c r="B220" s="4" t="s">
        <v>22</v>
      </c>
      <c r="C220" s="4" t="s">
        <v>17</v>
      </c>
      <c r="D220" s="10">
        <v>44013</v>
      </c>
      <c r="E220" s="11" t="s">
        <v>26</v>
      </c>
      <c r="F220" s="11" t="s">
        <v>29</v>
      </c>
      <c r="G220" s="7">
        <v>8270</v>
      </c>
      <c r="H220" s="8">
        <f>IF(E220="Q1",0.85*G220,0.93*G220)</f>
        <v>7691.1</v>
      </c>
      <c r="I220" s="15">
        <v>629.20000000000005</v>
      </c>
      <c r="J220" s="16">
        <f>H220*I220</f>
        <v>4839240.120000001</v>
      </c>
      <c r="K220" s="8">
        <f t="shared" si="6"/>
        <v>578.89999999999964</v>
      </c>
      <c r="L220" s="8">
        <f t="shared" si="7"/>
        <v>709.39999999999964</v>
      </c>
    </row>
    <row r="221" spans="1:12" ht="15" x14ac:dyDescent="0.2">
      <c r="A221" s="4" t="s">
        <v>58</v>
      </c>
      <c r="B221" s="4" t="s">
        <v>22</v>
      </c>
      <c r="C221" s="4" t="s">
        <v>17</v>
      </c>
      <c r="D221" s="10">
        <v>44044</v>
      </c>
      <c r="E221" s="11" t="s">
        <v>26</v>
      </c>
      <c r="F221" s="11" t="s">
        <v>29</v>
      </c>
      <c r="G221" s="7">
        <v>5970</v>
      </c>
      <c r="H221" s="8">
        <f>IF(E221="Q1",0.85*G221,0.93*G221)</f>
        <v>5552.1</v>
      </c>
      <c r="I221" s="15">
        <v>629.20000000000005</v>
      </c>
      <c r="J221" s="16">
        <f>H221*I221</f>
        <v>3493381.3200000003</v>
      </c>
      <c r="K221" s="8">
        <f t="shared" si="6"/>
        <v>417.89999999999964</v>
      </c>
      <c r="L221" s="8">
        <f t="shared" si="7"/>
        <v>996.79999999999927</v>
      </c>
    </row>
    <row r="222" spans="1:12" ht="15" x14ac:dyDescent="0.2">
      <c r="A222" s="4" t="s">
        <v>58</v>
      </c>
      <c r="B222" s="4" t="s">
        <v>22</v>
      </c>
      <c r="C222" s="4" t="s">
        <v>17</v>
      </c>
      <c r="D222" s="10">
        <v>44075</v>
      </c>
      <c r="E222" s="11" t="s">
        <v>26</v>
      </c>
      <c r="F222" s="11" t="s">
        <v>29</v>
      </c>
      <c r="G222" s="7">
        <v>1930</v>
      </c>
      <c r="H222" s="8">
        <f>IF(E222="Q1",0.85*G222,0.93*G222)</f>
        <v>1794.9</v>
      </c>
      <c r="I222" s="15">
        <v>629.20000000000005</v>
      </c>
      <c r="J222" s="16">
        <f>H222*I222</f>
        <v>1129351.08</v>
      </c>
      <c r="K222" s="8">
        <f t="shared" si="6"/>
        <v>135.09999999999991</v>
      </c>
      <c r="L222" s="8">
        <f t="shared" si="7"/>
        <v>552.99999999999955</v>
      </c>
    </row>
    <row r="223" spans="1:12" ht="15" x14ac:dyDescent="0.2">
      <c r="A223" s="4" t="s">
        <v>58</v>
      </c>
      <c r="B223" s="4" t="s">
        <v>22</v>
      </c>
      <c r="C223" s="4" t="s">
        <v>17</v>
      </c>
      <c r="D223" s="10">
        <v>44105</v>
      </c>
      <c r="E223" s="11" t="s">
        <v>27</v>
      </c>
      <c r="F223" s="11" t="s">
        <v>29</v>
      </c>
      <c r="G223" s="7">
        <v>5030</v>
      </c>
      <c r="H223" s="8">
        <f>IF(E223="Q1",0.85*G223,0.93*G223)</f>
        <v>4677.9000000000005</v>
      </c>
      <c r="I223" s="15">
        <v>629.20000000000005</v>
      </c>
      <c r="J223" s="16">
        <f>H223*I223</f>
        <v>2943334.6800000006</v>
      </c>
      <c r="K223" s="8">
        <f t="shared" si="6"/>
        <v>352.09999999999945</v>
      </c>
      <c r="L223" s="8">
        <f t="shared" si="7"/>
        <v>487.19999999999936</v>
      </c>
    </row>
    <row r="224" spans="1:12" ht="15" x14ac:dyDescent="0.2">
      <c r="A224" s="4" t="s">
        <v>58</v>
      </c>
      <c r="B224" s="4" t="s">
        <v>22</v>
      </c>
      <c r="C224" s="4" t="s">
        <v>17</v>
      </c>
      <c r="D224" s="10">
        <v>44136</v>
      </c>
      <c r="E224" s="11" t="s">
        <v>27</v>
      </c>
      <c r="F224" s="11" t="s">
        <v>29</v>
      </c>
      <c r="G224" s="7">
        <v>4980</v>
      </c>
      <c r="H224" s="8">
        <f>IF(E224="Q1",0.85*G224,0.93*G224)</f>
        <v>4631.4000000000005</v>
      </c>
      <c r="I224" s="15">
        <v>629.20000000000005</v>
      </c>
      <c r="J224" s="16">
        <f>H224*I224</f>
        <v>2914076.8800000004</v>
      </c>
      <c r="K224" s="8">
        <f t="shared" si="6"/>
        <v>348.59999999999945</v>
      </c>
      <c r="L224" s="8">
        <f t="shared" si="7"/>
        <v>700.69999999999891</v>
      </c>
    </row>
    <row r="225" spans="1:12" ht="15" x14ac:dyDescent="0.2">
      <c r="A225" s="4" t="s">
        <v>58</v>
      </c>
      <c r="B225" s="4" t="s">
        <v>22</v>
      </c>
      <c r="C225" s="4" t="s">
        <v>17</v>
      </c>
      <c r="D225" s="10">
        <v>44166</v>
      </c>
      <c r="E225" s="11" t="s">
        <v>27</v>
      </c>
      <c r="F225" s="11" t="s">
        <v>29</v>
      </c>
      <c r="G225" s="7">
        <v>620</v>
      </c>
      <c r="H225" s="8">
        <f>IF(E225="Q1",0.85*G225,0.93*G225)</f>
        <v>576.6</v>
      </c>
      <c r="I225" s="15">
        <v>629.20000000000005</v>
      </c>
      <c r="J225" s="16">
        <f>H225*I225</f>
        <v>362796.72000000003</v>
      </c>
      <c r="K225" s="8">
        <f t="shared" si="6"/>
        <v>43.399999999999977</v>
      </c>
      <c r="L225" s="8">
        <f t="shared" si="7"/>
        <v>391.99999999999943</v>
      </c>
    </row>
    <row r="226" spans="1:12" ht="15" x14ac:dyDescent="0.2">
      <c r="A226" s="4" t="s">
        <v>58</v>
      </c>
      <c r="B226" s="4" t="s">
        <v>22</v>
      </c>
      <c r="C226" s="4" t="s">
        <v>17</v>
      </c>
      <c r="D226" s="10">
        <v>44197</v>
      </c>
      <c r="E226" s="11" t="s">
        <v>28</v>
      </c>
      <c r="F226" s="11" t="s">
        <v>29</v>
      </c>
      <c r="G226" s="7">
        <v>8210</v>
      </c>
      <c r="H226" s="8">
        <f>IF(E226="Q1",0.85*G226,0.93*G226)</f>
        <v>7635.3</v>
      </c>
      <c r="I226" s="15">
        <v>629.20000000000005</v>
      </c>
      <c r="J226" s="16">
        <f>H226*I226</f>
        <v>4804130.7600000007</v>
      </c>
      <c r="K226" s="8">
        <f t="shared" si="6"/>
        <v>574.69999999999982</v>
      </c>
      <c r="L226" s="8">
        <f t="shared" si="7"/>
        <v>618.0999999999998</v>
      </c>
    </row>
    <row r="227" spans="1:12" ht="15" x14ac:dyDescent="0.2">
      <c r="A227" s="4" t="s">
        <v>58</v>
      </c>
      <c r="B227" s="4" t="s">
        <v>22</v>
      </c>
      <c r="C227" s="4" t="s">
        <v>17</v>
      </c>
      <c r="D227" s="10">
        <v>44228</v>
      </c>
      <c r="E227" s="11" t="s">
        <v>28</v>
      </c>
      <c r="F227" s="11" t="s">
        <v>29</v>
      </c>
      <c r="G227" s="7">
        <v>620</v>
      </c>
      <c r="H227" s="8">
        <f>IF(E227="Q1",0.85*G227,0.93*G227)</f>
        <v>576.6</v>
      </c>
      <c r="I227" s="15">
        <v>629.20000000000005</v>
      </c>
      <c r="J227" s="16">
        <f>H227*I227</f>
        <v>362796.72000000003</v>
      </c>
      <c r="K227" s="8">
        <f t="shared" si="6"/>
        <v>43.399999999999977</v>
      </c>
      <c r="L227" s="8">
        <f t="shared" si="7"/>
        <v>618.0999999999998</v>
      </c>
    </row>
    <row r="228" spans="1:12" ht="15" x14ac:dyDescent="0.2">
      <c r="A228" s="4" t="s">
        <v>58</v>
      </c>
      <c r="B228" s="4" t="s">
        <v>22</v>
      </c>
      <c r="C228" s="4" t="s">
        <v>17</v>
      </c>
      <c r="D228" s="10">
        <v>44256</v>
      </c>
      <c r="E228" s="11" t="s">
        <v>28</v>
      </c>
      <c r="F228" s="11" t="s">
        <v>29</v>
      </c>
      <c r="G228" s="7">
        <v>6980</v>
      </c>
      <c r="H228" s="8">
        <f>IF(E228="Q1",0.85*G228,0.93*G228)</f>
        <v>6491.4000000000005</v>
      </c>
      <c r="I228" s="15">
        <v>629.20000000000005</v>
      </c>
      <c r="J228" s="16">
        <f>H228*I228</f>
        <v>4084388.8800000008</v>
      </c>
      <c r="K228" s="8">
        <f t="shared" si="6"/>
        <v>488.59999999999945</v>
      </c>
      <c r="L228" s="8">
        <f t="shared" si="7"/>
        <v>531.99999999999943</v>
      </c>
    </row>
    <row r="229" spans="1:12" ht="15" x14ac:dyDescent="0.2">
      <c r="A229" s="4" t="s">
        <v>58</v>
      </c>
      <c r="B229" s="4" t="s">
        <v>22</v>
      </c>
      <c r="C229" s="4" t="s">
        <v>17</v>
      </c>
      <c r="D229" s="5">
        <v>44287</v>
      </c>
      <c r="E229" s="6" t="s">
        <v>13</v>
      </c>
      <c r="F229" s="6" t="s">
        <v>30</v>
      </c>
      <c r="G229" s="7">
        <v>2990</v>
      </c>
      <c r="H229" s="8">
        <f>IF(E229="Q1",0.85*G229,0.93*G229)</f>
        <v>2541.5</v>
      </c>
      <c r="I229" s="15">
        <v>692.12</v>
      </c>
      <c r="J229" s="16">
        <f>H229*I229</f>
        <v>1759022.98</v>
      </c>
      <c r="K229" s="8">
        <f t="shared" si="6"/>
        <v>448.5</v>
      </c>
      <c r="L229" s="8">
        <f t="shared" si="7"/>
        <v>937.09999999999945</v>
      </c>
    </row>
    <row r="230" spans="1:12" ht="15" x14ac:dyDescent="0.2">
      <c r="A230" s="4" t="s">
        <v>58</v>
      </c>
      <c r="B230" s="4" t="s">
        <v>22</v>
      </c>
      <c r="C230" s="4" t="s">
        <v>17</v>
      </c>
      <c r="D230" s="10">
        <v>44317</v>
      </c>
      <c r="E230" s="6" t="s">
        <v>13</v>
      </c>
      <c r="F230" s="6" t="s">
        <v>30</v>
      </c>
      <c r="G230" s="7">
        <v>1120</v>
      </c>
      <c r="H230" s="8">
        <f>IF(E230="Q1",0.85*G230,0.93*G230)</f>
        <v>952</v>
      </c>
      <c r="I230" s="15">
        <v>692.12</v>
      </c>
      <c r="J230" s="16">
        <f>H230*I230</f>
        <v>658898.24</v>
      </c>
      <c r="K230" s="8">
        <f t="shared" si="6"/>
        <v>168</v>
      </c>
      <c r="L230" s="8">
        <f t="shared" si="7"/>
        <v>616.5</v>
      </c>
    </row>
    <row r="231" spans="1:12" ht="15" x14ac:dyDescent="0.2">
      <c r="A231" s="4" t="s">
        <v>58</v>
      </c>
      <c r="B231" s="4" t="s">
        <v>22</v>
      </c>
      <c r="C231" s="4" t="s">
        <v>17</v>
      </c>
      <c r="D231" s="10">
        <v>44348</v>
      </c>
      <c r="E231" s="6" t="s">
        <v>13</v>
      </c>
      <c r="F231" s="6" t="s">
        <v>30</v>
      </c>
      <c r="G231" s="7">
        <v>6860</v>
      </c>
      <c r="H231" s="8">
        <f>IF(E231="Q1",0.85*G231,0.93*G231)</f>
        <v>5831</v>
      </c>
      <c r="I231" s="15">
        <v>692.12</v>
      </c>
      <c r="J231" s="16">
        <f>H231*I231</f>
        <v>4035751.72</v>
      </c>
      <c r="K231" s="8">
        <f t="shared" si="6"/>
        <v>1029</v>
      </c>
      <c r="L231" s="8">
        <f t="shared" si="7"/>
        <v>1197</v>
      </c>
    </row>
    <row r="232" spans="1:12" ht="15" x14ac:dyDescent="0.2">
      <c r="A232" s="4" t="s">
        <v>58</v>
      </c>
      <c r="B232" s="4" t="s">
        <v>22</v>
      </c>
      <c r="C232" s="4" t="s">
        <v>17</v>
      </c>
      <c r="D232" s="10">
        <v>44378</v>
      </c>
      <c r="E232" s="11" t="s">
        <v>26</v>
      </c>
      <c r="F232" s="6" t="s">
        <v>30</v>
      </c>
      <c r="G232" s="7">
        <v>6260</v>
      </c>
      <c r="H232" s="8">
        <f>IF(E232="Q1",0.85*G232,0.93*G232)</f>
        <v>5821.8</v>
      </c>
      <c r="I232" s="15">
        <v>692.12</v>
      </c>
      <c r="J232" s="16">
        <f>H232*I232</f>
        <v>4029384.216</v>
      </c>
      <c r="K232" s="8">
        <f t="shared" si="6"/>
        <v>438.19999999999982</v>
      </c>
      <c r="L232" s="8">
        <f t="shared" si="7"/>
        <v>1467.1999999999998</v>
      </c>
    </row>
    <row r="233" spans="1:12" ht="15" x14ac:dyDescent="0.2">
      <c r="A233" s="4" t="s">
        <v>58</v>
      </c>
      <c r="B233" s="4" t="s">
        <v>22</v>
      </c>
      <c r="C233" s="4" t="s">
        <v>17</v>
      </c>
      <c r="D233" s="10">
        <v>44409</v>
      </c>
      <c r="E233" s="11" t="s">
        <v>26</v>
      </c>
      <c r="F233" s="6" t="s">
        <v>30</v>
      </c>
      <c r="G233" s="7">
        <v>1980</v>
      </c>
      <c r="H233" s="8">
        <f>IF(E233="Q1",0.85*G233,0.93*G233)</f>
        <v>1841.4</v>
      </c>
      <c r="I233" s="15">
        <v>692.12</v>
      </c>
      <c r="J233" s="16">
        <f>H233*I233</f>
        <v>1274469.7680000002</v>
      </c>
      <c r="K233" s="8">
        <f t="shared" si="6"/>
        <v>138.59999999999991</v>
      </c>
      <c r="L233" s="8">
        <f t="shared" si="7"/>
        <v>576.79999999999973</v>
      </c>
    </row>
    <row r="234" spans="1:12" ht="15" x14ac:dyDescent="0.2">
      <c r="A234" s="4" t="s">
        <v>59</v>
      </c>
      <c r="B234" s="4" t="s">
        <v>23</v>
      </c>
      <c r="C234" s="4" t="s">
        <v>24</v>
      </c>
      <c r="D234" s="5">
        <v>43556</v>
      </c>
      <c r="E234" s="6" t="s">
        <v>13</v>
      </c>
      <c r="F234" s="6" t="s">
        <v>14</v>
      </c>
      <c r="G234" s="7">
        <v>9210</v>
      </c>
      <c r="H234" s="8">
        <f>IF(E234="Q1",0.85*G234,0.93*G234)</f>
        <v>7828.5</v>
      </c>
      <c r="I234" s="7">
        <v>325</v>
      </c>
      <c r="J234" s="16">
        <f>H234*I234</f>
        <v>2544262.5</v>
      </c>
      <c r="K234" s="8">
        <f t="shared" si="6"/>
        <v>1381.5</v>
      </c>
      <c r="L234" s="8">
        <f>K234</f>
        <v>1381.5</v>
      </c>
    </row>
    <row r="235" spans="1:12" ht="15" x14ac:dyDescent="0.2">
      <c r="A235" s="4" t="s">
        <v>59</v>
      </c>
      <c r="B235" s="4" t="s">
        <v>23</v>
      </c>
      <c r="C235" s="4" t="s">
        <v>24</v>
      </c>
      <c r="D235" s="10">
        <v>43586</v>
      </c>
      <c r="E235" s="6" t="s">
        <v>13</v>
      </c>
      <c r="F235" s="6" t="s">
        <v>14</v>
      </c>
      <c r="G235" s="7">
        <v>3440</v>
      </c>
      <c r="H235" s="8">
        <f>IF(E235="Q1",0.85*G235,0.93*G235)</f>
        <v>2924</v>
      </c>
      <c r="I235" s="7">
        <v>325</v>
      </c>
      <c r="J235" s="16">
        <f>H235*I235</f>
        <v>950300</v>
      </c>
      <c r="K235" s="8">
        <f t="shared" si="6"/>
        <v>516</v>
      </c>
      <c r="L235" s="8">
        <f t="shared" si="7"/>
        <v>1897.5</v>
      </c>
    </row>
    <row r="236" spans="1:12" ht="15" x14ac:dyDescent="0.2">
      <c r="A236" s="4" t="s">
        <v>59</v>
      </c>
      <c r="B236" s="4" t="s">
        <v>23</v>
      </c>
      <c r="C236" s="4" t="s">
        <v>24</v>
      </c>
      <c r="D236" s="10">
        <v>43617</v>
      </c>
      <c r="E236" s="6" t="s">
        <v>13</v>
      </c>
      <c r="F236" s="6" t="s">
        <v>14</v>
      </c>
      <c r="G236" s="7">
        <v>1390</v>
      </c>
      <c r="H236" s="8">
        <f>IF(E236="Q1",0.85*G236,0.93*G236)</f>
        <v>1181.5</v>
      </c>
      <c r="I236" s="7">
        <v>325</v>
      </c>
      <c r="J236" s="16">
        <f>H236*I236</f>
        <v>383987.5</v>
      </c>
      <c r="K236" s="8">
        <f t="shared" si="6"/>
        <v>208.5</v>
      </c>
      <c r="L236" s="8">
        <f t="shared" si="7"/>
        <v>724.5</v>
      </c>
    </row>
    <row r="237" spans="1:12" ht="15" x14ac:dyDescent="0.2">
      <c r="A237" s="4" t="s">
        <v>59</v>
      </c>
      <c r="B237" s="4" t="s">
        <v>23</v>
      </c>
      <c r="C237" s="4" t="s">
        <v>24</v>
      </c>
      <c r="D237" s="10">
        <v>43647</v>
      </c>
      <c r="E237" s="11" t="s">
        <v>26</v>
      </c>
      <c r="F237" s="11" t="s">
        <v>14</v>
      </c>
      <c r="G237" s="7">
        <v>6660</v>
      </c>
      <c r="H237" s="8">
        <f>IF(E237="Q1",0.85*G237,0.93*G237)</f>
        <v>6193.8</v>
      </c>
      <c r="I237" s="7">
        <v>325</v>
      </c>
      <c r="J237" s="16">
        <f>H237*I237</f>
        <v>2012985</v>
      </c>
      <c r="K237" s="8">
        <f t="shared" si="6"/>
        <v>466.19999999999982</v>
      </c>
      <c r="L237" s="8">
        <f t="shared" si="7"/>
        <v>674.69999999999982</v>
      </c>
    </row>
    <row r="238" spans="1:12" ht="15" x14ac:dyDescent="0.2">
      <c r="A238" s="4" t="s">
        <v>59</v>
      </c>
      <c r="B238" s="4" t="s">
        <v>23</v>
      </c>
      <c r="C238" s="4" t="s">
        <v>24</v>
      </c>
      <c r="D238" s="10">
        <v>43678</v>
      </c>
      <c r="E238" s="11" t="s">
        <v>26</v>
      </c>
      <c r="F238" s="11" t="s">
        <v>14</v>
      </c>
      <c r="G238" s="7">
        <v>3870</v>
      </c>
      <c r="H238" s="8">
        <f>IF(E238="Q1",0.85*G238,0.93*G238)</f>
        <v>3599.1000000000004</v>
      </c>
      <c r="I238" s="7">
        <v>325</v>
      </c>
      <c r="J238" s="16">
        <f>H238*I238</f>
        <v>1169707.5000000002</v>
      </c>
      <c r="K238" s="8">
        <f t="shared" si="6"/>
        <v>270.89999999999964</v>
      </c>
      <c r="L238" s="8">
        <f t="shared" si="7"/>
        <v>737.09999999999945</v>
      </c>
    </row>
    <row r="239" spans="1:12" ht="15" x14ac:dyDescent="0.2">
      <c r="A239" s="4" t="s">
        <v>59</v>
      </c>
      <c r="B239" s="4" t="s">
        <v>23</v>
      </c>
      <c r="C239" s="4" t="s">
        <v>24</v>
      </c>
      <c r="D239" s="10">
        <v>43709</v>
      </c>
      <c r="E239" s="11" t="s">
        <v>26</v>
      </c>
      <c r="F239" s="11" t="s">
        <v>14</v>
      </c>
      <c r="G239" s="7">
        <v>4770</v>
      </c>
      <c r="H239" s="8">
        <f>IF(E239="Q1",0.85*G239,0.93*G239)</f>
        <v>4436.1000000000004</v>
      </c>
      <c r="I239" s="7">
        <v>325</v>
      </c>
      <c r="J239" s="16">
        <f>H239*I239</f>
        <v>1441732.5000000002</v>
      </c>
      <c r="K239" s="8">
        <f t="shared" si="6"/>
        <v>333.89999999999964</v>
      </c>
      <c r="L239" s="8">
        <f t="shared" si="7"/>
        <v>604.79999999999927</v>
      </c>
    </row>
    <row r="240" spans="1:12" ht="15" x14ac:dyDescent="0.2">
      <c r="A240" s="4" t="s">
        <v>59</v>
      </c>
      <c r="B240" s="4" t="s">
        <v>23</v>
      </c>
      <c r="C240" s="4" t="s">
        <v>24</v>
      </c>
      <c r="D240" s="10">
        <v>43739</v>
      </c>
      <c r="E240" s="11" t="s">
        <v>27</v>
      </c>
      <c r="F240" s="11" t="s">
        <v>14</v>
      </c>
      <c r="G240" s="7">
        <v>3450</v>
      </c>
      <c r="H240" s="8">
        <f>IF(E240="Q1",0.85*G240,0.93*G240)</f>
        <v>3208.5</v>
      </c>
      <c r="I240" s="7">
        <v>325</v>
      </c>
      <c r="J240" s="16">
        <f>H240*I240</f>
        <v>1042762.5</v>
      </c>
      <c r="K240" s="8">
        <f t="shared" si="6"/>
        <v>241.5</v>
      </c>
      <c r="L240" s="8">
        <f t="shared" si="7"/>
        <v>575.39999999999964</v>
      </c>
    </row>
    <row r="241" spans="1:12" ht="15" x14ac:dyDescent="0.2">
      <c r="A241" s="4" t="s">
        <v>59</v>
      </c>
      <c r="B241" s="4" t="s">
        <v>23</v>
      </c>
      <c r="C241" s="4" t="s">
        <v>24</v>
      </c>
      <c r="D241" s="10">
        <v>43770</v>
      </c>
      <c r="E241" s="11" t="s">
        <v>27</v>
      </c>
      <c r="F241" s="11" t="s">
        <v>14</v>
      </c>
      <c r="G241" s="7">
        <v>7010</v>
      </c>
      <c r="H241" s="8">
        <f>IF(E241="Q1",0.85*G241,0.93*G241)</f>
        <v>6519.3</v>
      </c>
      <c r="I241" s="7">
        <v>325</v>
      </c>
      <c r="J241" s="16">
        <f>H241*I241</f>
        <v>2118772.5</v>
      </c>
      <c r="K241" s="8">
        <f t="shared" si="6"/>
        <v>490.69999999999982</v>
      </c>
      <c r="L241" s="8">
        <f t="shared" si="7"/>
        <v>732.19999999999982</v>
      </c>
    </row>
    <row r="242" spans="1:12" ht="15" x14ac:dyDescent="0.2">
      <c r="A242" s="4" t="s">
        <v>59</v>
      </c>
      <c r="B242" s="4" t="s">
        <v>23</v>
      </c>
      <c r="C242" s="4" t="s">
        <v>24</v>
      </c>
      <c r="D242" s="10">
        <v>43800</v>
      </c>
      <c r="E242" s="11" t="s">
        <v>27</v>
      </c>
      <c r="F242" s="11" t="s">
        <v>14</v>
      </c>
      <c r="G242" s="7">
        <v>6930</v>
      </c>
      <c r="H242" s="8">
        <f>IF(E242="Q1",0.85*G242,0.93*G242)</f>
        <v>6444.9000000000005</v>
      </c>
      <c r="I242" s="7">
        <v>325</v>
      </c>
      <c r="J242" s="16">
        <f>H242*I242</f>
        <v>2094592.5000000002</v>
      </c>
      <c r="K242" s="8">
        <f t="shared" si="6"/>
        <v>485.09999999999945</v>
      </c>
      <c r="L242" s="8">
        <f t="shared" si="7"/>
        <v>975.79999999999927</v>
      </c>
    </row>
    <row r="243" spans="1:12" ht="15" x14ac:dyDescent="0.2">
      <c r="A243" s="4" t="s">
        <v>59</v>
      </c>
      <c r="B243" s="4" t="s">
        <v>23</v>
      </c>
      <c r="C243" s="4" t="s">
        <v>24</v>
      </c>
      <c r="D243" s="10">
        <v>43831</v>
      </c>
      <c r="E243" s="11" t="s">
        <v>28</v>
      </c>
      <c r="F243" s="11" t="s">
        <v>14</v>
      </c>
      <c r="G243" s="7">
        <v>970</v>
      </c>
      <c r="H243" s="8">
        <f>IF(E243="Q1",0.85*G243,0.93*G243)</f>
        <v>902.1</v>
      </c>
      <c r="I243" s="7">
        <v>325</v>
      </c>
      <c r="J243" s="16">
        <f>H243*I243</f>
        <v>293182.5</v>
      </c>
      <c r="K243" s="8">
        <f t="shared" si="6"/>
        <v>67.899999999999977</v>
      </c>
      <c r="L243" s="8">
        <f t="shared" si="7"/>
        <v>552.99999999999943</v>
      </c>
    </row>
    <row r="244" spans="1:12" ht="15" x14ac:dyDescent="0.2">
      <c r="A244" s="4" t="s">
        <v>59</v>
      </c>
      <c r="B244" s="4" t="s">
        <v>23</v>
      </c>
      <c r="C244" s="4" t="s">
        <v>24</v>
      </c>
      <c r="D244" s="10">
        <v>43862</v>
      </c>
      <c r="E244" s="11" t="s">
        <v>28</v>
      </c>
      <c r="F244" s="11" t="s">
        <v>14</v>
      </c>
      <c r="G244" s="7">
        <v>7530</v>
      </c>
      <c r="H244" s="8">
        <f>IF(E244="Q1",0.85*G244,0.93*G244)</f>
        <v>7002.9000000000005</v>
      </c>
      <c r="I244" s="7">
        <v>325</v>
      </c>
      <c r="J244" s="16">
        <f>H244*I244</f>
        <v>2275942.5</v>
      </c>
      <c r="K244" s="8">
        <f t="shared" si="6"/>
        <v>527.09999999999945</v>
      </c>
      <c r="L244" s="8">
        <f t="shared" si="7"/>
        <v>594.99999999999943</v>
      </c>
    </row>
    <row r="245" spans="1:12" ht="15" x14ac:dyDescent="0.2">
      <c r="A245" s="4" t="s">
        <v>59</v>
      </c>
      <c r="B245" s="4" t="s">
        <v>23</v>
      </c>
      <c r="C245" s="4" t="s">
        <v>24</v>
      </c>
      <c r="D245" s="10">
        <v>43891</v>
      </c>
      <c r="E245" s="11" t="s">
        <v>28</v>
      </c>
      <c r="F245" s="11" t="s">
        <v>14</v>
      </c>
      <c r="G245" s="7">
        <v>0</v>
      </c>
      <c r="H245" s="8">
        <f>IF(E245="Q1",0.85*G245,0.93*G245)</f>
        <v>0</v>
      </c>
      <c r="I245" s="12"/>
      <c r="J245" s="16">
        <f>H245*I245</f>
        <v>0</v>
      </c>
      <c r="K245" s="8">
        <f t="shared" si="6"/>
        <v>0</v>
      </c>
      <c r="L245" s="8">
        <f t="shared" si="7"/>
        <v>527.09999999999945</v>
      </c>
    </row>
    <row r="246" spans="1:12" ht="15" x14ac:dyDescent="0.2">
      <c r="A246" s="4" t="s">
        <v>59</v>
      </c>
      <c r="B246" s="4" t="s">
        <v>23</v>
      </c>
      <c r="C246" s="4" t="s">
        <v>24</v>
      </c>
      <c r="D246" s="10">
        <v>43922</v>
      </c>
      <c r="E246" s="11" t="s">
        <v>13</v>
      </c>
      <c r="F246" s="11" t="s">
        <v>29</v>
      </c>
      <c r="G246" s="7">
        <v>0</v>
      </c>
      <c r="H246" s="8">
        <f>IF(E246="Q1",0.85*G246,0.93*G246)</f>
        <v>0</v>
      </c>
      <c r="I246" s="14"/>
      <c r="J246" s="16">
        <f>H246*I246</f>
        <v>0</v>
      </c>
      <c r="K246" s="8">
        <f t="shared" si="6"/>
        <v>0</v>
      </c>
      <c r="L246" s="8">
        <f t="shared" si="7"/>
        <v>0</v>
      </c>
    </row>
    <row r="247" spans="1:12" ht="15" x14ac:dyDescent="0.2">
      <c r="A247" s="4" t="s">
        <v>59</v>
      </c>
      <c r="B247" s="4" t="s">
        <v>23</v>
      </c>
      <c r="C247" s="4" t="s">
        <v>24</v>
      </c>
      <c r="D247" s="10">
        <v>43952</v>
      </c>
      <c r="E247" s="11" t="s">
        <v>13</v>
      </c>
      <c r="F247" s="11" t="s">
        <v>29</v>
      </c>
      <c r="G247" s="7">
        <v>3430</v>
      </c>
      <c r="H247" s="8">
        <f>IF(E247="Q1",0.85*G247,0.93*G247)</f>
        <v>2915.5</v>
      </c>
      <c r="I247" s="15">
        <v>357.5</v>
      </c>
      <c r="J247" s="16">
        <f>H247*I247</f>
        <v>1042291.25</v>
      </c>
      <c r="K247" s="8">
        <f t="shared" si="6"/>
        <v>514.5</v>
      </c>
      <c r="L247" s="8">
        <f t="shared" si="7"/>
        <v>514.5</v>
      </c>
    </row>
    <row r="248" spans="1:12" ht="15" x14ac:dyDescent="0.2">
      <c r="A248" s="4" t="s">
        <v>59</v>
      </c>
      <c r="B248" s="4" t="s">
        <v>23</v>
      </c>
      <c r="C248" s="4" t="s">
        <v>24</v>
      </c>
      <c r="D248" s="10">
        <v>43983</v>
      </c>
      <c r="E248" s="11" t="s">
        <v>13</v>
      </c>
      <c r="F248" s="11" t="s">
        <v>29</v>
      </c>
      <c r="G248" s="7">
        <v>5090</v>
      </c>
      <c r="H248" s="8">
        <f>IF(E248="Q1",0.85*G248,0.93*G248)</f>
        <v>4326.5</v>
      </c>
      <c r="I248" s="15">
        <v>357.5</v>
      </c>
      <c r="J248" s="16">
        <f>H248*I248</f>
        <v>1546723.75</v>
      </c>
      <c r="K248" s="8">
        <f t="shared" si="6"/>
        <v>763.5</v>
      </c>
      <c r="L248" s="8">
        <f t="shared" si="7"/>
        <v>1278</v>
      </c>
    </row>
    <row r="249" spans="1:12" ht="15" x14ac:dyDescent="0.2">
      <c r="A249" s="4" t="s">
        <v>59</v>
      </c>
      <c r="B249" s="4" t="s">
        <v>23</v>
      </c>
      <c r="C249" s="4" t="s">
        <v>24</v>
      </c>
      <c r="D249" s="10">
        <v>44013</v>
      </c>
      <c r="E249" s="11" t="s">
        <v>26</v>
      </c>
      <c r="F249" s="11" t="s">
        <v>29</v>
      </c>
      <c r="G249" s="7">
        <v>4630</v>
      </c>
      <c r="H249" s="8">
        <f>IF(E249="Q1",0.85*G249,0.93*G249)</f>
        <v>4305.9000000000005</v>
      </c>
      <c r="I249" s="15">
        <v>357.5</v>
      </c>
      <c r="J249" s="16">
        <f>H249*I249</f>
        <v>1539359.2500000002</v>
      </c>
      <c r="K249" s="8">
        <f t="shared" si="6"/>
        <v>324.09999999999945</v>
      </c>
      <c r="L249" s="8">
        <f t="shared" si="7"/>
        <v>1087.5999999999995</v>
      </c>
    </row>
    <row r="250" spans="1:12" ht="15" x14ac:dyDescent="0.2">
      <c r="A250" s="4" t="s">
        <v>59</v>
      </c>
      <c r="B250" s="4" t="s">
        <v>23</v>
      </c>
      <c r="C250" s="4" t="s">
        <v>24</v>
      </c>
      <c r="D250" s="10">
        <v>44044</v>
      </c>
      <c r="E250" s="11" t="s">
        <v>26</v>
      </c>
      <c r="F250" s="11" t="s">
        <v>29</v>
      </c>
      <c r="G250" s="7">
        <v>470</v>
      </c>
      <c r="H250" s="8">
        <f>IF(E250="Q1",0.85*G250,0.93*G250)</f>
        <v>437.1</v>
      </c>
      <c r="I250" s="15">
        <v>357.5</v>
      </c>
      <c r="J250" s="16">
        <f>H250*I250</f>
        <v>156263.25</v>
      </c>
      <c r="K250" s="8">
        <f t="shared" si="6"/>
        <v>32.899999999999977</v>
      </c>
      <c r="L250" s="8">
        <f t="shared" si="7"/>
        <v>356.99999999999943</v>
      </c>
    </row>
    <row r="251" spans="1:12" ht="15" x14ac:dyDescent="0.2">
      <c r="A251" s="4" t="s">
        <v>59</v>
      </c>
      <c r="B251" s="4" t="s">
        <v>23</v>
      </c>
      <c r="C251" s="4" t="s">
        <v>24</v>
      </c>
      <c r="D251" s="10">
        <v>44075</v>
      </c>
      <c r="E251" s="11" t="s">
        <v>26</v>
      </c>
      <c r="F251" s="11" t="s">
        <v>29</v>
      </c>
      <c r="G251" s="7">
        <v>9330</v>
      </c>
      <c r="H251" s="8">
        <f>IF(E251="Q1",0.85*G251,0.93*G251)</f>
        <v>8676.9</v>
      </c>
      <c r="I251" s="15">
        <v>357.5</v>
      </c>
      <c r="J251" s="16">
        <f>H251*I251</f>
        <v>3101991.75</v>
      </c>
      <c r="K251" s="8">
        <f t="shared" si="6"/>
        <v>653.10000000000036</v>
      </c>
      <c r="L251" s="8">
        <f t="shared" si="7"/>
        <v>686.00000000000034</v>
      </c>
    </row>
    <row r="252" spans="1:12" ht="15" x14ac:dyDescent="0.2">
      <c r="A252" s="4" t="s">
        <v>59</v>
      </c>
      <c r="B252" s="4" t="s">
        <v>23</v>
      </c>
      <c r="C252" s="4" t="s">
        <v>24</v>
      </c>
      <c r="D252" s="10">
        <v>44105</v>
      </c>
      <c r="E252" s="11" t="s">
        <v>27</v>
      </c>
      <c r="F252" s="11" t="s">
        <v>29</v>
      </c>
      <c r="G252" s="7">
        <v>200</v>
      </c>
      <c r="H252" s="8">
        <f>IF(E252="Q1",0.85*G252,0.93*G252)</f>
        <v>186</v>
      </c>
      <c r="I252" s="15">
        <v>357.5</v>
      </c>
      <c r="J252" s="16">
        <f>H252*I252</f>
        <v>66495</v>
      </c>
      <c r="K252" s="8">
        <f t="shared" si="6"/>
        <v>14</v>
      </c>
      <c r="L252" s="8">
        <f t="shared" si="7"/>
        <v>667.10000000000036</v>
      </c>
    </row>
    <row r="253" spans="1:12" ht="15" x14ac:dyDescent="0.2">
      <c r="A253" s="4" t="s">
        <v>59</v>
      </c>
      <c r="B253" s="4" t="s">
        <v>23</v>
      </c>
      <c r="C253" s="4" t="s">
        <v>24</v>
      </c>
      <c r="D253" s="10">
        <v>44136</v>
      </c>
      <c r="E253" s="11" t="s">
        <v>27</v>
      </c>
      <c r="F253" s="11" t="s">
        <v>29</v>
      </c>
      <c r="G253" s="7">
        <v>4380</v>
      </c>
      <c r="H253" s="8">
        <f>IF(E253="Q1",0.85*G253,0.93*G253)</f>
        <v>4073.4</v>
      </c>
      <c r="I253" s="15">
        <v>357.5</v>
      </c>
      <c r="J253" s="16">
        <f>H253*I253</f>
        <v>1456240.5</v>
      </c>
      <c r="K253" s="8">
        <f t="shared" si="6"/>
        <v>306.59999999999991</v>
      </c>
      <c r="L253" s="8">
        <f t="shared" si="7"/>
        <v>320.59999999999991</v>
      </c>
    </row>
    <row r="254" spans="1:12" ht="15" x14ac:dyDescent="0.2">
      <c r="A254" s="4" t="s">
        <v>59</v>
      </c>
      <c r="B254" s="4" t="s">
        <v>23</v>
      </c>
      <c r="C254" s="4" t="s">
        <v>24</v>
      </c>
      <c r="D254" s="10">
        <v>44166</v>
      </c>
      <c r="E254" s="11" t="s">
        <v>27</v>
      </c>
      <c r="F254" s="11" t="s">
        <v>29</v>
      </c>
      <c r="G254" s="7">
        <v>6700</v>
      </c>
      <c r="H254" s="8">
        <f>IF(E254="Q1",0.85*G254,0.93*G254)</f>
        <v>6231</v>
      </c>
      <c r="I254" s="15">
        <v>357.5</v>
      </c>
      <c r="J254" s="16">
        <f>H254*I254</f>
        <v>2227582.5</v>
      </c>
      <c r="K254" s="8">
        <f t="shared" si="6"/>
        <v>469</v>
      </c>
      <c r="L254" s="8">
        <f t="shared" si="7"/>
        <v>775.59999999999991</v>
      </c>
    </row>
    <row r="255" spans="1:12" ht="15" x14ac:dyDescent="0.2">
      <c r="A255" s="4" t="s">
        <v>59</v>
      </c>
      <c r="B255" s="4" t="s">
        <v>23</v>
      </c>
      <c r="C255" s="4" t="s">
        <v>24</v>
      </c>
      <c r="D255" s="10">
        <v>44197</v>
      </c>
      <c r="E255" s="11" t="s">
        <v>28</v>
      </c>
      <c r="F255" s="11" t="s">
        <v>29</v>
      </c>
      <c r="G255" s="7">
        <v>3780</v>
      </c>
      <c r="H255" s="8">
        <f>IF(E255="Q1",0.85*G255,0.93*G255)</f>
        <v>3515.4</v>
      </c>
      <c r="I255" s="15">
        <v>357.5</v>
      </c>
      <c r="J255" s="16">
        <f>H255*I255</f>
        <v>1256755.5</v>
      </c>
      <c r="K255" s="8">
        <f t="shared" si="6"/>
        <v>264.59999999999991</v>
      </c>
      <c r="L255" s="8">
        <f t="shared" si="7"/>
        <v>733.59999999999991</v>
      </c>
    </row>
    <row r="256" spans="1:12" ht="15" x14ac:dyDescent="0.2">
      <c r="A256" s="4" t="s">
        <v>59</v>
      </c>
      <c r="B256" s="4" t="s">
        <v>23</v>
      </c>
      <c r="C256" s="4" t="s">
        <v>24</v>
      </c>
      <c r="D256" s="10">
        <v>44228</v>
      </c>
      <c r="E256" s="11" t="s">
        <v>28</v>
      </c>
      <c r="F256" s="11" t="s">
        <v>29</v>
      </c>
      <c r="G256" s="7">
        <v>4880</v>
      </c>
      <c r="H256" s="8">
        <f>IF(E256="Q1",0.85*G256,0.93*G256)</f>
        <v>4538.4000000000005</v>
      </c>
      <c r="I256" s="15">
        <v>357.5</v>
      </c>
      <c r="J256" s="16">
        <f>H256*I256</f>
        <v>1622478.0000000002</v>
      </c>
      <c r="K256" s="8">
        <f t="shared" si="6"/>
        <v>341.59999999999945</v>
      </c>
      <c r="L256" s="8">
        <f t="shared" si="7"/>
        <v>606.19999999999936</v>
      </c>
    </row>
    <row r="257" spans="1:12" ht="15" x14ac:dyDescent="0.2">
      <c r="A257" s="4" t="s">
        <v>59</v>
      </c>
      <c r="B257" s="4" t="s">
        <v>23</v>
      </c>
      <c r="C257" s="4" t="s">
        <v>24</v>
      </c>
      <c r="D257" s="10">
        <v>44256</v>
      </c>
      <c r="E257" s="11" t="s">
        <v>28</v>
      </c>
      <c r="F257" s="11" t="s">
        <v>29</v>
      </c>
      <c r="G257" s="7">
        <v>6670</v>
      </c>
      <c r="H257" s="8">
        <f>IF(E257="Q1",0.85*G257,0.93*G257)</f>
        <v>6203.1</v>
      </c>
      <c r="I257" s="15">
        <v>357.5</v>
      </c>
      <c r="J257" s="16">
        <f>H257*I257</f>
        <v>2217608.25</v>
      </c>
      <c r="K257" s="8">
        <f t="shared" si="6"/>
        <v>466.89999999999964</v>
      </c>
      <c r="L257" s="8">
        <f t="shared" si="7"/>
        <v>808.49999999999909</v>
      </c>
    </row>
    <row r="258" spans="1:12" ht="15" x14ac:dyDescent="0.2">
      <c r="A258" s="4" t="s">
        <v>59</v>
      </c>
      <c r="B258" s="4" t="s">
        <v>23</v>
      </c>
      <c r="C258" s="4" t="s">
        <v>24</v>
      </c>
      <c r="D258" s="5">
        <v>44287</v>
      </c>
      <c r="E258" s="6" t="s">
        <v>13</v>
      </c>
      <c r="F258" s="6" t="s">
        <v>30</v>
      </c>
      <c r="G258" s="7">
        <v>6960</v>
      </c>
      <c r="H258" s="8">
        <f>IF(E258="Q1",0.85*G258,0.93*G258)</f>
        <v>5916</v>
      </c>
      <c r="I258" s="15">
        <v>393.25</v>
      </c>
      <c r="J258" s="16">
        <f>H258*I258</f>
        <v>2326467</v>
      </c>
      <c r="K258" s="8">
        <f t="shared" si="6"/>
        <v>1044</v>
      </c>
      <c r="L258" s="8">
        <f t="shared" si="7"/>
        <v>1510.8999999999996</v>
      </c>
    </row>
    <row r="259" spans="1:12" ht="15" x14ac:dyDescent="0.2">
      <c r="A259" s="4" t="s">
        <v>59</v>
      </c>
      <c r="B259" s="4" t="s">
        <v>23</v>
      </c>
      <c r="C259" s="4" t="s">
        <v>24</v>
      </c>
      <c r="D259" s="10">
        <v>44317</v>
      </c>
      <c r="E259" s="6" t="s">
        <v>13</v>
      </c>
      <c r="F259" s="6" t="s">
        <v>30</v>
      </c>
      <c r="G259" s="7">
        <v>5210</v>
      </c>
      <c r="H259" s="8">
        <f>IF(E259="Q1",0.85*G259,0.93*G259)</f>
        <v>4428.5</v>
      </c>
      <c r="I259" s="15">
        <v>393.25</v>
      </c>
      <c r="J259" s="16">
        <f>H259*I259</f>
        <v>1741507.625</v>
      </c>
      <c r="K259" s="8">
        <f t="shared" ref="K259:K291" si="8">G259-H259</f>
        <v>781.5</v>
      </c>
      <c r="L259" s="8">
        <f t="shared" si="7"/>
        <v>1825.5</v>
      </c>
    </row>
    <row r="260" spans="1:12" ht="15" x14ac:dyDescent="0.2">
      <c r="A260" s="4" t="s">
        <v>59</v>
      </c>
      <c r="B260" s="4" t="s">
        <v>23</v>
      </c>
      <c r="C260" s="4" t="s">
        <v>24</v>
      </c>
      <c r="D260" s="10">
        <v>44348</v>
      </c>
      <c r="E260" s="6" t="s">
        <v>13</v>
      </c>
      <c r="F260" s="6" t="s">
        <v>30</v>
      </c>
      <c r="G260" s="7">
        <v>2500</v>
      </c>
      <c r="H260" s="8">
        <f>IF(E260="Q1",0.85*G260,0.93*G260)</f>
        <v>2125</v>
      </c>
      <c r="I260" s="15">
        <v>393.25</v>
      </c>
      <c r="J260" s="16">
        <f>H260*I260</f>
        <v>835656.25</v>
      </c>
      <c r="K260" s="8">
        <f t="shared" si="8"/>
        <v>375</v>
      </c>
      <c r="L260" s="8">
        <f t="shared" ref="L260:L291" si="9">K260+K259</f>
        <v>1156.5</v>
      </c>
    </row>
    <row r="261" spans="1:12" ht="15" x14ac:dyDescent="0.2">
      <c r="A261" s="4" t="s">
        <v>59</v>
      </c>
      <c r="B261" s="4" t="s">
        <v>23</v>
      </c>
      <c r="C261" s="4" t="s">
        <v>24</v>
      </c>
      <c r="D261" s="10">
        <v>44378</v>
      </c>
      <c r="E261" s="11" t="s">
        <v>26</v>
      </c>
      <c r="F261" s="6" t="s">
        <v>30</v>
      </c>
      <c r="G261" s="7">
        <v>2050</v>
      </c>
      <c r="H261" s="8">
        <f>IF(E261="Q1",0.85*G261,0.93*G261)</f>
        <v>1906.5</v>
      </c>
      <c r="I261" s="15">
        <v>393.25</v>
      </c>
      <c r="J261" s="16">
        <f>H261*I261</f>
        <v>749731.125</v>
      </c>
      <c r="K261" s="8">
        <f t="shared" si="8"/>
        <v>143.5</v>
      </c>
      <c r="L261" s="8">
        <f t="shared" si="9"/>
        <v>518.5</v>
      </c>
    </row>
    <row r="262" spans="1:12" ht="15" x14ac:dyDescent="0.2">
      <c r="A262" s="4" t="s">
        <v>59</v>
      </c>
      <c r="B262" s="4" t="s">
        <v>23</v>
      </c>
      <c r="C262" s="4" t="s">
        <v>24</v>
      </c>
      <c r="D262" s="10">
        <v>44409</v>
      </c>
      <c r="E262" s="11" t="s">
        <v>26</v>
      </c>
      <c r="F262" s="6" t="s">
        <v>30</v>
      </c>
      <c r="G262" s="7">
        <v>5420</v>
      </c>
      <c r="H262" s="8">
        <f>IF(E262="Q1",0.85*G262,0.93*G262)</f>
        <v>5040.6000000000004</v>
      </c>
      <c r="I262" s="15">
        <v>393.25</v>
      </c>
      <c r="J262" s="16">
        <f>H262*I262</f>
        <v>1982215.9500000002</v>
      </c>
      <c r="K262" s="8">
        <f t="shared" si="8"/>
        <v>379.39999999999964</v>
      </c>
      <c r="L262" s="8">
        <f t="shared" si="9"/>
        <v>522.89999999999964</v>
      </c>
    </row>
    <row r="263" spans="1:12" ht="15" x14ac:dyDescent="0.2">
      <c r="A263" s="4" t="s">
        <v>61</v>
      </c>
      <c r="B263" s="4" t="s">
        <v>25</v>
      </c>
      <c r="C263" s="4" t="s">
        <v>24</v>
      </c>
      <c r="D263" s="5">
        <v>43556</v>
      </c>
      <c r="E263" s="6" t="s">
        <v>13</v>
      </c>
      <c r="F263" s="6" t="s">
        <v>14</v>
      </c>
      <c r="G263" s="7">
        <v>4910</v>
      </c>
      <c r="H263" s="8">
        <f>IF(E263="Q1",0.85*G263,0.93*G263)</f>
        <v>4173.5</v>
      </c>
      <c r="I263" s="7">
        <v>423</v>
      </c>
      <c r="J263" s="16">
        <f>H263*I263</f>
        <v>1765390.5</v>
      </c>
      <c r="K263" s="8">
        <f t="shared" si="8"/>
        <v>736.5</v>
      </c>
      <c r="L263" s="8">
        <f>K263</f>
        <v>736.5</v>
      </c>
    </row>
    <row r="264" spans="1:12" ht="15" x14ac:dyDescent="0.2">
      <c r="A264" s="4" t="s">
        <v>61</v>
      </c>
      <c r="B264" s="4" t="s">
        <v>25</v>
      </c>
      <c r="C264" s="4" t="s">
        <v>24</v>
      </c>
      <c r="D264" s="10">
        <v>43586</v>
      </c>
      <c r="E264" s="6" t="s">
        <v>13</v>
      </c>
      <c r="F264" s="6" t="s">
        <v>14</v>
      </c>
      <c r="G264" s="7">
        <v>3780</v>
      </c>
      <c r="H264" s="8">
        <f>IF(E264="Q1",0.85*G264,0.93*G264)</f>
        <v>3213</v>
      </c>
      <c r="I264" s="7">
        <v>423</v>
      </c>
      <c r="J264" s="16">
        <f>H264*I264</f>
        <v>1359099</v>
      </c>
      <c r="K264" s="8">
        <f t="shared" si="8"/>
        <v>567</v>
      </c>
      <c r="L264" s="8">
        <f t="shared" si="9"/>
        <v>1303.5</v>
      </c>
    </row>
    <row r="265" spans="1:12" ht="15" x14ac:dyDescent="0.2">
      <c r="A265" s="4" t="s">
        <v>61</v>
      </c>
      <c r="B265" s="4" t="s">
        <v>25</v>
      </c>
      <c r="C265" s="4" t="s">
        <v>24</v>
      </c>
      <c r="D265" s="10">
        <v>43617</v>
      </c>
      <c r="E265" s="6" t="s">
        <v>13</v>
      </c>
      <c r="F265" s="6" t="s">
        <v>14</v>
      </c>
      <c r="G265" s="7">
        <v>5400</v>
      </c>
      <c r="H265" s="8">
        <f>IF(E265="Q1",0.85*G265,0.93*G265)</f>
        <v>4590</v>
      </c>
      <c r="I265" s="7">
        <v>423</v>
      </c>
      <c r="J265" s="16">
        <f>H265*I265</f>
        <v>1941570</v>
      </c>
      <c r="K265" s="8">
        <f t="shared" si="8"/>
        <v>810</v>
      </c>
      <c r="L265" s="8">
        <f t="shared" si="9"/>
        <v>1377</v>
      </c>
    </row>
    <row r="266" spans="1:12" ht="15" x14ac:dyDescent="0.2">
      <c r="A266" s="4" t="s">
        <v>61</v>
      </c>
      <c r="B266" s="4" t="s">
        <v>25</v>
      </c>
      <c r="C266" s="4" t="s">
        <v>24</v>
      </c>
      <c r="D266" s="10">
        <v>43647</v>
      </c>
      <c r="E266" s="11" t="s">
        <v>26</v>
      </c>
      <c r="F266" s="11" t="s">
        <v>14</v>
      </c>
      <c r="G266" s="7">
        <v>5080</v>
      </c>
      <c r="H266" s="8">
        <f>IF(E266="Q1",0.85*G266,0.93*G266)</f>
        <v>4724.4000000000005</v>
      </c>
      <c r="I266" s="7">
        <v>423</v>
      </c>
      <c r="J266" s="16">
        <f>H266*I266</f>
        <v>1998421.2000000002</v>
      </c>
      <c r="K266" s="8">
        <f t="shared" si="8"/>
        <v>355.59999999999945</v>
      </c>
      <c r="L266" s="8">
        <f t="shared" si="9"/>
        <v>1165.5999999999995</v>
      </c>
    </row>
    <row r="267" spans="1:12" ht="15" x14ac:dyDescent="0.2">
      <c r="A267" s="4" t="s">
        <v>61</v>
      </c>
      <c r="B267" s="4" t="s">
        <v>25</v>
      </c>
      <c r="C267" s="4" t="s">
        <v>24</v>
      </c>
      <c r="D267" s="10">
        <v>43678</v>
      </c>
      <c r="E267" s="11" t="s">
        <v>26</v>
      </c>
      <c r="F267" s="11" t="s">
        <v>14</v>
      </c>
      <c r="G267" s="7">
        <v>5930</v>
      </c>
      <c r="H267" s="8">
        <f>IF(E267="Q1",0.85*G267,0.93*G267)</f>
        <v>5514.9000000000005</v>
      </c>
      <c r="I267" s="7">
        <v>423</v>
      </c>
      <c r="J267" s="16">
        <f>H267*I267</f>
        <v>2332802.7000000002</v>
      </c>
      <c r="K267" s="8">
        <f t="shared" si="8"/>
        <v>415.09999999999945</v>
      </c>
      <c r="L267" s="8">
        <f t="shared" si="9"/>
        <v>770.69999999999891</v>
      </c>
    </row>
    <row r="268" spans="1:12" ht="15" x14ac:dyDescent="0.2">
      <c r="A268" s="4" t="s">
        <v>61</v>
      </c>
      <c r="B268" s="4" t="s">
        <v>25</v>
      </c>
      <c r="C268" s="4" t="s">
        <v>24</v>
      </c>
      <c r="D268" s="10">
        <v>43709</v>
      </c>
      <c r="E268" s="11" t="s">
        <v>26</v>
      </c>
      <c r="F268" s="11" t="s">
        <v>14</v>
      </c>
      <c r="G268" s="7">
        <v>6780</v>
      </c>
      <c r="H268" s="8">
        <f>IF(E268="Q1",0.85*G268,0.93*G268)</f>
        <v>6305.4000000000005</v>
      </c>
      <c r="I268" s="7">
        <v>423</v>
      </c>
      <c r="J268" s="16">
        <f>H268*I268</f>
        <v>2667184.2000000002</v>
      </c>
      <c r="K268" s="8">
        <f t="shared" si="8"/>
        <v>474.59999999999945</v>
      </c>
      <c r="L268" s="8">
        <f t="shared" si="9"/>
        <v>889.69999999999891</v>
      </c>
    </row>
    <row r="269" spans="1:12" ht="15" x14ac:dyDescent="0.2">
      <c r="A269" s="4" t="s">
        <v>61</v>
      </c>
      <c r="B269" s="4" t="s">
        <v>25</v>
      </c>
      <c r="C269" s="4" t="s">
        <v>24</v>
      </c>
      <c r="D269" s="10">
        <v>43739</v>
      </c>
      <c r="E269" s="11" t="s">
        <v>27</v>
      </c>
      <c r="F269" s="11" t="s">
        <v>14</v>
      </c>
      <c r="G269" s="7">
        <v>9030</v>
      </c>
      <c r="H269" s="8">
        <f>IF(E269="Q1",0.85*G269,0.93*G269)</f>
        <v>8397.9</v>
      </c>
      <c r="I269" s="7">
        <v>423</v>
      </c>
      <c r="J269" s="16">
        <f>H269*I269</f>
        <v>3552311.6999999997</v>
      </c>
      <c r="K269" s="8">
        <f t="shared" si="8"/>
        <v>632.10000000000036</v>
      </c>
      <c r="L269" s="8">
        <f t="shared" si="9"/>
        <v>1106.6999999999998</v>
      </c>
    </row>
    <row r="270" spans="1:12" ht="15" x14ac:dyDescent="0.2">
      <c r="A270" s="4" t="s">
        <v>61</v>
      </c>
      <c r="B270" s="4" t="s">
        <v>25</v>
      </c>
      <c r="C270" s="4" t="s">
        <v>24</v>
      </c>
      <c r="D270" s="10">
        <v>43770</v>
      </c>
      <c r="E270" s="11" t="s">
        <v>27</v>
      </c>
      <c r="F270" s="11" t="s">
        <v>14</v>
      </c>
      <c r="G270" s="7">
        <v>8670</v>
      </c>
      <c r="H270" s="8">
        <f>IF(E270="Q1",0.85*G270,0.93*G270)</f>
        <v>8063.1</v>
      </c>
      <c r="I270" s="7">
        <v>423</v>
      </c>
      <c r="J270" s="16">
        <f>H270*I270</f>
        <v>3410691.3000000003</v>
      </c>
      <c r="K270" s="8">
        <f t="shared" si="8"/>
        <v>606.89999999999964</v>
      </c>
      <c r="L270" s="8">
        <f t="shared" si="9"/>
        <v>1239</v>
      </c>
    </row>
    <row r="271" spans="1:12" ht="15" x14ac:dyDescent="0.2">
      <c r="A271" s="4" t="s">
        <v>61</v>
      </c>
      <c r="B271" s="4" t="s">
        <v>25</v>
      </c>
      <c r="C271" s="4" t="s">
        <v>24</v>
      </c>
      <c r="D271" s="10">
        <v>43800</v>
      </c>
      <c r="E271" s="11" t="s">
        <v>27</v>
      </c>
      <c r="F271" s="11" t="s">
        <v>14</v>
      </c>
      <c r="G271" s="7">
        <v>9640</v>
      </c>
      <c r="H271" s="8">
        <f>IF(E271="Q1",0.85*G271,0.93*G271)</f>
        <v>8965.2000000000007</v>
      </c>
      <c r="I271" s="7">
        <v>423</v>
      </c>
      <c r="J271" s="16">
        <f>H271*I271</f>
        <v>3792279.6</v>
      </c>
      <c r="K271" s="8">
        <f t="shared" si="8"/>
        <v>674.79999999999927</v>
      </c>
      <c r="L271" s="8">
        <f t="shared" si="9"/>
        <v>1281.6999999999989</v>
      </c>
    </row>
    <row r="272" spans="1:12" ht="15" x14ac:dyDescent="0.2">
      <c r="A272" s="4" t="s">
        <v>61</v>
      </c>
      <c r="B272" s="4" t="s">
        <v>25</v>
      </c>
      <c r="C272" s="4" t="s">
        <v>24</v>
      </c>
      <c r="D272" s="10">
        <v>43831</v>
      </c>
      <c r="E272" s="11" t="s">
        <v>28</v>
      </c>
      <c r="F272" s="11" t="s">
        <v>14</v>
      </c>
      <c r="G272" s="7">
        <v>4980</v>
      </c>
      <c r="H272" s="8">
        <f>IF(E272="Q1",0.85*G272,0.93*G272)</f>
        <v>4631.4000000000005</v>
      </c>
      <c r="I272" s="7">
        <v>423</v>
      </c>
      <c r="J272" s="16">
        <f>H272*I272</f>
        <v>1959082.2000000002</v>
      </c>
      <c r="K272" s="8">
        <f t="shared" si="8"/>
        <v>348.59999999999945</v>
      </c>
      <c r="L272" s="8">
        <f t="shared" si="9"/>
        <v>1023.3999999999987</v>
      </c>
    </row>
    <row r="273" spans="1:12" ht="15" x14ac:dyDescent="0.2">
      <c r="A273" s="4" t="s">
        <v>61</v>
      </c>
      <c r="B273" s="4" t="s">
        <v>25</v>
      </c>
      <c r="C273" s="4" t="s">
        <v>24</v>
      </c>
      <c r="D273" s="10">
        <v>43862</v>
      </c>
      <c r="E273" s="11" t="s">
        <v>28</v>
      </c>
      <c r="F273" s="11" t="s">
        <v>14</v>
      </c>
      <c r="G273" s="7">
        <v>3460</v>
      </c>
      <c r="H273" s="8">
        <f>IF(E273="Q1",0.85*G273,0.93*G273)</f>
        <v>3217.8</v>
      </c>
      <c r="I273" s="7">
        <v>423</v>
      </c>
      <c r="J273" s="16">
        <f>H273*I273</f>
        <v>1361129.4000000001</v>
      </c>
      <c r="K273" s="8">
        <f t="shared" si="8"/>
        <v>242.19999999999982</v>
      </c>
      <c r="L273" s="8">
        <f t="shared" si="9"/>
        <v>590.79999999999927</v>
      </c>
    </row>
    <row r="274" spans="1:12" ht="15" x14ac:dyDescent="0.2">
      <c r="A274" s="4" t="s">
        <v>61</v>
      </c>
      <c r="B274" s="4" t="s">
        <v>25</v>
      </c>
      <c r="C274" s="4" t="s">
        <v>24</v>
      </c>
      <c r="D274" s="10">
        <v>43891</v>
      </c>
      <c r="E274" s="11" t="s">
        <v>28</v>
      </c>
      <c r="F274" s="11" t="s">
        <v>14</v>
      </c>
      <c r="G274" s="7">
        <v>0</v>
      </c>
      <c r="H274" s="8">
        <f>IF(E274="Q1",0.85*G274,0.93*G274)</f>
        <v>0</v>
      </c>
      <c r="I274" s="12"/>
      <c r="J274" s="16">
        <f>H274*I274</f>
        <v>0</v>
      </c>
      <c r="K274" s="8">
        <f t="shared" si="8"/>
        <v>0</v>
      </c>
      <c r="L274" s="8">
        <f t="shared" si="9"/>
        <v>242.19999999999982</v>
      </c>
    </row>
    <row r="275" spans="1:12" ht="15" x14ac:dyDescent="0.2">
      <c r="A275" s="4" t="s">
        <v>61</v>
      </c>
      <c r="B275" s="4" t="s">
        <v>25</v>
      </c>
      <c r="C275" s="4" t="s">
        <v>24</v>
      </c>
      <c r="D275" s="10">
        <v>43922</v>
      </c>
      <c r="E275" s="11" t="s">
        <v>13</v>
      </c>
      <c r="F275" s="11" t="s">
        <v>29</v>
      </c>
      <c r="G275" s="7">
        <v>0</v>
      </c>
      <c r="H275" s="8">
        <f>IF(E275="Q1",0.85*G275,0.93*G275)</f>
        <v>0</v>
      </c>
      <c r="I275" s="14"/>
      <c r="J275" s="16">
        <f>H275*I275</f>
        <v>0</v>
      </c>
      <c r="K275" s="8">
        <f t="shared" si="8"/>
        <v>0</v>
      </c>
      <c r="L275" s="8">
        <f t="shared" si="9"/>
        <v>0</v>
      </c>
    </row>
    <row r="276" spans="1:12" ht="15" x14ac:dyDescent="0.2">
      <c r="A276" s="4" t="s">
        <v>61</v>
      </c>
      <c r="B276" s="4" t="s">
        <v>25</v>
      </c>
      <c r="C276" s="4" t="s">
        <v>24</v>
      </c>
      <c r="D276" s="10">
        <v>43952</v>
      </c>
      <c r="E276" s="11" t="s">
        <v>13</v>
      </c>
      <c r="F276" s="11" t="s">
        <v>29</v>
      </c>
      <c r="G276" s="7">
        <v>9980</v>
      </c>
      <c r="H276" s="8">
        <f>IF(E276="Q1",0.85*G276,0.93*G276)</f>
        <v>8483</v>
      </c>
      <c r="I276" s="15">
        <v>465.3</v>
      </c>
      <c r="J276" s="16">
        <f>H276*I276</f>
        <v>3947139.9</v>
      </c>
      <c r="K276" s="8">
        <f t="shared" si="8"/>
        <v>1497</v>
      </c>
      <c r="L276" s="8">
        <f t="shared" si="9"/>
        <v>1497</v>
      </c>
    </row>
    <row r="277" spans="1:12" ht="15" x14ac:dyDescent="0.2">
      <c r="A277" s="4" t="s">
        <v>61</v>
      </c>
      <c r="B277" s="4" t="s">
        <v>25</v>
      </c>
      <c r="C277" s="4" t="s">
        <v>24</v>
      </c>
      <c r="D277" s="10">
        <v>43983</v>
      </c>
      <c r="E277" s="11" t="s">
        <v>13</v>
      </c>
      <c r="F277" s="11" t="s">
        <v>29</v>
      </c>
      <c r="G277" s="7">
        <v>4710</v>
      </c>
      <c r="H277" s="8">
        <f>IF(E277="Q1",0.85*G277,0.93*G277)</f>
        <v>4003.5</v>
      </c>
      <c r="I277" s="15">
        <v>465.3</v>
      </c>
      <c r="J277" s="16">
        <f>H277*I277</f>
        <v>1862828.55</v>
      </c>
      <c r="K277" s="8">
        <f t="shared" si="8"/>
        <v>706.5</v>
      </c>
      <c r="L277" s="8">
        <f t="shared" si="9"/>
        <v>2203.5</v>
      </c>
    </row>
    <row r="278" spans="1:12" ht="15" x14ac:dyDescent="0.2">
      <c r="A278" s="4" t="s">
        <v>61</v>
      </c>
      <c r="B278" s="4" t="s">
        <v>25</v>
      </c>
      <c r="C278" s="4" t="s">
        <v>24</v>
      </c>
      <c r="D278" s="10">
        <v>44013</v>
      </c>
      <c r="E278" s="11" t="s">
        <v>26</v>
      </c>
      <c r="F278" s="11" t="s">
        <v>29</v>
      </c>
      <c r="G278" s="7">
        <v>8460</v>
      </c>
      <c r="H278" s="8">
        <f>IF(E278="Q1",0.85*G278,0.93*G278)</f>
        <v>7867.8</v>
      </c>
      <c r="I278" s="15">
        <v>465.3</v>
      </c>
      <c r="J278" s="16">
        <f>H278*I278</f>
        <v>3660887.3400000003</v>
      </c>
      <c r="K278" s="8">
        <f t="shared" si="8"/>
        <v>592.19999999999982</v>
      </c>
      <c r="L278" s="8">
        <f t="shared" si="9"/>
        <v>1298.6999999999998</v>
      </c>
    </row>
    <row r="279" spans="1:12" ht="15" x14ac:dyDescent="0.2">
      <c r="A279" s="4" t="s">
        <v>61</v>
      </c>
      <c r="B279" s="4" t="s">
        <v>25</v>
      </c>
      <c r="C279" s="4" t="s">
        <v>24</v>
      </c>
      <c r="D279" s="10">
        <v>44044</v>
      </c>
      <c r="E279" s="11" t="s">
        <v>26</v>
      </c>
      <c r="F279" s="11" t="s">
        <v>29</v>
      </c>
      <c r="G279" s="7">
        <v>5590</v>
      </c>
      <c r="H279" s="8">
        <f>IF(E279="Q1",0.85*G279,0.93*G279)</f>
        <v>5198.7000000000007</v>
      </c>
      <c r="I279" s="15">
        <v>465.3</v>
      </c>
      <c r="J279" s="16">
        <f>H279*I279</f>
        <v>2418955.1100000003</v>
      </c>
      <c r="K279" s="8">
        <f t="shared" si="8"/>
        <v>391.29999999999927</v>
      </c>
      <c r="L279" s="8">
        <f t="shared" si="9"/>
        <v>983.49999999999909</v>
      </c>
    </row>
    <row r="280" spans="1:12" ht="15" x14ac:dyDescent="0.2">
      <c r="A280" s="4" t="s">
        <v>61</v>
      </c>
      <c r="B280" s="4" t="s">
        <v>25</v>
      </c>
      <c r="C280" s="4" t="s">
        <v>24</v>
      </c>
      <c r="D280" s="10">
        <v>44075</v>
      </c>
      <c r="E280" s="11" t="s">
        <v>26</v>
      </c>
      <c r="F280" s="11" t="s">
        <v>29</v>
      </c>
      <c r="G280" s="7">
        <v>6400</v>
      </c>
      <c r="H280" s="8">
        <f>IF(E280="Q1",0.85*G280,0.93*G280)</f>
        <v>5952</v>
      </c>
      <c r="I280" s="15">
        <v>465.3</v>
      </c>
      <c r="J280" s="16">
        <f>H280*I280</f>
        <v>2769465.6</v>
      </c>
      <c r="K280" s="8">
        <f t="shared" si="8"/>
        <v>448</v>
      </c>
      <c r="L280" s="8">
        <f t="shared" si="9"/>
        <v>839.29999999999927</v>
      </c>
    </row>
    <row r="281" spans="1:12" ht="15" x14ac:dyDescent="0.2">
      <c r="A281" s="4" t="s">
        <v>61</v>
      </c>
      <c r="B281" s="4" t="s">
        <v>25</v>
      </c>
      <c r="C281" s="4" t="s">
        <v>24</v>
      </c>
      <c r="D281" s="10">
        <v>44105</v>
      </c>
      <c r="E281" s="11" t="s">
        <v>27</v>
      </c>
      <c r="F281" s="11" t="s">
        <v>29</v>
      </c>
      <c r="G281" s="7">
        <v>4070</v>
      </c>
      <c r="H281" s="8">
        <f>IF(E281="Q1",0.85*G281,0.93*G281)</f>
        <v>3785.1000000000004</v>
      </c>
      <c r="I281" s="15">
        <v>465.3</v>
      </c>
      <c r="J281" s="16">
        <f>H281*I281</f>
        <v>1761207.0300000003</v>
      </c>
      <c r="K281" s="8">
        <f t="shared" si="8"/>
        <v>284.89999999999964</v>
      </c>
      <c r="L281" s="8">
        <f t="shared" si="9"/>
        <v>732.89999999999964</v>
      </c>
    </row>
    <row r="282" spans="1:12" ht="15" x14ac:dyDescent="0.2">
      <c r="A282" s="4" t="s">
        <v>61</v>
      </c>
      <c r="B282" s="4" t="s">
        <v>25</v>
      </c>
      <c r="C282" s="4" t="s">
        <v>24</v>
      </c>
      <c r="D282" s="10">
        <v>44136</v>
      </c>
      <c r="E282" s="11" t="s">
        <v>27</v>
      </c>
      <c r="F282" s="11" t="s">
        <v>29</v>
      </c>
      <c r="G282" s="7">
        <v>7520</v>
      </c>
      <c r="H282" s="8">
        <f>IF(E282="Q1",0.85*G282,0.93*G282)</f>
        <v>6993.6</v>
      </c>
      <c r="I282" s="15">
        <v>465.3</v>
      </c>
      <c r="J282" s="16">
        <f>H282*I282</f>
        <v>3254122.08</v>
      </c>
      <c r="K282" s="8">
        <f t="shared" si="8"/>
        <v>526.39999999999964</v>
      </c>
      <c r="L282" s="8">
        <f t="shared" si="9"/>
        <v>811.29999999999927</v>
      </c>
    </row>
    <row r="283" spans="1:12" ht="15" x14ac:dyDescent="0.2">
      <c r="A283" s="4" t="s">
        <v>61</v>
      </c>
      <c r="B283" s="4" t="s">
        <v>25</v>
      </c>
      <c r="C283" s="4" t="s">
        <v>24</v>
      </c>
      <c r="D283" s="10">
        <v>44166</v>
      </c>
      <c r="E283" s="11" t="s">
        <v>27</v>
      </c>
      <c r="F283" s="11" t="s">
        <v>29</v>
      </c>
      <c r="G283" s="7">
        <v>610</v>
      </c>
      <c r="H283" s="8">
        <f>IF(E283="Q1",0.85*G283,0.93*G283)</f>
        <v>567.30000000000007</v>
      </c>
      <c r="I283" s="15">
        <v>465.3</v>
      </c>
      <c r="J283" s="16">
        <f>H283*I283</f>
        <v>263964.69000000006</v>
      </c>
      <c r="K283" s="8">
        <f t="shared" si="8"/>
        <v>42.699999999999932</v>
      </c>
      <c r="L283" s="8">
        <f t="shared" si="9"/>
        <v>569.09999999999957</v>
      </c>
    </row>
    <row r="284" spans="1:12" ht="15" x14ac:dyDescent="0.2">
      <c r="A284" s="4" t="s">
        <v>61</v>
      </c>
      <c r="B284" s="4" t="s">
        <v>25</v>
      </c>
      <c r="C284" s="4" t="s">
        <v>24</v>
      </c>
      <c r="D284" s="10">
        <v>44197</v>
      </c>
      <c r="E284" s="11" t="s">
        <v>28</v>
      </c>
      <c r="F284" s="11" t="s">
        <v>29</v>
      </c>
      <c r="G284" s="7">
        <v>5690</v>
      </c>
      <c r="H284" s="8">
        <f>IF(E284="Q1",0.85*G284,0.93*G284)</f>
        <v>5291.7000000000007</v>
      </c>
      <c r="I284" s="15">
        <v>465.3</v>
      </c>
      <c r="J284" s="16">
        <f>H284*I284</f>
        <v>2462228.0100000002</v>
      </c>
      <c r="K284" s="8">
        <f t="shared" si="8"/>
        <v>398.29999999999927</v>
      </c>
      <c r="L284" s="8">
        <f t="shared" si="9"/>
        <v>440.9999999999992</v>
      </c>
    </row>
    <row r="285" spans="1:12" ht="15" x14ac:dyDescent="0.2">
      <c r="A285" s="4" t="s">
        <v>61</v>
      </c>
      <c r="B285" s="4" t="s">
        <v>25</v>
      </c>
      <c r="C285" s="4" t="s">
        <v>24</v>
      </c>
      <c r="D285" s="10">
        <v>44228</v>
      </c>
      <c r="E285" s="11" t="s">
        <v>28</v>
      </c>
      <c r="F285" s="11" t="s">
        <v>29</v>
      </c>
      <c r="G285" s="7">
        <v>1980</v>
      </c>
      <c r="H285" s="8">
        <f>IF(E285="Q1",0.85*G285,0.93*G285)</f>
        <v>1841.4</v>
      </c>
      <c r="I285" s="15">
        <v>465.3</v>
      </c>
      <c r="J285" s="16">
        <f>H285*I285</f>
        <v>856803.42</v>
      </c>
      <c r="K285" s="8">
        <f t="shared" si="8"/>
        <v>138.59999999999991</v>
      </c>
      <c r="L285" s="8">
        <f t="shared" si="9"/>
        <v>536.89999999999918</v>
      </c>
    </row>
    <row r="286" spans="1:12" ht="15" x14ac:dyDescent="0.2">
      <c r="A286" s="4" t="s">
        <v>61</v>
      </c>
      <c r="B286" s="4" t="s">
        <v>25</v>
      </c>
      <c r="C286" s="4" t="s">
        <v>24</v>
      </c>
      <c r="D286" s="10">
        <v>44256</v>
      </c>
      <c r="E286" s="11" t="s">
        <v>28</v>
      </c>
      <c r="F286" s="11" t="s">
        <v>29</v>
      </c>
      <c r="G286" s="7">
        <v>8620</v>
      </c>
      <c r="H286" s="8">
        <f>IF(E286="Q1",0.85*G286,0.93*G286)</f>
        <v>8016.6</v>
      </c>
      <c r="I286" s="15">
        <v>465.3</v>
      </c>
      <c r="J286" s="16">
        <f>H286*I286</f>
        <v>3730123.9800000004</v>
      </c>
      <c r="K286" s="8">
        <f t="shared" si="8"/>
        <v>603.39999999999964</v>
      </c>
      <c r="L286" s="8">
        <f t="shared" si="9"/>
        <v>741.99999999999955</v>
      </c>
    </row>
    <row r="287" spans="1:12" ht="15" x14ac:dyDescent="0.2">
      <c r="A287" s="4" t="s">
        <v>61</v>
      </c>
      <c r="B287" s="4" t="s">
        <v>25</v>
      </c>
      <c r="C287" s="4" t="s">
        <v>24</v>
      </c>
      <c r="D287" s="5">
        <v>44287</v>
      </c>
      <c r="E287" s="6" t="s">
        <v>13</v>
      </c>
      <c r="F287" s="6" t="s">
        <v>30</v>
      </c>
      <c r="G287" s="7">
        <v>6040</v>
      </c>
      <c r="H287" s="8">
        <f>IF(E287="Q1",0.85*G287,0.93*G287)</f>
        <v>5134</v>
      </c>
      <c r="I287" s="15">
        <v>511.83000000000004</v>
      </c>
      <c r="J287" s="16">
        <f>H287*I287</f>
        <v>2627735.2200000002</v>
      </c>
      <c r="K287" s="8">
        <f t="shared" si="8"/>
        <v>906</v>
      </c>
      <c r="L287" s="8">
        <f t="shared" si="9"/>
        <v>1509.3999999999996</v>
      </c>
    </row>
    <row r="288" spans="1:12" ht="15" x14ac:dyDescent="0.2">
      <c r="A288" s="4" t="s">
        <v>61</v>
      </c>
      <c r="B288" s="4" t="s">
        <v>25</v>
      </c>
      <c r="C288" s="4" t="s">
        <v>24</v>
      </c>
      <c r="D288" s="10">
        <v>44317</v>
      </c>
      <c r="E288" s="6" t="s">
        <v>13</v>
      </c>
      <c r="F288" s="6" t="s">
        <v>30</v>
      </c>
      <c r="G288" s="7">
        <v>9870</v>
      </c>
      <c r="H288" s="8">
        <f>IF(E288="Q1",0.85*G288,0.93*G288)</f>
        <v>8389.5</v>
      </c>
      <c r="I288" s="15">
        <v>511.83000000000004</v>
      </c>
      <c r="J288" s="16">
        <f>H288*I288</f>
        <v>4293997.7850000001</v>
      </c>
      <c r="K288" s="8">
        <f t="shared" si="8"/>
        <v>1480.5</v>
      </c>
      <c r="L288" s="8">
        <f t="shared" si="9"/>
        <v>2386.5</v>
      </c>
    </row>
    <row r="289" spans="1:12" ht="15" x14ac:dyDescent="0.2">
      <c r="A289" s="4" t="s">
        <v>61</v>
      </c>
      <c r="B289" s="4" t="s">
        <v>25</v>
      </c>
      <c r="C289" s="4" t="s">
        <v>24</v>
      </c>
      <c r="D289" s="10">
        <v>44348</v>
      </c>
      <c r="E289" s="6" t="s">
        <v>13</v>
      </c>
      <c r="F289" s="6" t="s">
        <v>30</v>
      </c>
      <c r="G289" s="7">
        <v>610</v>
      </c>
      <c r="H289" s="8">
        <f>IF(E289="Q1",0.85*G289,0.93*G289)</f>
        <v>518.5</v>
      </c>
      <c r="I289" s="15">
        <v>511.83000000000004</v>
      </c>
      <c r="J289" s="16">
        <f>H289*I289</f>
        <v>265383.85500000004</v>
      </c>
      <c r="K289" s="8">
        <f t="shared" si="8"/>
        <v>91.5</v>
      </c>
      <c r="L289" s="8">
        <f t="shared" si="9"/>
        <v>1572</v>
      </c>
    </row>
    <row r="290" spans="1:12" ht="15" x14ac:dyDescent="0.2">
      <c r="A290" s="4" t="s">
        <v>61</v>
      </c>
      <c r="B290" s="4" t="s">
        <v>25</v>
      </c>
      <c r="C290" s="4" t="s">
        <v>24</v>
      </c>
      <c r="D290" s="10">
        <v>44378</v>
      </c>
      <c r="E290" s="11" t="s">
        <v>26</v>
      </c>
      <c r="F290" s="6" t="s">
        <v>30</v>
      </c>
      <c r="G290" s="7">
        <v>2080</v>
      </c>
      <c r="H290" s="8">
        <f>IF(E290="Q1",0.85*G290,0.93*G290)</f>
        <v>1934.4</v>
      </c>
      <c r="I290" s="15">
        <v>511.83000000000004</v>
      </c>
      <c r="J290" s="16">
        <f>H290*I290</f>
        <v>990083.95200000016</v>
      </c>
      <c r="K290" s="8">
        <f t="shared" si="8"/>
        <v>145.59999999999991</v>
      </c>
      <c r="L290" s="8">
        <f t="shared" si="9"/>
        <v>237.09999999999991</v>
      </c>
    </row>
    <row r="291" spans="1:12" ht="15" x14ac:dyDescent="0.2">
      <c r="A291" s="4" t="s">
        <v>61</v>
      </c>
      <c r="B291" s="4" t="s">
        <v>25</v>
      </c>
      <c r="C291" s="4" t="s">
        <v>24</v>
      </c>
      <c r="D291" s="10">
        <v>44409</v>
      </c>
      <c r="E291" s="11" t="s">
        <v>26</v>
      </c>
      <c r="F291" s="6" t="s">
        <v>30</v>
      </c>
      <c r="G291" s="7">
        <v>4430</v>
      </c>
      <c r="H291" s="8">
        <f>IF(E291="Q1",0.85*G291,0.93*G291)</f>
        <v>4119.9000000000005</v>
      </c>
      <c r="I291" s="15">
        <v>511.83000000000004</v>
      </c>
      <c r="J291" s="16">
        <f>H291*I291</f>
        <v>2108688.4170000004</v>
      </c>
      <c r="K291" s="8">
        <f t="shared" si="8"/>
        <v>310.09999999999945</v>
      </c>
      <c r="L291" s="8">
        <f t="shared" si="9"/>
        <v>455.69999999999936</v>
      </c>
    </row>
  </sheetData>
  <autoFilter ref="B1:L291" xr:uid="{2C3610A9-7742-8840-8A48-75A1518B888C}"/>
  <sortState xmlns:xlrd2="http://schemas.microsoft.com/office/spreadsheetml/2017/richdata2" ref="B2:L291">
    <sortCondition ref="B2:B291"/>
    <sortCondition ref="C2:C291"/>
    <sortCondition ref="F2:F291"/>
    <sortCondition ref="E2:E291"/>
    <sortCondition ref="D2:D2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Chart</vt:lpstr>
      <vt:lpstr>Q1 working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Kumar Saurav</cp:lastModifiedBy>
  <dcterms:created xsi:type="dcterms:W3CDTF">2021-11-07T16:28:29Z</dcterms:created>
  <dcterms:modified xsi:type="dcterms:W3CDTF">2021-11-07T16:28:30Z</dcterms:modified>
</cp:coreProperties>
</file>