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auravmac/IITM BSc/Term3/BDM/"/>
    </mc:Choice>
  </mc:AlternateContent>
  <xr:revisionPtr revIDLastSave="0" documentId="8_{39192CA1-6460-E443-9707-9FD8B6DEF803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andidate data" sheetId="1" r:id="rId1"/>
    <sheet name="Steps-CleaningPreprocessing" sheetId="6" r:id="rId2"/>
    <sheet name="Data PreProcessing" sheetId="3" r:id="rId3"/>
    <sheet name="Raning_i" sheetId="4" r:id="rId4"/>
    <sheet name="Ranking_ii" sheetId="5" r:id="rId5"/>
  </sheets>
  <definedNames>
    <definedName name="_xlnm._FilterDatabase" localSheetId="2" hidden="1">'Data PreProcessing'!$A$2:$U$12</definedName>
    <definedName name="_xlnm._FilterDatabase" localSheetId="4" hidden="1">Ranking_ii!$A$1:$B$11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kQ50hfq13ic8c2pTMY0NJymgUpQ=="/>
    </ext>
  </extLst>
</workbook>
</file>

<file path=xl/calcChain.xml><?xml version="1.0" encoding="utf-8"?>
<calcChain xmlns="http://schemas.openxmlformats.org/spreadsheetml/2006/main">
  <c r="T4" i="3" l="1"/>
  <c r="T5" i="3"/>
  <c r="T9" i="3"/>
  <c r="T7" i="3"/>
  <c r="T6" i="3"/>
  <c r="T10" i="3"/>
  <c r="T12" i="3"/>
  <c r="T3" i="3"/>
  <c r="T11" i="3"/>
  <c r="T8" i="3"/>
  <c r="R4" i="3"/>
  <c r="R5" i="3"/>
  <c r="R9" i="3"/>
  <c r="R7" i="3"/>
  <c r="R6" i="3"/>
  <c r="R10" i="3"/>
  <c r="R12" i="3"/>
  <c r="R3" i="3"/>
  <c r="R11" i="3"/>
  <c r="R8" i="3"/>
  <c r="P4" i="3"/>
  <c r="P5" i="3"/>
  <c r="P9" i="3"/>
  <c r="P7" i="3"/>
  <c r="P6" i="3"/>
  <c r="P10" i="3"/>
  <c r="P12" i="3"/>
  <c r="P3" i="3"/>
  <c r="P11" i="3"/>
  <c r="P8" i="3"/>
  <c r="M11" i="3"/>
  <c r="M3" i="3"/>
  <c r="M12" i="3"/>
  <c r="M10" i="3"/>
  <c r="M6" i="3"/>
  <c r="M7" i="3"/>
  <c r="M9" i="3"/>
  <c r="M5" i="3"/>
  <c r="M4" i="3"/>
  <c r="M8" i="3"/>
  <c r="J11" i="3"/>
  <c r="J3" i="3"/>
  <c r="J12" i="3"/>
  <c r="J10" i="3"/>
  <c r="J6" i="3"/>
  <c r="J7" i="3"/>
  <c r="J9" i="3"/>
  <c r="J5" i="3"/>
  <c r="J4" i="3"/>
  <c r="J8" i="3"/>
  <c r="G4" i="3"/>
  <c r="G5" i="3"/>
  <c r="G9" i="3"/>
  <c r="G7" i="3"/>
  <c r="G6" i="3"/>
  <c r="G10" i="3"/>
  <c r="G12" i="3"/>
  <c r="G3" i="3"/>
  <c r="G11" i="3"/>
  <c r="G8" i="3"/>
  <c r="C11" i="3"/>
  <c r="C3" i="3"/>
  <c r="C12" i="3"/>
  <c r="C10" i="3"/>
  <c r="C6" i="3"/>
  <c r="C7" i="3"/>
  <c r="C9" i="3"/>
  <c r="C5" i="3"/>
  <c r="C4" i="3"/>
  <c r="C8" i="3"/>
  <c r="U5" i="3" l="1"/>
  <c r="U8" i="3"/>
  <c r="U11" i="3"/>
  <c r="U9" i="3"/>
  <c r="U6" i="3"/>
  <c r="U7" i="3"/>
  <c r="U12" i="3"/>
  <c r="N10" i="3"/>
  <c r="U10" i="3"/>
  <c r="N8" i="3"/>
  <c r="N3" i="3"/>
  <c r="N4" i="3"/>
  <c r="N11" i="3"/>
  <c r="U4" i="3"/>
  <c r="N12" i="3"/>
  <c r="U3" i="3"/>
  <c r="N5" i="3"/>
  <c r="N6" i="3"/>
  <c r="N7" i="3"/>
  <c r="N9" i="3"/>
  <c r="H8" i="3"/>
  <c r="K9" i="3"/>
  <c r="K12" i="3"/>
  <c r="K7" i="3"/>
  <c r="K8" i="3"/>
  <c r="K3" i="3"/>
  <c r="K4" i="3"/>
  <c r="K11" i="3"/>
  <c r="H7" i="3"/>
  <c r="H5" i="3"/>
  <c r="V5" i="3" s="1"/>
  <c r="H9" i="3"/>
  <c r="K10" i="3"/>
  <c r="H4" i="3"/>
  <c r="H3" i="3"/>
  <c r="H11" i="3"/>
  <c r="H12" i="3"/>
  <c r="K5" i="3"/>
  <c r="K6" i="3"/>
  <c r="H10" i="3"/>
  <c r="H6" i="3"/>
  <c r="V10" i="3" l="1"/>
  <c r="V3" i="3"/>
  <c r="V7" i="3"/>
  <c r="Y12" i="3"/>
  <c r="V9" i="3"/>
  <c r="V4" i="3"/>
  <c r="Y4" i="3"/>
  <c r="Y5" i="3"/>
  <c r="V11" i="3"/>
  <c r="V8" i="3"/>
  <c r="V6" i="3"/>
  <c r="Y11" i="3"/>
  <c r="Y6" i="3"/>
  <c r="Y3" i="3"/>
  <c r="Y7" i="3"/>
  <c r="V12" i="3"/>
  <c r="Y10" i="3"/>
  <c r="Y9" i="3"/>
  <c r="Y8" i="3"/>
  <c r="W5" i="3" l="1"/>
  <c r="W11" i="3"/>
  <c r="W4" i="3"/>
  <c r="W10" i="3"/>
  <c r="W6" i="3"/>
  <c r="W12" i="3"/>
  <c r="W3" i="3"/>
  <c r="Z7" i="3"/>
  <c r="Z6" i="3"/>
  <c r="Z8" i="3"/>
  <c r="Z9" i="3"/>
  <c r="Z10" i="3"/>
  <c r="W8" i="3"/>
  <c r="W9" i="3"/>
  <c r="Z3" i="3"/>
  <c r="Z12" i="3"/>
  <c r="Z11" i="3"/>
  <c r="Z5" i="3"/>
  <c r="Z4" i="3"/>
  <c r="W7" i="3"/>
</calcChain>
</file>

<file path=xl/sharedStrings.xml><?xml version="1.0" encoding="utf-8"?>
<sst xmlns="http://schemas.openxmlformats.org/spreadsheetml/2006/main" count="179" uniqueCount="85">
  <si>
    <t>Dataset-3</t>
  </si>
  <si>
    <t>Employee name</t>
  </si>
  <si>
    <t>Year of experience</t>
  </si>
  <si>
    <t>Appraisal history</t>
  </si>
  <si>
    <t>Skills</t>
  </si>
  <si>
    <t>Key projects</t>
  </si>
  <si>
    <t>Duration in the current role</t>
  </si>
  <si>
    <t>Bench duration</t>
  </si>
  <si>
    <t>When the candidate will be available</t>
  </si>
  <si>
    <t>Abhijit</t>
  </si>
  <si>
    <t>0.8,0.8.,0.8</t>
  </si>
  <si>
    <t>Python, Java</t>
  </si>
  <si>
    <t>Churn project, CRM, WFO</t>
  </si>
  <si>
    <t>Lavanya</t>
  </si>
  <si>
    <t>0.75,0.8,0.8</t>
  </si>
  <si>
    <t>C++/C#, Java,Tableu</t>
  </si>
  <si>
    <t>Vega, VSO</t>
  </si>
  <si>
    <t>Siva</t>
  </si>
  <si>
    <t>0.7,0.7,1</t>
  </si>
  <si>
    <t>Vega, Shipping scheduling, Daffodil</t>
  </si>
  <si>
    <t>Akanksha</t>
  </si>
  <si>
    <t>0.75,0.8,0.85</t>
  </si>
  <si>
    <t>R, Java</t>
  </si>
  <si>
    <t>Daffodil, Vessel planning</t>
  </si>
  <si>
    <t>Sazid</t>
  </si>
  <si>
    <t>Vassel planning, Churn, CRM</t>
  </si>
  <si>
    <t>Anuj</t>
  </si>
  <si>
    <t>0.8,0.85,0.85</t>
  </si>
  <si>
    <t>Churn project, CRM, WFO, Vision+</t>
  </si>
  <si>
    <t>Praveen</t>
  </si>
  <si>
    <t>0.75,0.85,0.8</t>
  </si>
  <si>
    <t>R, Java, Tablue,C</t>
  </si>
  <si>
    <t>Vega, VSO, Optilink</t>
  </si>
  <si>
    <t>Esha</t>
  </si>
  <si>
    <t>C++/C#, Java</t>
  </si>
  <si>
    <t>Nanda</t>
  </si>
  <si>
    <t>Daffodil, Vessel planning, Vision+</t>
  </si>
  <si>
    <t>Shalini</t>
  </si>
  <si>
    <t>0.7,0.7,0.75</t>
  </si>
  <si>
    <t>Ranking</t>
  </si>
  <si>
    <t>Rating 1</t>
  </si>
  <si>
    <t>Rating 2</t>
  </si>
  <si>
    <t>Rating 3</t>
  </si>
  <si>
    <t>Count of Skills</t>
  </si>
  <si>
    <t>Above .7</t>
  </si>
  <si>
    <t>Experience</t>
  </si>
  <si>
    <t>Days from 1-Jul-2021</t>
  </si>
  <si>
    <t>Steps</t>
  </si>
  <si>
    <t>NA</t>
  </si>
  <si>
    <t>Use Rank built in function to give ranking to the numbers</t>
  </si>
  <si>
    <t>Cleaning</t>
  </si>
  <si>
    <t>Removed extra "." from the data</t>
  </si>
  <si>
    <t>Delimit the data based on "," delimiter</t>
  </si>
  <si>
    <t>Ranking given based on count of skills</t>
  </si>
  <si>
    <t>Counted the number of seprators/delimiter plus one would give us the count of skills</t>
  </si>
  <si>
    <t>Rank</t>
  </si>
  <si>
    <t>Candidates Availability</t>
  </si>
  <si>
    <t>Ranking_i</t>
  </si>
  <si>
    <t>Ranking_ii</t>
  </si>
  <si>
    <t>Ranking_i Formula Based</t>
  </si>
  <si>
    <t>Ranking_i Manually Adjusted</t>
  </si>
  <si>
    <t>Weighted Average</t>
  </si>
  <si>
    <t>Ranking_ii Formula Based</t>
  </si>
  <si>
    <t>Ranking_ii Manually Adjusted</t>
  </si>
  <si>
    <t>Average [equal Weights]</t>
  </si>
  <si>
    <t>Employee Name</t>
  </si>
  <si>
    <t>Fields</t>
  </si>
  <si>
    <t>Objective</t>
  </si>
  <si>
    <t>Not Required</t>
  </si>
  <si>
    <t>Count of Projects</t>
  </si>
  <si>
    <t>No of Skills</t>
  </si>
  <si>
    <t>No of Projects</t>
  </si>
  <si>
    <t>Find the count of ratings above 0.7</t>
  </si>
  <si>
    <t>Ranking based on number of ratings above 0.7</t>
  </si>
  <si>
    <t>Tie Ranking Selection</t>
  </si>
  <si>
    <r>
      <t xml:space="preserve">But Lavanya has been assigned higher rank based on </t>
    </r>
    <r>
      <rPr>
        <b/>
        <sz val="11"/>
        <color theme="1"/>
        <rFont val="Arial"/>
        <family val="2"/>
      </rPr>
      <t xml:space="preserve">Consistent Performance and Bench </t>
    </r>
    <r>
      <rPr>
        <sz val="11"/>
        <color theme="1"/>
        <rFont val="Arial"/>
        <family val="2"/>
      </rPr>
      <t>parameters</t>
    </r>
  </si>
  <si>
    <t>Lavanya and Siva got the same ranking based on their average score i.e. 2</t>
  </si>
  <si>
    <t>Tied Rank</t>
  </si>
  <si>
    <r>
      <t xml:space="preserve">Akanksha and Praveen got same rankings i.e. 7 but based on </t>
    </r>
    <r>
      <rPr>
        <b/>
        <sz val="11"/>
        <color theme="1"/>
        <rFont val="Arial"/>
        <family val="2"/>
      </rPr>
      <t>Duration in the current role</t>
    </r>
    <r>
      <rPr>
        <sz val="11"/>
        <color theme="1"/>
        <rFont val="Arial"/>
        <family val="2"/>
      </rPr>
      <t xml:space="preserve"> given Akanksha higher preference</t>
    </r>
  </si>
  <si>
    <t>Equal Weights</t>
  </si>
  <si>
    <t>Weighted Score</t>
  </si>
  <si>
    <t>Based on Weighted score Akanksha and Shalini got same rank i.e. 8</t>
  </si>
  <si>
    <t xml:space="preserve">But Shalini has been assigned higher rank based </t>
  </si>
  <si>
    <t>on No of Projects and Duration of Current Role</t>
  </si>
  <si>
    <r>
      <t xml:space="preserve">Use Rank built in function to give ranking to the numbers </t>
    </r>
    <r>
      <rPr>
        <b/>
        <sz val="11"/>
        <color rgb="FFFF0000"/>
        <rFont val="Arial"/>
        <family val="2"/>
      </rPr>
      <t>(Reverse Ranking)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</si>
</sst>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  <font>
      <b/>
      <sz val="11"/>
      <color rgb="FF002060"/>
      <name val="Calibri"/>
      <family val="2"/>
    </font>
    <font>
      <sz val="11"/>
      <color theme="3"/>
      <name val="Calibri"/>
      <family val="2"/>
    </font>
    <font>
      <b/>
      <sz val="14"/>
      <color theme="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10" fontId="6" fillId="3" borderId="5" xfId="1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0" fontId="6" fillId="5" borderId="5" xfId="1" applyNumberFormat="1" applyFont="1" applyFill="1" applyBorder="1" applyAlignment="1">
      <alignment horizontal="center" vertical="center"/>
    </xf>
    <xf numFmtId="10" fontId="6" fillId="6" borderId="5" xfId="1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0" fontId="6" fillId="7" borderId="5" xfId="1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1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1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164" fontId="1" fillId="10" borderId="5" xfId="0" applyNumberFormat="1" applyFon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9" fillId="0" borderId="0" xfId="0" applyFont="1" applyAlignment="1"/>
    <xf numFmtId="2" fontId="0" fillId="11" borderId="5" xfId="0" applyNumberFormat="1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14" borderId="2" xfId="0" applyFont="1" applyFill="1" applyBorder="1"/>
    <xf numFmtId="0" fontId="2" fillId="14" borderId="3" xfId="0" applyFont="1" applyFill="1" applyBorder="1"/>
    <xf numFmtId="0" fontId="0" fillId="15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 vertical="center"/>
    </xf>
    <xf numFmtId="0" fontId="5" fillId="0" borderId="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4" xfId="0" applyFont="1" applyBorder="1" applyAlignment="1"/>
    <xf numFmtId="0" fontId="16" fillId="11" borderId="5" xfId="0" applyFont="1" applyFill="1" applyBorder="1" applyAlignment="1">
      <alignment horizontal="center"/>
    </xf>
    <xf numFmtId="0" fontId="6" fillId="0" borderId="4" xfId="0" applyFont="1" applyBorder="1" applyAlignment="1"/>
    <xf numFmtId="0" fontId="15" fillId="12" borderId="5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1016000</xdr:colOff>
      <xdr:row>4</xdr:row>
      <xdr:rowOff>139700</xdr:rowOff>
    </xdr:from>
    <xdr:to>
      <xdr:col>22</xdr:col>
      <xdr:colOff>685800</xdr:colOff>
      <xdr:row>14</xdr:row>
      <xdr:rowOff>63500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D47FF1A-86A2-B446-BF09-1D05AB0BAA8D}"/>
            </a:ext>
          </a:extLst>
        </xdr:cNvPr>
        <xdr:cNvCxnSpPr/>
      </xdr:nvCxnSpPr>
      <xdr:spPr>
        <a:xfrm flipH="1">
          <a:off x="18808700" y="889000"/>
          <a:ext cx="3175000" cy="18288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838200</xdr:colOff>
      <xdr:row>9</xdr:row>
      <xdr:rowOff>0</xdr:rowOff>
    </xdr:from>
    <xdr:to>
      <xdr:col>22</xdr:col>
      <xdr:colOff>723900</xdr:colOff>
      <xdr:row>18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2F69897-FAE2-1A49-BFA2-6F859C38D33B}"/>
            </a:ext>
          </a:extLst>
        </xdr:cNvPr>
        <xdr:cNvCxnSpPr/>
      </xdr:nvCxnSpPr>
      <xdr:spPr>
        <a:xfrm flipH="1">
          <a:off x="18630900" y="1701800"/>
          <a:ext cx="3390900" cy="175260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939800</xdr:colOff>
      <xdr:row>8</xdr:row>
      <xdr:rowOff>177800</xdr:rowOff>
    </xdr:from>
    <xdr:to>
      <xdr:col>26</xdr:col>
      <xdr:colOff>838200</xdr:colOff>
      <xdr:row>14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E4D47A-8D0A-A247-9700-3553177D7D89}"/>
            </a:ext>
          </a:extLst>
        </xdr:cNvPr>
        <xdr:cNvCxnSpPr/>
      </xdr:nvCxnSpPr>
      <xdr:spPr>
        <a:xfrm>
          <a:off x="26670000" y="1689100"/>
          <a:ext cx="1447800" cy="1117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Z14"/>
  <sheetViews>
    <sheetView zoomScale="140" zoomScaleNormal="140" workbookViewId="0">
      <selection activeCell="C3" sqref="C3"/>
    </sheetView>
  </sheetViews>
  <sheetFormatPr baseColWidth="10" defaultColWidth="12.6640625" defaultRowHeight="15" customHeight="1" x14ac:dyDescent="0.15"/>
  <cols>
    <col min="1" max="1" width="13.1640625" bestFit="1" customWidth="1"/>
    <col min="2" max="2" width="14.83203125" bestFit="1" customWidth="1"/>
    <col min="3" max="3" width="13.6640625" bestFit="1" customWidth="1"/>
    <col min="4" max="4" width="15.6640625" bestFit="1" customWidth="1"/>
    <col min="5" max="5" width="26.33203125" customWidth="1"/>
    <col min="6" max="6" width="21.6640625" bestFit="1" customWidth="1"/>
    <col min="7" max="7" width="12.5" bestFit="1" customWidth="1"/>
    <col min="8" max="8" width="28.83203125" bestFit="1" customWidth="1"/>
    <col min="9" max="26" width="7.6640625" customWidth="1"/>
  </cols>
  <sheetData>
    <row r="1" spans="1:26" ht="14.25" customHeight="1" x14ac:dyDescent="0.2">
      <c r="A1" s="50" t="s">
        <v>0</v>
      </c>
      <c r="B1" s="51"/>
      <c r="C1" s="51"/>
      <c r="D1" s="51"/>
      <c r="E1" s="51"/>
      <c r="F1" s="51"/>
      <c r="G1" s="51"/>
      <c r="H1" s="5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 t="s">
        <v>9</v>
      </c>
      <c r="B3" s="3">
        <v>5</v>
      </c>
      <c r="C3" s="1" t="s">
        <v>10</v>
      </c>
      <c r="D3" s="1" t="s">
        <v>11</v>
      </c>
      <c r="E3" s="1" t="s">
        <v>12</v>
      </c>
      <c r="F3" s="1">
        <v>2</v>
      </c>
      <c r="G3" s="1">
        <v>0.5</v>
      </c>
      <c r="H3" s="4">
        <v>44425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 t="s">
        <v>13</v>
      </c>
      <c r="B4" s="3">
        <v>5</v>
      </c>
      <c r="C4" s="1" t="s">
        <v>14</v>
      </c>
      <c r="D4" s="1" t="s">
        <v>15</v>
      </c>
      <c r="E4" s="1" t="s">
        <v>16</v>
      </c>
      <c r="F4" s="1">
        <v>2</v>
      </c>
      <c r="G4" s="1">
        <v>1</v>
      </c>
      <c r="H4" s="4">
        <v>44459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 t="s">
        <v>17</v>
      </c>
      <c r="B5" s="3">
        <v>5.5</v>
      </c>
      <c r="C5" s="1" t="s">
        <v>18</v>
      </c>
      <c r="D5" s="1" t="s">
        <v>11</v>
      </c>
      <c r="E5" s="1" t="s">
        <v>19</v>
      </c>
      <c r="F5" s="1">
        <v>2</v>
      </c>
      <c r="G5" s="1">
        <v>0</v>
      </c>
      <c r="H5" s="4">
        <v>44429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 t="s">
        <v>20</v>
      </c>
      <c r="B6" s="3">
        <v>6</v>
      </c>
      <c r="C6" s="1" t="s">
        <v>21</v>
      </c>
      <c r="D6" s="1" t="s">
        <v>22</v>
      </c>
      <c r="E6" s="1" t="s">
        <v>23</v>
      </c>
      <c r="F6" s="1">
        <v>3</v>
      </c>
      <c r="G6" s="1">
        <v>1</v>
      </c>
      <c r="H6" s="4">
        <v>44434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 t="s">
        <v>24</v>
      </c>
      <c r="B7" s="3">
        <v>6</v>
      </c>
      <c r="C7" s="1" t="s">
        <v>14</v>
      </c>
      <c r="D7" s="1" t="s">
        <v>11</v>
      </c>
      <c r="E7" s="1" t="s">
        <v>25</v>
      </c>
      <c r="F7" s="1">
        <v>3</v>
      </c>
      <c r="G7" s="1">
        <v>0</v>
      </c>
      <c r="H7" s="4">
        <v>44452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 t="s">
        <v>26</v>
      </c>
      <c r="B8" s="3">
        <v>4.5</v>
      </c>
      <c r="C8" s="1" t="s">
        <v>27</v>
      </c>
      <c r="D8" s="1" t="s">
        <v>11</v>
      </c>
      <c r="E8" s="1" t="s">
        <v>28</v>
      </c>
      <c r="F8" s="1">
        <v>2</v>
      </c>
      <c r="G8" s="1">
        <v>1</v>
      </c>
      <c r="H8" s="4">
        <v>44438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 t="s">
        <v>29</v>
      </c>
      <c r="B9" s="3">
        <v>5</v>
      </c>
      <c r="C9" s="1" t="s">
        <v>30</v>
      </c>
      <c r="D9" s="1" t="s">
        <v>31</v>
      </c>
      <c r="E9" s="1" t="s">
        <v>32</v>
      </c>
      <c r="F9" s="1">
        <v>2</v>
      </c>
      <c r="G9" s="1">
        <v>1</v>
      </c>
      <c r="H9" s="4">
        <v>44437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 t="s">
        <v>33</v>
      </c>
      <c r="B10" s="3">
        <v>6</v>
      </c>
      <c r="C10" s="1" t="s">
        <v>14</v>
      </c>
      <c r="D10" s="1" t="s">
        <v>34</v>
      </c>
      <c r="E10" s="1" t="s">
        <v>19</v>
      </c>
      <c r="F10" s="1">
        <v>4</v>
      </c>
      <c r="G10" s="1">
        <v>0</v>
      </c>
      <c r="H10" s="4">
        <v>44436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 t="s">
        <v>35</v>
      </c>
      <c r="B11" s="3">
        <v>4</v>
      </c>
      <c r="C11" s="1" t="s">
        <v>18</v>
      </c>
      <c r="D11" s="1" t="s">
        <v>15</v>
      </c>
      <c r="E11" s="1" t="s">
        <v>36</v>
      </c>
      <c r="F11" s="1">
        <v>2</v>
      </c>
      <c r="G11" s="1">
        <v>0</v>
      </c>
      <c r="H11" s="4">
        <v>44461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 t="s">
        <v>37</v>
      </c>
      <c r="B12" s="3">
        <v>6</v>
      </c>
      <c r="C12" s="1" t="s">
        <v>38</v>
      </c>
      <c r="D12" s="1" t="s">
        <v>34</v>
      </c>
      <c r="E12" s="1" t="s">
        <v>25</v>
      </c>
      <c r="F12" s="1">
        <v>4</v>
      </c>
      <c r="G12" s="1">
        <v>1</v>
      </c>
      <c r="H12" s="4">
        <v>44436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</sheetData>
  <mergeCells count="1">
    <mergeCell ref="A1:H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84DE-ECD7-4EC1-972C-F3EAB52CC5D0}">
  <sheetPr>
    <tabColor rgb="FFFF0000"/>
  </sheetPr>
  <dimension ref="A1:C15"/>
  <sheetViews>
    <sheetView showGridLines="0" zoomScale="120" zoomScaleNormal="120" workbookViewId="0">
      <selection activeCell="C21" sqref="C21"/>
    </sheetView>
  </sheetViews>
  <sheetFormatPr baseColWidth="10" defaultColWidth="8.83203125" defaultRowHeight="14" x14ac:dyDescent="0.15"/>
  <cols>
    <col min="1" max="1" width="22.5" bestFit="1" customWidth="1"/>
    <col min="2" max="2" width="15.1640625" bestFit="1" customWidth="1"/>
    <col min="3" max="3" width="69.6640625" bestFit="1" customWidth="1"/>
  </cols>
  <sheetData>
    <row r="1" spans="1:3" s="42" customFormat="1" ht="18" x14ac:dyDescent="0.2">
      <c r="A1" s="56" t="s">
        <v>66</v>
      </c>
      <c r="B1" s="56" t="s">
        <v>67</v>
      </c>
      <c r="C1" s="56" t="s">
        <v>47</v>
      </c>
    </row>
    <row r="2" spans="1:3" x14ac:dyDescent="0.15">
      <c r="A2" s="57" t="s">
        <v>1</v>
      </c>
      <c r="B2" s="58" t="s">
        <v>48</v>
      </c>
      <c r="C2" s="58" t="s">
        <v>68</v>
      </c>
    </row>
    <row r="3" spans="1:3" x14ac:dyDescent="0.15">
      <c r="A3" s="57" t="s">
        <v>2</v>
      </c>
      <c r="B3" s="58" t="s">
        <v>39</v>
      </c>
      <c r="C3" s="58" t="s">
        <v>49</v>
      </c>
    </row>
    <row r="4" spans="1:3" x14ac:dyDescent="0.15">
      <c r="A4" s="59" t="s">
        <v>3</v>
      </c>
      <c r="B4" s="60" t="s">
        <v>50</v>
      </c>
      <c r="C4" s="61" t="s">
        <v>51</v>
      </c>
    </row>
    <row r="5" spans="1:3" x14ac:dyDescent="0.15">
      <c r="A5" s="62"/>
      <c r="B5" s="63"/>
      <c r="C5" s="64" t="s">
        <v>52</v>
      </c>
    </row>
    <row r="6" spans="1:3" x14ac:dyDescent="0.15">
      <c r="A6" s="62"/>
      <c r="B6" s="65"/>
      <c r="C6" s="66" t="s">
        <v>72</v>
      </c>
    </row>
    <row r="7" spans="1:3" x14ac:dyDescent="0.15">
      <c r="A7" s="67"/>
      <c r="B7" s="58" t="s">
        <v>39</v>
      </c>
      <c r="C7" s="58" t="s">
        <v>73</v>
      </c>
    </row>
    <row r="8" spans="1:3" x14ac:dyDescent="0.15">
      <c r="A8" s="59" t="s">
        <v>4</v>
      </c>
      <c r="B8" s="58" t="s">
        <v>70</v>
      </c>
      <c r="C8" s="58" t="s">
        <v>54</v>
      </c>
    </row>
    <row r="9" spans="1:3" x14ac:dyDescent="0.15">
      <c r="A9" s="67"/>
      <c r="B9" s="58" t="s">
        <v>39</v>
      </c>
      <c r="C9" s="66" t="s">
        <v>53</v>
      </c>
    </row>
    <row r="10" spans="1:3" x14ac:dyDescent="0.15">
      <c r="A10" s="59" t="s">
        <v>5</v>
      </c>
      <c r="B10" s="58" t="s">
        <v>71</v>
      </c>
      <c r="C10" s="58" t="s">
        <v>54</v>
      </c>
    </row>
    <row r="11" spans="1:3" x14ac:dyDescent="0.15">
      <c r="A11" s="67"/>
      <c r="B11" s="58" t="s">
        <v>39</v>
      </c>
      <c r="C11" s="66" t="s">
        <v>53</v>
      </c>
    </row>
    <row r="12" spans="1:3" x14ac:dyDescent="0.15">
      <c r="A12" s="57" t="s">
        <v>6</v>
      </c>
      <c r="B12" s="58" t="s">
        <v>39</v>
      </c>
      <c r="C12" s="58" t="s">
        <v>49</v>
      </c>
    </row>
    <row r="13" spans="1:3" x14ac:dyDescent="0.15">
      <c r="A13" s="57" t="s">
        <v>7</v>
      </c>
      <c r="B13" s="58" t="s">
        <v>39</v>
      </c>
      <c r="C13" s="58" t="s">
        <v>49</v>
      </c>
    </row>
    <row r="14" spans="1:3" x14ac:dyDescent="0.15">
      <c r="A14" s="68" t="s">
        <v>56</v>
      </c>
      <c r="B14" s="58" t="s">
        <v>39</v>
      </c>
      <c r="C14" s="58" t="s">
        <v>84</v>
      </c>
    </row>
    <row r="15" spans="1:3" x14ac:dyDescent="0.15">
      <c r="A15" s="69"/>
      <c r="B15" s="69"/>
      <c r="C15" s="69"/>
    </row>
  </sheetData>
  <mergeCells count="4">
    <mergeCell ref="A4:A7"/>
    <mergeCell ref="A8:A9"/>
    <mergeCell ref="A10:A11"/>
    <mergeCell ref="B4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DFF8-2814-49D0-9873-43FBB6DFA8F9}">
  <sheetPr>
    <tabColor theme="5" tint="0.59999389629810485"/>
  </sheetPr>
  <dimension ref="A1:AB19"/>
  <sheetViews>
    <sheetView showGridLines="0" workbookViewId="0">
      <pane xSplit="1" ySplit="2" topLeftCell="S3" activePane="bottomRight" state="frozen"/>
      <selection pane="topRight" activeCell="B1" sqref="B1"/>
      <selection pane="bottomLeft" activeCell="A2" sqref="A2"/>
      <selection pane="bottomRight" activeCell="AB34" sqref="AB34"/>
    </sheetView>
  </sheetViews>
  <sheetFormatPr baseColWidth="10" defaultColWidth="8.83203125" defaultRowHeight="14" x14ac:dyDescent="0.15"/>
  <cols>
    <col min="1" max="1" width="13.1640625" style="6" bestFit="1" customWidth="1"/>
    <col min="2" max="2" width="9.1640625" style="6" bestFit="1" customWidth="1"/>
    <col min="3" max="3" width="8" style="6" bestFit="1" customWidth="1"/>
    <col min="4" max="6" width="7" style="6" bestFit="1" customWidth="1"/>
    <col min="7" max="7" width="8.6640625" style="6" bestFit="1" customWidth="1"/>
    <col min="8" max="8" width="8" style="6" bestFit="1" customWidth="1"/>
    <col min="9" max="9" width="15.6640625" style="6" bestFit="1" customWidth="1"/>
    <col min="10" max="10" width="13.6640625" style="6" bestFit="1" customWidth="1"/>
    <col min="11" max="11" width="8" style="6" bestFit="1" customWidth="1"/>
    <col min="12" max="12" width="26.33203125" style="6" bestFit="1" customWidth="1"/>
    <col min="13" max="13" width="16.83203125" style="6" bestFit="1" customWidth="1"/>
    <col min="14" max="14" width="8" style="6" bestFit="1" customWidth="1"/>
    <col min="15" max="15" width="21.6640625" style="6" bestFit="1" customWidth="1"/>
    <col min="16" max="16" width="7" style="6" bestFit="1" customWidth="1"/>
    <col min="17" max="17" width="12.5" style="6" bestFit="1" customWidth="1"/>
    <col min="18" max="18" width="7" style="6" bestFit="1" customWidth="1"/>
    <col min="19" max="19" width="28.83203125" style="6" bestFit="1" customWidth="1"/>
    <col min="20" max="20" width="19.33203125" style="6" bestFit="1" customWidth="1"/>
    <col min="21" max="21" width="7" style="6" bestFit="1" customWidth="1"/>
    <col min="22" max="22" width="19.6640625" style="6" bestFit="1" customWidth="1"/>
    <col min="23" max="23" width="20" style="6" bestFit="1" customWidth="1"/>
    <col min="24" max="24" width="23.33203125" style="6" bestFit="1" customWidth="1"/>
    <col min="25" max="25" width="14.83203125" style="6" bestFit="1" customWidth="1"/>
    <col min="26" max="26" width="20.33203125" style="6" bestFit="1" customWidth="1"/>
    <col min="27" max="27" width="23.6640625" style="6" bestFit="1" customWidth="1"/>
    <col min="28" max="28" width="14" style="6" bestFit="1" customWidth="1"/>
    <col min="29" max="16384" width="8.83203125" style="6"/>
  </cols>
  <sheetData>
    <row r="1" spans="1:28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8" t="s">
        <v>57</v>
      </c>
      <c r="W1" s="48"/>
      <c r="X1" s="48"/>
      <c r="Y1" s="49" t="s">
        <v>58</v>
      </c>
      <c r="Z1" s="49"/>
      <c r="AA1" s="49"/>
    </row>
    <row r="2" spans="1:28" ht="15" x14ac:dyDescent="0.2">
      <c r="A2" s="8" t="s">
        <v>1</v>
      </c>
      <c r="B2" s="22" t="s">
        <v>45</v>
      </c>
      <c r="C2" s="23" t="s">
        <v>39</v>
      </c>
      <c r="D2" s="24" t="s">
        <v>40</v>
      </c>
      <c r="E2" s="24" t="s">
        <v>41</v>
      </c>
      <c r="F2" s="24" t="s">
        <v>42</v>
      </c>
      <c r="G2" s="25" t="s">
        <v>44</v>
      </c>
      <c r="H2" s="26" t="s">
        <v>39</v>
      </c>
      <c r="I2" s="9" t="s">
        <v>4</v>
      </c>
      <c r="J2" s="27" t="s">
        <v>43</v>
      </c>
      <c r="K2" s="28" t="s">
        <v>39</v>
      </c>
      <c r="L2" s="10" t="s">
        <v>5</v>
      </c>
      <c r="M2" s="29" t="s">
        <v>69</v>
      </c>
      <c r="N2" s="30" t="s">
        <v>39</v>
      </c>
      <c r="O2" s="11" t="s">
        <v>6</v>
      </c>
      <c r="P2" s="11" t="s">
        <v>39</v>
      </c>
      <c r="Q2" s="12" t="s">
        <v>7</v>
      </c>
      <c r="R2" s="12" t="s">
        <v>39</v>
      </c>
      <c r="S2" s="13" t="s">
        <v>8</v>
      </c>
      <c r="T2" s="31" t="s">
        <v>46</v>
      </c>
      <c r="U2" s="13" t="s">
        <v>39</v>
      </c>
      <c r="V2" s="46" t="s">
        <v>64</v>
      </c>
      <c r="W2" s="46" t="s">
        <v>59</v>
      </c>
      <c r="X2" s="46" t="s">
        <v>60</v>
      </c>
      <c r="Y2" s="47" t="s">
        <v>61</v>
      </c>
      <c r="Z2" s="47" t="s">
        <v>62</v>
      </c>
      <c r="AA2" s="47" t="s">
        <v>63</v>
      </c>
    </row>
    <row r="3" spans="1:28" ht="15" x14ac:dyDescent="0.15">
      <c r="A3" s="8" t="s">
        <v>35</v>
      </c>
      <c r="B3" s="32">
        <v>4</v>
      </c>
      <c r="C3" s="14">
        <f t="shared" ref="C3:C12" si="0">_xlfn.RANK.EQ(B3,$B$3:$B$12)</f>
        <v>10</v>
      </c>
      <c r="D3" s="33">
        <v>0.7</v>
      </c>
      <c r="E3" s="33">
        <v>0.7</v>
      </c>
      <c r="F3" s="33">
        <v>1</v>
      </c>
      <c r="G3" s="15">
        <f t="shared" ref="G3:G12" si="1">COUNTIF(D3:F3,"&gt;.7")</f>
        <v>1</v>
      </c>
      <c r="H3" s="15">
        <f t="shared" ref="H3:H12" si="2">_xlfn.RANK.EQ(G3,$G$3:$G$12)</f>
        <v>8</v>
      </c>
      <c r="I3" s="34" t="s">
        <v>15</v>
      </c>
      <c r="J3" s="35">
        <f t="shared" ref="J3:J12" si="3">LEN(I3)-LEN(SUBSTITUTE(I3,",",""))+1</f>
        <v>3</v>
      </c>
      <c r="K3" s="16">
        <f t="shared" ref="K3:K12" si="4">_xlfn.RANK.EQ(J3,$J$3:$J$12)</f>
        <v>2</v>
      </c>
      <c r="L3" s="36" t="s">
        <v>36</v>
      </c>
      <c r="M3" s="37">
        <f t="shared" ref="M3:M12" si="5">LEN(L3)-LEN(SUBSTITUTE(L3,",",""))+1</f>
        <v>3</v>
      </c>
      <c r="N3" s="17">
        <f t="shared" ref="N3:N12" si="6">_xlfn.RANK.EQ(M3,$M$3:$M$12)</f>
        <v>2</v>
      </c>
      <c r="O3" s="38">
        <v>2</v>
      </c>
      <c r="P3" s="18">
        <f t="shared" ref="P3:P12" si="7">_xlfn.RANK.EQ(O3,$O$3:$O$12)</f>
        <v>5</v>
      </c>
      <c r="Q3" s="39">
        <v>0</v>
      </c>
      <c r="R3" s="19">
        <f t="shared" ref="R3:R12" si="8">_xlfn.RANK.EQ(Q3,$Q$3:$Q$12)</f>
        <v>7</v>
      </c>
      <c r="S3" s="40">
        <v>44461</v>
      </c>
      <c r="T3" s="41">
        <f t="shared" ref="T3:T12" si="9">S3-DATE(2021,7,1)</f>
        <v>83</v>
      </c>
      <c r="U3" s="20">
        <f t="shared" ref="U3:U12" si="10">_xlfn.RANK.EQ(T3,$T$3:$T$12,1)</f>
        <v>10</v>
      </c>
      <c r="V3" s="43">
        <f>(C3+H3+K3+N3+P3+R3+U3)/7</f>
        <v>6.2857142857142856</v>
      </c>
      <c r="W3" s="44">
        <f>_xlfn.RANK.EQ(V3,$V$3:$V$12)</f>
        <v>1</v>
      </c>
      <c r="X3" s="44">
        <v>1</v>
      </c>
      <c r="Y3" s="45">
        <f>C3*0.2+H3*0.1+K3*0.2+N3*0.1+P3*0.1+R3*0.1+U3*0.2</f>
        <v>6.6</v>
      </c>
      <c r="Z3" s="45">
        <f>_xlfn.RANK.EQ(Y3,$Y$3:$Y$12)</f>
        <v>1</v>
      </c>
      <c r="AA3" s="45">
        <v>1</v>
      </c>
    </row>
    <row r="4" spans="1:28" ht="15" x14ac:dyDescent="0.15">
      <c r="A4" s="8" t="s">
        <v>13</v>
      </c>
      <c r="B4" s="32">
        <v>5</v>
      </c>
      <c r="C4" s="14">
        <f t="shared" si="0"/>
        <v>6</v>
      </c>
      <c r="D4" s="33">
        <v>0.75</v>
      </c>
      <c r="E4" s="33">
        <v>0.8</v>
      </c>
      <c r="F4" s="33">
        <v>0.8</v>
      </c>
      <c r="G4" s="15">
        <f t="shared" si="1"/>
        <v>3</v>
      </c>
      <c r="H4" s="15">
        <f t="shared" si="2"/>
        <v>1</v>
      </c>
      <c r="I4" s="34" t="s">
        <v>15</v>
      </c>
      <c r="J4" s="35">
        <f t="shared" si="3"/>
        <v>3</v>
      </c>
      <c r="K4" s="16">
        <f t="shared" si="4"/>
        <v>2</v>
      </c>
      <c r="L4" s="36" t="s">
        <v>16</v>
      </c>
      <c r="M4" s="37">
        <f t="shared" si="5"/>
        <v>2</v>
      </c>
      <c r="N4" s="17">
        <f t="shared" si="6"/>
        <v>9</v>
      </c>
      <c r="O4" s="38">
        <v>2</v>
      </c>
      <c r="P4" s="18">
        <f t="shared" si="7"/>
        <v>5</v>
      </c>
      <c r="Q4" s="39">
        <v>1</v>
      </c>
      <c r="R4" s="19">
        <f t="shared" si="8"/>
        <v>1</v>
      </c>
      <c r="S4" s="40">
        <v>44459</v>
      </c>
      <c r="T4" s="41">
        <f t="shared" si="9"/>
        <v>81</v>
      </c>
      <c r="U4" s="20">
        <f t="shared" si="10"/>
        <v>9</v>
      </c>
      <c r="V4" s="43">
        <f t="shared" ref="V4:V12" si="11">(C4+H4+K4+N4+P4+R4+U4)/7</f>
        <v>4.7142857142857144</v>
      </c>
      <c r="W4" s="71">
        <f t="shared" ref="W4:W12" si="12">_xlfn.RANK.EQ(V4,$V$3:$V$12)</f>
        <v>2</v>
      </c>
      <c r="X4" s="71">
        <v>2</v>
      </c>
      <c r="Y4" s="45">
        <f>C4*0.2+H4*0.1+K4*0.2+N4*0.1+P4*0.1+R4*0.1+U4*0.2</f>
        <v>5</v>
      </c>
      <c r="Z4" s="45">
        <f t="shared" ref="Z4:Z12" si="13">_xlfn.RANK.EQ(Y4,$Y$3:$Y$12)</f>
        <v>2</v>
      </c>
      <c r="AA4" s="45">
        <v>2</v>
      </c>
    </row>
    <row r="5" spans="1:28" ht="15" x14ac:dyDescent="0.15">
      <c r="A5" s="8" t="s">
        <v>17</v>
      </c>
      <c r="B5" s="32">
        <v>5.5</v>
      </c>
      <c r="C5" s="14">
        <f t="shared" si="0"/>
        <v>5</v>
      </c>
      <c r="D5" s="33">
        <v>0.7</v>
      </c>
      <c r="E5" s="33">
        <v>0.7</v>
      </c>
      <c r="F5" s="33">
        <v>1</v>
      </c>
      <c r="G5" s="15">
        <f t="shared" si="1"/>
        <v>1</v>
      </c>
      <c r="H5" s="15">
        <f t="shared" si="2"/>
        <v>8</v>
      </c>
      <c r="I5" s="34" t="s">
        <v>11</v>
      </c>
      <c r="J5" s="35">
        <f t="shared" si="3"/>
        <v>2</v>
      </c>
      <c r="K5" s="16">
        <f t="shared" si="4"/>
        <v>4</v>
      </c>
      <c r="L5" s="36" t="s">
        <v>19</v>
      </c>
      <c r="M5" s="37">
        <f t="shared" si="5"/>
        <v>3</v>
      </c>
      <c r="N5" s="17">
        <f t="shared" si="6"/>
        <v>2</v>
      </c>
      <c r="O5" s="38">
        <v>2</v>
      </c>
      <c r="P5" s="18">
        <f t="shared" si="7"/>
        <v>5</v>
      </c>
      <c r="Q5" s="39">
        <v>0</v>
      </c>
      <c r="R5" s="19">
        <f t="shared" si="8"/>
        <v>7</v>
      </c>
      <c r="S5" s="40">
        <v>44429</v>
      </c>
      <c r="T5" s="41">
        <f t="shared" si="9"/>
        <v>51</v>
      </c>
      <c r="U5" s="20">
        <f t="shared" si="10"/>
        <v>2</v>
      </c>
      <c r="V5" s="43">
        <f t="shared" si="11"/>
        <v>4.7142857142857144</v>
      </c>
      <c r="W5" s="71">
        <f t="shared" si="12"/>
        <v>2</v>
      </c>
      <c r="X5" s="71">
        <v>3</v>
      </c>
      <c r="Y5" s="45">
        <f>C5*0.2+H5*0.1+K5*0.2+N5*0.1+P5*0.1+R5*0.1+U5*0.2</f>
        <v>4.4000000000000004</v>
      </c>
      <c r="Z5" s="45">
        <f t="shared" si="13"/>
        <v>4</v>
      </c>
      <c r="AA5" s="45">
        <v>4</v>
      </c>
    </row>
    <row r="6" spans="1:28" ht="15" x14ac:dyDescent="0.15">
      <c r="A6" s="8" t="s">
        <v>26</v>
      </c>
      <c r="B6" s="32">
        <v>4.5</v>
      </c>
      <c r="C6" s="14">
        <f t="shared" si="0"/>
        <v>9</v>
      </c>
      <c r="D6" s="33">
        <v>0.8</v>
      </c>
      <c r="E6" s="33">
        <v>0.85</v>
      </c>
      <c r="F6" s="33">
        <v>0.85</v>
      </c>
      <c r="G6" s="15">
        <f t="shared" si="1"/>
        <v>3</v>
      </c>
      <c r="H6" s="15">
        <f t="shared" si="2"/>
        <v>1</v>
      </c>
      <c r="I6" s="34" t="s">
        <v>11</v>
      </c>
      <c r="J6" s="35">
        <f t="shared" si="3"/>
        <v>2</v>
      </c>
      <c r="K6" s="16">
        <f t="shared" si="4"/>
        <v>4</v>
      </c>
      <c r="L6" s="36" t="s">
        <v>28</v>
      </c>
      <c r="M6" s="37">
        <f t="shared" si="5"/>
        <v>4</v>
      </c>
      <c r="N6" s="17">
        <f t="shared" si="6"/>
        <v>1</v>
      </c>
      <c r="O6" s="38">
        <v>2</v>
      </c>
      <c r="P6" s="18">
        <f t="shared" si="7"/>
        <v>5</v>
      </c>
      <c r="Q6" s="39">
        <v>1</v>
      </c>
      <c r="R6" s="19">
        <f t="shared" si="8"/>
        <v>1</v>
      </c>
      <c r="S6" s="40">
        <v>44438</v>
      </c>
      <c r="T6" s="41">
        <f t="shared" si="9"/>
        <v>60</v>
      </c>
      <c r="U6" s="20">
        <f t="shared" si="10"/>
        <v>7</v>
      </c>
      <c r="V6" s="43">
        <f t="shared" si="11"/>
        <v>4</v>
      </c>
      <c r="W6" s="44">
        <f t="shared" si="12"/>
        <v>4</v>
      </c>
      <c r="X6" s="44">
        <v>4</v>
      </c>
      <c r="Y6" s="45">
        <f>C6*0.2+H6*0.1+K6*0.2+N6*0.1+P6*0.1+R6*0.1+U6*0.2</f>
        <v>4.8000000000000007</v>
      </c>
      <c r="Z6" s="45">
        <f t="shared" si="13"/>
        <v>3</v>
      </c>
      <c r="AA6" s="45">
        <v>3</v>
      </c>
    </row>
    <row r="7" spans="1:28" ht="15" x14ac:dyDescent="0.15">
      <c r="A7" s="8" t="s">
        <v>24</v>
      </c>
      <c r="B7" s="32">
        <v>6</v>
      </c>
      <c r="C7" s="14">
        <f t="shared" si="0"/>
        <v>1</v>
      </c>
      <c r="D7" s="33">
        <v>0.75</v>
      </c>
      <c r="E7" s="33">
        <v>0.8</v>
      </c>
      <c r="F7" s="33">
        <v>0.8</v>
      </c>
      <c r="G7" s="15">
        <f t="shared" si="1"/>
        <v>3</v>
      </c>
      <c r="H7" s="15">
        <f t="shared" si="2"/>
        <v>1</v>
      </c>
      <c r="I7" s="34" t="s">
        <v>11</v>
      </c>
      <c r="J7" s="35">
        <f t="shared" si="3"/>
        <v>2</v>
      </c>
      <c r="K7" s="16">
        <f t="shared" si="4"/>
        <v>4</v>
      </c>
      <c r="L7" s="36" t="s">
        <v>25</v>
      </c>
      <c r="M7" s="37">
        <f t="shared" si="5"/>
        <v>3</v>
      </c>
      <c r="N7" s="17">
        <f t="shared" si="6"/>
        <v>2</v>
      </c>
      <c r="O7" s="38">
        <v>3</v>
      </c>
      <c r="P7" s="18">
        <f t="shared" si="7"/>
        <v>3</v>
      </c>
      <c r="Q7" s="39">
        <v>0</v>
      </c>
      <c r="R7" s="19">
        <f t="shared" si="8"/>
        <v>7</v>
      </c>
      <c r="S7" s="40">
        <v>44452</v>
      </c>
      <c r="T7" s="41">
        <f t="shared" si="9"/>
        <v>74</v>
      </c>
      <c r="U7" s="20">
        <f t="shared" si="10"/>
        <v>8</v>
      </c>
      <c r="V7" s="43">
        <f t="shared" si="11"/>
        <v>3.7142857142857144</v>
      </c>
      <c r="W7" s="44">
        <f t="shared" si="12"/>
        <v>5</v>
      </c>
      <c r="X7" s="44">
        <v>5</v>
      </c>
      <c r="Y7" s="45">
        <f>C7*0.2+H7*0.1+K7*0.2+N7*0.1+P7*0.1+R7*0.1+U7*0.2</f>
        <v>3.9000000000000004</v>
      </c>
      <c r="Z7" s="45">
        <f t="shared" si="13"/>
        <v>5</v>
      </c>
      <c r="AA7" s="45">
        <v>5</v>
      </c>
    </row>
    <row r="8" spans="1:28" ht="15" x14ac:dyDescent="0.15">
      <c r="A8" s="8" t="s">
        <v>9</v>
      </c>
      <c r="B8" s="32">
        <v>5</v>
      </c>
      <c r="C8" s="14">
        <f t="shared" si="0"/>
        <v>6</v>
      </c>
      <c r="D8" s="33">
        <v>0.8</v>
      </c>
      <c r="E8" s="33">
        <v>0.8</v>
      </c>
      <c r="F8" s="33">
        <v>0.8</v>
      </c>
      <c r="G8" s="15">
        <f t="shared" si="1"/>
        <v>3</v>
      </c>
      <c r="H8" s="15">
        <f t="shared" si="2"/>
        <v>1</v>
      </c>
      <c r="I8" s="34" t="s">
        <v>11</v>
      </c>
      <c r="J8" s="35">
        <f t="shared" si="3"/>
        <v>2</v>
      </c>
      <c r="K8" s="16">
        <f t="shared" si="4"/>
        <v>4</v>
      </c>
      <c r="L8" s="36" t="s">
        <v>12</v>
      </c>
      <c r="M8" s="37">
        <f t="shared" si="5"/>
        <v>3</v>
      </c>
      <c r="N8" s="17">
        <f t="shared" si="6"/>
        <v>2</v>
      </c>
      <c r="O8" s="38">
        <v>2</v>
      </c>
      <c r="P8" s="18">
        <f t="shared" si="7"/>
        <v>5</v>
      </c>
      <c r="Q8" s="39">
        <v>0.5</v>
      </c>
      <c r="R8" s="19">
        <f t="shared" si="8"/>
        <v>6</v>
      </c>
      <c r="S8" s="40">
        <v>44425</v>
      </c>
      <c r="T8" s="41">
        <f t="shared" si="9"/>
        <v>47</v>
      </c>
      <c r="U8" s="20">
        <f t="shared" si="10"/>
        <v>1</v>
      </c>
      <c r="V8" s="43">
        <f t="shared" si="11"/>
        <v>3.5714285714285716</v>
      </c>
      <c r="W8" s="44">
        <f t="shared" si="12"/>
        <v>6</v>
      </c>
      <c r="X8" s="44">
        <v>6</v>
      </c>
      <c r="Y8" s="45">
        <f>C8*0.2+H8*0.1+K8*0.2+N8*0.1+P8*0.1+R8*0.1+U8*0.2</f>
        <v>3.600000000000001</v>
      </c>
      <c r="Z8" s="45">
        <f t="shared" si="13"/>
        <v>6</v>
      </c>
      <c r="AA8" s="45">
        <v>6</v>
      </c>
    </row>
    <row r="9" spans="1:28" ht="15" x14ac:dyDescent="0.15">
      <c r="A9" s="8" t="s">
        <v>20</v>
      </c>
      <c r="B9" s="32">
        <v>6</v>
      </c>
      <c r="C9" s="14">
        <f t="shared" si="0"/>
        <v>1</v>
      </c>
      <c r="D9" s="33">
        <v>0.75</v>
      </c>
      <c r="E9" s="33">
        <v>0.8</v>
      </c>
      <c r="F9" s="33">
        <v>0.85</v>
      </c>
      <c r="G9" s="15">
        <f t="shared" si="1"/>
        <v>3</v>
      </c>
      <c r="H9" s="15">
        <f t="shared" si="2"/>
        <v>1</v>
      </c>
      <c r="I9" s="34" t="s">
        <v>22</v>
      </c>
      <c r="J9" s="35">
        <f t="shared" si="3"/>
        <v>2</v>
      </c>
      <c r="K9" s="16">
        <f t="shared" si="4"/>
        <v>4</v>
      </c>
      <c r="L9" s="36" t="s">
        <v>23</v>
      </c>
      <c r="M9" s="37">
        <f t="shared" si="5"/>
        <v>2</v>
      </c>
      <c r="N9" s="17">
        <f t="shared" si="6"/>
        <v>9</v>
      </c>
      <c r="O9" s="38">
        <v>3</v>
      </c>
      <c r="P9" s="18">
        <f t="shared" si="7"/>
        <v>3</v>
      </c>
      <c r="Q9" s="39">
        <v>1</v>
      </c>
      <c r="R9" s="19">
        <f t="shared" si="8"/>
        <v>1</v>
      </c>
      <c r="S9" s="40">
        <v>44434</v>
      </c>
      <c r="T9" s="41">
        <f t="shared" si="9"/>
        <v>56</v>
      </c>
      <c r="U9" s="20">
        <f t="shared" si="10"/>
        <v>3</v>
      </c>
      <c r="V9" s="43">
        <f t="shared" si="11"/>
        <v>3.1428571428571428</v>
      </c>
      <c r="W9" s="71">
        <f t="shared" si="12"/>
        <v>7</v>
      </c>
      <c r="X9" s="71">
        <v>7</v>
      </c>
      <c r="Y9" s="45">
        <f>C9*0.2+H9*0.1+K9*0.2+N9*0.1+P9*0.1+R9*0.1+U9*0.2</f>
        <v>3</v>
      </c>
      <c r="Z9" s="73">
        <f t="shared" si="13"/>
        <v>8</v>
      </c>
      <c r="AA9" s="45">
        <v>9</v>
      </c>
    </row>
    <row r="10" spans="1:28" ht="15" x14ac:dyDescent="0.15">
      <c r="A10" s="8" t="s">
        <v>29</v>
      </c>
      <c r="B10" s="32">
        <v>5</v>
      </c>
      <c r="C10" s="14">
        <f t="shared" si="0"/>
        <v>6</v>
      </c>
      <c r="D10" s="33">
        <v>0.75</v>
      </c>
      <c r="E10" s="33">
        <v>0.85</v>
      </c>
      <c r="F10" s="33">
        <v>0.8</v>
      </c>
      <c r="G10" s="15">
        <f t="shared" si="1"/>
        <v>3</v>
      </c>
      <c r="H10" s="15">
        <f t="shared" si="2"/>
        <v>1</v>
      </c>
      <c r="I10" s="34" t="s">
        <v>31</v>
      </c>
      <c r="J10" s="35">
        <f t="shared" si="3"/>
        <v>4</v>
      </c>
      <c r="K10" s="16">
        <f t="shared" si="4"/>
        <v>1</v>
      </c>
      <c r="L10" s="36" t="s">
        <v>32</v>
      </c>
      <c r="M10" s="37">
        <f t="shared" si="5"/>
        <v>3</v>
      </c>
      <c r="N10" s="17">
        <f t="shared" si="6"/>
        <v>2</v>
      </c>
      <c r="O10" s="38">
        <v>2</v>
      </c>
      <c r="P10" s="18">
        <f t="shared" si="7"/>
        <v>5</v>
      </c>
      <c r="Q10" s="39">
        <v>1</v>
      </c>
      <c r="R10" s="19">
        <f t="shared" si="8"/>
        <v>1</v>
      </c>
      <c r="S10" s="40">
        <v>44437</v>
      </c>
      <c r="T10" s="41">
        <f t="shared" si="9"/>
        <v>59</v>
      </c>
      <c r="U10" s="20">
        <f t="shared" si="10"/>
        <v>6</v>
      </c>
      <c r="V10" s="43">
        <f t="shared" si="11"/>
        <v>3.1428571428571428</v>
      </c>
      <c r="W10" s="71">
        <f t="shared" si="12"/>
        <v>7</v>
      </c>
      <c r="X10" s="71">
        <v>8</v>
      </c>
      <c r="Y10" s="45">
        <f>C10*0.2+H10*0.1+K10*0.2+N10*0.1+P10*0.1+R10*0.1+U10*0.2</f>
        <v>3.5000000000000004</v>
      </c>
      <c r="Z10" s="45">
        <f t="shared" si="13"/>
        <v>7</v>
      </c>
      <c r="AA10" s="45">
        <v>7</v>
      </c>
    </row>
    <row r="11" spans="1:28" ht="15" x14ac:dyDescent="0.15">
      <c r="A11" s="8" t="s">
        <v>37</v>
      </c>
      <c r="B11" s="32">
        <v>6</v>
      </c>
      <c r="C11" s="14">
        <f t="shared" si="0"/>
        <v>1</v>
      </c>
      <c r="D11" s="33">
        <v>0.7</v>
      </c>
      <c r="E11" s="33">
        <v>0.7</v>
      </c>
      <c r="F11" s="33">
        <v>0.75</v>
      </c>
      <c r="G11" s="15">
        <f t="shared" si="1"/>
        <v>1</v>
      </c>
      <c r="H11" s="15">
        <f t="shared" si="2"/>
        <v>8</v>
      </c>
      <c r="I11" s="34" t="s">
        <v>34</v>
      </c>
      <c r="J11" s="35">
        <f t="shared" si="3"/>
        <v>2</v>
      </c>
      <c r="K11" s="16">
        <f t="shared" si="4"/>
        <v>4</v>
      </c>
      <c r="L11" s="36" t="s">
        <v>25</v>
      </c>
      <c r="M11" s="37">
        <f t="shared" si="5"/>
        <v>3</v>
      </c>
      <c r="N11" s="17">
        <f t="shared" si="6"/>
        <v>2</v>
      </c>
      <c r="O11" s="38">
        <v>4</v>
      </c>
      <c r="P11" s="18">
        <f t="shared" si="7"/>
        <v>1</v>
      </c>
      <c r="Q11" s="39">
        <v>1</v>
      </c>
      <c r="R11" s="19">
        <f t="shared" si="8"/>
        <v>1</v>
      </c>
      <c r="S11" s="40">
        <v>44436</v>
      </c>
      <c r="T11" s="41">
        <f t="shared" si="9"/>
        <v>58</v>
      </c>
      <c r="U11" s="20">
        <f t="shared" si="10"/>
        <v>4</v>
      </c>
      <c r="V11" s="43">
        <f t="shared" si="11"/>
        <v>3</v>
      </c>
      <c r="W11" s="44">
        <f t="shared" si="12"/>
        <v>9</v>
      </c>
      <c r="X11" s="44">
        <v>9</v>
      </c>
      <c r="Y11" s="45">
        <f>C11*0.2+H11*0.1+K11*0.2+N11*0.1+P11*0.1+R11*0.1+U11*0.2</f>
        <v>3</v>
      </c>
      <c r="Z11" s="73">
        <f t="shared" si="13"/>
        <v>8</v>
      </c>
      <c r="AA11" s="45">
        <v>8</v>
      </c>
    </row>
    <row r="12" spans="1:28" ht="15" x14ac:dyDescent="0.15">
      <c r="A12" s="8" t="s">
        <v>33</v>
      </c>
      <c r="B12" s="32">
        <v>6</v>
      </c>
      <c r="C12" s="14">
        <f t="shared" si="0"/>
        <v>1</v>
      </c>
      <c r="D12" s="33">
        <v>0.75</v>
      </c>
      <c r="E12" s="33">
        <v>0.8</v>
      </c>
      <c r="F12" s="33">
        <v>0.8</v>
      </c>
      <c r="G12" s="15">
        <f t="shared" si="1"/>
        <v>3</v>
      </c>
      <c r="H12" s="15">
        <f t="shared" si="2"/>
        <v>1</v>
      </c>
      <c r="I12" s="34" t="s">
        <v>34</v>
      </c>
      <c r="J12" s="35">
        <f t="shared" si="3"/>
        <v>2</v>
      </c>
      <c r="K12" s="16">
        <f t="shared" si="4"/>
        <v>4</v>
      </c>
      <c r="L12" s="36" t="s">
        <v>19</v>
      </c>
      <c r="M12" s="37">
        <f t="shared" si="5"/>
        <v>3</v>
      </c>
      <c r="N12" s="17">
        <f t="shared" si="6"/>
        <v>2</v>
      </c>
      <c r="O12" s="38">
        <v>4</v>
      </c>
      <c r="P12" s="18">
        <f t="shared" si="7"/>
        <v>1</v>
      </c>
      <c r="Q12" s="39">
        <v>0</v>
      </c>
      <c r="R12" s="19">
        <f t="shared" si="8"/>
        <v>7</v>
      </c>
      <c r="S12" s="40">
        <v>44436</v>
      </c>
      <c r="T12" s="41">
        <f t="shared" si="9"/>
        <v>58</v>
      </c>
      <c r="U12" s="20">
        <f t="shared" si="10"/>
        <v>4</v>
      </c>
      <c r="V12" s="43">
        <f t="shared" si="11"/>
        <v>2.8571428571428572</v>
      </c>
      <c r="W12" s="44">
        <f t="shared" si="12"/>
        <v>10</v>
      </c>
      <c r="X12" s="44">
        <v>10</v>
      </c>
      <c r="Y12" s="45">
        <f>C12*0.2+H12*0.1+K12*0.2+N12*0.1+P12*0.1+R12*0.1+U12*0.2</f>
        <v>2.9000000000000004</v>
      </c>
      <c r="Z12" s="45">
        <f t="shared" si="13"/>
        <v>10</v>
      </c>
      <c r="AA12" s="45">
        <v>10</v>
      </c>
    </row>
    <row r="13" spans="1:28" ht="15" x14ac:dyDescent="0.2">
      <c r="A13" s="1"/>
    </row>
    <row r="14" spans="1:28" ht="15" x14ac:dyDescent="0.2">
      <c r="A14" s="1"/>
      <c r="T14" s="70" t="s">
        <v>79</v>
      </c>
      <c r="AA14" s="70" t="s">
        <v>80</v>
      </c>
    </row>
    <row r="15" spans="1:28" ht="15" x14ac:dyDescent="0.2">
      <c r="A15" s="1"/>
      <c r="T15" s="72" t="s">
        <v>77</v>
      </c>
      <c r="U15" s="72" t="s">
        <v>74</v>
      </c>
      <c r="AA15" s="72" t="s">
        <v>77</v>
      </c>
      <c r="AB15" s="72" t="s">
        <v>74</v>
      </c>
    </row>
    <row r="16" spans="1:28" ht="15" x14ac:dyDescent="0.2">
      <c r="A16" s="21"/>
      <c r="T16" s="75">
        <v>2</v>
      </c>
      <c r="U16" s="70" t="s">
        <v>76</v>
      </c>
      <c r="AA16" s="75">
        <v>8</v>
      </c>
      <c r="AB16" s="70" t="s">
        <v>81</v>
      </c>
    </row>
    <row r="17" spans="1:28" x14ac:dyDescent="0.15">
      <c r="A17" s="7"/>
      <c r="T17" s="75"/>
      <c r="U17" s="70" t="s">
        <v>75</v>
      </c>
      <c r="AA17" s="75"/>
      <c r="AB17" s="70" t="s">
        <v>82</v>
      </c>
    </row>
    <row r="18" spans="1:28" x14ac:dyDescent="0.15">
      <c r="T18" s="7"/>
      <c r="AB18" s="6" t="s">
        <v>83</v>
      </c>
    </row>
    <row r="19" spans="1:28" x14ac:dyDescent="0.15">
      <c r="T19" s="74">
        <v>7</v>
      </c>
      <c r="U19" s="70" t="s">
        <v>78</v>
      </c>
    </row>
  </sheetData>
  <mergeCells count="2">
    <mergeCell ref="V1:X1"/>
    <mergeCell ref="Y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0501-18DE-48EC-BC73-D79CB610024D}">
  <sheetPr>
    <tabColor rgb="FF002060"/>
  </sheetPr>
  <dimension ref="A1:B11"/>
  <sheetViews>
    <sheetView showGridLines="0" tabSelected="1" zoomScale="200" zoomScaleNormal="20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E14" sqref="E14"/>
    </sheetView>
  </sheetViews>
  <sheetFormatPr baseColWidth="10" defaultColWidth="8.83203125" defaultRowHeight="14" x14ac:dyDescent="0.15"/>
  <cols>
    <col min="1" max="1" width="13.1640625" bestFit="1" customWidth="1"/>
    <col min="2" max="2" width="4.6640625" bestFit="1" customWidth="1"/>
  </cols>
  <sheetData>
    <row r="1" spans="1:2" ht="15" x14ac:dyDescent="0.15">
      <c r="A1" s="55" t="s">
        <v>65</v>
      </c>
      <c r="B1" s="55" t="s">
        <v>55</v>
      </c>
    </row>
    <row r="2" spans="1:2" ht="15" x14ac:dyDescent="0.15">
      <c r="A2" s="54" t="s">
        <v>35</v>
      </c>
      <c r="B2" s="53">
        <v>1</v>
      </c>
    </row>
    <row r="3" spans="1:2" ht="15" x14ac:dyDescent="0.15">
      <c r="A3" s="54" t="s">
        <v>13</v>
      </c>
      <c r="B3" s="53">
        <v>2</v>
      </c>
    </row>
    <row r="4" spans="1:2" ht="15" x14ac:dyDescent="0.15">
      <c r="A4" s="54" t="s">
        <v>17</v>
      </c>
      <c r="B4" s="53">
        <v>3</v>
      </c>
    </row>
    <row r="5" spans="1:2" ht="15" x14ac:dyDescent="0.15">
      <c r="A5" s="54" t="s">
        <v>26</v>
      </c>
      <c r="B5" s="53">
        <v>4</v>
      </c>
    </row>
    <row r="6" spans="1:2" ht="15" x14ac:dyDescent="0.15">
      <c r="A6" s="54" t="s">
        <v>24</v>
      </c>
      <c r="B6" s="53">
        <v>5</v>
      </c>
    </row>
    <row r="7" spans="1:2" ht="15" x14ac:dyDescent="0.15">
      <c r="A7" s="54" t="s">
        <v>9</v>
      </c>
      <c r="B7" s="53">
        <v>6</v>
      </c>
    </row>
    <row r="8" spans="1:2" ht="15" x14ac:dyDescent="0.15">
      <c r="A8" s="54" t="s">
        <v>20</v>
      </c>
      <c r="B8" s="53">
        <v>7</v>
      </c>
    </row>
    <row r="9" spans="1:2" ht="15" x14ac:dyDescent="0.15">
      <c r="A9" s="54" t="s">
        <v>29</v>
      </c>
      <c r="B9" s="53">
        <v>8</v>
      </c>
    </row>
    <row r="10" spans="1:2" ht="15" x14ac:dyDescent="0.15">
      <c r="A10" s="54" t="s">
        <v>37</v>
      </c>
      <c r="B10" s="53">
        <v>9</v>
      </c>
    </row>
    <row r="11" spans="1:2" ht="15" x14ac:dyDescent="0.15">
      <c r="A11" s="54" t="s">
        <v>33</v>
      </c>
      <c r="B11" s="53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5452-06CC-4C85-A213-A39C3C474977}">
  <sheetPr>
    <tabColor rgb="FF002060"/>
  </sheetPr>
  <dimension ref="A1:B11"/>
  <sheetViews>
    <sheetView showGridLines="0" zoomScale="200" zoomScaleNormal="2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C9" sqref="C9"/>
    </sheetView>
  </sheetViews>
  <sheetFormatPr baseColWidth="10" defaultColWidth="8.83203125" defaultRowHeight="14" x14ac:dyDescent="0.15"/>
  <cols>
    <col min="1" max="1" width="13.1640625" bestFit="1" customWidth="1"/>
    <col min="2" max="2" width="4.6640625" bestFit="1" customWidth="1"/>
  </cols>
  <sheetData>
    <row r="1" spans="1:2" ht="15" x14ac:dyDescent="0.15">
      <c r="A1" s="55" t="s">
        <v>1</v>
      </c>
      <c r="B1" s="55" t="s">
        <v>55</v>
      </c>
    </row>
    <row r="2" spans="1:2" ht="15" x14ac:dyDescent="0.15">
      <c r="A2" s="54" t="s">
        <v>35</v>
      </c>
      <c r="B2" s="53">
        <v>1</v>
      </c>
    </row>
    <row r="3" spans="1:2" ht="15" x14ac:dyDescent="0.15">
      <c r="A3" s="54" t="s">
        <v>13</v>
      </c>
      <c r="B3" s="53">
        <v>2</v>
      </c>
    </row>
    <row r="4" spans="1:2" ht="15" x14ac:dyDescent="0.15">
      <c r="A4" s="54" t="s">
        <v>26</v>
      </c>
      <c r="B4" s="53">
        <v>3</v>
      </c>
    </row>
    <row r="5" spans="1:2" ht="15" x14ac:dyDescent="0.15">
      <c r="A5" s="54" t="s">
        <v>17</v>
      </c>
      <c r="B5" s="53">
        <v>4</v>
      </c>
    </row>
    <row r="6" spans="1:2" ht="15" x14ac:dyDescent="0.15">
      <c r="A6" s="54" t="s">
        <v>24</v>
      </c>
      <c r="B6" s="53">
        <v>5</v>
      </c>
    </row>
    <row r="7" spans="1:2" ht="15" x14ac:dyDescent="0.15">
      <c r="A7" s="54" t="s">
        <v>9</v>
      </c>
      <c r="B7" s="53">
        <v>6</v>
      </c>
    </row>
    <row r="8" spans="1:2" ht="15" x14ac:dyDescent="0.15">
      <c r="A8" s="54" t="s">
        <v>29</v>
      </c>
      <c r="B8" s="53">
        <v>7</v>
      </c>
    </row>
    <row r="9" spans="1:2" ht="15" x14ac:dyDescent="0.15">
      <c r="A9" s="54" t="s">
        <v>37</v>
      </c>
      <c r="B9" s="53">
        <v>8</v>
      </c>
    </row>
    <row r="10" spans="1:2" ht="15" x14ac:dyDescent="0.15">
      <c r="A10" s="54" t="s">
        <v>20</v>
      </c>
      <c r="B10" s="53">
        <v>9</v>
      </c>
    </row>
    <row r="11" spans="1:2" ht="15" x14ac:dyDescent="0.15">
      <c r="A11" s="54" t="s">
        <v>33</v>
      </c>
      <c r="B11" s="53">
        <v>10</v>
      </c>
    </row>
  </sheetData>
  <sortState xmlns:xlrd2="http://schemas.microsoft.com/office/spreadsheetml/2017/richdata2" ref="A2:B11">
    <sortCondition ref="B1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candidate data</vt:lpstr>
      <vt:lpstr>Steps-CleaningPreprocessing</vt:lpstr>
      <vt:lpstr>Data PreProcessing</vt:lpstr>
      <vt:lpstr>Raning_i</vt:lpstr>
      <vt:lpstr>Ranking_ii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Avilasha Annanya Sandilya</dc:creator>
  <cp:lastModifiedBy>Kumar Saurav</cp:lastModifiedBy>
  <dcterms:created xsi:type="dcterms:W3CDTF">2015-06-05T18:17:20Z</dcterms:created>
  <dcterms:modified xsi:type="dcterms:W3CDTF">2021-11-22T09:55:09Z</dcterms:modified>
</cp:coreProperties>
</file>