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BSTU\3sem\TVIMS\"/>
    </mc:Choice>
  </mc:AlternateContent>
  <xr:revisionPtr revIDLastSave="0" documentId="13_ncr:1_{4CE5A3D6-F5C0-4AA3-AF00-0A4BB5B134CD}" xr6:coauthVersionLast="47" xr6:coauthVersionMax="47" xr10:uidLastSave="{00000000-0000-0000-0000-000000000000}"/>
  <bookViews>
    <workbookView xWindow="-98" yWindow="-98" windowWidth="24196" windowHeight="14476" activeTab="2" xr2:uid="{00000000-000D-0000-FFFF-FFFF00000000}"/>
  </bookViews>
  <sheets>
    <sheet name="1" sheetId="3" r:id="rId1"/>
    <sheet name="2" sheetId="4" r:id="rId2"/>
    <sheet name="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4" l="1"/>
  <c r="N3" i="3"/>
  <c r="B4" i="3" s="1"/>
  <c r="N2" i="3"/>
  <c r="D5" i="3" l="1"/>
  <c r="G19" i="3" s="1"/>
  <c r="H2" i="4"/>
  <c r="H1" i="4"/>
  <c r="M3" i="3" l="1"/>
  <c r="M2" i="3"/>
  <c r="L3" i="3"/>
  <c r="O3" i="3" s="1"/>
  <c r="L2" i="3"/>
  <c r="C5" i="2"/>
  <c r="D5" i="2"/>
  <c r="E5" i="2"/>
  <c r="F5" i="2"/>
  <c r="G5" i="2"/>
  <c r="H5" i="2"/>
  <c r="I5" i="2"/>
  <c r="J5" i="2"/>
  <c r="K5" i="2"/>
  <c r="B5" i="2"/>
  <c r="F6" i="2" l="1"/>
  <c r="B6" i="2"/>
  <c r="H6" i="2" s="1"/>
  <c r="D7" i="2" s="1"/>
  <c r="D6" i="2"/>
  <c r="O2" i="3"/>
  <c r="D4" i="3" s="1"/>
  <c r="B7" i="2" l="1"/>
</calcChain>
</file>

<file path=xl/sharedStrings.xml><?xml version="1.0" encoding="utf-8"?>
<sst xmlns="http://schemas.openxmlformats.org/spreadsheetml/2006/main" count="86" uniqueCount="58">
  <si>
    <t>Задача 1</t>
  </si>
  <si>
    <t>alpha=</t>
  </si>
  <si>
    <t>Перекрестная шлифовка</t>
  </si>
  <si>
    <t>Торцевая обточка</t>
  </si>
  <si>
    <t>delta x_i</t>
  </si>
  <si>
    <t>n=</t>
  </si>
  <si>
    <t>x-mean=</t>
  </si>
  <si>
    <t>s2=</t>
  </si>
  <si>
    <t>f=</t>
  </si>
  <si>
    <t>Парный двухвыборочный t-тест для средних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</si>
  <si>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</si>
  <si>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</si>
  <si>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</si>
  <si>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</si>
  <si>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</si>
  <si>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</si>
  <si>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</si>
  <si>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</si>
  <si>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</si>
  <si>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</si>
  <si>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</si>
  <si>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Номер по каталогу NGC</t>
  </si>
  <si>
    <t>М.Л. Хумасон</t>
  </si>
  <si>
    <t>Н.В. Майал</t>
  </si>
  <si>
    <t>Задача 3</t>
  </si>
  <si>
    <t>t-rasch=</t>
  </si>
  <si>
    <t>t-tabl</t>
  </si>
  <si>
    <t>n</t>
  </si>
  <si>
    <t>x-mean</t>
  </si>
  <si>
    <t>s2</t>
  </si>
  <si>
    <t>f</t>
  </si>
  <si>
    <t>F-rasch=</t>
  </si>
  <si>
    <t>F-tabl=</t>
  </si>
  <si>
    <t>t-tabl=</t>
  </si>
  <si>
    <t>Двухвыборочный F-тест для дисперсии</t>
  </si>
  <si>
    <t>F</t>
  </si>
  <si>
    <t>P(F&lt;=f) одностороннее</t>
  </si>
  <si>
    <t>F критическое одностороннее</t>
  </si>
  <si>
    <t>Двухвыборочный t-тест с различными дисперсиями</t>
  </si>
  <si>
    <t>Станок</t>
  </si>
  <si>
    <t>Задача 2</t>
  </si>
  <si>
    <t>1-й</t>
  </si>
  <si>
    <t>2-й</t>
  </si>
  <si>
    <t>si2</t>
  </si>
  <si>
    <t>!xi</t>
  </si>
  <si>
    <t>ni</t>
  </si>
  <si>
    <t>f1=</t>
  </si>
  <si>
    <t>f2=</t>
  </si>
  <si>
    <t>а1 = а2</t>
  </si>
  <si>
    <t>независ</t>
  </si>
  <si>
    <t>s2 =</t>
  </si>
  <si>
    <t xml:space="preserve"> количество степеней свободы</t>
  </si>
  <si>
    <t>Степень сводобы</t>
  </si>
  <si>
    <t>Сумма</t>
  </si>
  <si>
    <t>С нарастающим итогом</t>
  </si>
  <si>
    <t>Количество</t>
  </si>
  <si>
    <t>U rasch=</t>
  </si>
  <si>
    <t>U tabl=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</si>
</sst>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3" borderId="1" xfId="0" applyFill="1" applyBorder="1"/>
    <xf numFmtId="0" fontId="0" fillId="3" borderId="15" xfId="0" applyFill="1" applyBorder="1"/>
    <xf numFmtId="0" fontId="0" fillId="4" borderId="0" xfId="0" applyFill="1"/>
    <xf numFmtId="0" fontId="0" fillId="3" borderId="6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0" xfId="0" applyFill="1"/>
    <xf numFmtId="0" fontId="0" fillId="3" borderId="10" xfId="0" applyFill="1" applyBorder="1"/>
    <xf numFmtId="0" fontId="0" fillId="3" borderId="4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0" borderId="21" xfId="0" applyBorder="1"/>
    <xf numFmtId="0" fontId="0" fillId="0" borderId="33" xfId="0" applyBorder="1"/>
    <xf numFmtId="0" fontId="0" fillId="0" borderId="22" xfId="0" applyBorder="1"/>
    <xf numFmtId="0" fontId="1" fillId="0" borderId="21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5" xfId="0" applyBorder="1"/>
    <xf numFmtId="0" fontId="0" fillId="0" borderId="30" xfId="0" applyBorder="1"/>
    <xf numFmtId="0" fontId="0" fillId="0" borderId="31" xfId="0" applyBorder="1"/>
    <xf numFmtId="0" fontId="0" fillId="0" borderId="35" xfId="0" applyBorder="1"/>
    <xf numFmtId="0" fontId="0" fillId="0" borderId="32" xfId="0" applyBorder="1"/>
    <xf numFmtId="0" fontId="1" fillId="0" borderId="22" xfId="0" applyFont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20" xfId="0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3" borderId="40" xfId="0" applyFill="1" applyBorder="1"/>
    <xf numFmtId="0" fontId="0" fillId="2" borderId="34" xfId="0" applyFill="1" applyBorder="1"/>
    <xf numFmtId="0" fontId="0" fillId="2" borderId="31" xfId="0" applyFill="1" applyBorder="1"/>
    <xf numFmtId="0" fontId="0" fillId="2" borderId="35" xfId="0" applyFill="1" applyBorder="1"/>
    <xf numFmtId="0" fontId="0" fillId="2" borderId="32" xfId="0" applyFill="1" applyBorder="1"/>
    <xf numFmtId="0" fontId="0" fillId="2" borderId="21" xfId="0" applyFill="1" applyBorder="1"/>
    <xf numFmtId="0" fontId="4" fillId="0" borderId="0" xfId="0" applyFont="1"/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 wrapText="1"/>
    </xf>
    <xf numFmtId="0" fontId="0" fillId="2" borderId="5" xfId="0" applyFill="1" applyBorder="1"/>
    <xf numFmtId="0" fontId="0" fillId="0" borderId="0" xfId="0" applyAlignment="1">
      <alignment vertical="top"/>
    </xf>
    <xf numFmtId="2" fontId="0" fillId="0" borderId="0" xfId="0" applyNumberFormat="1"/>
    <xf numFmtId="2" fontId="0" fillId="0" borderId="2" xfId="0" applyNumberFormat="1" applyBorder="1"/>
    <xf numFmtId="2" fontId="0" fillId="2" borderId="35" xfId="0" applyNumberFormat="1" applyFill="1" applyBorder="1"/>
    <xf numFmtId="2" fontId="0" fillId="3" borderId="7" xfId="0" applyNumberFormat="1" applyFill="1" applyBorder="1"/>
    <xf numFmtId="2" fontId="2" fillId="3" borderId="0" xfId="0" applyNumberFormat="1" applyFont="1" applyFill="1"/>
    <xf numFmtId="2" fontId="0" fillId="0" borderId="35" xfId="0" applyNumberFormat="1" applyBorder="1"/>
    <xf numFmtId="2" fontId="0" fillId="2" borderId="0" xfId="0" applyNumberFormat="1" applyFill="1"/>
    <xf numFmtId="0" fontId="3" fillId="0" borderId="3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1" xfId="0" applyFont="1" applyBorder="1"/>
    <xf numFmtId="0" fontId="3" fillId="0" borderId="3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BC9C9"/>
      <color rgb="FFE3D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24D4-3F3A-4F44-9F38-FE63C9394FE6}">
  <dimension ref="A1:O28"/>
  <sheetViews>
    <sheetView zoomScale="108" workbookViewId="0">
      <selection activeCell="B6" sqref="B6"/>
    </sheetView>
  </sheetViews>
  <sheetFormatPr defaultRowHeight="14.25" x14ac:dyDescent="0.45"/>
  <cols>
    <col min="1" max="1" width="26.796875" customWidth="1"/>
    <col min="2" max="2" width="24" customWidth="1"/>
    <col min="3" max="3" width="17.46484375" customWidth="1"/>
    <col min="6" max="6" width="11.86328125" customWidth="1"/>
    <col min="7" max="8" width="8.86328125" customWidth="1"/>
  </cols>
  <sheetData>
    <row r="1" spans="1:15" ht="14.65" thickBot="1" x14ac:dyDescent="0.5">
      <c r="A1" s="10" t="s">
        <v>0</v>
      </c>
      <c r="B1" s="11" t="s">
        <v>1</v>
      </c>
      <c r="C1" s="12">
        <v>0.05</v>
      </c>
      <c r="D1" s="9"/>
      <c r="E1" s="9"/>
      <c r="F1" s="9"/>
      <c r="G1" s="9"/>
      <c r="H1" s="9"/>
      <c r="I1" s="9"/>
      <c r="J1" s="9"/>
      <c r="K1" s="9"/>
      <c r="L1" s="21" t="s">
        <v>27</v>
      </c>
      <c r="M1" s="22" t="s">
        <v>28</v>
      </c>
      <c r="N1" s="22" t="s">
        <v>29</v>
      </c>
      <c r="O1" s="23" t="s">
        <v>30</v>
      </c>
    </row>
    <row r="2" spans="1:15" x14ac:dyDescent="0.45">
      <c r="A2" s="3" t="s">
        <v>2</v>
      </c>
      <c r="B2" s="4">
        <v>16</v>
      </c>
      <c r="C2" s="4">
        <v>20</v>
      </c>
      <c r="D2" s="4">
        <v>14</v>
      </c>
      <c r="E2" s="4">
        <v>15</v>
      </c>
      <c r="F2" s="4">
        <v>19</v>
      </c>
      <c r="G2" s="4">
        <v>18</v>
      </c>
      <c r="H2" s="4">
        <v>18</v>
      </c>
      <c r="I2" s="4">
        <v>17</v>
      </c>
      <c r="J2" s="4">
        <v>19</v>
      </c>
      <c r="K2" s="13">
        <v>18</v>
      </c>
      <c r="L2" s="24">
        <f>COUNT(B2:K2)</f>
        <v>10</v>
      </c>
      <c r="M2" s="20">
        <f>AVERAGE(B2:K2)</f>
        <v>17.399999999999999</v>
      </c>
      <c r="N2" s="20">
        <f>_xlfn.VAR.S(B2:K2)</f>
        <v>3.6000000000000103</v>
      </c>
      <c r="O2" s="25">
        <f>L2-1</f>
        <v>9</v>
      </c>
    </row>
    <row r="3" spans="1:15" ht="14.65" thickBot="1" x14ac:dyDescent="0.5">
      <c r="A3" s="5" t="s">
        <v>3</v>
      </c>
      <c r="B3" s="6">
        <v>13</v>
      </c>
      <c r="C3" s="6">
        <v>14</v>
      </c>
      <c r="D3" s="6">
        <v>19</v>
      </c>
      <c r="E3" s="6">
        <v>15</v>
      </c>
      <c r="F3" s="6">
        <v>14</v>
      </c>
      <c r="G3" s="6">
        <v>10</v>
      </c>
      <c r="H3" s="6">
        <v>17</v>
      </c>
      <c r="I3" s="6">
        <v>13</v>
      </c>
      <c r="J3" s="6">
        <v>21</v>
      </c>
      <c r="K3" s="14">
        <v>15</v>
      </c>
      <c r="L3" s="26">
        <f>COUNT(B3:K3)</f>
        <v>10</v>
      </c>
      <c r="M3" s="8">
        <f>AVERAGE(B3:K3)</f>
        <v>15.1</v>
      </c>
      <c r="N3" s="8">
        <f>_xlfn.VAR.S(B3:K3)</f>
        <v>10.10000000000001</v>
      </c>
      <c r="O3" s="27">
        <f>L3-1</f>
        <v>9</v>
      </c>
    </row>
    <row r="4" spans="1:15" x14ac:dyDescent="0.45">
      <c r="A4" s="8" t="s">
        <v>31</v>
      </c>
      <c r="B4" s="59">
        <f>N3/N2</f>
        <v>2.8055555555555505</v>
      </c>
      <c r="C4" s="8" t="s">
        <v>32</v>
      </c>
      <c r="D4" s="59">
        <f>_xlfn.F.INV.RT(C1/2,O2,O3)</f>
        <v>4.0259941582829777</v>
      </c>
      <c r="E4" t="s">
        <v>30</v>
      </c>
      <c r="F4">
        <v>18</v>
      </c>
      <c r="G4" t="s">
        <v>51</v>
      </c>
    </row>
    <row r="5" spans="1:15" x14ac:dyDescent="0.45">
      <c r="A5" s="7" t="s">
        <v>25</v>
      </c>
      <c r="B5" s="59">
        <v>1.9658</v>
      </c>
      <c r="C5" s="7" t="s">
        <v>33</v>
      </c>
      <c r="D5" s="59">
        <f>_xlfn.T.INV.2T(C1,F4)</f>
        <v>2.1009220402410378</v>
      </c>
      <c r="F5" t="s">
        <v>50</v>
      </c>
      <c r="G5">
        <v>6.85</v>
      </c>
    </row>
    <row r="7" spans="1:15" x14ac:dyDescent="0.45">
      <c r="F7" s="28" t="s">
        <v>38</v>
      </c>
      <c r="G7" s="29"/>
      <c r="H7" s="29"/>
      <c r="I7" s="29"/>
      <c r="J7" s="30"/>
    </row>
    <row r="8" spans="1:15" x14ac:dyDescent="0.45">
      <c r="A8" s="28" t="s">
        <v>34</v>
      </c>
      <c r="B8" s="30"/>
    </row>
    <row r="9" spans="1:15" x14ac:dyDescent="0.45">
      <c r="F9" s="68" t="s">
        <v>2</v>
      </c>
      <c r="G9" s="69"/>
      <c r="H9" s="66" t="s">
        <v>3</v>
      </c>
      <c r="I9" s="67"/>
    </row>
    <row r="10" spans="1:15" x14ac:dyDescent="0.45">
      <c r="A10" s="31"/>
      <c r="B10" s="32" t="s">
        <v>2</v>
      </c>
      <c r="C10" s="38" t="s">
        <v>3</v>
      </c>
      <c r="F10" s="33" t="s">
        <v>10</v>
      </c>
      <c r="G10">
        <v>17.399999999999999</v>
      </c>
      <c r="H10">
        <v>15.1</v>
      </c>
      <c r="I10" s="34"/>
    </row>
    <row r="11" spans="1:15" x14ac:dyDescent="0.45">
      <c r="A11" s="33" t="s">
        <v>10</v>
      </c>
      <c r="B11">
        <v>17.399999999999999</v>
      </c>
      <c r="C11" s="34">
        <v>15.1</v>
      </c>
      <c r="F11" s="33" t="s">
        <v>11</v>
      </c>
      <c r="G11">
        <v>3.6000000000000103</v>
      </c>
      <c r="H11">
        <v>10.10000000000001</v>
      </c>
      <c r="J11" s="53"/>
    </row>
    <row r="12" spans="1:15" x14ac:dyDescent="0.45">
      <c r="A12" s="33" t="s">
        <v>11</v>
      </c>
      <c r="B12">
        <v>3.6000000000000103</v>
      </c>
      <c r="C12" s="34">
        <v>10.10000000000001</v>
      </c>
      <c r="F12" s="33" t="s">
        <v>12</v>
      </c>
      <c r="G12">
        <v>10</v>
      </c>
      <c r="H12">
        <v>10</v>
      </c>
      <c r="J12" s="55"/>
    </row>
    <row r="13" spans="1:15" x14ac:dyDescent="0.45">
      <c r="A13" s="33" t="s">
        <v>12</v>
      </c>
      <c r="B13">
        <v>10</v>
      </c>
      <c r="C13" s="34">
        <v>10</v>
      </c>
      <c r="F13" s="33" t="s">
        <v>14</v>
      </c>
      <c r="G13">
        <v>0</v>
      </c>
      <c r="J13" s="55"/>
    </row>
    <row r="14" spans="1:15" x14ac:dyDescent="0.45">
      <c r="A14" s="33" t="s">
        <v>52</v>
      </c>
      <c r="B14">
        <v>9</v>
      </c>
      <c r="C14" s="34">
        <v>9</v>
      </c>
      <c r="E14" s="59"/>
      <c r="F14" s="33" t="s">
        <v>15</v>
      </c>
      <c r="G14">
        <v>15</v>
      </c>
      <c r="J14" s="55"/>
    </row>
    <row r="15" spans="1:15" x14ac:dyDescent="0.45">
      <c r="A15" s="33" t="s">
        <v>35</v>
      </c>
      <c r="B15" s="59">
        <v>0.35643564356435697</v>
      </c>
      <c r="C15" s="34"/>
      <c r="E15" s="59"/>
      <c r="F15" s="33" t="s">
        <v>16</v>
      </c>
      <c r="G15" s="59">
        <v>1.9658</v>
      </c>
      <c r="J15" s="55"/>
    </row>
    <row r="16" spans="1:15" x14ac:dyDescent="0.45">
      <c r="A16" s="33" t="s">
        <v>36</v>
      </c>
      <c r="B16" s="59">
        <v>7.0173592370303295E-2</v>
      </c>
      <c r="C16" s="34"/>
      <c r="E16" s="59"/>
      <c r="F16" s="57" t="s">
        <v>17</v>
      </c>
      <c r="G16" s="65">
        <v>3.4105432949225641E-2</v>
      </c>
      <c r="J16" s="55"/>
    </row>
    <row r="17" spans="1:15" x14ac:dyDescent="0.45">
      <c r="A17" s="35" t="s">
        <v>37</v>
      </c>
      <c r="B17" s="64">
        <v>0.31457490615130801</v>
      </c>
      <c r="C17" s="37"/>
      <c r="F17" s="33" t="s">
        <v>18</v>
      </c>
      <c r="G17" s="59">
        <v>1.7530503556925723</v>
      </c>
      <c r="J17" s="55"/>
    </row>
    <row r="18" spans="1:15" x14ac:dyDescent="0.45">
      <c r="F18" s="33" t="s">
        <v>19</v>
      </c>
      <c r="G18" s="59">
        <v>6.8210865898451281E-2</v>
      </c>
      <c r="J18" s="55"/>
      <c r="K18" s="54"/>
      <c r="L18" s="54"/>
      <c r="M18" s="54"/>
      <c r="N18" s="54"/>
      <c r="O18" s="54"/>
    </row>
    <row r="19" spans="1:15" x14ac:dyDescent="0.45">
      <c r="F19" s="35" t="s">
        <v>20</v>
      </c>
      <c r="G19" s="64">
        <f>D5</f>
        <v>2.1009220402410378</v>
      </c>
      <c r="H19" s="36"/>
      <c r="I19" s="37"/>
    </row>
    <row r="21" spans="1:15" x14ac:dyDescent="0.45">
      <c r="A21" s="52"/>
      <c r="B21" s="52"/>
      <c r="C21" s="52"/>
      <c r="D21" s="52"/>
      <c r="E21" s="52"/>
      <c r="F21" s="52"/>
      <c r="J21" s="56"/>
      <c r="K21" s="54"/>
      <c r="L21" s="54"/>
      <c r="M21" s="54"/>
      <c r="N21" s="54"/>
      <c r="O21" s="54"/>
    </row>
    <row r="22" spans="1:15" ht="14.45" customHeight="1" x14ac:dyDescent="0.45">
      <c r="A22" s="52" t="s">
        <v>48</v>
      </c>
      <c r="B22" s="52"/>
      <c r="C22" s="52"/>
      <c r="D22" s="52"/>
      <c r="E22" s="52"/>
      <c r="F22" s="54"/>
      <c r="J22" s="54"/>
      <c r="K22" s="54"/>
    </row>
    <row r="23" spans="1:15" x14ac:dyDescent="0.45">
      <c r="A23" s="52" t="s">
        <v>49</v>
      </c>
      <c r="B23" s="52"/>
      <c r="F23" s="54"/>
      <c r="G23" s="54"/>
    </row>
    <row r="24" spans="1:15" x14ac:dyDescent="0.45">
      <c r="F24" s="54"/>
      <c r="G24" s="54"/>
    </row>
    <row r="25" spans="1:15" x14ac:dyDescent="0.45">
      <c r="F25" s="54"/>
      <c r="G25" s="54"/>
    </row>
    <row r="26" spans="1:15" x14ac:dyDescent="0.45">
      <c r="A26" s="52"/>
      <c r="F26" s="54"/>
      <c r="G26" s="54"/>
    </row>
    <row r="27" spans="1:15" x14ac:dyDescent="0.45">
      <c r="F27" s="54"/>
      <c r="J27" s="54"/>
      <c r="K27" s="54"/>
    </row>
    <row r="28" spans="1:15" x14ac:dyDescent="0.45">
      <c r="F28" s="54"/>
      <c r="J28" s="54"/>
      <c r="K28" s="54"/>
    </row>
  </sheetData>
  <mergeCells count="2">
    <mergeCell ref="H9:I9"/>
    <mergeCell ref="F9:G9"/>
  </mergeCell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6589-5DF1-49A8-B3A2-F3404C0B9031}">
  <dimension ref="A1:H4"/>
  <sheetViews>
    <sheetView zoomScale="119" workbookViewId="0">
      <selection activeCell="E3" sqref="E3"/>
    </sheetView>
  </sheetViews>
  <sheetFormatPr defaultRowHeight="14.25" x14ac:dyDescent="0.45"/>
  <sheetData>
    <row r="1" spans="1:8" ht="14.65" thickBot="1" x14ac:dyDescent="0.5">
      <c r="A1" s="41" t="s">
        <v>40</v>
      </c>
      <c r="B1" s="39" t="s">
        <v>1</v>
      </c>
      <c r="C1" s="39">
        <v>0.05</v>
      </c>
      <c r="D1" s="39"/>
      <c r="E1" s="10" t="s">
        <v>56</v>
      </c>
      <c r="F1" s="62">
        <f>2.02</f>
        <v>2.02</v>
      </c>
      <c r="G1" s="15" t="s">
        <v>46</v>
      </c>
      <c r="H1" s="16">
        <f>D3-1</f>
        <v>14</v>
      </c>
    </row>
    <row r="2" spans="1:8" x14ac:dyDescent="0.45">
      <c r="A2" s="3" t="s">
        <v>39</v>
      </c>
      <c r="B2" s="4" t="s">
        <v>44</v>
      </c>
      <c r="C2" s="4" t="s">
        <v>43</v>
      </c>
      <c r="D2" s="13" t="s">
        <v>45</v>
      </c>
      <c r="E2" s="17" t="s">
        <v>57</v>
      </c>
      <c r="F2" s="63">
        <v>0.4788</v>
      </c>
      <c r="G2" s="18" t="s">
        <v>47</v>
      </c>
      <c r="H2" s="19">
        <f>D4-1</f>
        <v>9</v>
      </c>
    </row>
    <row r="3" spans="1:8" x14ac:dyDescent="0.45">
      <c r="A3" s="43" t="s">
        <v>41</v>
      </c>
      <c r="B3" s="40">
        <v>45.3</v>
      </c>
      <c r="C3" s="40">
        <v>1.07</v>
      </c>
      <c r="D3" s="51">
        <v>15</v>
      </c>
    </row>
    <row r="4" spans="1:8" ht="14.65" thickBot="1" x14ac:dyDescent="0.5">
      <c r="A4" s="5" t="s">
        <v>42</v>
      </c>
      <c r="B4" s="6">
        <v>46.1</v>
      </c>
      <c r="C4" s="6">
        <v>0.84</v>
      </c>
      <c r="D4" s="1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5D5EA-9606-479D-90C8-0788065DAC86}">
  <dimension ref="A1:K22"/>
  <sheetViews>
    <sheetView tabSelected="1" zoomScale="103" workbookViewId="0">
      <selection activeCell="E9" sqref="E9"/>
    </sheetView>
  </sheetViews>
  <sheetFormatPr defaultRowHeight="14.25" x14ac:dyDescent="0.45"/>
  <cols>
    <col min="1" max="1" width="22.6640625" customWidth="1"/>
    <col min="2" max="2" width="13" customWidth="1"/>
    <col min="3" max="3" width="11.1328125" customWidth="1"/>
  </cols>
  <sheetData>
    <row r="1" spans="1:11" ht="14.65" thickBot="1" x14ac:dyDescent="0.5">
      <c r="A1" s="46" t="s">
        <v>24</v>
      </c>
      <c r="B1" s="18" t="s">
        <v>1</v>
      </c>
      <c r="C1" s="18">
        <v>0.05</v>
      </c>
    </row>
    <row r="2" spans="1:11" x14ac:dyDescent="0.45">
      <c r="A2" s="3" t="s">
        <v>21</v>
      </c>
      <c r="B2" s="4">
        <v>1332</v>
      </c>
      <c r="C2" s="4">
        <v>3607</v>
      </c>
      <c r="D2" s="4">
        <v>3998</v>
      </c>
      <c r="E2" s="4">
        <v>4111</v>
      </c>
      <c r="F2" s="4">
        <v>5308</v>
      </c>
      <c r="G2" s="4">
        <v>5866</v>
      </c>
      <c r="H2" s="4">
        <v>6661</v>
      </c>
      <c r="I2" s="4">
        <v>6703</v>
      </c>
      <c r="J2" s="4">
        <v>7625</v>
      </c>
      <c r="K2" s="42">
        <v>7679</v>
      </c>
    </row>
    <row r="3" spans="1:11" x14ac:dyDescent="0.45">
      <c r="A3" s="43" t="s">
        <v>22</v>
      </c>
      <c r="B3" s="40">
        <v>1507</v>
      </c>
      <c r="C3" s="40">
        <v>858</v>
      </c>
      <c r="D3" s="40">
        <v>1205</v>
      </c>
      <c r="E3" s="40">
        <v>832</v>
      </c>
      <c r="F3" s="40">
        <v>2206</v>
      </c>
      <c r="G3" s="40">
        <v>924</v>
      </c>
      <c r="H3" s="40">
        <v>4607</v>
      </c>
      <c r="I3" s="40">
        <v>2592</v>
      </c>
      <c r="J3" s="40">
        <v>1930</v>
      </c>
      <c r="K3" s="44">
        <v>5378</v>
      </c>
    </row>
    <row r="4" spans="1:11" ht="14.65" thickBot="1" x14ac:dyDescent="0.5">
      <c r="A4" s="5" t="s">
        <v>23</v>
      </c>
      <c r="B4" s="6">
        <v>1471</v>
      </c>
      <c r="C4" s="6">
        <v>778</v>
      </c>
      <c r="D4" s="6">
        <v>1155</v>
      </c>
      <c r="E4" s="6">
        <v>915</v>
      </c>
      <c r="F4" s="6">
        <v>2194</v>
      </c>
      <c r="G4" s="6">
        <v>1033</v>
      </c>
      <c r="H4" s="6">
        <v>4430</v>
      </c>
      <c r="I4" s="6">
        <v>2670</v>
      </c>
      <c r="J4" s="6">
        <v>2050</v>
      </c>
      <c r="K4" s="45">
        <v>5278</v>
      </c>
    </row>
    <row r="5" spans="1:11" x14ac:dyDescent="0.45">
      <c r="A5" s="18" t="s">
        <v>4</v>
      </c>
      <c r="B5" s="18">
        <f>B3-B4</f>
        <v>36</v>
      </c>
      <c r="C5" s="18">
        <f t="shared" ref="C5:K5" si="0">C3-C4</f>
        <v>80</v>
      </c>
      <c r="D5" s="18">
        <f t="shared" si="0"/>
        <v>50</v>
      </c>
      <c r="E5" s="18">
        <f t="shared" si="0"/>
        <v>-83</v>
      </c>
      <c r="F5" s="18">
        <f t="shared" si="0"/>
        <v>12</v>
      </c>
      <c r="G5" s="18">
        <f t="shared" si="0"/>
        <v>-109</v>
      </c>
      <c r="H5" s="18">
        <f t="shared" si="0"/>
        <v>177</v>
      </c>
      <c r="I5" s="18">
        <f t="shared" si="0"/>
        <v>-78</v>
      </c>
      <c r="J5" s="18">
        <f t="shared" si="0"/>
        <v>-120</v>
      </c>
      <c r="K5" s="18">
        <f t="shared" si="0"/>
        <v>100</v>
      </c>
    </row>
    <row r="6" spans="1:11" x14ac:dyDescent="0.45">
      <c r="A6" s="11" t="s">
        <v>5</v>
      </c>
      <c r="B6" s="47">
        <f>COUNT(B5:K5)</f>
        <v>10</v>
      </c>
      <c r="C6" s="47" t="s">
        <v>6</v>
      </c>
      <c r="D6" s="47">
        <f>AVERAGE(B5:K5)</f>
        <v>6.5</v>
      </c>
      <c r="E6" s="47" t="s">
        <v>7</v>
      </c>
      <c r="F6" s="47">
        <f>_xlfn.VAR.S(B5:K5)/100</f>
        <v>100.55611111111111</v>
      </c>
      <c r="G6" s="47" t="s">
        <v>8</v>
      </c>
      <c r="H6" s="12">
        <f xml:space="preserve"> B6-1</f>
        <v>9</v>
      </c>
    </row>
    <row r="7" spans="1:11" x14ac:dyDescent="0.45">
      <c r="A7" s="48" t="s">
        <v>25</v>
      </c>
      <c r="B7" s="61">
        <f>ABS(D6)*SQRT(B6)/F6</f>
        <v>0.20441129399268534</v>
      </c>
      <c r="C7" s="49" t="s">
        <v>26</v>
      </c>
      <c r="D7" s="49">
        <f>_xlfn.T.INV.2T(C1,H6)</f>
        <v>2.2621571627982053</v>
      </c>
      <c r="E7" s="49"/>
      <c r="F7" s="49"/>
      <c r="G7" s="49"/>
      <c r="H7" s="50"/>
    </row>
    <row r="9" spans="1:11" x14ac:dyDescent="0.45">
      <c r="A9" s="28" t="s">
        <v>9</v>
      </c>
      <c r="B9" s="29"/>
      <c r="C9" s="30"/>
    </row>
    <row r="10" spans="1:11" ht="14.65" thickBot="1" x14ac:dyDescent="0.5"/>
    <row r="11" spans="1:11" x14ac:dyDescent="0.45">
      <c r="A11" s="2"/>
      <c r="B11" s="2" t="s">
        <v>22</v>
      </c>
      <c r="C11" s="2" t="s">
        <v>23</v>
      </c>
    </row>
    <row r="12" spans="1:11" x14ac:dyDescent="0.45">
      <c r="A12" t="s">
        <v>10</v>
      </c>
      <c r="B12" s="59">
        <v>2203.9</v>
      </c>
      <c r="C12" s="59">
        <v>2197.4</v>
      </c>
    </row>
    <row r="13" spans="1:11" x14ac:dyDescent="0.45">
      <c r="A13" t="s">
        <v>11</v>
      </c>
      <c r="B13" s="59">
        <v>2543402.0999999996</v>
      </c>
      <c r="C13" s="59">
        <v>2372112.9333333331</v>
      </c>
    </row>
    <row r="14" spans="1:11" x14ac:dyDescent="0.45">
      <c r="A14" t="s">
        <v>12</v>
      </c>
      <c r="B14">
        <v>10</v>
      </c>
      <c r="C14">
        <v>10</v>
      </c>
    </row>
    <row r="15" spans="1:11" x14ac:dyDescent="0.45">
      <c r="A15" t="s">
        <v>13</v>
      </c>
      <c r="B15" s="59">
        <v>0.99856076617953327</v>
      </c>
    </row>
    <row r="16" spans="1:11" x14ac:dyDescent="0.45">
      <c r="A16" t="s">
        <v>14</v>
      </c>
      <c r="B16">
        <v>0</v>
      </c>
    </row>
    <row r="17" spans="1:10" x14ac:dyDescent="0.45">
      <c r="A17" t="s">
        <v>15</v>
      </c>
      <c r="B17">
        <v>9</v>
      </c>
    </row>
    <row r="18" spans="1:10" x14ac:dyDescent="0.45">
      <c r="A18" t="s">
        <v>16</v>
      </c>
      <c r="B18" s="59">
        <v>0.2049788829395523</v>
      </c>
    </row>
    <row r="19" spans="1:10" x14ac:dyDescent="0.45">
      <c r="A19" t="s">
        <v>17</v>
      </c>
      <c r="B19" s="59">
        <v>0.42107475450801263</v>
      </c>
    </row>
    <row r="20" spans="1:10" x14ac:dyDescent="0.45">
      <c r="A20" t="s">
        <v>18</v>
      </c>
      <c r="B20" s="59">
        <v>1.8331129326562374</v>
      </c>
    </row>
    <row r="21" spans="1:10" x14ac:dyDescent="0.45">
      <c r="A21" t="s">
        <v>19</v>
      </c>
      <c r="B21" s="59">
        <v>0.84214950901602526</v>
      </c>
      <c r="E21" s="58"/>
      <c r="F21" s="58"/>
      <c r="G21" s="58"/>
      <c r="H21" s="58"/>
      <c r="I21" s="58"/>
      <c r="J21" s="58"/>
    </row>
    <row r="22" spans="1:10" ht="14.65" thickBot="1" x14ac:dyDescent="0.5">
      <c r="A22" s="1" t="s">
        <v>20</v>
      </c>
      <c r="B22" s="60">
        <v>2.2621571627982053</v>
      </c>
      <c r="C22" s="1"/>
      <c r="E22" s="58"/>
      <c r="F22" s="58"/>
      <c r="G22" s="58"/>
      <c r="H22" s="58"/>
      <c r="I22" s="58"/>
      <c r="J22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potlex</dc:creator>
  <cp:lastModifiedBy>Кучерук Коля</cp:lastModifiedBy>
  <dcterms:created xsi:type="dcterms:W3CDTF">2015-06-05T18:19:34Z</dcterms:created>
  <dcterms:modified xsi:type="dcterms:W3CDTF">2024-12-23T19:53:04Z</dcterms:modified>
</cp:coreProperties>
</file>