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1"/>
  <workbookPr/>
  <mc:AlternateContent xmlns:mc="http://schemas.openxmlformats.org/markup-compatibility/2006">
    <mc:Choice Requires="x15">
      <x15ac:absPath xmlns:x15ac="http://schemas.microsoft.com/office/spreadsheetml/2010/11/ac" url="C:\Users\Ayush\OneDrive\"/>
    </mc:Choice>
  </mc:AlternateContent>
  <xr:revisionPtr revIDLastSave="4" documentId="11_B45B477CD0906EB4D21AD3BE2F02ABD0DCAE28AF" xr6:coauthVersionLast="47" xr6:coauthVersionMax="47" xr10:uidLastSave="{0EBF13C8-013A-478A-8D4E-E34CAD47691C}"/>
  <bookViews>
    <workbookView xWindow="0" yWindow="0" windowWidth="16815" windowHeight="7620" xr2:uid="{00000000-000D-0000-FFFF-FFFF00000000}"/>
  </bookViews>
  <sheets>
    <sheet name="update" sheetId="1" r:id="rId1"/>
    <sheet name="Replication Data Values" sheetId="2" r:id="rId2"/>
    <sheet name="total storage per region(TB)" sheetId="3" r:id="rId3"/>
    <sheet name="total storage cost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1" l="1"/>
  <c r="B46" i="2"/>
  <c r="B47" i="2"/>
  <c r="C4" i="4"/>
  <c r="C3" i="4"/>
  <c r="C2" i="4"/>
  <c r="C5" i="4" s="1"/>
  <c r="B48" i="2"/>
  <c r="B42" i="2"/>
  <c r="C2" i="3" s="1"/>
  <c r="B41" i="2"/>
  <c r="E37" i="2"/>
  <c r="B37" i="2"/>
  <c r="D9" i="1" a="1"/>
  <c r="D9" i="1" s="1"/>
  <c r="D4" i="1"/>
  <c r="C3" i="3" l="1"/>
  <c r="B2" i="3"/>
  <c r="D2" i="3"/>
  <c r="D3" i="1"/>
  <c r="B2" i="4" l="1"/>
  <c r="E2" i="3"/>
  <c r="H2" i="4" a="1"/>
  <c r="H2" i="4" s="1"/>
  <c r="D2" i="4"/>
  <c r="D3" i="3"/>
  <c r="C4" i="3"/>
  <c r="C5" i="3" l="1"/>
  <c r="G3" i="4"/>
  <c r="D3" i="4"/>
  <c r="D4" i="3"/>
  <c r="D5" i="3" s="1"/>
  <c r="E2" i="4"/>
  <c r="H3" i="4" a="1"/>
  <c r="H3" i="4" s="1"/>
  <c r="G2" i="4"/>
  <c r="B3" i="3"/>
  <c r="E3" i="3" l="1"/>
  <c r="B4" i="3" s="1"/>
  <c r="B3" i="4"/>
  <c r="B5" i="3"/>
  <c r="F2" i="4"/>
  <c r="D4" i="4"/>
  <c r="D5" i="4" s="1"/>
  <c r="G4" i="4"/>
  <c r="H4" i="4" a="1"/>
  <c r="H4" i="4" s="1"/>
  <c r="H5" i="4" s="1"/>
  <c r="G5" i="4"/>
  <c r="I2" i="4" l="1"/>
  <c r="B4" i="4"/>
  <c r="E4" i="4" s="1"/>
  <c r="F4" i="4" s="1"/>
  <c r="I4" i="4" s="1"/>
  <c r="E4" i="3"/>
  <c r="E3" i="4"/>
  <c r="F3" i="4" l="1"/>
  <c r="E5" i="4"/>
  <c r="B12" i="1" s="1"/>
  <c r="B5" i="4"/>
  <c r="I3" i="4" l="1"/>
  <c r="I5" i="4" s="1"/>
  <c r="F5" i="4"/>
</calcChain>
</file>

<file path=xl/sharedStrings.xml><?xml version="1.0" encoding="utf-8"?>
<sst xmlns="http://schemas.openxmlformats.org/spreadsheetml/2006/main" count="117" uniqueCount="76">
  <si>
    <t>INPUTS</t>
  </si>
  <si>
    <t>VALUES</t>
  </si>
  <si>
    <t>Units</t>
  </si>
  <si>
    <t>Description</t>
  </si>
  <si>
    <t>Column1</t>
  </si>
  <si>
    <t>Initial Data Size</t>
  </si>
  <si>
    <t>TB</t>
  </si>
  <si>
    <t>Enter compressed storage in Snowflake: as shown in DATABASE_STORAGE_USAGE_HISTORY or STORAGE_USAGE views</t>
  </si>
  <si>
    <t>Data Updates (% of Initial per period)</t>
  </si>
  <si>
    <t>Yearly</t>
  </si>
  <si>
    <t>Data Appends (% of Initial per period)</t>
  </si>
  <si>
    <t>% YOY growth in change rates</t>
  </si>
  <si>
    <t>Price per Credit</t>
  </si>
  <si>
    <t>Replication Compute Credits/TB</t>
  </si>
  <si>
    <t>Empirically observed range across all customers is 2-4. Compute credits per TB can be higher for small payloads and also varies based on the data to metadata (DDL) ratio.</t>
  </si>
  <si>
    <t>Deployment From</t>
  </si>
  <si>
    <t>AWS-US East (N. Virginia)</t>
  </si>
  <si>
    <t>Deployment To</t>
  </si>
  <si>
    <t>AZURE-Southeast Asia (Singapore)</t>
  </si>
  <si>
    <t>Price per TB/Storage/Month</t>
  </si>
  <si>
    <t>Estimated 3 Year Replica Total Cost</t>
  </si>
  <si>
    <t>Estimated 3 Year Source Storage Cost</t>
  </si>
  <si>
    <r>
      <rPr>
        <sz val="11"/>
        <color rgb="FFCC4125"/>
        <rFont val="Montserrat, Arial"/>
      </rPr>
      <t xml:space="preserve">The most up to date pricing is found at </t>
    </r>
    <r>
      <rPr>
        <u/>
        <sz val="11"/>
        <color rgb="FF1155CC"/>
        <rFont val="Montserrat, Arial"/>
      </rPr>
      <t>https://www.snowflake.com/pricing/pricing-guide/.</t>
    </r>
  </si>
  <si>
    <t>AWS-US East (Ohio)</t>
  </si>
  <si>
    <t>AWS-US West (Oregon)</t>
  </si>
  <si>
    <t>AWS-Canada (Central)</t>
  </si>
  <si>
    <t>AWS-EU (Ireland)</t>
  </si>
  <si>
    <t>AWS-EU (Frankfurt)</t>
  </si>
  <si>
    <t>AWS-Europe (London)</t>
  </si>
  <si>
    <t>AWS-Asia Pacific (Sydney)</t>
  </si>
  <si>
    <t>AWS-Asia Pacific (Singapore)</t>
  </si>
  <si>
    <t>AWS-Asia Pacific (Tokyo)</t>
  </si>
  <si>
    <t>AWS-Asia Pacific (Seoul)</t>
  </si>
  <si>
    <t>AWS-Asia Pacific (Mumbai)</t>
  </si>
  <si>
    <t>AWS-US East (Commercial Gov - N. Virginia)</t>
  </si>
  <si>
    <t>AZURE-East US2 (Virginia)</t>
  </si>
  <si>
    <t>AZURE-West US2 (Washington)</t>
  </si>
  <si>
    <t>AZURE-Canada Central (Toronto)</t>
  </si>
  <si>
    <t>AZURE-West Europe (Netherlands)</t>
  </si>
  <si>
    <t>AZURE-Switzerland North</t>
  </si>
  <si>
    <t>AZURE-Australia East (NSW)</t>
  </si>
  <si>
    <t>AZURE-US Gov Virginia</t>
  </si>
  <si>
    <t>AZURE-US Central (Iowa)</t>
  </si>
  <si>
    <t>AZURE-North Europe (Ireland)</t>
  </si>
  <si>
    <t>AZURE-Japan East (Tokyo)</t>
  </si>
  <si>
    <t>GCP-US Central (Iowa)</t>
  </si>
  <si>
    <t>GCP-Europe West (Netherlands)</t>
  </si>
  <si>
    <t>GCP-Europe West (London)</t>
  </si>
  <si>
    <t>Compute Credit Range</t>
  </si>
  <si>
    <t>Update Frequency</t>
  </si>
  <si>
    <t xml:space="preserve">Size </t>
  </si>
  <si>
    <t>Hourly</t>
  </si>
  <si>
    <t>Daily</t>
  </si>
  <si>
    <t>PB</t>
  </si>
  <si>
    <t>Weekly</t>
  </si>
  <si>
    <t>Monthly</t>
  </si>
  <si>
    <t>Quarterly</t>
  </si>
  <si>
    <t>GB</t>
  </si>
  <si>
    <t>Years</t>
  </si>
  <si>
    <t>Initial</t>
  </si>
  <si>
    <t>Change</t>
  </si>
  <si>
    <t>Growth</t>
  </si>
  <si>
    <t>Total (end of year)</t>
  </si>
  <si>
    <t>Year 1</t>
  </si>
  <si>
    <t>Year 2</t>
  </si>
  <si>
    <t>Year 3</t>
  </si>
  <si>
    <t>Total Storage in Tb</t>
  </si>
  <si>
    <t>Initial data storage cost</t>
  </si>
  <si>
    <t>Data 'updates' storage cost</t>
  </si>
  <si>
    <t>'appended' data storage cost</t>
  </si>
  <si>
    <t>Total Source Storage Cost</t>
  </si>
  <si>
    <t>Replica Storage Cost</t>
  </si>
  <si>
    <t>Replication Compute Cost</t>
  </si>
  <si>
    <t>Egress Cost</t>
  </si>
  <si>
    <t>Total Replica Cost</t>
  </si>
  <si>
    <t>Total Storage Cost (in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</si>
</sst>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&quot;$&quot;#,##0.00"/>
    <numFmt numFmtId="166" formatCode="&quot;$&quot;#,##0"/>
    <numFmt numFmtId="167" formatCode="#,##0.0"/>
  </numFmts>
  <fonts count="14">
    <font>
      <sz val="10"/>
      <color rgb="FF000000"/>
      <name val="Arial"/>
    </font>
    <font>
      <b/>
      <sz val="9"/>
      <color rgb="FF44546A"/>
      <name val="Montserrat"/>
    </font>
    <font>
      <sz val="11"/>
      <color theme="1"/>
      <name val="Montserrat"/>
    </font>
    <font>
      <b/>
      <sz val="11"/>
      <color rgb="FF4A86E8"/>
      <name val="Montserrat"/>
    </font>
    <font>
      <sz val="10"/>
      <color rgb="FF434343"/>
      <name val="Montserrat"/>
    </font>
    <font>
      <sz val="11"/>
      <color rgb="FF000000"/>
      <name val="Inconsolata"/>
    </font>
    <font>
      <sz val="10"/>
      <color theme="1"/>
      <name val="Arial"/>
    </font>
    <font>
      <b/>
      <sz val="11"/>
      <color rgb="FF00FF00"/>
      <name val="Montserrat"/>
    </font>
    <font>
      <b/>
      <sz val="12"/>
      <color rgb="FF00FF00"/>
      <name val="Montserrat"/>
    </font>
    <font>
      <u/>
      <sz val="11"/>
      <color rgb="FFCC4125"/>
      <name val="Montserrat"/>
    </font>
    <font>
      <sz val="12"/>
      <color theme="1"/>
      <name val="Calibri"/>
    </font>
    <font>
      <b/>
      <sz val="12"/>
      <color theme="1"/>
      <name val="Calibri"/>
    </font>
    <font>
      <sz val="11"/>
      <color rgb="FFCC4125"/>
      <name val="Montserrat, Arial"/>
    </font>
    <font>
      <u/>
      <sz val="11"/>
      <color rgb="FF1155CC"/>
      <name val="Montserrat, 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2" fontId="3" fillId="0" borderId="0" xfId="0" applyNumberFormat="1" applyFont="1"/>
    <xf numFmtId="0" fontId="5" fillId="2" borderId="0" xfId="0" applyFont="1" applyFill="1"/>
    <xf numFmtId="9" fontId="3" fillId="0" borderId="0" xfId="0" applyNumberFormat="1" applyFont="1"/>
    <xf numFmtId="10" fontId="3" fillId="0" borderId="0" xfId="0" applyNumberFormat="1" applyFont="1"/>
    <xf numFmtId="164" fontId="3" fillId="0" borderId="0" xfId="0" applyNumberFormat="1" applyFont="1"/>
    <xf numFmtId="2" fontId="3" fillId="0" borderId="1" xfId="0" applyNumberFormat="1" applyFont="1" applyBorder="1" applyAlignment="1">
      <alignment horizontal="left" vertical="center"/>
    </xf>
    <xf numFmtId="1" fontId="3" fillId="0" borderId="0" xfId="0" applyNumberFormat="1" applyFont="1"/>
    <xf numFmtId="0" fontId="6" fillId="0" borderId="0" xfId="0" applyFont="1"/>
    <xf numFmtId="165" fontId="3" fillId="0" borderId="0" xfId="0" applyNumberFormat="1" applyFont="1"/>
    <xf numFmtId="0" fontId="7" fillId="0" borderId="0" xfId="0" applyFont="1" applyAlignment="1">
      <alignment wrapText="1"/>
    </xf>
    <xf numFmtId="166" fontId="8" fillId="0" borderId="0" xfId="0" applyNumberFormat="1" applyFont="1"/>
    <xf numFmtId="0" fontId="6" fillId="2" borderId="0" xfId="0" applyFont="1" applyFill="1"/>
    <xf numFmtId="0" fontId="9" fillId="2" borderId="0" xfId="0" applyFont="1" applyFill="1" applyAlignment="1">
      <alignment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center"/>
    </xf>
    <xf numFmtId="166" fontId="6" fillId="0" borderId="0" xfId="0" applyNumberFormat="1" applyFont="1" applyAlignment="1">
      <alignment horizontal="right"/>
    </xf>
    <xf numFmtId="167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10" fillId="2" borderId="0" xfId="0" quotePrefix="1" applyFont="1" applyFill="1" applyAlignment="1">
      <alignment wrapText="1"/>
    </xf>
    <xf numFmtId="0" fontId="11" fillId="2" borderId="0" xfId="0" applyFont="1" applyFill="1" applyAlignment="1">
      <alignment horizontal="center" wrapText="1"/>
    </xf>
    <xf numFmtId="166" fontId="10" fillId="2" borderId="0" xfId="0" applyNumberFormat="1" applyFont="1" applyFill="1" applyAlignment="1">
      <alignment horizontal="right"/>
    </xf>
    <xf numFmtId="166" fontId="10" fillId="2" borderId="0" xfId="0" applyNumberFormat="1" applyFont="1" applyFill="1" applyAlignment="1">
      <alignment horizontal="right" wrapText="1"/>
    </xf>
    <xf numFmtId="166" fontId="11" fillId="2" borderId="0" xfId="0" applyNumberFormat="1" applyFont="1" applyFill="1" applyAlignment="1">
      <alignment horizontal="right"/>
    </xf>
    <xf numFmtId="0" fontId="4" fillId="0" borderId="0" xfId="0" applyFont="1" applyAlignment="1">
      <alignment wrapText="1"/>
    </xf>
  </cellXfs>
  <cellStyles count="1"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66" formatCode="&quot;$&quot;#,##0"/>
      <fill>
        <patternFill patternType="solid">
          <fgColor rgb="FFFFFFFF"/>
          <bgColor rgb="FFFFFFFF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FFFFFF"/>
          <bgColor rgb="FFFFFFFF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12" totalsRowShown="0">
  <autoFilter ref="A1:E12" xr:uid="{00000000-0009-0000-0100-000003000000}"/>
  <tableColumns count="5">
    <tableColumn id="1" xr3:uid="{00000000-0010-0000-0000-000001000000}" name="INPUTS" dataDxfId="19"/>
    <tableColumn id="2" xr3:uid="{00000000-0010-0000-0000-000002000000}" name="VALUES"/>
    <tableColumn id="3" xr3:uid="{00000000-0010-0000-0000-000003000000}" name="Units"/>
    <tableColumn id="4" xr3:uid="{00000000-0010-0000-0000-000004000000}" name="Description" dataDxfId="18"/>
    <tableColumn id="5" xr3:uid="{00000000-0010-0000-0000-000005000000}" name="Column1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E5" totalsRowShown="0" dataDxfId="16">
  <autoFilter ref="A1:E5" xr:uid="{00000000-0009-0000-0100-000001000000}"/>
  <tableColumns count="5">
    <tableColumn id="1" xr3:uid="{00000000-0010-0000-0100-000001000000}" name="Years" dataDxfId="15"/>
    <tableColumn id="2" xr3:uid="{00000000-0010-0000-0100-000002000000}" name="Initial" dataDxfId="14"/>
    <tableColumn id="3" xr3:uid="{00000000-0010-0000-0100-000003000000}" name="Change" dataDxfId="13"/>
    <tableColumn id="4" xr3:uid="{00000000-0010-0000-0100-000004000000}" name="Growth" dataDxfId="12"/>
    <tableColumn id="5" xr3:uid="{00000000-0010-0000-0100-000005000000}" name="Total (end of year)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I5" totalsRowShown="0" headerRowDxfId="10" dataDxfId="9">
  <autoFilter ref="A1:I5" xr:uid="{00000000-0009-0000-0100-000002000000}"/>
  <tableColumns count="9">
    <tableColumn id="1" xr3:uid="{00000000-0010-0000-0200-000001000000}" name="Years" dataDxfId="8"/>
    <tableColumn id="2" xr3:uid="{00000000-0010-0000-0200-000002000000}" name="Initial data storage cost" dataDxfId="7"/>
    <tableColumn id="3" xr3:uid="{00000000-0010-0000-0200-000003000000}" name="Data 'updates' storage cost" dataDxfId="6"/>
    <tableColumn id="4" xr3:uid="{00000000-0010-0000-0200-000004000000}" name="'appended' data storage cost" dataDxfId="5"/>
    <tableColumn id="5" xr3:uid="{00000000-0010-0000-0200-000005000000}" name="Total Source Storage Cost" dataDxfId="4"/>
    <tableColumn id="6" xr3:uid="{00000000-0010-0000-0200-000006000000}" name="Replica Storage Cost" dataDxfId="3"/>
    <tableColumn id="7" xr3:uid="{00000000-0010-0000-0200-000007000000}" name="Replication Compute Cost" dataDxfId="2"/>
    <tableColumn id="8" xr3:uid="{00000000-0010-0000-0200-000008000000}" name="Egress Cost" dataDxfId="1"/>
    <tableColumn id="9" xr3:uid="{00000000-0010-0000-0200-000009000000}" name="Total Replica 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nowflake.com/pricing/pricing-guid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D12" sqref="D12"/>
    </sheetView>
  </sheetViews>
  <sheetFormatPr defaultColWidth="14.42578125" defaultRowHeight="15.75" customHeight="1"/>
  <cols>
    <col min="1" max="1" width="14.28515625" customWidth="1"/>
    <col min="2" max="2" width="39.140625" customWidth="1"/>
    <col min="3" max="3" width="10.7109375" customWidth="1"/>
    <col min="4" max="4" width="44.28515625" customWidth="1"/>
    <col min="5" max="5" width="16.42578125" customWidth="1"/>
  </cols>
  <sheetData>
    <row r="1" spans="1:7" ht="12.7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7" ht="15.75" customHeight="1">
      <c r="A2" s="3" t="s">
        <v>5</v>
      </c>
      <c r="B2" s="4">
        <v>200</v>
      </c>
      <c r="C2" s="4" t="s">
        <v>6</v>
      </c>
      <c r="D2" s="36" t="s">
        <v>7</v>
      </c>
      <c r="G2" s="5"/>
    </row>
    <row r="3" spans="1:7" ht="15.75" customHeight="1">
      <c r="A3" s="3" t="s">
        <v>8</v>
      </c>
      <c r="B3" s="6">
        <v>0.01</v>
      </c>
      <c r="C3" s="4" t="s">
        <v>9</v>
      </c>
      <c r="D3" s="5" t="str">
        <f>CONCATENATE(TEXT(B3, "0.00%"), " of ", B2, " ", C2, " ", C3, " change, which equals to ", ROUND(B5*VLOOKUP(C2,'Replication Data Values'!A46:B48,2,FALSE) *B3*VLOOKUP(C3,'Replication Data Values'!A37:B42,2,FALSE)/(VLOOKUP(C6,'Replication Data Values'!A46:B48,2,FALSE)),2), " TB/month")</f>
        <v>1.00% of 200 TB Yearly change, which equals to 0 TB/month</v>
      </c>
      <c r="E3" s="36"/>
    </row>
    <row r="4" spans="1:7" ht="15.75" customHeight="1">
      <c r="A4" s="3" t="s">
        <v>10</v>
      </c>
      <c r="B4" s="7">
        <v>0.2</v>
      </c>
      <c r="C4" s="4" t="s">
        <v>9</v>
      </c>
      <c r="D4" s="36" t="str">
        <f>CONCATENATE(TEXT(B4, "0.00%"), " of ", B2, " ", C2, " ",C4, " growth, which equals to ", ROUND(B2*VLOOKUP(C2,'Replication Data Values'!A46:B48,2,FALSE)*B4*VLOOKUP(C4,'Replication Data Values'!A37:B42,2,FALSE)/(VLOOKUP(C10,'Replication Data Values'!A46:B48,2,FALSE)),2), " TB/month")</f>
        <v>20.00% of 200 TB Yearly growth, which equals to 3.33 TB/month</v>
      </c>
    </row>
    <row r="5" spans="1:7" ht="15.75" customHeight="1">
      <c r="A5" s="3" t="s">
        <v>11</v>
      </c>
      <c r="B5" s="8">
        <v>0.2</v>
      </c>
      <c r="C5" s="4" t="s">
        <v>9</v>
      </c>
    </row>
    <row r="6" spans="1:7" ht="15.75" customHeight="1">
      <c r="A6" s="3" t="s">
        <v>12</v>
      </c>
      <c r="B6" s="4">
        <v>3</v>
      </c>
      <c r="C6" s="9" t="s">
        <v>6</v>
      </c>
    </row>
    <row r="7" spans="1:7" ht="15.75" customHeight="1">
      <c r="A7" s="3" t="s">
        <v>13</v>
      </c>
      <c r="B7" s="10">
        <v>4</v>
      </c>
      <c r="C7" s="11"/>
      <c r="D7" s="36" t="s">
        <v>14</v>
      </c>
    </row>
    <row r="8" spans="1:7" ht="28.5">
      <c r="A8" s="3" t="s">
        <v>15</v>
      </c>
      <c r="B8" s="9" t="s">
        <v>16</v>
      </c>
      <c r="C8" s="11"/>
    </row>
    <row r="9" spans="1:7" ht="15.75" customHeight="1">
      <c r="A9" s="3" t="s">
        <v>17</v>
      </c>
      <c r="B9" s="4" t="s">
        <v>18</v>
      </c>
      <c r="C9" s="11"/>
      <c r="D9" s="36" t="str">
        <f t="array" ref="D9">CONCATENATE(" ","Egress Cost between ",B8, " and ",B9," = $",INDEX('Replication Data Values'!$B$4:$AB$30, MATCH($B$8, 'Replication Data Values'!$A$4:$A$30, 0), MATCH(B9, 'Replication Data Values'!$B$3:$AB$3, 0)),"/TB")</f>
        <v xml:space="preserve"> Egress Cost between AWS-US East (N. Virginia) and AZURE-Southeast Asia (Singapore) = $90/TB</v>
      </c>
    </row>
    <row r="10" spans="1:7" ht="15.75" customHeight="1">
      <c r="A10" s="3" t="s">
        <v>19</v>
      </c>
      <c r="B10" s="12">
        <v>23</v>
      </c>
      <c r="C10" s="4" t="s">
        <v>6</v>
      </c>
    </row>
    <row r="11" spans="1:7" ht="15.75" customHeight="1">
      <c r="A11" s="13" t="s">
        <v>20</v>
      </c>
      <c r="B11" s="14">
        <f>'total storage cost'!I5</f>
        <v>255340.15999999997</v>
      </c>
      <c r="C11" s="15"/>
    </row>
    <row r="12" spans="1:7" ht="15.75" customHeight="1">
      <c r="A12" s="13" t="s">
        <v>21</v>
      </c>
      <c r="B12" s="14">
        <f>'total storage cost'!E5</f>
        <v>219346.4</v>
      </c>
      <c r="C12" s="15"/>
    </row>
  </sheetData>
  <dataValidations count="4">
    <dataValidation type="list" allowBlank="1" sqref="C2" xr:uid="{00000000-0002-0000-0000-000000000000}">
      <formula1>"PB,TB,GB"</formula1>
    </dataValidation>
    <dataValidation type="list" allowBlank="1" sqref="B7" xr:uid="{00000000-0002-0000-0000-000001000000}">
      <formula1>"2,4,8,10"</formula1>
    </dataValidation>
    <dataValidation type="list" allowBlank="1" sqref="C3:C5" xr:uid="{00000000-0002-0000-0000-000002000000}">
      <formula1>"Hourly,Daily,Weekly,Monthly,Quarterly,Yearly"</formula1>
    </dataValidation>
    <dataValidation type="list" allowBlank="1" sqref="B8:B9" xr:uid="{00000000-0002-0000-0000-000003000000}">
      <formula1>"AWS-US East (N. Virginia),AWS-US East (Ohio),AWS-US West (Oregon),AWS-Canada (Central),AWS-EU (Ireland),AWS-EU (Frankfurt),AWS-Europe (London),AWS-Asia Pacific (Sydney),AWS-Asia Pacific (Singapore),AWS-Asia Pacific (Tokyo),AWS-Asia Pacific (Seoul),AWS-Asi"&amp;"a Pacific (Mumbai),AWS-US East (Commercial Gov - N. Virginia),AZURE-East US2 (Virginia),AZURE-West US2 (Washington),AZURE-Canada Central (Toronto),AZURE-West Europe (Netherlands),AZURE-Switzerland North,AZURE-Australia East (NSW),AZURE-Southeast Asia (Sin"&amp;"gapore),AZURE-US Gov Virginia,AZURE-US Central (Iowa),AZURE-North Europe (Ireland),AZURE-Japan East (Tokyo),GCP-US Central (Iowa),GCP-Europe West (Netherlands),GCP-Europe West (London)"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4000000}">
          <x14:formula1>
            <xm:f>'Replication Data Values'!$A$47</xm:f>
          </x14:formula1>
          <xm:sqref>C6 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16"/>
  <sheetViews>
    <sheetView workbookViewId="0">
      <selection activeCell="C42" sqref="C42"/>
    </sheetView>
  </sheetViews>
  <sheetFormatPr defaultColWidth="14.42578125" defaultRowHeight="15.75" customHeight="1"/>
  <cols>
    <col min="1" max="1" width="14.5703125" customWidth="1"/>
    <col min="2" max="2" width="20.140625" bestFit="1" customWidth="1"/>
  </cols>
  <sheetData>
    <row r="1" spans="1:38" ht="99.75">
      <c r="A1" s="16" t="s">
        <v>22</v>
      </c>
      <c r="B1" s="15"/>
      <c r="C1" s="15"/>
      <c r="D1" s="15"/>
      <c r="E1" s="15"/>
      <c r="F1" s="15"/>
      <c r="G1" s="15"/>
      <c r="H1" s="15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ht="12.7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15.75" customHeight="1">
      <c r="A3" s="11"/>
      <c r="B3" s="17" t="s">
        <v>16</v>
      </c>
      <c r="C3" s="17" t="s">
        <v>23</v>
      </c>
      <c r="D3" s="17" t="s">
        <v>24</v>
      </c>
      <c r="E3" s="17" t="s">
        <v>25</v>
      </c>
      <c r="F3" s="17" t="s">
        <v>26</v>
      </c>
      <c r="G3" s="17" t="s">
        <v>27</v>
      </c>
      <c r="H3" s="17" t="s">
        <v>28</v>
      </c>
      <c r="I3" s="17" t="s">
        <v>29</v>
      </c>
      <c r="J3" s="17" t="s">
        <v>30</v>
      </c>
      <c r="K3" s="17" t="s">
        <v>31</v>
      </c>
      <c r="L3" s="17" t="s">
        <v>32</v>
      </c>
      <c r="M3" s="17" t="s">
        <v>33</v>
      </c>
      <c r="N3" s="18" t="s">
        <v>34</v>
      </c>
      <c r="O3" s="18" t="s">
        <v>35</v>
      </c>
      <c r="P3" s="18" t="s">
        <v>36</v>
      </c>
      <c r="Q3" s="19" t="s">
        <v>37</v>
      </c>
      <c r="R3" s="19" t="s">
        <v>38</v>
      </c>
      <c r="S3" s="17" t="s">
        <v>39</v>
      </c>
      <c r="T3" s="19" t="s">
        <v>40</v>
      </c>
      <c r="U3" s="19" t="s">
        <v>18</v>
      </c>
      <c r="V3" s="17" t="s">
        <v>41</v>
      </c>
      <c r="W3" s="18" t="s">
        <v>42</v>
      </c>
      <c r="X3" s="18" t="s">
        <v>43</v>
      </c>
      <c r="Y3" s="18" t="s">
        <v>44</v>
      </c>
      <c r="Z3" s="17" t="s">
        <v>45</v>
      </c>
      <c r="AA3" s="17" t="s">
        <v>46</v>
      </c>
      <c r="AB3" s="17" t="s">
        <v>47</v>
      </c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5.75" customHeight="1">
      <c r="A4" s="19" t="s">
        <v>16</v>
      </c>
      <c r="B4" s="20">
        <v>0</v>
      </c>
      <c r="C4" s="20">
        <v>20</v>
      </c>
      <c r="D4" s="20">
        <v>20</v>
      </c>
      <c r="E4" s="20">
        <v>20</v>
      </c>
      <c r="F4" s="20">
        <v>20</v>
      </c>
      <c r="G4" s="20">
        <v>20</v>
      </c>
      <c r="H4" s="20">
        <v>20</v>
      </c>
      <c r="I4" s="20">
        <v>20</v>
      </c>
      <c r="J4" s="20">
        <v>20</v>
      </c>
      <c r="K4" s="20">
        <v>20</v>
      </c>
      <c r="L4" s="20">
        <v>20</v>
      </c>
      <c r="M4" s="20">
        <v>20</v>
      </c>
      <c r="N4" s="20">
        <v>20</v>
      </c>
      <c r="O4" s="20">
        <v>90</v>
      </c>
      <c r="P4" s="20">
        <v>90</v>
      </c>
      <c r="Q4" s="20">
        <v>90</v>
      </c>
      <c r="R4" s="20">
        <v>90</v>
      </c>
      <c r="S4" s="20">
        <v>90</v>
      </c>
      <c r="T4" s="20">
        <v>90</v>
      </c>
      <c r="U4" s="20">
        <v>90</v>
      </c>
      <c r="V4" s="20">
        <v>90</v>
      </c>
      <c r="W4" s="20">
        <v>90</v>
      </c>
      <c r="X4" s="20">
        <v>90</v>
      </c>
      <c r="Y4" s="20">
        <v>90</v>
      </c>
      <c r="Z4" s="20">
        <v>90</v>
      </c>
      <c r="AA4" s="20">
        <v>90</v>
      </c>
      <c r="AB4" s="20">
        <v>90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15.75" customHeight="1">
      <c r="A5" s="19" t="s">
        <v>23</v>
      </c>
      <c r="B5" s="20">
        <v>20</v>
      </c>
      <c r="C5" s="20">
        <v>0</v>
      </c>
      <c r="D5" s="20">
        <v>20</v>
      </c>
      <c r="E5" s="20">
        <v>20</v>
      </c>
      <c r="F5" s="20">
        <v>20</v>
      </c>
      <c r="G5" s="20">
        <v>20</v>
      </c>
      <c r="H5" s="20">
        <v>20</v>
      </c>
      <c r="I5" s="20">
        <v>20</v>
      </c>
      <c r="J5" s="20">
        <v>20</v>
      </c>
      <c r="K5" s="20">
        <v>20</v>
      </c>
      <c r="L5" s="20">
        <v>20</v>
      </c>
      <c r="M5" s="20">
        <v>20</v>
      </c>
      <c r="N5" s="20">
        <v>20</v>
      </c>
      <c r="O5" s="20">
        <v>90</v>
      </c>
      <c r="P5" s="20">
        <v>90</v>
      </c>
      <c r="Q5" s="20">
        <v>90</v>
      </c>
      <c r="R5" s="20">
        <v>90</v>
      </c>
      <c r="S5" s="20">
        <v>90</v>
      </c>
      <c r="T5" s="20">
        <v>90</v>
      </c>
      <c r="U5" s="20">
        <v>90</v>
      </c>
      <c r="V5" s="20">
        <v>90</v>
      </c>
      <c r="W5" s="20">
        <v>90</v>
      </c>
      <c r="X5" s="20">
        <v>90</v>
      </c>
      <c r="Y5" s="20">
        <v>90</v>
      </c>
      <c r="Z5" s="20">
        <v>90</v>
      </c>
      <c r="AA5" s="20">
        <v>90</v>
      </c>
      <c r="AB5" s="20">
        <v>90</v>
      </c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5.75" customHeight="1">
      <c r="A6" s="19" t="s">
        <v>24</v>
      </c>
      <c r="B6" s="20">
        <v>20</v>
      </c>
      <c r="C6" s="20">
        <v>20</v>
      </c>
      <c r="D6" s="20">
        <v>0</v>
      </c>
      <c r="E6" s="20">
        <v>20</v>
      </c>
      <c r="F6" s="20">
        <v>20</v>
      </c>
      <c r="G6" s="20">
        <v>20</v>
      </c>
      <c r="H6" s="20">
        <v>20</v>
      </c>
      <c r="I6" s="20">
        <v>20</v>
      </c>
      <c r="J6" s="20">
        <v>20</v>
      </c>
      <c r="K6" s="20">
        <v>20</v>
      </c>
      <c r="L6" s="20">
        <v>20</v>
      </c>
      <c r="M6" s="20">
        <v>20</v>
      </c>
      <c r="N6" s="20">
        <v>20</v>
      </c>
      <c r="O6" s="20">
        <v>90</v>
      </c>
      <c r="P6" s="20">
        <v>90</v>
      </c>
      <c r="Q6" s="20">
        <v>90</v>
      </c>
      <c r="R6" s="20">
        <v>90</v>
      </c>
      <c r="S6" s="20">
        <v>90</v>
      </c>
      <c r="T6" s="20">
        <v>90</v>
      </c>
      <c r="U6" s="20">
        <v>90</v>
      </c>
      <c r="V6" s="20">
        <v>90</v>
      </c>
      <c r="W6" s="20">
        <v>90</v>
      </c>
      <c r="X6" s="20">
        <v>90</v>
      </c>
      <c r="Y6" s="20">
        <v>90</v>
      </c>
      <c r="Z6" s="20">
        <v>90</v>
      </c>
      <c r="AA6" s="20">
        <v>90</v>
      </c>
      <c r="AB6" s="20">
        <v>90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15.75" customHeight="1">
      <c r="A7" s="19" t="s">
        <v>25</v>
      </c>
      <c r="B7" s="20">
        <v>20</v>
      </c>
      <c r="C7" s="20">
        <v>20</v>
      </c>
      <c r="D7" s="20">
        <v>20</v>
      </c>
      <c r="E7" s="20">
        <v>0</v>
      </c>
      <c r="F7" s="20">
        <v>20</v>
      </c>
      <c r="G7" s="20">
        <v>20</v>
      </c>
      <c r="H7" s="20">
        <v>20</v>
      </c>
      <c r="I7" s="20">
        <v>20</v>
      </c>
      <c r="J7" s="20">
        <v>20</v>
      </c>
      <c r="K7" s="20">
        <v>20</v>
      </c>
      <c r="L7" s="20">
        <v>20</v>
      </c>
      <c r="M7" s="20">
        <v>20</v>
      </c>
      <c r="N7" s="20">
        <v>20</v>
      </c>
      <c r="O7" s="20">
        <v>90</v>
      </c>
      <c r="P7" s="20">
        <v>90</v>
      </c>
      <c r="Q7" s="20">
        <v>90</v>
      </c>
      <c r="R7" s="20">
        <v>90</v>
      </c>
      <c r="S7" s="20">
        <v>90</v>
      </c>
      <c r="T7" s="20">
        <v>90</v>
      </c>
      <c r="U7" s="20">
        <v>90</v>
      </c>
      <c r="V7" s="20">
        <v>90</v>
      </c>
      <c r="W7" s="20">
        <v>90</v>
      </c>
      <c r="X7" s="20">
        <v>90</v>
      </c>
      <c r="Y7" s="20">
        <v>90</v>
      </c>
      <c r="Z7" s="20">
        <v>90</v>
      </c>
      <c r="AA7" s="20">
        <v>90</v>
      </c>
      <c r="AB7" s="20">
        <v>90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5.75" customHeight="1">
      <c r="A8" s="19" t="s">
        <v>26</v>
      </c>
      <c r="B8" s="20">
        <v>20</v>
      </c>
      <c r="C8" s="20">
        <v>20</v>
      </c>
      <c r="D8" s="20">
        <v>20</v>
      </c>
      <c r="E8" s="20">
        <v>20</v>
      </c>
      <c r="F8" s="20">
        <v>0</v>
      </c>
      <c r="G8" s="20">
        <v>20</v>
      </c>
      <c r="H8" s="20">
        <v>20</v>
      </c>
      <c r="I8" s="20">
        <v>20</v>
      </c>
      <c r="J8" s="20">
        <v>20</v>
      </c>
      <c r="K8" s="20">
        <v>20</v>
      </c>
      <c r="L8" s="20">
        <v>20</v>
      </c>
      <c r="M8" s="20">
        <v>20</v>
      </c>
      <c r="N8" s="20">
        <v>20</v>
      </c>
      <c r="O8" s="20">
        <v>90</v>
      </c>
      <c r="P8" s="20">
        <v>90</v>
      </c>
      <c r="Q8" s="20">
        <v>90</v>
      </c>
      <c r="R8" s="20">
        <v>90</v>
      </c>
      <c r="S8" s="20">
        <v>90</v>
      </c>
      <c r="T8" s="20">
        <v>90</v>
      </c>
      <c r="U8" s="20">
        <v>90</v>
      </c>
      <c r="V8" s="20">
        <v>90</v>
      </c>
      <c r="W8" s="20">
        <v>90</v>
      </c>
      <c r="X8" s="20">
        <v>90</v>
      </c>
      <c r="Y8" s="20">
        <v>90</v>
      </c>
      <c r="Z8" s="20">
        <v>90</v>
      </c>
      <c r="AA8" s="20">
        <v>90</v>
      </c>
      <c r="AB8" s="20">
        <v>90</v>
      </c>
      <c r="AC8" s="11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15.75" customHeight="1">
      <c r="A9" s="19" t="s">
        <v>27</v>
      </c>
      <c r="B9" s="20">
        <v>20</v>
      </c>
      <c r="C9" s="20">
        <v>20</v>
      </c>
      <c r="D9" s="20">
        <v>20</v>
      </c>
      <c r="E9" s="20">
        <v>20</v>
      </c>
      <c r="F9" s="20">
        <v>20</v>
      </c>
      <c r="G9" s="20">
        <v>0</v>
      </c>
      <c r="H9" s="20">
        <v>20</v>
      </c>
      <c r="I9" s="20">
        <v>20</v>
      </c>
      <c r="J9" s="20">
        <v>20</v>
      </c>
      <c r="K9" s="20">
        <v>20</v>
      </c>
      <c r="L9" s="20">
        <v>20</v>
      </c>
      <c r="M9" s="20">
        <v>20</v>
      </c>
      <c r="N9" s="20">
        <v>20</v>
      </c>
      <c r="O9" s="20">
        <v>90</v>
      </c>
      <c r="P9" s="20">
        <v>90</v>
      </c>
      <c r="Q9" s="20">
        <v>90</v>
      </c>
      <c r="R9" s="20">
        <v>90</v>
      </c>
      <c r="S9" s="20">
        <v>90</v>
      </c>
      <c r="T9" s="20">
        <v>90</v>
      </c>
      <c r="U9" s="20">
        <v>90</v>
      </c>
      <c r="V9" s="20">
        <v>90</v>
      </c>
      <c r="W9" s="20">
        <v>90</v>
      </c>
      <c r="X9" s="20">
        <v>90</v>
      </c>
      <c r="Y9" s="20">
        <v>90</v>
      </c>
      <c r="Z9" s="20">
        <v>90</v>
      </c>
      <c r="AA9" s="20">
        <v>90</v>
      </c>
      <c r="AB9" s="20">
        <v>90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5.75" customHeight="1">
      <c r="A10" s="19" t="s">
        <v>28</v>
      </c>
      <c r="B10" s="20">
        <v>20</v>
      </c>
      <c r="C10" s="20">
        <v>20</v>
      </c>
      <c r="D10" s="20">
        <v>20</v>
      </c>
      <c r="E10" s="20">
        <v>20</v>
      </c>
      <c r="F10" s="20">
        <v>20</v>
      </c>
      <c r="G10" s="20">
        <v>20</v>
      </c>
      <c r="H10" s="20">
        <v>0</v>
      </c>
      <c r="I10" s="20">
        <v>20</v>
      </c>
      <c r="J10" s="20">
        <v>20</v>
      </c>
      <c r="K10" s="20">
        <v>20</v>
      </c>
      <c r="L10" s="20">
        <v>20</v>
      </c>
      <c r="M10" s="20">
        <v>20</v>
      </c>
      <c r="N10" s="20">
        <v>20</v>
      </c>
      <c r="O10" s="20">
        <v>90</v>
      </c>
      <c r="P10" s="20">
        <v>90</v>
      </c>
      <c r="Q10" s="20">
        <v>90</v>
      </c>
      <c r="R10" s="20">
        <v>90</v>
      </c>
      <c r="S10" s="20">
        <v>90</v>
      </c>
      <c r="T10" s="20">
        <v>90</v>
      </c>
      <c r="U10" s="20">
        <v>90</v>
      </c>
      <c r="V10" s="20">
        <v>90</v>
      </c>
      <c r="W10" s="20">
        <v>90</v>
      </c>
      <c r="X10" s="20">
        <v>90</v>
      </c>
      <c r="Y10" s="20">
        <v>90</v>
      </c>
      <c r="Z10" s="20">
        <v>90</v>
      </c>
      <c r="AA10" s="20">
        <v>90</v>
      </c>
      <c r="AB10" s="20">
        <v>90</v>
      </c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5.75" customHeight="1">
      <c r="A11" s="19" t="s">
        <v>29</v>
      </c>
      <c r="B11" s="20">
        <v>140</v>
      </c>
      <c r="C11" s="20">
        <v>140</v>
      </c>
      <c r="D11" s="20">
        <v>140</v>
      </c>
      <c r="E11" s="20">
        <v>140</v>
      </c>
      <c r="F11" s="20">
        <v>140</v>
      </c>
      <c r="G11" s="20">
        <v>140</v>
      </c>
      <c r="H11" s="20">
        <v>140</v>
      </c>
      <c r="I11" s="20">
        <v>0</v>
      </c>
      <c r="J11" s="20">
        <v>140</v>
      </c>
      <c r="K11" s="20">
        <v>140</v>
      </c>
      <c r="L11" s="20">
        <v>140</v>
      </c>
      <c r="M11" s="20">
        <v>140</v>
      </c>
      <c r="N11" s="20">
        <v>140</v>
      </c>
      <c r="O11" s="20">
        <v>140</v>
      </c>
      <c r="P11" s="20">
        <v>140</v>
      </c>
      <c r="Q11" s="20">
        <v>140</v>
      </c>
      <c r="R11" s="20">
        <v>140</v>
      </c>
      <c r="S11" s="20">
        <v>140</v>
      </c>
      <c r="T11" s="20">
        <v>140</v>
      </c>
      <c r="U11" s="20">
        <v>140</v>
      </c>
      <c r="V11" s="20">
        <v>140</v>
      </c>
      <c r="W11" s="20">
        <v>140</v>
      </c>
      <c r="X11" s="20">
        <v>140</v>
      </c>
      <c r="Y11" s="20">
        <v>140</v>
      </c>
      <c r="Z11" s="20">
        <v>140</v>
      </c>
      <c r="AA11" s="20">
        <v>140</v>
      </c>
      <c r="AB11" s="20">
        <v>140</v>
      </c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5.75" customHeight="1">
      <c r="A12" s="19" t="s">
        <v>30</v>
      </c>
      <c r="B12" s="20">
        <v>90</v>
      </c>
      <c r="C12" s="20">
        <v>90</v>
      </c>
      <c r="D12" s="20">
        <v>90</v>
      </c>
      <c r="E12" s="20">
        <v>90</v>
      </c>
      <c r="F12" s="20">
        <v>90</v>
      </c>
      <c r="G12" s="20">
        <v>90</v>
      </c>
      <c r="H12" s="20">
        <v>90</v>
      </c>
      <c r="I12" s="20">
        <v>90</v>
      </c>
      <c r="J12" s="20">
        <v>0</v>
      </c>
      <c r="K12" s="20">
        <v>90</v>
      </c>
      <c r="L12" s="20">
        <v>90</v>
      </c>
      <c r="M12" s="20">
        <v>90</v>
      </c>
      <c r="N12" s="20">
        <v>90</v>
      </c>
      <c r="O12" s="20">
        <v>120</v>
      </c>
      <c r="P12" s="20">
        <v>120</v>
      </c>
      <c r="Q12" s="20">
        <v>120</v>
      </c>
      <c r="R12" s="20">
        <v>120</v>
      </c>
      <c r="S12" s="20">
        <v>120</v>
      </c>
      <c r="T12" s="20">
        <v>120</v>
      </c>
      <c r="U12" s="20">
        <v>120</v>
      </c>
      <c r="V12" s="20">
        <v>120</v>
      </c>
      <c r="W12" s="20">
        <v>120</v>
      </c>
      <c r="X12" s="20">
        <v>120</v>
      </c>
      <c r="Y12" s="20">
        <v>120</v>
      </c>
      <c r="Z12" s="20">
        <v>120</v>
      </c>
      <c r="AA12" s="20">
        <v>120</v>
      </c>
      <c r="AB12" s="20">
        <v>120</v>
      </c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15.75" customHeight="1">
      <c r="A13" s="19" t="s">
        <v>31</v>
      </c>
      <c r="B13" s="20">
        <v>90</v>
      </c>
      <c r="C13" s="20">
        <v>90</v>
      </c>
      <c r="D13" s="20">
        <v>90</v>
      </c>
      <c r="E13" s="20">
        <v>90</v>
      </c>
      <c r="F13" s="20">
        <v>90</v>
      </c>
      <c r="G13" s="20">
        <v>90</v>
      </c>
      <c r="H13" s="20">
        <v>90</v>
      </c>
      <c r="I13" s="20">
        <v>90</v>
      </c>
      <c r="J13" s="20">
        <v>90</v>
      </c>
      <c r="K13" s="20">
        <v>0</v>
      </c>
      <c r="L13" s="20">
        <v>90</v>
      </c>
      <c r="M13" s="20">
        <v>90</v>
      </c>
      <c r="N13" s="20">
        <v>90</v>
      </c>
      <c r="O13" s="20">
        <v>114</v>
      </c>
      <c r="P13" s="20">
        <v>114</v>
      </c>
      <c r="Q13" s="20">
        <v>114</v>
      </c>
      <c r="R13" s="20">
        <v>114</v>
      </c>
      <c r="S13" s="20">
        <v>114</v>
      </c>
      <c r="T13" s="20">
        <v>114</v>
      </c>
      <c r="U13" s="20">
        <v>114</v>
      </c>
      <c r="V13" s="20">
        <v>114</v>
      </c>
      <c r="W13" s="20">
        <v>114</v>
      </c>
      <c r="X13" s="20">
        <v>114</v>
      </c>
      <c r="Y13" s="20">
        <v>114</v>
      </c>
      <c r="Z13" s="20">
        <v>114</v>
      </c>
      <c r="AA13" s="20">
        <v>114</v>
      </c>
      <c r="AB13" s="20">
        <v>114</v>
      </c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75" customHeight="1">
      <c r="A14" s="19" t="s">
        <v>32</v>
      </c>
      <c r="B14" s="20">
        <v>80</v>
      </c>
      <c r="C14" s="20">
        <v>80</v>
      </c>
      <c r="D14" s="20">
        <v>80</v>
      </c>
      <c r="E14" s="20">
        <v>80</v>
      </c>
      <c r="F14" s="20">
        <v>80</v>
      </c>
      <c r="G14" s="20">
        <v>80</v>
      </c>
      <c r="H14" s="20">
        <v>80</v>
      </c>
      <c r="I14" s="20">
        <v>80</v>
      </c>
      <c r="J14" s="20">
        <v>80</v>
      </c>
      <c r="K14" s="20">
        <v>80</v>
      </c>
      <c r="L14" s="20">
        <v>0</v>
      </c>
      <c r="M14" s="20">
        <v>80</v>
      </c>
      <c r="N14" s="20">
        <v>80</v>
      </c>
      <c r="O14" s="20">
        <v>126</v>
      </c>
      <c r="P14" s="20">
        <v>126</v>
      </c>
      <c r="Q14" s="20">
        <v>126</v>
      </c>
      <c r="R14" s="20">
        <v>126</v>
      </c>
      <c r="S14" s="20">
        <v>126</v>
      </c>
      <c r="T14" s="20">
        <v>126</v>
      </c>
      <c r="U14" s="20">
        <v>126</v>
      </c>
      <c r="V14" s="20">
        <v>126</v>
      </c>
      <c r="W14" s="20">
        <v>126</v>
      </c>
      <c r="X14" s="20">
        <v>126</v>
      </c>
      <c r="Y14" s="20">
        <v>126</v>
      </c>
      <c r="Z14" s="20">
        <v>126</v>
      </c>
      <c r="AA14" s="20">
        <v>126</v>
      </c>
      <c r="AB14" s="20">
        <v>126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15.75" customHeight="1">
      <c r="A15" s="19" t="s">
        <v>33</v>
      </c>
      <c r="B15" s="20">
        <v>86</v>
      </c>
      <c r="C15" s="20">
        <v>86</v>
      </c>
      <c r="D15" s="20">
        <v>86</v>
      </c>
      <c r="E15" s="20">
        <v>86</v>
      </c>
      <c r="F15" s="20">
        <v>86</v>
      </c>
      <c r="G15" s="20">
        <v>86</v>
      </c>
      <c r="H15" s="20">
        <v>86</v>
      </c>
      <c r="I15" s="20">
        <v>86</v>
      </c>
      <c r="J15" s="20">
        <v>86</v>
      </c>
      <c r="K15" s="20">
        <v>86</v>
      </c>
      <c r="L15" s="20">
        <v>86</v>
      </c>
      <c r="M15" s="20">
        <v>0</v>
      </c>
      <c r="N15" s="20">
        <v>86</v>
      </c>
      <c r="O15" s="20">
        <v>109.3</v>
      </c>
      <c r="P15" s="20">
        <v>109.3</v>
      </c>
      <c r="Q15" s="20">
        <v>109.3</v>
      </c>
      <c r="R15" s="20">
        <v>109.3</v>
      </c>
      <c r="S15" s="20">
        <v>109.3</v>
      </c>
      <c r="T15" s="20">
        <v>109.3</v>
      </c>
      <c r="U15" s="20">
        <v>109.3</v>
      </c>
      <c r="V15" s="20">
        <v>109.3</v>
      </c>
      <c r="W15" s="20">
        <v>109.3</v>
      </c>
      <c r="X15" s="20">
        <v>109.3</v>
      </c>
      <c r="Y15" s="20">
        <v>109.3</v>
      </c>
      <c r="Z15" s="20">
        <v>109.3</v>
      </c>
      <c r="AA15" s="20">
        <v>109.3</v>
      </c>
      <c r="AB15" s="20">
        <v>109.3</v>
      </c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5.75" customHeight="1">
      <c r="A16" s="19" t="s">
        <v>34</v>
      </c>
      <c r="B16" s="20">
        <v>20</v>
      </c>
      <c r="C16" s="20">
        <v>20</v>
      </c>
      <c r="D16" s="20">
        <v>20</v>
      </c>
      <c r="E16" s="20">
        <v>20</v>
      </c>
      <c r="F16" s="20">
        <v>20</v>
      </c>
      <c r="G16" s="20">
        <v>20</v>
      </c>
      <c r="H16" s="20">
        <v>20</v>
      </c>
      <c r="I16" s="20">
        <v>20</v>
      </c>
      <c r="J16" s="20">
        <v>20</v>
      </c>
      <c r="K16" s="20">
        <v>20</v>
      </c>
      <c r="L16" s="20">
        <v>20</v>
      </c>
      <c r="M16" s="20">
        <v>20</v>
      </c>
      <c r="N16" s="20">
        <v>0</v>
      </c>
      <c r="O16" s="20">
        <v>90</v>
      </c>
      <c r="P16" s="20">
        <v>90</v>
      </c>
      <c r="Q16" s="20">
        <v>90</v>
      </c>
      <c r="R16" s="20">
        <v>90</v>
      </c>
      <c r="S16" s="20">
        <v>90</v>
      </c>
      <c r="T16" s="20">
        <v>90</v>
      </c>
      <c r="U16" s="20">
        <v>90</v>
      </c>
      <c r="V16" s="20">
        <v>90</v>
      </c>
      <c r="W16" s="20">
        <v>90</v>
      </c>
      <c r="X16" s="20">
        <v>90</v>
      </c>
      <c r="Y16" s="20">
        <v>90</v>
      </c>
      <c r="Z16" s="20">
        <v>90</v>
      </c>
      <c r="AA16" s="20">
        <v>90</v>
      </c>
      <c r="AB16" s="20">
        <v>90</v>
      </c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ht="15.75" customHeight="1">
      <c r="A17" s="19" t="s">
        <v>35</v>
      </c>
      <c r="B17" s="20">
        <v>87.5</v>
      </c>
      <c r="C17" s="20">
        <v>87.5</v>
      </c>
      <c r="D17" s="20">
        <v>87.5</v>
      </c>
      <c r="E17" s="20">
        <v>87.5</v>
      </c>
      <c r="F17" s="20">
        <v>87.5</v>
      </c>
      <c r="G17" s="20">
        <v>87.5</v>
      </c>
      <c r="H17" s="20">
        <v>87.5</v>
      </c>
      <c r="I17" s="20">
        <v>87.5</v>
      </c>
      <c r="J17" s="20">
        <v>87.5</v>
      </c>
      <c r="K17" s="20">
        <v>87.5</v>
      </c>
      <c r="L17" s="20">
        <v>87.5</v>
      </c>
      <c r="M17" s="20">
        <v>87.5</v>
      </c>
      <c r="N17" s="20">
        <v>87.5</v>
      </c>
      <c r="O17" s="20">
        <v>0</v>
      </c>
      <c r="P17" s="20">
        <v>20</v>
      </c>
      <c r="Q17" s="20">
        <v>20</v>
      </c>
      <c r="R17" s="20">
        <v>50</v>
      </c>
      <c r="S17" s="20">
        <v>50</v>
      </c>
      <c r="T17" s="20">
        <v>50</v>
      </c>
      <c r="U17" s="20">
        <v>50</v>
      </c>
      <c r="V17" s="20">
        <v>20</v>
      </c>
      <c r="W17" s="20">
        <v>20</v>
      </c>
      <c r="X17" s="20">
        <v>50</v>
      </c>
      <c r="Y17" s="20">
        <v>50</v>
      </c>
      <c r="Z17" s="20">
        <v>87.5</v>
      </c>
      <c r="AA17" s="20">
        <v>87.5</v>
      </c>
      <c r="AB17" s="20">
        <v>87.5</v>
      </c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5.75" customHeight="1">
      <c r="A18" s="19" t="s">
        <v>36</v>
      </c>
      <c r="B18" s="20">
        <v>87.5</v>
      </c>
      <c r="C18" s="20">
        <v>87.5</v>
      </c>
      <c r="D18" s="20">
        <v>87.5</v>
      </c>
      <c r="E18" s="20">
        <v>87.5</v>
      </c>
      <c r="F18" s="20">
        <v>87.5</v>
      </c>
      <c r="G18" s="20">
        <v>87.5</v>
      </c>
      <c r="H18" s="20">
        <v>87.5</v>
      </c>
      <c r="I18" s="20">
        <v>87.5</v>
      </c>
      <c r="J18" s="20">
        <v>87.5</v>
      </c>
      <c r="K18" s="20">
        <v>87.5</v>
      </c>
      <c r="L18" s="20">
        <v>87.5</v>
      </c>
      <c r="M18" s="20">
        <v>87.5</v>
      </c>
      <c r="N18" s="20">
        <v>87.5</v>
      </c>
      <c r="O18" s="20">
        <v>20</v>
      </c>
      <c r="P18" s="20">
        <v>0</v>
      </c>
      <c r="Q18" s="20">
        <v>20</v>
      </c>
      <c r="R18" s="20">
        <v>50</v>
      </c>
      <c r="S18" s="20">
        <v>50</v>
      </c>
      <c r="T18" s="20">
        <v>50</v>
      </c>
      <c r="U18" s="20">
        <v>50</v>
      </c>
      <c r="V18" s="20">
        <v>20</v>
      </c>
      <c r="W18" s="20">
        <v>20</v>
      </c>
      <c r="X18" s="20">
        <v>50</v>
      </c>
      <c r="Y18" s="20">
        <v>50</v>
      </c>
      <c r="Z18" s="20">
        <v>87.5</v>
      </c>
      <c r="AA18" s="20">
        <v>87.5</v>
      </c>
      <c r="AB18" s="20">
        <v>87.5</v>
      </c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15.75" customHeight="1">
      <c r="A19" s="19" t="s">
        <v>37</v>
      </c>
      <c r="B19" s="20">
        <v>87.5</v>
      </c>
      <c r="C19" s="20">
        <v>87.5</v>
      </c>
      <c r="D19" s="20">
        <v>87.5</v>
      </c>
      <c r="E19" s="20">
        <v>87.5</v>
      </c>
      <c r="F19" s="20">
        <v>87.5</v>
      </c>
      <c r="G19" s="20">
        <v>87.5</v>
      </c>
      <c r="H19" s="20">
        <v>87.5</v>
      </c>
      <c r="I19" s="20">
        <v>87.5</v>
      </c>
      <c r="J19" s="20">
        <v>87.5</v>
      </c>
      <c r="K19" s="20">
        <v>87.5</v>
      </c>
      <c r="L19" s="20">
        <v>87.5</v>
      </c>
      <c r="M19" s="20">
        <v>87.5</v>
      </c>
      <c r="N19" s="20">
        <v>87.5</v>
      </c>
      <c r="O19" s="20">
        <v>20</v>
      </c>
      <c r="P19" s="20">
        <v>20</v>
      </c>
      <c r="Q19" s="20">
        <v>0</v>
      </c>
      <c r="R19" s="20">
        <v>50</v>
      </c>
      <c r="S19" s="20">
        <v>50</v>
      </c>
      <c r="T19" s="20">
        <v>50</v>
      </c>
      <c r="U19" s="20">
        <v>50</v>
      </c>
      <c r="V19" s="20">
        <v>20</v>
      </c>
      <c r="W19" s="20">
        <v>20</v>
      </c>
      <c r="X19" s="20">
        <v>50</v>
      </c>
      <c r="Y19" s="20">
        <v>50</v>
      </c>
      <c r="Z19" s="20">
        <v>87.5</v>
      </c>
      <c r="AA19" s="20">
        <v>87.5</v>
      </c>
      <c r="AB19" s="20">
        <v>87.5</v>
      </c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5.75" customHeight="1">
      <c r="A20" s="19" t="s">
        <v>38</v>
      </c>
      <c r="B20" s="20">
        <v>87.5</v>
      </c>
      <c r="C20" s="20">
        <v>87.5</v>
      </c>
      <c r="D20" s="20">
        <v>87.5</v>
      </c>
      <c r="E20" s="20">
        <v>87.5</v>
      </c>
      <c r="F20" s="20">
        <v>87.5</v>
      </c>
      <c r="G20" s="20">
        <v>87.5</v>
      </c>
      <c r="H20" s="20">
        <v>87.5</v>
      </c>
      <c r="I20" s="20">
        <v>87.5</v>
      </c>
      <c r="J20" s="20">
        <v>87.5</v>
      </c>
      <c r="K20" s="20">
        <v>87.5</v>
      </c>
      <c r="L20" s="20">
        <v>87.5</v>
      </c>
      <c r="M20" s="20">
        <v>87.5</v>
      </c>
      <c r="N20" s="20">
        <v>87.5</v>
      </c>
      <c r="O20" s="20">
        <v>50</v>
      </c>
      <c r="P20" s="20">
        <v>50</v>
      </c>
      <c r="Q20" s="20">
        <v>50</v>
      </c>
      <c r="R20" s="20">
        <v>0</v>
      </c>
      <c r="S20" s="20">
        <v>20</v>
      </c>
      <c r="T20" s="20">
        <v>50</v>
      </c>
      <c r="U20" s="20">
        <v>50</v>
      </c>
      <c r="V20" s="20">
        <v>50</v>
      </c>
      <c r="W20" s="20">
        <v>50</v>
      </c>
      <c r="X20" s="20">
        <v>20</v>
      </c>
      <c r="Y20" s="20">
        <v>50</v>
      </c>
      <c r="Z20" s="20">
        <v>87.5</v>
      </c>
      <c r="AA20" s="20">
        <v>87.5</v>
      </c>
      <c r="AB20" s="20">
        <v>87.5</v>
      </c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15.75" customHeight="1">
      <c r="A21" s="19" t="s">
        <v>39</v>
      </c>
      <c r="B21" s="20">
        <v>87.5</v>
      </c>
      <c r="C21" s="20">
        <v>87.5</v>
      </c>
      <c r="D21" s="20">
        <v>87.5</v>
      </c>
      <c r="E21" s="20">
        <v>87.5</v>
      </c>
      <c r="F21" s="20">
        <v>87.5</v>
      </c>
      <c r="G21" s="20">
        <v>87.5</v>
      </c>
      <c r="H21" s="20">
        <v>87.5</v>
      </c>
      <c r="I21" s="20">
        <v>87.5</v>
      </c>
      <c r="J21" s="20">
        <v>87.5</v>
      </c>
      <c r="K21" s="20">
        <v>87.5</v>
      </c>
      <c r="L21" s="20">
        <v>87.5</v>
      </c>
      <c r="M21" s="20">
        <v>87.5</v>
      </c>
      <c r="N21" s="20">
        <v>87.5</v>
      </c>
      <c r="O21" s="20">
        <v>50</v>
      </c>
      <c r="P21" s="20">
        <v>50</v>
      </c>
      <c r="Q21" s="20">
        <v>50</v>
      </c>
      <c r="R21" s="20">
        <v>20</v>
      </c>
      <c r="S21" s="20">
        <v>0</v>
      </c>
      <c r="T21" s="20">
        <v>50</v>
      </c>
      <c r="U21" s="20">
        <v>50</v>
      </c>
      <c r="V21" s="20">
        <v>50</v>
      </c>
      <c r="W21" s="20">
        <v>50</v>
      </c>
      <c r="X21" s="20">
        <v>20</v>
      </c>
      <c r="Y21" s="20">
        <v>50</v>
      </c>
      <c r="Z21" s="20">
        <v>87.5</v>
      </c>
      <c r="AA21" s="20">
        <v>87.5</v>
      </c>
      <c r="AB21" s="20">
        <v>87.5</v>
      </c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5.75" customHeight="1">
      <c r="A22" s="19" t="s">
        <v>40</v>
      </c>
      <c r="B22" s="20">
        <v>120</v>
      </c>
      <c r="C22" s="20">
        <v>120</v>
      </c>
      <c r="D22" s="20">
        <v>120</v>
      </c>
      <c r="E22" s="20">
        <v>120</v>
      </c>
      <c r="F22" s="20">
        <v>120</v>
      </c>
      <c r="G22" s="20">
        <v>120</v>
      </c>
      <c r="H22" s="20">
        <v>120</v>
      </c>
      <c r="I22" s="20">
        <v>120</v>
      </c>
      <c r="J22" s="20">
        <v>120</v>
      </c>
      <c r="K22" s="20">
        <v>120</v>
      </c>
      <c r="L22" s="20">
        <v>120</v>
      </c>
      <c r="M22" s="20">
        <v>120</v>
      </c>
      <c r="N22" s="20">
        <v>120</v>
      </c>
      <c r="O22" s="20">
        <v>80</v>
      </c>
      <c r="P22" s="20">
        <v>80</v>
      </c>
      <c r="Q22" s="20">
        <v>80</v>
      </c>
      <c r="R22" s="20">
        <v>80</v>
      </c>
      <c r="S22" s="20">
        <v>80</v>
      </c>
      <c r="T22" s="20">
        <v>0</v>
      </c>
      <c r="U22" s="20">
        <v>80</v>
      </c>
      <c r="V22" s="20">
        <v>80</v>
      </c>
      <c r="W22" s="20">
        <v>80</v>
      </c>
      <c r="X22" s="20">
        <v>80</v>
      </c>
      <c r="Y22" s="20">
        <v>80</v>
      </c>
      <c r="Z22" s="20">
        <v>120</v>
      </c>
      <c r="AA22" s="20">
        <v>120</v>
      </c>
      <c r="AB22" s="20">
        <v>120</v>
      </c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15.75" customHeight="1">
      <c r="A23" s="19" t="s">
        <v>18</v>
      </c>
      <c r="B23" s="20">
        <v>120</v>
      </c>
      <c r="C23" s="20">
        <v>120</v>
      </c>
      <c r="D23" s="20">
        <v>120</v>
      </c>
      <c r="E23" s="20">
        <v>120</v>
      </c>
      <c r="F23" s="20">
        <v>120</v>
      </c>
      <c r="G23" s="20">
        <v>120</v>
      </c>
      <c r="H23" s="20">
        <v>120</v>
      </c>
      <c r="I23" s="20">
        <v>120</v>
      </c>
      <c r="J23" s="20">
        <v>120</v>
      </c>
      <c r="K23" s="20">
        <v>120</v>
      </c>
      <c r="L23" s="20">
        <v>120</v>
      </c>
      <c r="M23" s="20">
        <v>120</v>
      </c>
      <c r="N23" s="20">
        <v>120</v>
      </c>
      <c r="O23" s="20">
        <v>80</v>
      </c>
      <c r="P23" s="20">
        <v>80</v>
      </c>
      <c r="Q23" s="20">
        <v>80</v>
      </c>
      <c r="R23" s="20">
        <v>80</v>
      </c>
      <c r="S23" s="20">
        <v>80</v>
      </c>
      <c r="T23" s="20">
        <v>80</v>
      </c>
      <c r="U23" s="20">
        <v>0</v>
      </c>
      <c r="V23" s="20">
        <v>80</v>
      </c>
      <c r="W23" s="20">
        <v>80</v>
      </c>
      <c r="X23" s="20">
        <v>80</v>
      </c>
      <c r="Y23" s="20">
        <v>80</v>
      </c>
      <c r="Z23" s="20">
        <v>120</v>
      </c>
      <c r="AA23" s="20">
        <v>120</v>
      </c>
      <c r="AB23" s="20">
        <v>120</v>
      </c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1.5">
      <c r="A24" s="19" t="s">
        <v>41</v>
      </c>
      <c r="B24" s="20">
        <v>87.5</v>
      </c>
      <c r="C24" s="20">
        <v>87.5</v>
      </c>
      <c r="D24" s="20">
        <v>87.5</v>
      </c>
      <c r="E24" s="20">
        <v>87.5</v>
      </c>
      <c r="F24" s="20">
        <v>87.5</v>
      </c>
      <c r="G24" s="20">
        <v>87.5</v>
      </c>
      <c r="H24" s="20">
        <v>87.5</v>
      </c>
      <c r="I24" s="20">
        <v>87.5</v>
      </c>
      <c r="J24" s="20">
        <v>87.5</v>
      </c>
      <c r="K24" s="20">
        <v>87.5</v>
      </c>
      <c r="L24" s="20">
        <v>87.5</v>
      </c>
      <c r="M24" s="20">
        <v>87.5</v>
      </c>
      <c r="N24" s="20">
        <v>87.5</v>
      </c>
      <c r="O24" s="20">
        <v>20</v>
      </c>
      <c r="P24" s="20">
        <v>20</v>
      </c>
      <c r="Q24" s="20">
        <v>20</v>
      </c>
      <c r="R24" s="20">
        <v>50</v>
      </c>
      <c r="S24" s="20">
        <v>50</v>
      </c>
      <c r="T24" s="20">
        <v>50</v>
      </c>
      <c r="U24" s="20">
        <v>50</v>
      </c>
      <c r="V24" s="20">
        <v>0</v>
      </c>
      <c r="W24" s="20">
        <v>20</v>
      </c>
      <c r="X24" s="20">
        <v>50</v>
      </c>
      <c r="Y24" s="20">
        <v>50</v>
      </c>
      <c r="Z24" s="20">
        <v>87.5</v>
      </c>
      <c r="AA24" s="20">
        <v>87.5</v>
      </c>
      <c r="AB24" s="20">
        <v>87.5</v>
      </c>
      <c r="AC24" s="11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ht="31.5">
      <c r="A25" s="19" t="s">
        <v>42</v>
      </c>
      <c r="B25" s="20">
        <v>87.5</v>
      </c>
      <c r="C25" s="20">
        <v>87.5</v>
      </c>
      <c r="D25" s="20">
        <v>87.5</v>
      </c>
      <c r="E25" s="20">
        <v>87.5</v>
      </c>
      <c r="F25" s="20">
        <v>87.5</v>
      </c>
      <c r="G25" s="20">
        <v>87.5</v>
      </c>
      <c r="H25" s="20">
        <v>87.5</v>
      </c>
      <c r="I25" s="20">
        <v>87.5</v>
      </c>
      <c r="J25" s="20">
        <v>87.5</v>
      </c>
      <c r="K25" s="20">
        <v>87.5</v>
      </c>
      <c r="L25" s="20">
        <v>87.5</v>
      </c>
      <c r="M25" s="20">
        <v>87.5</v>
      </c>
      <c r="N25" s="20">
        <v>87.5</v>
      </c>
      <c r="O25" s="20">
        <v>20</v>
      </c>
      <c r="P25" s="20">
        <v>20</v>
      </c>
      <c r="Q25" s="20">
        <v>20</v>
      </c>
      <c r="R25" s="20">
        <v>50</v>
      </c>
      <c r="S25" s="20">
        <v>50</v>
      </c>
      <c r="T25" s="20">
        <v>50</v>
      </c>
      <c r="U25" s="20">
        <v>50</v>
      </c>
      <c r="V25" s="20">
        <v>20</v>
      </c>
      <c r="W25" s="20">
        <v>0</v>
      </c>
      <c r="X25" s="20">
        <v>50</v>
      </c>
      <c r="Y25" s="20">
        <v>50</v>
      </c>
      <c r="Z25" s="20">
        <v>87.5</v>
      </c>
      <c r="AA25" s="20">
        <v>87.5</v>
      </c>
      <c r="AB25" s="20">
        <v>87.5</v>
      </c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47.25">
      <c r="A26" s="19" t="s">
        <v>43</v>
      </c>
      <c r="B26" s="20">
        <v>87.5</v>
      </c>
      <c r="C26" s="20">
        <v>87.5</v>
      </c>
      <c r="D26" s="20">
        <v>87.5</v>
      </c>
      <c r="E26" s="20">
        <v>87.5</v>
      </c>
      <c r="F26" s="20">
        <v>87.5</v>
      </c>
      <c r="G26" s="20">
        <v>87.5</v>
      </c>
      <c r="H26" s="20">
        <v>87.5</v>
      </c>
      <c r="I26" s="20">
        <v>87.5</v>
      </c>
      <c r="J26" s="20">
        <v>87.5</v>
      </c>
      <c r="K26" s="20">
        <v>87.5</v>
      </c>
      <c r="L26" s="20">
        <v>87.5</v>
      </c>
      <c r="M26" s="20">
        <v>87.5</v>
      </c>
      <c r="N26" s="20">
        <v>87.5</v>
      </c>
      <c r="O26" s="20">
        <v>50</v>
      </c>
      <c r="P26" s="20">
        <v>50</v>
      </c>
      <c r="Q26" s="20">
        <v>50</v>
      </c>
      <c r="R26" s="20">
        <v>20</v>
      </c>
      <c r="S26" s="20">
        <v>20</v>
      </c>
      <c r="T26" s="20">
        <v>50</v>
      </c>
      <c r="U26" s="20">
        <v>50</v>
      </c>
      <c r="V26" s="20">
        <v>50</v>
      </c>
      <c r="W26" s="20">
        <v>50</v>
      </c>
      <c r="X26" s="20">
        <v>0</v>
      </c>
      <c r="Y26" s="20">
        <v>50</v>
      </c>
      <c r="Z26" s="20">
        <v>87.5</v>
      </c>
      <c r="AA26" s="20">
        <v>87.5</v>
      </c>
      <c r="AB26" s="20">
        <v>87.5</v>
      </c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ht="31.5">
      <c r="A27" s="19" t="s">
        <v>44</v>
      </c>
      <c r="B27" s="20">
        <v>120</v>
      </c>
      <c r="C27" s="20">
        <v>120</v>
      </c>
      <c r="D27" s="20">
        <v>120</v>
      </c>
      <c r="E27" s="20">
        <v>120</v>
      </c>
      <c r="F27" s="20">
        <v>120</v>
      </c>
      <c r="G27" s="20">
        <v>120</v>
      </c>
      <c r="H27" s="20">
        <v>120</v>
      </c>
      <c r="I27" s="20">
        <v>120</v>
      </c>
      <c r="J27" s="20">
        <v>120</v>
      </c>
      <c r="K27" s="20">
        <v>120</v>
      </c>
      <c r="L27" s="20">
        <v>120</v>
      </c>
      <c r="M27" s="20">
        <v>120</v>
      </c>
      <c r="N27" s="20">
        <v>120</v>
      </c>
      <c r="O27" s="20">
        <v>80</v>
      </c>
      <c r="P27" s="20">
        <v>80</v>
      </c>
      <c r="Q27" s="20">
        <v>80</v>
      </c>
      <c r="R27" s="20">
        <v>80</v>
      </c>
      <c r="S27" s="20">
        <v>80</v>
      </c>
      <c r="T27" s="20">
        <v>80</v>
      </c>
      <c r="U27" s="20">
        <v>80</v>
      </c>
      <c r="V27" s="20">
        <v>80</v>
      </c>
      <c r="W27" s="20">
        <v>80</v>
      </c>
      <c r="X27" s="20">
        <v>80</v>
      </c>
      <c r="Y27" s="20">
        <v>0</v>
      </c>
      <c r="Z27" s="20">
        <v>120</v>
      </c>
      <c r="AA27" s="20">
        <v>120</v>
      </c>
      <c r="AB27" s="20">
        <v>120</v>
      </c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31.5">
      <c r="A28" s="19" t="s">
        <v>45</v>
      </c>
      <c r="B28" s="20">
        <v>105</v>
      </c>
      <c r="C28" s="20">
        <v>105</v>
      </c>
      <c r="D28" s="20">
        <v>105</v>
      </c>
      <c r="E28" s="20">
        <v>105</v>
      </c>
      <c r="F28" s="20">
        <v>120</v>
      </c>
      <c r="G28" s="20">
        <v>120</v>
      </c>
      <c r="H28" s="20">
        <v>120</v>
      </c>
      <c r="I28" s="20">
        <v>190</v>
      </c>
      <c r="J28" s="20">
        <v>120</v>
      </c>
      <c r="K28" s="20">
        <v>120</v>
      </c>
      <c r="L28" s="20">
        <v>120</v>
      </c>
      <c r="M28" s="20">
        <v>120</v>
      </c>
      <c r="N28" s="20">
        <v>105</v>
      </c>
      <c r="O28" s="20">
        <v>105</v>
      </c>
      <c r="P28" s="20">
        <v>105</v>
      </c>
      <c r="Q28" s="20">
        <v>105</v>
      </c>
      <c r="R28" s="20">
        <v>120</v>
      </c>
      <c r="S28" s="20">
        <v>120</v>
      </c>
      <c r="T28" s="20">
        <v>190</v>
      </c>
      <c r="U28" s="20">
        <v>120</v>
      </c>
      <c r="V28" s="20">
        <v>105</v>
      </c>
      <c r="W28" s="20">
        <v>105</v>
      </c>
      <c r="X28" s="20">
        <v>120</v>
      </c>
      <c r="Y28" s="20">
        <v>120</v>
      </c>
      <c r="Z28" s="20">
        <v>0</v>
      </c>
      <c r="AA28" s="20">
        <v>80</v>
      </c>
      <c r="AB28" s="20">
        <v>80</v>
      </c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ht="47.25">
      <c r="A29" s="19" t="s">
        <v>46</v>
      </c>
      <c r="B29" s="20">
        <v>120</v>
      </c>
      <c r="C29" s="20">
        <v>120</v>
      </c>
      <c r="D29" s="20">
        <v>120</v>
      </c>
      <c r="E29" s="20">
        <v>120</v>
      </c>
      <c r="F29" s="20">
        <v>105</v>
      </c>
      <c r="G29" s="20">
        <v>105</v>
      </c>
      <c r="H29" s="20">
        <v>105</v>
      </c>
      <c r="I29" s="20">
        <v>190</v>
      </c>
      <c r="J29" s="20">
        <v>120</v>
      </c>
      <c r="K29" s="20">
        <v>120</v>
      </c>
      <c r="L29" s="20">
        <v>120</v>
      </c>
      <c r="M29" s="20">
        <v>120</v>
      </c>
      <c r="N29" s="20">
        <v>120</v>
      </c>
      <c r="O29" s="20">
        <v>120</v>
      </c>
      <c r="P29" s="20">
        <v>120</v>
      </c>
      <c r="Q29" s="20">
        <v>120</v>
      </c>
      <c r="R29" s="20">
        <v>105</v>
      </c>
      <c r="S29" s="20">
        <v>105</v>
      </c>
      <c r="T29" s="20">
        <v>190</v>
      </c>
      <c r="U29" s="20">
        <v>120</v>
      </c>
      <c r="V29" s="20">
        <v>120</v>
      </c>
      <c r="W29" s="20">
        <v>120</v>
      </c>
      <c r="X29" s="20">
        <v>105</v>
      </c>
      <c r="Y29" s="20">
        <v>120</v>
      </c>
      <c r="Z29" s="20">
        <v>80</v>
      </c>
      <c r="AA29" s="20">
        <v>0</v>
      </c>
      <c r="AB29" s="20">
        <v>20</v>
      </c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ht="47.25">
      <c r="A30" s="19" t="s">
        <v>47</v>
      </c>
      <c r="B30" s="20">
        <v>120</v>
      </c>
      <c r="C30" s="20">
        <v>120</v>
      </c>
      <c r="D30" s="20">
        <v>120</v>
      </c>
      <c r="E30" s="20">
        <v>120</v>
      </c>
      <c r="F30" s="20">
        <v>105</v>
      </c>
      <c r="G30" s="20">
        <v>105</v>
      </c>
      <c r="H30" s="20">
        <v>105</v>
      </c>
      <c r="I30" s="20">
        <v>190</v>
      </c>
      <c r="J30" s="20">
        <v>120</v>
      </c>
      <c r="K30" s="20">
        <v>120</v>
      </c>
      <c r="L30" s="20">
        <v>120</v>
      </c>
      <c r="M30" s="20">
        <v>120</v>
      </c>
      <c r="N30" s="20">
        <v>120</v>
      </c>
      <c r="O30" s="20">
        <v>120</v>
      </c>
      <c r="P30" s="20">
        <v>120</v>
      </c>
      <c r="Q30" s="20">
        <v>120</v>
      </c>
      <c r="R30" s="20">
        <v>105</v>
      </c>
      <c r="S30" s="20">
        <v>105</v>
      </c>
      <c r="T30" s="20">
        <v>190</v>
      </c>
      <c r="U30" s="20">
        <v>120</v>
      </c>
      <c r="V30" s="20">
        <v>120</v>
      </c>
      <c r="W30" s="20">
        <v>120</v>
      </c>
      <c r="X30" s="20">
        <v>105</v>
      </c>
      <c r="Y30" s="20">
        <v>120</v>
      </c>
      <c r="Z30" s="20">
        <v>80</v>
      </c>
      <c r="AA30" s="20">
        <v>20</v>
      </c>
      <c r="AB30" s="20">
        <v>0</v>
      </c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  <row r="31" spans="1:38">
      <c r="A31" s="19"/>
      <c r="B31" s="20"/>
      <c r="C31" s="20"/>
      <c r="D31" s="20"/>
      <c r="E31" s="2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</row>
    <row r="32" spans="1:38">
      <c r="A32" s="19"/>
      <c r="B32" s="20"/>
      <c r="C32" s="20"/>
      <c r="D32" s="20"/>
      <c r="E32" s="20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</row>
    <row r="33" spans="1:38">
      <c r="A33" s="19"/>
      <c r="B33" s="20"/>
      <c r="C33" s="20"/>
      <c r="D33" s="20"/>
      <c r="E33" s="20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</row>
    <row r="34" spans="1:38" ht="31.5">
      <c r="A34" s="19" t="s">
        <v>48</v>
      </c>
      <c r="B34" s="20">
        <v>2</v>
      </c>
      <c r="C34" s="20">
        <v>4</v>
      </c>
      <c r="D34" s="20">
        <v>8</v>
      </c>
      <c r="E34" s="20">
        <v>10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</row>
    <row r="35" spans="1:38" ht="12.7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</row>
    <row r="36" spans="1:38" ht="25.5">
      <c r="A36" s="21" t="s">
        <v>49</v>
      </c>
      <c r="B36" s="11"/>
      <c r="C36" s="11"/>
      <c r="D36" s="11" t="s">
        <v>50</v>
      </c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</row>
    <row r="37" spans="1:38" ht="12.75">
      <c r="A37" s="21" t="s">
        <v>51</v>
      </c>
      <c r="B37" s="22">
        <f>30*24</f>
        <v>720</v>
      </c>
      <c r="C37" s="11"/>
      <c r="D37" s="11" t="s">
        <v>6</v>
      </c>
      <c r="E37" s="22">
        <f>1</f>
        <v>1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</row>
    <row r="38" spans="1:38" ht="12.75">
      <c r="A38" s="21" t="s">
        <v>52</v>
      </c>
      <c r="B38" s="22">
        <v>30</v>
      </c>
      <c r="C38" s="11"/>
      <c r="D38" s="11" t="s">
        <v>53</v>
      </c>
      <c r="E38" s="22">
        <v>1024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</row>
    <row r="39" spans="1:38" ht="12.75">
      <c r="A39" s="21" t="s">
        <v>54</v>
      </c>
      <c r="B39" s="22">
        <v>4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</row>
    <row r="40" spans="1:38" ht="12.75">
      <c r="A40" s="21" t="s">
        <v>55</v>
      </c>
      <c r="B40" s="22">
        <v>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</row>
    <row r="41" spans="1:38" ht="12.75">
      <c r="A41" s="21" t="s">
        <v>56</v>
      </c>
      <c r="B41" s="22">
        <f>1/3</f>
        <v>0.33333333333333331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</row>
    <row r="42" spans="1:38" ht="12.75">
      <c r="A42" s="21" t="s">
        <v>9</v>
      </c>
      <c r="B42" s="22">
        <f>1/12</f>
        <v>8.3333333333333329E-2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</row>
    <row r="43" spans="1:38" ht="12.7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</row>
    <row r="44" spans="1:38" ht="12.7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</row>
    <row r="45" spans="1:38" ht="12.7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</row>
    <row r="46" spans="1:38" ht="12.75">
      <c r="A46" s="21" t="s">
        <v>53</v>
      </c>
      <c r="B46" s="23">
        <f>POWER(2,50)</f>
        <v>1125899906842624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</row>
    <row r="47" spans="1:38" ht="12.75">
      <c r="A47" s="21" t="s">
        <v>6</v>
      </c>
      <c r="B47" s="23">
        <f>POWER(2,40)</f>
        <v>1099511627776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</row>
    <row r="48" spans="1:38" ht="12.75">
      <c r="A48" s="21" t="s">
        <v>57</v>
      </c>
      <c r="B48" s="23">
        <f>POWER(2,30)</f>
        <v>1073741824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</row>
    <row r="49" spans="1:38" ht="12.7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</row>
    <row r="50" spans="1:38" ht="12.7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</row>
    <row r="51" spans="1:38" ht="12.75">
      <c r="A51" s="11"/>
      <c r="B51" s="24"/>
      <c r="C51" s="2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1:38" ht="12.75">
      <c r="A52" s="21"/>
      <c r="B52" s="25"/>
      <c r="C52" s="23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1:38" ht="12.75">
      <c r="A53" s="21"/>
      <c r="B53" s="25"/>
      <c r="C53" s="23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1:38" ht="12.75">
      <c r="A54" s="21"/>
      <c r="B54" s="25"/>
      <c r="C54" s="23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  <row r="55" spans="1:38" ht="12.7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</row>
    <row r="56" spans="1:38" ht="12.75">
      <c r="A56" s="11"/>
      <c r="B56" s="15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</row>
    <row r="57" spans="1:38" ht="12.7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</row>
    <row r="58" spans="1:38" ht="12.7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</row>
    <row r="59" spans="1:38" ht="12.7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2.7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</row>
    <row r="61" spans="1:38" ht="12.7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2.7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</row>
    <row r="63" spans="1:38" ht="12.7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2.7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</row>
    <row r="65" spans="1:38" ht="12.7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2.7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</row>
    <row r="67" spans="1:38" ht="12.7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2.7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</row>
    <row r="69" spans="1:38" ht="12.7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12.7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</row>
    <row r="71" spans="1:38" ht="12.7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12.7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</row>
    <row r="73" spans="1:38" ht="12.7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2.7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</row>
    <row r="75" spans="1:38" ht="12.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12.7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</row>
    <row r="77" spans="1:38" ht="12.7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2.7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</row>
    <row r="79" spans="1:38" ht="12.7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  <row r="80" spans="1:38" ht="12.7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</row>
    <row r="81" spans="1:38" ht="12.7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</row>
    <row r="82" spans="1:38" ht="12.7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</row>
    <row r="83" spans="1:38" ht="12.7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</row>
    <row r="84" spans="1:38" ht="12.7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</row>
    <row r="85" spans="1:38" ht="12.7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</row>
    <row r="86" spans="1:38" ht="12.7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</row>
    <row r="87" spans="1:38" ht="12.7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</row>
    <row r="88" spans="1:38" ht="12.7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</row>
    <row r="89" spans="1:38" ht="12.7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</row>
    <row r="90" spans="1:38" ht="12.7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</row>
    <row r="91" spans="1:38" ht="12.7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</row>
    <row r="92" spans="1:38" ht="12.7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</row>
    <row r="93" spans="1:38" ht="12.7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</row>
    <row r="94" spans="1:38" ht="12.7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</row>
    <row r="95" spans="1:38" ht="12.7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</row>
    <row r="96" spans="1:38" ht="12.7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</row>
    <row r="97" spans="1:38" ht="12.7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</row>
    <row r="98" spans="1:38" ht="12.7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</row>
    <row r="99" spans="1:38" ht="12.7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</row>
    <row r="100" spans="1:38" ht="12.7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</row>
    <row r="101" spans="1:38" ht="12.7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</row>
    <row r="102" spans="1:38" ht="12.7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</row>
    <row r="103" spans="1:38" ht="12.7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</row>
    <row r="104" spans="1:38" ht="12.7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</row>
    <row r="105" spans="1:38" ht="12.7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</row>
    <row r="106" spans="1:38" ht="12.7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</row>
    <row r="107" spans="1:38" ht="12.7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</row>
    <row r="108" spans="1:38" ht="12.7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</row>
    <row r="109" spans="1:38" ht="12.7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</row>
    <row r="110" spans="1:38" ht="12.7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</row>
    <row r="111" spans="1:38" ht="12.7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</row>
    <row r="112" spans="1:38" ht="12.7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</row>
    <row r="113" spans="1:38" ht="12.7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</row>
    <row r="114" spans="1:38" ht="12.7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</row>
    <row r="115" spans="1:38" ht="12.7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</row>
    <row r="116" spans="1:38" ht="12.7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</row>
    <row r="117" spans="1:38" ht="12.7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</row>
    <row r="118" spans="1:38" ht="12.7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</row>
    <row r="119" spans="1:38" ht="12.7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</row>
    <row r="120" spans="1:38" ht="12.7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</row>
    <row r="121" spans="1:38" ht="12.7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</row>
    <row r="122" spans="1:38" ht="12.7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</row>
    <row r="123" spans="1:38" ht="12.7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</row>
    <row r="124" spans="1:38" ht="12.7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</row>
    <row r="125" spans="1:38" ht="12.7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</row>
    <row r="126" spans="1:38" ht="12.7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</row>
    <row r="127" spans="1:38" ht="12.7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</row>
    <row r="128" spans="1:38" ht="12.7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</row>
    <row r="129" spans="1:38" ht="12.7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</row>
    <row r="130" spans="1:38" ht="12.7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</row>
    <row r="131" spans="1:38" ht="12.7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</row>
    <row r="132" spans="1:38" ht="12.7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</row>
    <row r="133" spans="1:38" ht="12.7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</row>
    <row r="134" spans="1:38" ht="12.7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</row>
    <row r="135" spans="1:38" ht="12.7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</row>
    <row r="136" spans="1:38" ht="12.7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</row>
    <row r="137" spans="1:38" ht="12.7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</row>
    <row r="138" spans="1:38" ht="12.7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</row>
    <row r="139" spans="1:38" ht="12.7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</row>
    <row r="140" spans="1:38" ht="12.7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</row>
    <row r="141" spans="1:38" ht="12.7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</row>
    <row r="142" spans="1:38" ht="12.7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</row>
    <row r="143" spans="1:38" ht="12.7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</row>
    <row r="144" spans="1:38" ht="12.7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</row>
    <row r="145" spans="1:38" ht="12.7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</row>
    <row r="146" spans="1:38" ht="12.7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</row>
    <row r="147" spans="1:38" ht="12.7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</row>
    <row r="148" spans="1:38" ht="12.7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</row>
    <row r="149" spans="1:38" ht="12.7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</row>
    <row r="150" spans="1:38" ht="12.7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</row>
    <row r="151" spans="1:38" ht="12.7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</row>
    <row r="152" spans="1:38" ht="12.7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</row>
    <row r="153" spans="1:38" ht="12.7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</row>
    <row r="154" spans="1:38" ht="12.7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</row>
    <row r="155" spans="1:38" ht="12.7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</row>
    <row r="156" spans="1:38" ht="12.7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</row>
    <row r="157" spans="1:38" ht="12.7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</row>
    <row r="158" spans="1:38" ht="12.7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</row>
    <row r="159" spans="1:38" ht="12.7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</row>
    <row r="160" spans="1:38" ht="12.7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</row>
    <row r="161" spans="1:38" ht="12.7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</row>
    <row r="162" spans="1:38" ht="12.7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</row>
    <row r="163" spans="1:38" ht="12.7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</row>
    <row r="164" spans="1:38" ht="12.7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</row>
    <row r="165" spans="1:38" ht="12.7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</row>
    <row r="166" spans="1:38" ht="12.7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</row>
    <row r="167" spans="1:38" ht="12.7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</row>
    <row r="168" spans="1:38" ht="12.7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</row>
    <row r="169" spans="1:38" ht="12.7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</row>
    <row r="170" spans="1:38" ht="12.7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</row>
    <row r="171" spans="1:38" ht="12.7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</row>
    <row r="172" spans="1:38" ht="12.7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</row>
    <row r="173" spans="1:38" ht="12.7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</row>
    <row r="174" spans="1:38" ht="12.7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</row>
    <row r="175" spans="1:38" ht="12.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</row>
    <row r="176" spans="1:38" ht="12.7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</row>
    <row r="177" spans="1:38" ht="12.7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</row>
    <row r="178" spans="1:38" ht="12.7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</row>
    <row r="179" spans="1:38" ht="12.7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</row>
    <row r="180" spans="1:38" ht="12.7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</row>
    <row r="181" spans="1:38" ht="12.7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</row>
    <row r="182" spans="1:38" ht="12.7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</row>
    <row r="183" spans="1:38" ht="12.7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</row>
    <row r="184" spans="1:38" ht="12.7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</row>
    <row r="185" spans="1:38" ht="12.7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</row>
    <row r="186" spans="1:38" ht="12.7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</row>
    <row r="187" spans="1:38" ht="12.7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</row>
    <row r="188" spans="1:38" ht="12.7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</row>
    <row r="189" spans="1:38" ht="12.7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</row>
    <row r="190" spans="1:38" ht="12.7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</row>
    <row r="191" spans="1:38" ht="12.7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</row>
    <row r="192" spans="1:38" ht="12.7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</row>
    <row r="193" spans="1:38" ht="12.7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</row>
    <row r="194" spans="1:38" ht="12.7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</row>
    <row r="195" spans="1:38" ht="12.7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</row>
    <row r="196" spans="1:38" ht="12.7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</row>
    <row r="197" spans="1:38" ht="12.7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</row>
    <row r="198" spans="1:38" ht="12.7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</row>
    <row r="199" spans="1:38" ht="12.7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</row>
    <row r="200" spans="1:38" ht="12.7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</row>
    <row r="201" spans="1:38" ht="12.7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</row>
    <row r="202" spans="1:38" ht="12.7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</row>
    <row r="203" spans="1:38" ht="12.7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</row>
    <row r="204" spans="1:38" ht="12.7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</row>
    <row r="205" spans="1:38" ht="12.7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</row>
    <row r="206" spans="1:38" ht="12.7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</row>
    <row r="207" spans="1:38" ht="12.7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</row>
    <row r="208" spans="1:38" ht="12.7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</row>
    <row r="209" spans="1:38" ht="12.7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</row>
    <row r="210" spans="1:38" ht="12.7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</row>
    <row r="211" spans="1:38" ht="12.7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</row>
    <row r="212" spans="1:38" ht="12.7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</row>
    <row r="213" spans="1:38" ht="12.7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</row>
    <row r="214" spans="1:38" ht="12.7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</row>
    <row r="215" spans="1:38" ht="12.7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</row>
    <row r="216" spans="1:38" ht="12.7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</row>
    <row r="217" spans="1:38" ht="12.7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</row>
    <row r="218" spans="1:38" ht="12.7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</row>
    <row r="219" spans="1:38" ht="12.7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</row>
    <row r="220" spans="1:38" ht="12.7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</row>
    <row r="221" spans="1:38" ht="12.7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</row>
    <row r="222" spans="1:38" ht="12.7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</row>
    <row r="223" spans="1:38" ht="12.7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</row>
    <row r="224" spans="1:38" ht="12.7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</row>
    <row r="225" spans="1:38" ht="12.7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</row>
    <row r="226" spans="1:38" ht="12.7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</row>
    <row r="227" spans="1:38" ht="12.7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</row>
    <row r="228" spans="1:38" ht="12.7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</row>
    <row r="229" spans="1:38" ht="12.7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</row>
    <row r="230" spans="1:38" ht="12.7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</row>
    <row r="231" spans="1:38" ht="12.7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</row>
    <row r="232" spans="1:38" ht="12.7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</row>
    <row r="233" spans="1:38" ht="12.7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</row>
    <row r="234" spans="1:38" ht="12.7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</row>
    <row r="235" spans="1:38" ht="12.7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</row>
    <row r="236" spans="1:38" ht="12.7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</row>
    <row r="237" spans="1:38" ht="12.7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</row>
    <row r="238" spans="1:38" ht="12.7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</row>
    <row r="239" spans="1:38" ht="12.7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</row>
    <row r="240" spans="1:38" ht="12.7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</row>
    <row r="241" spans="1:38" ht="12.7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</row>
    <row r="242" spans="1:38" ht="12.7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</row>
    <row r="243" spans="1:38" ht="12.7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</row>
    <row r="244" spans="1:38" ht="12.7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</row>
    <row r="245" spans="1:38" ht="12.7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</row>
    <row r="246" spans="1:38" ht="12.7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</row>
    <row r="247" spans="1:38" ht="12.7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</row>
    <row r="248" spans="1:38" ht="12.7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</row>
    <row r="249" spans="1:38" ht="12.7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</row>
    <row r="250" spans="1:38" ht="12.7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</row>
    <row r="251" spans="1:38" ht="12.7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</row>
    <row r="252" spans="1:38" ht="12.7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</row>
    <row r="253" spans="1:38" ht="12.7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</row>
    <row r="254" spans="1:38" ht="12.7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</row>
    <row r="255" spans="1:38" ht="12.7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</row>
    <row r="256" spans="1:38" ht="12.7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</row>
    <row r="257" spans="1:38" ht="12.7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</row>
    <row r="258" spans="1:38" ht="12.7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</row>
    <row r="259" spans="1:38" ht="12.7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</row>
    <row r="260" spans="1:38" ht="12.7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</row>
    <row r="261" spans="1:38" ht="12.7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</row>
    <row r="262" spans="1:38" ht="12.7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</row>
    <row r="263" spans="1:38" ht="12.7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</row>
    <row r="264" spans="1:38" ht="12.7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</row>
    <row r="265" spans="1:38" ht="12.7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</row>
    <row r="266" spans="1:38" ht="12.7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</row>
    <row r="267" spans="1:38" ht="12.7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</row>
    <row r="268" spans="1:38" ht="12.7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</row>
    <row r="269" spans="1:38" ht="12.7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</row>
    <row r="270" spans="1:38" ht="12.7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</row>
    <row r="271" spans="1:38" ht="12.7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</row>
    <row r="272" spans="1:38" ht="12.7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</row>
    <row r="273" spans="1:38" ht="12.7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</row>
    <row r="274" spans="1:38" ht="12.7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</row>
    <row r="275" spans="1:38" ht="12.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</row>
    <row r="276" spans="1:38" ht="12.7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</row>
    <row r="277" spans="1:38" ht="12.7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</row>
    <row r="278" spans="1:38" ht="12.7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</row>
    <row r="279" spans="1:38" ht="12.7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</row>
    <row r="280" spans="1:38" ht="12.7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</row>
    <row r="281" spans="1:38" ht="12.7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</row>
    <row r="282" spans="1:38" ht="12.7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</row>
    <row r="283" spans="1:38" ht="12.7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</row>
    <row r="284" spans="1:38" ht="12.7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</row>
    <row r="285" spans="1:38" ht="12.7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</row>
    <row r="286" spans="1:38" ht="12.7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</row>
    <row r="287" spans="1:38" ht="12.7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</row>
    <row r="288" spans="1:38" ht="12.7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</row>
    <row r="289" spans="1:38" ht="12.7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</row>
    <row r="290" spans="1:38" ht="12.7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</row>
    <row r="291" spans="1:38" ht="12.7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</row>
    <row r="292" spans="1:38" ht="12.7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</row>
    <row r="293" spans="1:38" ht="12.7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</row>
    <row r="294" spans="1:38" ht="12.7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</row>
    <row r="295" spans="1:38" ht="12.7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</row>
    <row r="296" spans="1:38" ht="12.7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</row>
    <row r="297" spans="1:38" ht="12.7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</row>
    <row r="298" spans="1:38" ht="12.7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</row>
    <row r="299" spans="1:38" ht="12.7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</row>
    <row r="300" spans="1:38" ht="12.7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</row>
    <row r="301" spans="1:38" ht="12.7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</row>
    <row r="302" spans="1:38" ht="12.7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</row>
    <row r="303" spans="1:38" ht="12.7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</row>
    <row r="304" spans="1:38" ht="12.7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</row>
    <row r="305" spans="1:38" ht="12.7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</row>
    <row r="306" spans="1:38" ht="12.7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</row>
    <row r="307" spans="1:38" ht="12.7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</row>
    <row r="308" spans="1:38" ht="12.7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</row>
    <row r="309" spans="1:38" ht="12.7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</row>
    <row r="310" spans="1:38" ht="12.7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</row>
    <row r="311" spans="1:38" ht="12.7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</row>
    <row r="312" spans="1:38" ht="12.7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</row>
    <row r="313" spans="1:38" ht="12.7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</row>
    <row r="314" spans="1:38" ht="12.7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</row>
    <row r="315" spans="1:38" ht="12.7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</row>
    <row r="316" spans="1:38" ht="12.7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</row>
    <row r="317" spans="1:38" ht="12.7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</row>
    <row r="318" spans="1:38" ht="12.7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</row>
    <row r="319" spans="1:38" ht="12.7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</row>
    <row r="320" spans="1:38" ht="12.7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</row>
    <row r="321" spans="1:38" ht="12.7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</row>
    <row r="322" spans="1:38" ht="12.7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</row>
    <row r="323" spans="1:38" ht="12.7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</row>
    <row r="324" spans="1:38" ht="12.7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</row>
    <row r="325" spans="1:38" ht="12.7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</row>
    <row r="326" spans="1:38" ht="12.7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</row>
    <row r="327" spans="1:38" ht="12.7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</row>
    <row r="328" spans="1:38" ht="12.7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</row>
    <row r="329" spans="1:38" ht="12.7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</row>
    <row r="330" spans="1:38" ht="12.7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</row>
    <row r="331" spans="1:38" ht="12.7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</row>
    <row r="332" spans="1:38" ht="12.7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</row>
    <row r="333" spans="1:38" ht="12.7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</row>
    <row r="334" spans="1:38" ht="12.7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</row>
    <row r="335" spans="1:38" ht="12.7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</row>
    <row r="336" spans="1:38" ht="12.7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</row>
    <row r="337" spans="1:38" ht="12.7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</row>
    <row r="338" spans="1:38" ht="12.7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</row>
    <row r="339" spans="1:38" ht="12.7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</row>
    <row r="340" spans="1:38" ht="12.7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</row>
    <row r="341" spans="1:38" ht="12.7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</row>
    <row r="342" spans="1:38" ht="12.7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</row>
    <row r="343" spans="1:38" ht="12.7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</row>
    <row r="344" spans="1:38" ht="12.7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</row>
    <row r="345" spans="1:38" ht="12.7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</row>
    <row r="346" spans="1:38" ht="12.7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</row>
    <row r="347" spans="1:38" ht="12.7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</row>
    <row r="348" spans="1:38" ht="12.7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</row>
    <row r="349" spans="1:38" ht="12.7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</row>
    <row r="350" spans="1:38" ht="12.7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</row>
    <row r="351" spans="1:38" ht="12.7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</row>
    <row r="352" spans="1:38" ht="12.7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</row>
    <row r="353" spans="1:38" ht="12.7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</row>
    <row r="354" spans="1:38" ht="12.7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</row>
    <row r="355" spans="1:38" ht="12.7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</row>
    <row r="356" spans="1:38" ht="12.7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</row>
    <row r="357" spans="1:38" ht="12.7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</row>
    <row r="358" spans="1:38" ht="12.7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</row>
    <row r="359" spans="1:38" ht="12.7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</row>
    <row r="360" spans="1:38" ht="12.7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</row>
    <row r="361" spans="1:38" ht="12.7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</row>
    <row r="362" spans="1:38" ht="12.7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</row>
    <row r="363" spans="1:38" ht="12.7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</row>
    <row r="364" spans="1:38" ht="12.7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</row>
    <row r="365" spans="1:38" ht="12.7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</row>
    <row r="366" spans="1:38" ht="12.7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</row>
    <row r="367" spans="1:38" ht="12.7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</row>
    <row r="368" spans="1:38" ht="12.7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</row>
    <row r="369" spans="1:38" ht="12.7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</row>
    <row r="370" spans="1:38" ht="12.7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</row>
    <row r="371" spans="1:38" ht="12.7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</row>
    <row r="372" spans="1:38" ht="12.7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</row>
    <row r="373" spans="1:38" ht="12.7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</row>
    <row r="374" spans="1:38" ht="12.7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</row>
    <row r="375" spans="1:38" ht="12.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</row>
    <row r="376" spans="1:38" ht="12.7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</row>
    <row r="377" spans="1:38" ht="12.7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</row>
    <row r="378" spans="1:38" ht="12.7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</row>
    <row r="379" spans="1:38" ht="12.7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</row>
    <row r="380" spans="1:38" ht="12.7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</row>
    <row r="381" spans="1:38" ht="12.7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</row>
    <row r="382" spans="1:38" ht="12.7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</row>
    <row r="383" spans="1:38" ht="12.7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</row>
    <row r="384" spans="1:38" ht="12.7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</row>
    <row r="385" spans="1:38" ht="12.7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</row>
    <row r="386" spans="1:38" ht="12.7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</row>
    <row r="387" spans="1:38" ht="12.7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</row>
    <row r="388" spans="1:38" ht="12.7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</row>
    <row r="389" spans="1:38" ht="12.7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</row>
    <row r="390" spans="1:38" ht="12.7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</row>
    <row r="391" spans="1:38" ht="12.7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</row>
    <row r="392" spans="1:38" ht="12.7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</row>
    <row r="393" spans="1:38" ht="12.7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</row>
    <row r="394" spans="1:38" ht="12.7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</row>
    <row r="395" spans="1:38" ht="12.7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</row>
    <row r="396" spans="1:38" ht="12.7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</row>
    <row r="397" spans="1:38" ht="12.7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</row>
    <row r="398" spans="1:38" ht="12.7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</row>
    <row r="399" spans="1:38" ht="12.7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</row>
    <row r="400" spans="1:38" ht="12.7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</row>
    <row r="401" spans="1:38" ht="12.7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</row>
    <row r="402" spans="1:38" ht="12.7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</row>
    <row r="403" spans="1:38" ht="12.7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</row>
    <row r="404" spans="1:38" ht="12.7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</row>
    <row r="405" spans="1:38" ht="12.7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</row>
    <row r="406" spans="1:38" ht="12.7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</row>
    <row r="407" spans="1:38" ht="12.7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</row>
    <row r="408" spans="1:38" ht="12.7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</row>
    <row r="409" spans="1:38" ht="12.7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</row>
    <row r="410" spans="1:38" ht="12.7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</row>
    <row r="411" spans="1:38" ht="12.7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</row>
    <row r="412" spans="1:38" ht="12.7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</row>
    <row r="413" spans="1:38" ht="12.7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</row>
    <row r="414" spans="1:38" ht="12.7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</row>
    <row r="415" spans="1:38" ht="12.7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</row>
    <row r="416" spans="1:38" ht="12.7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</row>
    <row r="417" spans="1:38" ht="12.7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</row>
    <row r="418" spans="1:38" ht="12.7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</row>
    <row r="419" spans="1:38" ht="12.7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</row>
    <row r="420" spans="1:38" ht="12.7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</row>
    <row r="421" spans="1:38" ht="12.7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</row>
    <row r="422" spans="1:38" ht="12.7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</row>
    <row r="423" spans="1:38" ht="12.7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</row>
    <row r="424" spans="1:38" ht="12.7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</row>
    <row r="425" spans="1:38" ht="12.7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</row>
    <row r="426" spans="1:38" ht="12.7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</row>
    <row r="427" spans="1:38" ht="12.7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</row>
    <row r="428" spans="1:38" ht="12.7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</row>
    <row r="429" spans="1:38" ht="12.7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</row>
    <row r="430" spans="1:38" ht="12.7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</row>
    <row r="431" spans="1:38" ht="12.7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</row>
    <row r="432" spans="1:38" ht="12.7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</row>
    <row r="433" spans="1:38" ht="12.7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</row>
    <row r="434" spans="1:38" ht="12.7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</row>
    <row r="435" spans="1:38" ht="12.7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</row>
    <row r="436" spans="1:38" ht="12.7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</row>
    <row r="437" spans="1:38" ht="12.7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</row>
    <row r="438" spans="1:38" ht="12.7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</row>
    <row r="439" spans="1:38" ht="12.7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</row>
    <row r="440" spans="1:38" ht="12.7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</row>
    <row r="441" spans="1:38" ht="12.7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</row>
    <row r="442" spans="1:38" ht="12.7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</row>
    <row r="443" spans="1:38" ht="12.7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</row>
    <row r="444" spans="1:38" ht="12.7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</row>
    <row r="445" spans="1:38" ht="12.7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</row>
    <row r="446" spans="1:38" ht="12.7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</row>
    <row r="447" spans="1:38" ht="12.7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</row>
    <row r="448" spans="1:38" ht="12.7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</row>
    <row r="449" spans="1:38" ht="12.7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</row>
    <row r="450" spans="1:38" ht="12.7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</row>
    <row r="451" spans="1:38" ht="12.7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</row>
    <row r="452" spans="1:38" ht="12.7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</row>
    <row r="453" spans="1:38" ht="12.7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</row>
    <row r="454" spans="1:38" ht="12.7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</row>
    <row r="455" spans="1:38" ht="12.7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</row>
    <row r="456" spans="1:38" ht="12.7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</row>
    <row r="457" spans="1:38" ht="12.7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</row>
    <row r="458" spans="1:38" ht="12.7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</row>
    <row r="459" spans="1:38" ht="12.7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</row>
    <row r="460" spans="1:38" ht="12.7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</row>
    <row r="461" spans="1:38" ht="12.7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</row>
    <row r="462" spans="1:38" ht="12.7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</row>
    <row r="463" spans="1:38" ht="12.7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</row>
    <row r="464" spans="1:38" ht="12.7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</row>
    <row r="465" spans="1:38" ht="12.7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</row>
    <row r="466" spans="1:38" ht="12.7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</row>
    <row r="467" spans="1:38" ht="12.7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</row>
    <row r="468" spans="1:38" ht="12.7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</row>
    <row r="469" spans="1:38" ht="12.7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</row>
    <row r="470" spans="1:38" ht="12.7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</row>
    <row r="471" spans="1:38" ht="12.7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</row>
    <row r="472" spans="1:38" ht="12.7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</row>
    <row r="473" spans="1:38" ht="12.7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</row>
    <row r="474" spans="1:38" ht="12.7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</row>
    <row r="475" spans="1:38" ht="12.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</row>
    <row r="476" spans="1:38" ht="12.7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</row>
    <row r="477" spans="1:38" ht="12.7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</row>
    <row r="478" spans="1:38" ht="12.7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</row>
    <row r="479" spans="1:38" ht="12.7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</row>
    <row r="480" spans="1:38" ht="12.7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</row>
    <row r="481" spans="1:38" ht="12.7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</row>
    <row r="482" spans="1:38" ht="12.7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</row>
    <row r="483" spans="1:38" ht="12.7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</row>
    <row r="484" spans="1:38" ht="12.7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</row>
    <row r="485" spans="1:38" ht="12.7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</row>
    <row r="486" spans="1:38" ht="12.7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</row>
    <row r="487" spans="1:38" ht="12.7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</row>
    <row r="488" spans="1:38" ht="12.7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</row>
    <row r="489" spans="1:38" ht="12.7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</row>
    <row r="490" spans="1:38" ht="12.7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</row>
    <row r="491" spans="1:38" ht="12.7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</row>
    <row r="492" spans="1:38" ht="12.7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</row>
    <row r="493" spans="1:38" ht="12.7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</row>
    <row r="494" spans="1:38" ht="12.7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</row>
    <row r="495" spans="1:38" ht="12.7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</row>
    <row r="496" spans="1:38" ht="12.7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</row>
    <row r="497" spans="1:38" ht="12.75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</row>
    <row r="498" spans="1:38" ht="12.75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</row>
    <row r="499" spans="1:38" ht="12.75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</row>
    <row r="500" spans="1:38" ht="12.75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</row>
    <row r="501" spans="1:38" ht="12.75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</row>
    <row r="502" spans="1:38" ht="12.75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</row>
    <row r="503" spans="1:38" ht="12.75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</row>
    <row r="504" spans="1:38" ht="12.75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</row>
    <row r="505" spans="1:38" ht="12.7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</row>
    <row r="506" spans="1:38" ht="12.75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</row>
    <row r="507" spans="1:38" ht="12.75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</row>
    <row r="508" spans="1:38" ht="12.75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</row>
    <row r="509" spans="1:38" ht="12.75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</row>
    <row r="510" spans="1:38" ht="12.75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</row>
    <row r="511" spans="1:38" ht="12.75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</row>
    <row r="512" spans="1:38" ht="12.75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</row>
    <row r="513" spans="1:38" ht="12.75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</row>
    <row r="514" spans="1:38" ht="12.75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</row>
    <row r="515" spans="1:38" ht="12.7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</row>
    <row r="516" spans="1:38" ht="12.75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</row>
    <row r="517" spans="1:38" ht="12.75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</row>
    <row r="518" spans="1:38" ht="12.75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</row>
    <row r="519" spans="1:38" ht="12.75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</row>
    <row r="520" spans="1:38" ht="12.75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</row>
    <row r="521" spans="1:38" ht="12.75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</row>
    <row r="522" spans="1:38" ht="12.75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</row>
    <row r="523" spans="1:38" ht="12.75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</row>
    <row r="524" spans="1:38" ht="12.75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</row>
    <row r="525" spans="1:38" ht="12.7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</row>
    <row r="526" spans="1:38" ht="12.75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</row>
    <row r="527" spans="1:38" ht="12.75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</row>
    <row r="528" spans="1:38" ht="12.75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</row>
    <row r="529" spans="1:38" ht="12.75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</row>
    <row r="530" spans="1:38" ht="12.75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</row>
    <row r="531" spans="1:38" ht="12.75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</row>
    <row r="532" spans="1:38" ht="12.75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</row>
    <row r="533" spans="1:38" ht="12.75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</row>
    <row r="534" spans="1:38" ht="12.75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</row>
    <row r="535" spans="1:38" ht="12.7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</row>
    <row r="536" spans="1:38" ht="12.75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</row>
    <row r="537" spans="1:38" ht="12.75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</row>
    <row r="538" spans="1:38" ht="12.75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</row>
    <row r="539" spans="1:38" ht="12.75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</row>
    <row r="540" spans="1:38" ht="12.75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</row>
    <row r="541" spans="1:38" ht="12.75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</row>
    <row r="542" spans="1:38" ht="12.75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</row>
    <row r="543" spans="1:38" ht="12.75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</row>
    <row r="544" spans="1:38" ht="12.75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</row>
    <row r="545" spans="1:38" ht="12.7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</row>
    <row r="546" spans="1:38" ht="12.75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</row>
    <row r="547" spans="1:38" ht="12.75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</row>
    <row r="548" spans="1:38" ht="12.75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</row>
    <row r="549" spans="1:38" ht="12.75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</row>
    <row r="550" spans="1:38" ht="12.75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</row>
    <row r="551" spans="1:38" ht="12.75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</row>
    <row r="552" spans="1:38" ht="12.75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</row>
    <row r="553" spans="1:38" ht="12.75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</row>
    <row r="554" spans="1:38" ht="12.75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</row>
    <row r="555" spans="1:38" ht="12.7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</row>
    <row r="556" spans="1:38" ht="12.75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</row>
    <row r="557" spans="1:38" ht="12.75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</row>
    <row r="558" spans="1:38" ht="12.75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</row>
    <row r="559" spans="1:38" ht="12.75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</row>
    <row r="560" spans="1:38" ht="12.75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</row>
    <row r="561" spans="1:38" ht="12.75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</row>
    <row r="562" spans="1:38" ht="12.75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</row>
    <row r="563" spans="1:38" ht="12.75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</row>
    <row r="564" spans="1:38" ht="12.75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</row>
    <row r="565" spans="1:38" ht="12.7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</row>
    <row r="566" spans="1:38" ht="12.75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</row>
    <row r="567" spans="1:38" ht="12.75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</row>
    <row r="568" spans="1:38" ht="12.75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</row>
    <row r="569" spans="1:38" ht="12.75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</row>
    <row r="570" spans="1:38" ht="12.75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</row>
    <row r="571" spans="1:38" ht="12.75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</row>
    <row r="572" spans="1:38" ht="12.75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</row>
    <row r="573" spans="1:38" ht="12.75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</row>
    <row r="574" spans="1:38" ht="12.75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</row>
    <row r="575" spans="1:38" ht="12.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</row>
    <row r="576" spans="1:38" ht="12.75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</row>
    <row r="577" spans="1:38" ht="12.75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</row>
    <row r="578" spans="1:38" ht="12.75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</row>
    <row r="579" spans="1:38" ht="12.75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</row>
    <row r="580" spans="1:38" ht="12.75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</row>
    <row r="581" spans="1:38" ht="12.75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</row>
    <row r="582" spans="1:38" ht="12.75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</row>
    <row r="583" spans="1:38" ht="12.75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</row>
    <row r="584" spans="1:38" ht="12.75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</row>
    <row r="585" spans="1:38" ht="12.7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</row>
    <row r="586" spans="1:38" ht="12.75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</row>
    <row r="587" spans="1:38" ht="12.75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</row>
    <row r="588" spans="1:38" ht="12.75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</row>
    <row r="589" spans="1:38" ht="12.75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</row>
    <row r="590" spans="1:38" ht="12.75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</row>
    <row r="591" spans="1:38" ht="12.75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</row>
    <row r="592" spans="1:38" ht="12.75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</row>
    <row r="593" spans="1:38" ht="12.75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</row>
    <row r="594" spans="1:38" ht="12.75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</row>
    <row r="595" spans="1:38" ht="12.7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</row>
    <row r="596" spans="1:38" ht="12.75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</row>
    <row r="597" spans="1:38" ht="12.75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</row>
    <row r="598" spans="1:38" ht="12.75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</row>
    <row r="599" spans="1:38" ht="12.75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</row>
    <row r="600" spans="1:38" ht="12.75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</row>
    <row r="601" spans="1:38" ht="12.75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</row>
    <row r="602" spans="1:38" ht="12.75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</row>
    <row r="603" spans="1:38" ht="12.75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</row>
    <row r="604" spans="1:38" ht="12.75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</row>
    <row r="605" spans="1:38" ht="12.7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</row>
    <row r="606" spans="1:38" ht="12.75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</row>
    <row r="607" spans="1:38" ht="12.75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</row>
    <row r="608" spans="1:38" ht="12.75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</row>
    <row r="609" spans="1:38" ht="12.75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</row>
    <row r="610" spans="1:38" ht="12.75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</row>
    <row r="611" spans="1:38" ht="12.75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</row>
    <row r="612" spans="1:38" ht="12.75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</row>
    <row r="613" spans="1:38" ht="12.75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</row>
    <row r="614" spans="1:38" ht="12.75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</row>
    <row r="615" spans="1:38" ht="12.7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</row>
    <row r="616" spans="1:38" ht="12.75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</row>
    <row r="617" spans="1:38" ht="12.75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</row>
    <row r="618" spans="1:38" ht="12.75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</row>
    <row r="619" spans="1:38" ht="12.75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</row>
    <row r="620" spans="1:38" ht="12.75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</row>
    <row r="621" spans="1:38" ht="12.75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</row>
    <row r="622" spans="1:38" ht="12.75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</row>
    <row r="623" spans="1:38" ht="12.75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</row>
    <row r="624" spans="1:38" ht="12.75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</row>
    <row r="625" spans="1:38" ht="12.7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</row>
    <row r="626" spans="1:38" ht="12.75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</row>
    <row r="627" spans="1:38" ht="12.75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</row>
    <row r="628" spans="1:38" ht="12.75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</row>
    <row r="629" spans="1:38" ht="12.75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</row>
    <row r="630" spans="1:38" ht="12.75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</row>
    <row r="631" spans="1:38" ht="12.75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</row>
    <row r="632" spans="1:38" ht="12.75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</row>
    <row r="633" spans="1:38" ht="12.75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</row>
    <row r="634" spans="1:38" ht="12.75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</row>
    <row r="635" spans="1:38" ht="12.7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</row>
    <row r="636" spans="1:38" ht="12.75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</row>
    <row r="637" spans="1:38" ht="12.75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</row>
    <row r="638" spans="1:38" ht="12.75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</row>
    <row r="639" spans="1:38" ht="12.75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</row>
    <row r="640" spans="1:38" ht="12.75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</row>
    <row r="641" spans="1:38" ht="12.75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</row>
    <row r="642" spans="1:38" ht="12.75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</row>
    <row r="643" spans="1:38" ht="12.75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</row>
    <row r="644" spans="1:38" ht="12.75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</row>
    <row r="645" spans="1:38" ht="12.7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</row>
    <row r="646" spans="1:38" ht="12.75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</row>
    <row r="647" spans="1:38" ht="12.75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</row>
    <row r="648" spans="1:38" ht="12.75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</row>
    <row r="649" spans="1:38" ht="12.75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</row>
    <row r="650" spans="1:38" ht="12.75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</row>
    <row r="651" spans="1:38" ht="12.75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</row>
    <row r="652" spans="1:38" ht="12.75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</row>
    <row r="653" spans="1:38" ht="12.75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</row>
    <row r="654" spans="1:38" ht="12.75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</row>
    <row r="655" spans="1:38" ht="12.7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</row>
    <row r="656" spans="1:38" ht="12.75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</row>
    <row r="657" spans="1:38" ht="12.75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</row>
    <row r="658" spans="1:38" ht="12.75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</row>
    <row r="659" spans="1:38" ht="12.75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</row>
    <row r="660" spans="1:38" ht="12.75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</row>
    <row r="661" spans="1:38" ht="12.75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</row>
    <row r="662" spans="1:38" ht="12.75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</row>
    <row r="663" spans="1:38" ht="12.75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</row>
    <row r="664" spans="1:38" ht="12.75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</row>
    <row r="665" spans="1:38" ht="12.7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</row>
    <row r="666" spans="1:38" ht="12.75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</row>
    <row r="667" spans="1:38" ht="12.75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</row>
    <row r="668" spans="1:38" ht="12.75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</row>
    <row r="669" spans="1:38" ht="12.75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</row>
    <row r="670" spans="1:38" ht="12.75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</row>
    <row r="671" spans="1:38" ht="12.75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</row>
    <row r="672" spans="1:38" ht="12.75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</row>
    <row r="673" spans="1:38" ht="12.75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</row>
    <row r="674" spans="1:38" ht="12.75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</row>
    <row r="675" spans="1:38" ht="12.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</row>
    <row r="676" spans="1:38" ht="12.75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</row>
    <row r="677" spans="1:38" ht="12.75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</row>
    <row r="678" spans="1:38" ht="12.75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</row>
    <row r="679" spans="1:38" ht="12.75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</row>
    <row r="680" spans="1:38" ht="12.75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</row>
    <row r="681" spans="1:38" ht="12.75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</row>
    <row r="682" spans="1:38" ht="12.75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</row>
    <row r="683" spans="1:38" ht="12.75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</row>
    <row r="684" spans="1:38" ht="12.75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</row>
    <row r="685" spans="1:38" ht="12.7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</row>
    <row r="686" spans="1:38" ht="12.75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</row>
    <row r="687" spans="1:38" ht="12.75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</row>
    <row r="688" spans="1:38" ht="12.75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</row>
    <row r="689" spans="1:38" ht="12.75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</row>
    <row r="690" spans="1:38" ht="12.75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</row>
    <row r="691" spans="1:38" ht="12.75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</row>
    <row r="692" spans="1:38" ht="12.75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</row>
    <row r="693" spans="1:38" ht="12.75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</row>
    <row r="694" spans="1:38" ht="12.75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</row>
    <row r="695" spans="1:38" ht="12.7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</row>
    <row r="696" spans="1:38" ht="12.75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</row>
    <row r="697" spans="1:38" ht="12.75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</row>
    <row r="698" spans="1:38" ht="12.75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</row>
    <row r="699" spans="1:38" ht="12.75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</row>
    <row r="700" spans="1:38" ht="12.75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</row>
    <row r="701" spans="1:38" ht="12.75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</row>
    <row r="702" spans="1:38" ht="12.75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</row>
    <row r="703" spans="1:38" ht="12.75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</row>
    <row r="704" spans="1:38" ht="12.75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</row>
    <row r="705" spans="1:38" ht="12.7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</row>
    <row r="706" spans="1:38" ht="12.75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</row>
    <row r="707" spans="1:38" ht="12.75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</row>
    <row r="708" spans="1:38" ht="12.75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</row>
    <row r="709" spans="1:38" ht="12.75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</row>
    <row r="710" spans="1:38" ht="12.75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</row>
    <row r="711" spans="1:38" ht="12.75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</row>
    <row r="712" spans="1:38" ht="12.75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</row>
    <row r="713" spans="1:38" ht="12.75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</row>
    <row r="714" spans="1:38" ht="12.75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</row>
    <row r="715" spans="1:38" ht="12.7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</row>
    <row r="716" spans="1:38" ht="12.75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</row>
    <row r="717" spans="1:38" ht="12.75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</row>
    <row r="718" spans="1:38" ht="12.75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</row>
    <row r="719" spans="1:38" ht="12.75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</row>
    <row r="720" spans="1:38" ht="12.75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</row>
    <row r="721" spans="1:38" ht="12.75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</row>
    <row r="722" spans="1:38" ht="12.75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</row>
    <row r="723" spans="1:38" ht="12.75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</row>
    <row r="724" spans="1:38" ht="12.75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</row>
    <row r="725" spans="1:38" ht="12.7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</row>
    <row r="726" spans="1:38" ht="12.75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</row>
    <row r="727" spans="1:38" ht="12.75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</row>
    <row r="728" spans="1:38" ht="12.75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</row>
    <row r="729" spans="1:38" ht="12.75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</row>
    <row r="730" spans="1:38" ht="12.75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</row>
    <row r="731" spans="1:38" ht="12.75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</row>
    <row r="732" spans="1:38" ht="12.75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</row>
    <row r="733" spans="1:38" ht="12.75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</row>
    <row r="734" spans="1:38" ht="12.75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</row>
    <row r="735" spans="1:38" ht="12.7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</row>
    <row r="736" spans="1:38" ht="12.75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</row>
    <row r="737" spans="1:38" ht="12.75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</row>
    <row r="738" spans="1:38" ht="12.75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</row>
    <row r="739" spans="1:38" ht="12.75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</row>
    <row r="740" spans="1:38" ht="12.75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</row>
    <row r="741" spans="1:38" ht="12.75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</row>
    <row r="742" spans="1:38" ht="12.75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</row>
    <row r="743" spans="1:38" ht="12.75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</row>
    <row r="744" spans="1:38" ht="12.75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</row>
    <row r="745" spans="1:38" ht="12.7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</row>
    <row r="746" spans="1:38" ht="12.75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</row>
    <row r="747" spans="1:38" ht="12.75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</row>
    <row r="748" spans="1:38" ht="12.75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</row>
    <row r="749" spans="1:38" ht="12.75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</row>
    <row r="750" spans="1:38" ht="12.75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</row>
    <row r="751" spans="1:38" ht="12.75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</row>
    <row r="752" spans="1:38" ht="12.75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</row>
    <row r="753" spans="1:38" ht="12.75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</row>
    <row r="754" spans="1:38" ht="12.75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</row>
    <row r="755" spans="1:38" ht="12.7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</row>
    <row r="756" spans="1:38" ht="12.75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</row>
    <row r="757" spans="1:38" ht="12.75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</row>
    <row r="758" spans="1:38" ht="12.75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</row>
    <row r="759" spans="1:38" ht="12.75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</row>
    <row r="760" spans="1:38" ht="12.75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</row>
    <row r="761" spans="1:38" ht="12.75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</row>
    <row r="762" spans="1:38" ht="12.75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</row>
    <row r="763" spans="1:38" ht="12.75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</row>
    <row r="764" spans="1:38" ht="12.75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</row>
    <row r="765" spans="1:38" ht="12.7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</row>
    <row r="766" spans="1:38" ht="12.75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</row>
    <row r="767" spans="1:38" ht="12.75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</row>
    <row r="768" spans="1:38" ht="12.75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</row>
    <row r="769" spans="1:38" ht="12.75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</row>
    <row r="770" spans="1:38" ht="12.75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</row>
    <row r="771" spans="1:38" ht="12.75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</row>
    <row r="772" spans="1:38" ht="12.75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</row>
    <row r="773" spans="1:38" ht="12.75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</row>
    <row r="774" spans="1:38" ht="12.75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</row>
    <row r="775" spans="1:38" ht="12.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</row>
    <row r="776" spans="1:38" ht="12.75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</row>
    <row r="777" spans="1:38" ht="12.75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</row>
    <row r="778" spans="1:38" ht="12.75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</row>
    <row r="779" spans="1:38" ht="12.75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</row>
    <row r="780" spans="1:38" ht="12.75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</row>
    <row r="781" spans="1:38" ht="12.75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</row>
    <row r="782" spans="1:38" ht="12.75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</row>
    <row r="783" spans="1:38" ht="12.75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</row>
    <row r="784" spans="1:38" ht="12.75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</row>
    <row r="785" spans="1:38" ht="12.7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</row>
    <row r="786" spans="1:38" ht="12.75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</row>
    <row r="787" spans="1:38" ht="12.75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</row>
    <row r="788" spans="1:38" ht="12.75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</row>
    <row r="789" spans="1:38" ht="12.75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</row>
    <row r="790" spans="1:38" ht="12.75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</row>
    <row r="791" spans="1:38" ht="12.75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</row>
    <row r="792" spans="1:38" ht="12.75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</row>
    <row r="793" spans="1:38" ht="12.75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</row>
    <row r="794" spans="1:38" ht="12.75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</row>
    <row r="795" spans="1:38" ht="12.7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</row>
    <row r="796" spans="1:38" ht="12.75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</row>
    <row r="797" spans="1:38" ht="12.75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</row>
    <row r="798" spans="1:38" ht="12.75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</row>
    <row r="799" spans="1:38" ht="12.75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</row>
    <row r="800" spans="1:38" ht="12.75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</row>
    <row r="801" spans="1:38" ht="12.75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</row>
    <row r="802" spans="1:38" ht="12.75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</row>
    <row r="803" spans="1:38" ht="12.75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</row>
    <row r="804" spans="1:38" ht="12.75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</row>
    <row r="805" spans="1:38" ht="12.7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</row>
    <row r="806" spans="1:38" ht="12.75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</row>
    <row r="807" spans="1:38" ht="12.75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</row>
    <row r="808" spans="1:38" ht="12.75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</row>
    <row r="809" spans="1:38" ht="12.75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</row>
    <row r="810" spans="1:38" ht="12.75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</row>
    <row r="811" spans="1:38" ht="12.75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</row>
    <row r="812" spans="1:38" ht="12.75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</row>
    <row r="813" spans="1:38" ht="12.75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</row>
    <row r="814" spans="1:38" ht="12.75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</row>
    <row r="815" spans="1:38" ht="12.7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</row>
    <row r="816" spans="1:38" ht="12.75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</row>
    <row r="817" spans="1:38" ht="12.75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</row>
    <row r="818" spans="1:38" ht="12.75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</row>
    <row r="819" spans="1:38" ht="12.75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</row>
    <row r="820" spans="1:38" ht="12.75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</row>
    <row r="821" spans="1:38" ht="12.75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</row>
    <row r="822" spans="1:38" ht="12.75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</row>
    <row r="823" spans="1:38" ht="12.75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</row>
    <row r="824" spans="1:38" ht="12.75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</row>
    <row r="825" spans="1:38" ht="12.7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</row>
    <row r="826" spans="1:38" ht="12.75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</row>
    <row r="827" spans="1:38" ht="12.75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</row>
    <row r="828" spans="1:38" ht="12.75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</row>
    <row r="829" spans="1:38" ht="12.75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</row>
    <row r="830" spans="1:38" ht="12.75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</row>
    <row r="831" spans="1:38" ht="12.75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</row>
    <row r="832" spans="1:38" ht="12.75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</row>
    <row r="833" spans="1:38" ht="12.75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</row>
    <row r="834" spans="1:38" ht="12.75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</row>
    <row r="835" spans="1:38" ht="12.7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</row>
    <row r="836" spans="1:38" ht="12.75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</row>
    <row r="837" spans="1:38" ht="12.75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</row>
    <row r="838" spans="1:38" ht="12.75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</row>
    <row r="839" spans="1:38" ht="12.75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</row>
    <row r="840" spans="1:38" ht="12.75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</row>
    <row r="841" spans="1:38" ht="12.75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</row>
    <row r="842" spans="1:38" ht="12.75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</row>
    <row r="843" spans="1:38" ht="12.75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</row>
    <row r="844" spans="1:38" ht="12.75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</row>
    <row r="845" spans="1:38" ht="12.7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</row>
    <row r="846" spans="1:38" ht="12.75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</row>
    <row r="847" spans="1:38" ht="12.75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</row>
    <row r="848" spans="1:38" ht="12.75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</row>
    <row r="849" spans="1:38" ht="12.75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</row>
    <row r="850" spans="1:38" ht="12.75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</row>
    <row r="851" spans="1:38" ht="12.75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</row>
    <row r="852" spans="1:38" ht="12.75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</row>
    <row r="853" spans="1:38" ht="12.75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</row>
    <row r="854" spans="1:38" ht="12.75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</row>
    <row r="855" spans="1:38" ht="12.7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</row>
    <row r="856" spans="1:38" ht="12.75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</row>
    <row r="857" spans="1:38" ht="12.75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</row>
    <row r="858" spans="1:38" ht="12.75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</row>
    <row r="859" spans="1:38" ht="12.75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</row>
    <row r="860" spans="1:38" ht="12.75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</row>
    <row r="861" spans="1:38" ht="12.75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</row>
    <row r="862" spans="1:38" ht="12.75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</row>
    <row r="863" spans="1:38" ht="12.75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</row>
    <row r="864" spans="1:38" ht="12.75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</row>
    <row r="865" spans="1:38" ht="12.7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</row>
    <row r="866" spans="1:38" ht="12.75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</row>
    <row r="867" spans="1:38" ht="12.75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</row>
    <row r="868" spans="1:38" ht="12.75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</row>
    <row r="869" spans="1:38" ht="12.75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</row>
    <row r="870" spans="1:38" ht="12.75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</row>
    <row r="871" spans="1:38" ht="12.75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</row>
    <row r="872" spans="1:38" ht="12.75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</row>
    <row r="873" spans="1:38" ht="12.75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</row>
    <row r="874" spans="1:38" ht="12.75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</row>
    <row r="875" spans="1:38" ht="12.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</row>
    <row r="876" spans="1:38" ht="12.75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</row>
    <row r="877" spans="1:38" ht="12.75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</row>
    <row r="878" spans="1:38" ht="12.75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</row>
    <row r="879" spans="1:38" ht="12.75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</row>
    <row r="880" spans="1:38" ht="12.75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</row>
    <row r="881" spans="1:38" ht="12.75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</row>
    <row r="882" spans="1:38" ht="12.75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</row>
    <row r="883" spans="1:38" ht="12.75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</row>
    <row r="884" spans="1:38" ht="12.75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</row>
    <row r="885" spans="1:38" ht="12.7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</row>
    <row r="886" spans="1:38" ht="12.75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</row>
    <row r="887" spans="1:38" ht="12.75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</row>
    <row r="888" spans="1:38" ht="12.75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</row>
    <row r="889" spans="1:38" ht="12.75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</row>
    <row r="890" spans="1:38" ht="12.75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</row>
    <row r="891" spans="1:38" ht="12.75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</row>
    <row r="892" spans="1:38" ht="12.75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</row>
    <row r="893" spans="1:38" ht="12.75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</row>
    <row r="894" spans="1:38" ht="12.75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</row>
    <row r="895" spans="1:38" ht="12.7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</row>
    <row r="896" spans="1:38" ht="12.75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</row>
    <row r="897" spans="1:38" ht="12.75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</row>
    <row r="898" spans="1:38" ht="12.75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</row>
    <row r="899" spans="1:38" ht="12.75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</row>
    <row r="900" spans="1:38" ht="12.75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</row>
    <row r="901" spans="1:38" ht="12.75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</row>
    <row r="902" spans="1:38" ht="12.75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</row>
    <row r="903" spans="1:38" ht="12.75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</row>
    <row r="904" spans="1:38" ht="12.75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</row>
    <row r="905" spans="1:38" ht="12.7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</row>
    <row r="906" spans="1:38" ht="12.75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</row>
    <row r="907" spans="1:38" ht="12.75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</row>
    <row r="908" spans="1:38" ht="12.75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</row>
    <row r="909" spans="1:38" ht="12.75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</row>
    <row r="910" spans="1:38" ht="12.75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</row>
    <row r="911" spans="1:38" ht="12.75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</row>
    <row r="912" spans="1:38" ht="12.75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</row>
    <row r="913" spans="1:38" ht="12.75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</row>
    <row r="914" spans="1:38" ht="12.75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</row>
    <row r="915" spans="1:38" ht="12.7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</row>
    <row r="916" spans="1:38" ht="12.75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</row>
    <row r="917" spans="1:38" ht="12.75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</row>
    <row r="918" spans="1:38" ht="12.75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</row>
    <row r="919" spans="1:38" ht="12.75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</row>
    <row r="920" spans="1:38" ht="12.75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</row>
    <row r="921" spans="1:38" ht="12.75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</row>
    <row r="922" spans="1:38" ht="12.75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</row>
    <row r="923" spans="1:38" ht="12.75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</row>
    <row r="924" spans="1:38" ht="12.75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</row>
    <row r="925" spans="1:38" ht="12.7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</row>
    <row r="926" spans="1:38" ht="12.75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</row>
    <row r="927" spans="1:38" ht="12.75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</row>
    <row r="928" spans="1:38" ht="12.75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</row>
    <row r="929" spans="1:38" ht="12.75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</row>
    <row r="930" spans="1:38" ht="12.75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</row>
    <row r="931" spans="1:38" ht="12.75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</row>
    <row r="932" spans="1:38" ht="12.75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</row>
    <row r="933" spans="1:38" ht="12.75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</row>
    <row r="934" spans="1:38" ht="12.75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</row>
    <row r="935" spans="1:38" ht="12.7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</row>
    <row r="936" spans="1:38" ht="12.75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</row>
    <row r="937" spans="1:38" ht="12.75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</row>
    <row r="938" spans="1:38" ht="12.75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</row>
    <row r="939" spans="1:38" ht="12.75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</row>
    <row r="940" spans="1:38" ht="12.75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</row>
    <row r="941" spans="1:38" ht="12.75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</row>
    <row r="942" spans="1:38" ht="12.75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</row>
    <row r="943" spans="1:38" ht="12.75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</row>
    <row r="944" spans="1:38" ht="12.75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</row>
    <row r="945" spans="1:38" ht="12.7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</row>
    <row r="946" spans="1:38" ht="12.75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</row>
    <row r="947" spans="1:38" ht="12.75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</row>
    <row r="948" spans="1:38" ht="12.75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</row>
    <row r="949" spans="1:38" ht="12.75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</row>
    <row r="950" spans="1:38" ht="12.75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</row>
    <row r="951" spans="1:38" ht="12.75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</row>
    <row r="952" spans="1:38" ht="12.75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</row>
    <row r="953" spans="1:38" ht="12.75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</row>
    <row r="954" spans="1:38" ht="12.75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</row>
    <row r="955" spans="1:38" ht="12.7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</row>
    <row r="956" spans="1:38" ht="12.75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</row>
    <row r="957" spans="1:38" ht="12.75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</row>
    <row r="958" spans="1:38" ht="12.75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</row>
    <row r="959" spans="1:38" ht="12.75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</row>
    <row r="960" spans="1:38" ht="12.75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</row>
    <row r="961" spans="1:38" ht="12.75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</row>
    <row r="962" spans="1:38" ht="12.75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</row>
    <row r="963" spans="1:38" ht="12.75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</row>
    <row r="964" spans="1:38" ht="12.75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</row>
    <row r="965" spans="1:38" ht="12.7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</row>
    <row r="966" spans="1:38" ht="12.75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</row>
    <row r="967" spans="1:38" ht="12.75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</row>
    <row r="968" spans="1:38" ht="12.75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</row>
    <row r="969" spans="1:38" ht="12.75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</row>
    <row r="970" spans="1:38" ht="12.75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</row>
    <row r="971" spans="1:38" ht="12.75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</row>
    <row r="972" spans="1:38" ht="12.75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</row>
    <row r="973" spans="1:38" ht="12.75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</row>
    <row r="974" spans="1:38" ht="12.75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</row>
    <row r="975" spans="1:38" ht="12.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</row>
    <row r="976" spans="1:38" ht="12.75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</row>
    <row r="977" spans="1:38" ht="12.75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</row>
    <row r="978" spans="1:38" ht="12.75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</row>
    <row r="979" spans="1:38" ht="12.75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</row>
    <row r="980" spans="1:38" ht="12.75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</row>
    <row r="981" spans="1:38" ht="12.75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</row>
    <row r="982" spans="1:38" ht="12.75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</row>
    <row r="983" spans="1:38" ht="12.75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</row>
    <row r="984" spans="1:38" ht="12.75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</row>
    <row r="985" spans="1:38" ht="12.7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</row>
    <row r="986" spans="1:38" ht="12.75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</row>
    <row r="987" spans="1:38" ht="12.75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</row>
    <row r="988" spans="1:38" ht="12.75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</row>
    <row r="989" spans="1:38" ht="12.75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</row>
    <row r="990" spans="1:38" ht="12.75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</row>
    <row r="991" spans="1:38" ht="12.75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</row>
    <row r="992" spans="1:38" ht="12.75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</row>
    <row r="993" spans="1:38" ht="12.75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</row>
    <row r="994" spans="1:38" ht="12.75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</row>
    <row r="995" spans="1:38" ht="12.7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</row>
    <row r="996" spans="1:38" ht="12.75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</row>
    <row r="997" spans="1:38" ht="12.75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</row>
    <row r="998" spans="1:38" ht="12.75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</row>
    <row r="999" spans="1:38" ht="12.75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</row>
    <row r="1000" spans="1:38" ht="12.75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</row>
    <row r="1001" spans="1:38" ht="12.75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</row>
    <row r="1002" spans="1:38" ht="12.75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</row>
    <row r="1003" spans="1:38" ht="12.75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</row>
    <row r="1004" spans="1:38" ht="12.75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</row>
    <row r="1005" spans="1:38" ht="12.7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</row>
    <row r="1006" spans="1:38" ht="12.75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</row>
    <row r="1007" spans="1:38" ht="12.75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</row>
    <row r="1008" spans="1:38" ht="12.75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</row>
    <row r="1009" spans="1:38" ht="12.75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</row>
    <row r="1010" spans="1:38" ht="12.75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</row>
    <row r="1011" spans="1:38" ht="12.75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</row>
    <row r="1012" spans="1:38" ht="12.75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</row>
    <row r="1013" spans="1:38" ht="12.75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</row>
    <row r="1014" spans="1:38" ht="12.75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</row>
    <row r="1015" spans="1:38" ht="12.7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</row>
    <row r="1016" spans="1:38" ht="12.75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</row>
  </sheetData>
  <hyperlinks>
    <hyperlink ref="A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5"/>
  <sheetViews>
    <sheetView workbookViewId="0">
      <selection activeCell="C12" sqref="C12"/>
    </sheetView>
  </sheetViews>
  <sheetFormatPr defaultColWidth="14.42578125" defaultRowHeight="15.75" customHeight="1"/>
  <cols>
    <col min="1" max="1" width="17.140625" customWidth="1"/>
    <col min="5" max="5" width="21.28515625" customWidth="1"/>
  </cols>
  <sheetData>
    <row r="1" spans="1:5" ht="15.75" customHeight="1">
      <c r="A1" s="19" t="s">
        <v>58</v>
      </c>
      <c r="B1" s="26" t="s">
        <v>59</v>
      </c>
      <c r="C1" s="27" t="s">
        <v>60</v>
      </c>
      <c r="D1" s="28" t="s">
        <v>61</v>
      </c>
      <c r="E1" s="29" t="s">
        <v>62</v>
      </c>
    </row>
    <row r="2" spans="1:5" ht="15.75" customHeight="1">
      <c r="A2" s="19" t="s">
        <v>63</v>
      </c>
      <c r="B2" s="11">
        <f>update!B2*VLOOKUP(update!C2,'Replication Data Values'!A46:B48,2,FALSE)/(VLOOKUP(update!C10,'Replication Data Values'!A46:B48,2,FALSE))</f>
        <v>200</v>
      </c>
      <c r="C2" s="11">
        <f>12*update!B2*VLOOKUP(update!C2,'Replication Data Values'!A46:B48,2,FALSE)*update!B3*VLOOKUP(update!C3,'Replication Data Values'!A37:B42,2,FALSE)/(VLOOKUP(update!C10,'Replication Data Values'!A46:B48,2,FALSE))</f>
        <v>2</v>
      </c>
      <c r="D2" s="11">
        <f>12*update!B2*VLOOKUP(update!C2,'Replication Data Values'!A46:B48,2,FALSE)*update!B4*VLOOKUP(update!C4,'Replication Data Values'!A37:B42,2,FALSE)/(VLOOKUP(update!C10,'Replication Data Values'!A46:B48,2,FALSE))</f>
        <v>40</v>
      </c>
      <c r="E2" s="11">
        <f>SUM(B2,D2)</f>
        <v>240</v>
      </c>
    </row>
    <row r="3" spans="1:5" ht="15.75" customHeight="1">
      <c r="A3" s="19" t="s">
        <v>64</v>
      </c>
      <c r="B3" s="11">
        <f>E2</f>
        <v>240</v>
      </c>
      <c r="C3" s="5">
        <f>C2*(1+update!$B$4)</f>
        <v>2.4</v>
      </c>
      <c r="D3" s="11">
        <f>D2*(1+update!$B$4)</f>
        <v>48</v>
      </c>
      <c r="E3" s="11">
        <f>SUM(B3,D3)</f>
        <v>288</v>
      </c>
    </row>
    <row r="4" spans="1:5" ht="15.75" customHeight="1">
      <c r="A4" s="19" t="s">
        <v>65</v>
      </c>
      <c r="B4" s="11">
        <f>E3</f>
        <v>288</v>
      </c>
      <c r="C4" s="11">
        <f>C3*(1+update!$B$4)</f>
        <v>2.88</v>
      </c>
      <c r="D4" s="11">
        <f>D3*(1+update!$B$4)</f>
        <v>57.599999999999994</v>
      </c>
      <c r="E4" s="11">
        <f>SUM(B4,D4)</f>
        <v>345.6</v>
      </c>
    </row>
    <row r="5" spans="1:5" ht="12.75">
      <c r="A5" s="11" t="s">
        <v>66</v>
      </c>
      <c r="B5" s="11">
        <f>SUM(B2:B4)</f>
        <v>728</v>
      </c>
      <c r="C5" s="11">
        <f>SUM(C2:C4)</f>
        <v>7.28</v>
      </c>
      <c r="D5" s="11">
        <f>SUM(D2:D4)</f>
        <v>145.6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5"/>
  <sheetViews>
    <sheetView workbookViewId="0">
      <selection activeCell="C18" sqref="C18"/>
    </sheetView>
  </sheetViews>
  <sheetFormatPr defaultColWidth="14.42578125" defaultRowHeight="15.75" customHeight="1"/>
  <cols>
    <col min="1" max="1" width="13.140625" customWidth="1"/>
    <col min="2" max="2" width="26.140625" customWidth="1"/>
    <col min="3" max="3" width="29.7109375" customWidth="1"/>
    <col min="4" max="4" width="31.5703125" customWidth="1"/>
    <col min="5" max="5" width="28.28515625" customWidth="1"/>
    <col min="6" max="6" width="23" customWidth="1"/>
    <col min="7" max="7" width="28.28515625" customWidth="1"/>
    <col min="9" max="9" width="20.42578125" customWidth="1"/>
  </cols>
  <sheetData>
    <row r="1" spans="1:9" ht="15.75" customHeight="1">
      <c r="A1" s="19" t="s">
        <v>58</v>
      </c>
      <c r="B1" s="30" t="s">
        <v>67</v>
      </c>
      <c r="C1" s="30" t="s">
        <v>68</v>
      </c>
      <c r="D1" s="31" t="s">
        <v>69</v>
      </c>
      <c r="E1" s="30" t="s">
        <v>70</v>
      </c>
      <c r="F1" s="30" t="s">
        <v>71</v>
      </c>
      <c r="G1" s="30" t="s">
        <v>72</v>
      </c>
      <c r="H1" s="30" t="s">
        <v>73</v>
      </c>
      <c r="I1" s="32" t="s">
        <v>74</v>
      </c>
    </row>
    <row r="2" spans="1:9" ht="15.75" customHeight="1">
      <c r="A2" s="19" t="s">
        <v>63</v>
      </c>
      <c r="B2" s="33">
        <f>'total storage per region(TB)'!B2*update!$B$10*12</f>
        <v>55200</v>
      </c>
      <c r="C2" s="33">
        <f>0</f>
        <v>0</v>
      </c>
      <c r="D2" s="33">
        <f>(11*12/2)*'total storage per region(TB)'!D2/12*update!$B$10</f>
        <v>5060</v>
      </c>
      <c r="E2" s="33">
        <f>SUM(B2:D2)</f>
        <v>60260</v>
      </c>
      <c r="F2" s="34">
        <f>E2</f>
        <v>60260</v>
      </c>
      <c r="G2" s="34">
        <f>('total storage per region(TB)'!E2 +'total storage per region(TB)'!C2)*update!$B$6*update!$B$7</f>
        <v>2904</v>
      </c>
      <c r="H2" s="34">
        <f t="array" ref="H2">('total storage per region(TB)'!B2+'total storage per region(TB)'!C2+'total storage per region(TB)'!D2)*INDEX('Replication Data Values'!$B$4:$AB$30, MATCH(update!$B$8, 'Replication Data Values'!$A$4:$A$30, 0), MATCH(update!B9, 'Replication Data Values'!$B$3:$AB$3, 0))</f>
        <v>21780</v>
      </c>
      <c r="I2" s="35">
        <f>SUM(F2:H2)</f>
        <v>84944</v>
      </c>
    </row>
    <row r="3" spans="1:9" ht="15.75" customHeight="1">
      <c r="A3" s="19" t="s">
        <v>64</v>
      </c>
      <c r="B3" s="33">
        <f>'total storage per region(TB)'!B3*update!$B$10*12</f>
        <v>66240</v>
      </c>
      <c r="C3" s="33">
        <f>0</f>
        <v>0</v>
      </c>
      <c r="D3" s="33">
        <f>(11*12/2)*'total storage per region(TB)'!D3/12*update!$B$10</f>
        <v>6072</v>
      </c>
      <c r="E3" s="33">
        <f>SUM(B3:D3)</f>
        <v>72312</v>
      </c>
      <c r="F3" s="34">
        <f>E3</f>
        <v>72312</v>
      </c>
      <c r="G3" s="34">
        <f>('total storage per region(TB)'!D3 +'total storage per region(TB)'!C3)*update!$B$6*update!$B$7</f>
        <v>604.79999999999995</v>
      </c>
      <c r="H3" s="34">
        <f t="array" ref="H3">('total storage per region(TB)'!C3+'total storage per region(TB)'!D3)*INDEX('Replication Data Values'!$B$4:$AB$30, MATCH(update!$B$8, 'Replication Data Values'!$A$4:$A$30, 0), MATCH(update!B9, 'Replication Data Values'!$B$3:$AB$3, 0))</f>
        <v>4536</v>
      </c>
      <c r="I3" s="35">
        <f>SUM(F3:H3)</f>
        <v>77452.800000000003</v>
      </c>
    </row>
    <row r="4" spans="1:9" ht="15.75" customHeight="1">
      <c r="A4" s="19" t="s">
        <v>65</v>
      </c>
      <c r="B4" s="33">
        <f>'total storage per region(TB)'!B4*update!$B$10*12</f>
        <v>79488</v>
      </c>
      <c r="C4" s="33">
        <f>0</f>
        <v>0</v>
      </c>
      <c r="D4" s="33">
        <f>(11*12/2)*'total storage per region(TB)'!D4/12*update!$B$10</f>
        <v>7286.3999999999987</v>
      </c>
      <c r="E4" s="33">
        <f>SUM(B4:D4)</f>
        <v>86774.399999999994</v>
      </c>
      <c r="F4" s="34">
        <f>E4</f>
        <v>86774.399999999994</v>
      </c>
      <c r="G4" s="34">
        <f>('total storage per region(TB)'!D4 +'total storage per region(TB)'!C4)*update!$B$6*update!$B$7</f>
        <v>725.76</v>
      </c>
      <c r="H4" s="34">
        <f t="array" ref="H4">('total storage per region(TB)'!C4 + 'total storage per region(TB)'!D4)*INDEX('Replication Data Values'!$B$4:$AB$30, MATCH(update!$B$8, 'Replication Data Values'!$A$4:$A$30, 0), MATCH(update!B9, 'Replication Data Values'!$B$3:$AB$3, 0))</f>
        <v>5443.2</v>
      </c>
      <c r="I4" s="35">
        <f>SUM(F4:H4)</f>
        <v>92943.359999999986</v>
      </c>
    </row>
    <row r="5" spans="1:9" ht="15.75" customHeight="1">
      <c r="A5" s="19" t="s">
        <v>75</v>
      </c>
      <c r="B5" s="33">
        <f t="shared" ref="B5:I5" si="0">SUM(B2:B4)</f>
        <v>200928</v>
      </c>
      <c r="C5" s="33">
        <f t="shared" si="0"/>
        <v>0</v>
      </c>
      <c r="D5" s="34">
        <f t="shared" si="0"/>
        <v>18418.399999999998</v>
      </c>
      <c r="E5" s="34">
        <f t="shared" si="0"/>
        <v>219346.4</v>
      </c>
      <c r="F5" s="34">
        <f t="shared" si="0"/>
        <v>219346.4</v>
      </c>
      <c r="G5" s="34">
        <f t="shared" si="0"/>
        <v>4234.5600000000004</v>
      </c>
      <c r="H5" s="34">
        <f t="shared" si="0"/>
        <v>31759.200000000001</v>
      </c>
      <c r="I5" s="35">
        <f t="shared" si="0"/>
        <v>255340.15999999997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Ayush Kumar;ayush.singh@phdata.io</dc:creator>
  <cp:keywords/>
  <dc:description/>
  <cp:lastModifiedBy>Guest User</cp:lastModifiedBy>
  <cp:revision/>
  <dcterms:created xsi:type="dcterms:W3CDTF">2022-01-17T11:36:06Z</dcterms:created>
  <dcterms:modified xsi:type="dcterms:W3CDTF">2022-01-17T12:16:49Z</dcterms:modified>
  <cp:category/>
  <cp:contentStatus/>
</cp:coreProperties>
</file>