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PSENA2020\assets\Doc\docAdicionales\"/>
    </mc:Choice>
  </mc:AlternateContent>
  <xr:revisionPtr revIDLastSave="0" documentId="13_ncr:1_{23B1A55D-E2A4-4AEB-9821-24110E1044EF}" xr6:coauthVersionLast="36" xr6:coauthVersionMax="36" xr10:uidLastSave="{00000000-0000-0000-0000-000000000000}"/>
  <bookViews>
    <workbookView xWindow="0" yWindow="0" windowWidth="16392" windowHeight="5460" firstSheet="1" activeTab="1" xr2:uid="{203C47D7-A147-4FAD-B656-49F5BDAEC274}"/>
  </bookViews>
  <sheets>
    <sheet name="Hardware - Software" sheetId="1" r:id="rId1"/>
    <sheet name="Costos Servicios" sheetId="2" r:id="rId2"/>
    <sheet name="Costo de desarrollo" sheetId="3" r:id="rId3"/>
    <sheet name="Costo- Beneficio" sheetId="4" r:id="rId4"/>
    <sheet name="Ingresos -Cliente 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E7" i="3" s="1"/>
  <c r="G7" i="3" s="1"/>
  <c r="G10" i="3"/>
  <c r="D22" i="4"/>
  <c r="D9" i="4"/>
  <c r="D21" i="4"/>
  <c r="I20" i="2"/>
  <c r="I21" i="2"/>
  <c r="I22" i="2"/>
  <c r="I23" i="2"/>
  <c r="I24" i="2"/>
  <c r="I25" i="2"/>
  <c r="I26" i="2"/>
  <c r="I27" i="2"/>
  <c r="I28" i="2"/>
  <c r="I29" i="2"/>
  <c r="I30" i="2"/>
  <c r="I19" i="2"/>
  <c r="I18" i="2"/>
  <c r="I17" i="2"/>
  <c r="I10" i="2"/>
  <c r="I11" i="2"/>
  <c r="I12" i="2"/>
  <c r="I13" i="2"/>
  <c r="I14" i="2"/>
  <c r="I15" i="2"/>
  <c r="I16" i="2"/>
  <c r="I9" i="2"/>
  <c r="L10" i="3"/>
  <c r="K10" i="3"/>
  <c r="K45" i="4" l="1"/>
  <c r="F45" i="4"/>
  <c r="G12" i="6"/>
  <c r="S16" i="1"/>
  <c r="C20" i="3"/>
  <c r="F20" i="3" s="1"/>
  <c r="C19" i="3"/>
  <c r="F19" i="3" s="1"/>
  <c r="C18" i="3"/>
  <c r="F18" i="3" s="1"/>
  <c r="D16" i="3"/>
  <c r="C21" i="3" s="1"/>
  <c r="F21" i="3" s="1"/>
  <c r="D11" i="3"/>
  <c r="K11" i="3" s="1"/>
  <c r="L11" i="3" s="1"/>
  <c r="K14" i="3" l="1"/>
  <c r="K13" i="3"/>
  <c r="G11" i="3"/>
  <c r="C17" i="3"/>
  <c r="F17" i="3" s="1"/>
  <c r="F22" i="3" s="1"/>
  <c r="I31" i="2" l="1"/>
  <c r="F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DNBHMJ</author>
  </authors>
  <commentList>
    <comment ref="A7" authorId="0" shapeId="0" xr:uid="{24AA3FB0-4F26-424B-B260-71B1173026E0}">
      <text>
        <r>
          <rPr>
            <b/>
            <sz val="9"/>
            <color indexed="81"/>
            <rFont val="Tahoma"/>
            <family val="2"/>
          </rPr>
          <t>Seleccione Salario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25DD734C-BF38-4F3A-824A-4340FB7DDCAF}">
      <text>
        <r>
          <rPr>
            <b/>
            <sz val="9"/>
            <color indexed="81"/>
            <rFont val="Tahoma"/>
            <family val="2"/>
          </rPr>
          <t>240 Horas / 30 Dias = 8 Hrs Dia</t>
        </r>
      </text>
    </comment>
  </commentList>
</comments>
</file>

<file path=xl/sharedStrings.xml><?xml version="1.0" encoding="utf-8"?>
<sst xmlns="http://schemas.openxmlformats.org/spreadsheetml/2006/main" count="230" uniqueCount="140">
  <si>
    <t>Inversión</t>
  </si>
  <si>
    <t>TD</t>
  </si>
  <si>
    <t>FLUJO DE CAJA</t>
  </si>
  <si>
    <t>INVERSIÓN</t>
  </si>
  <si>
    <t>INGRESOS</t>
  </si>
  <si>
    <t>EGRESOS</t>
  </si>
  <si>
    <t>FCA</t>
  </si>
  <si>
    <t>SUMA DE INGRESOS</t>
  </si>
  <si>
    <t>SUMA DE ENGRESOS</t>
  </si>
  <si>
    <t>COSTO INVERSIÓN</t>
  </si>
  <si>
    <t>R/C</t>
  </si>
  <si>
    <t>Adquisición de Software</t>
  </si>
  <si>
    <t>MARCA</t>
  </si>
  <si>
    <t>SERIAL</t>
  </si>
  <si>
    <t>MODELO O CAPACIDAD</t>
  </si>
  <si>
    <t>OBSERVACIONES</t>
  </si>
  <si>
    <t>PROCESADOR</t>
  </si>
  <si>
    <t>RAM</t>
  </si>
  <si>
    <t>DISCO DURO</t>
  </si>
  <si>
    <t>SATA</t>
  </si>
  <si>
    <t>IVA</t>
  </si>
  <si>
    <t>COSTO</t>
  </si>
  <si>
    <t>SSD</t>
  </si>
  <si>
    <t>MONITOR</t>
  </si>
  <si>
    <t>TECLADO</t>
  </si>
  <si>
    <t>MOUSE</t>
  </si>
  <si>
    <t>Lenovo</t>
  </si>
  <si>
    <t>TORRE</t>
  </si>
  <si>
    <t>SISTEMA OPERATIVO</t>
  </si>
  <si>
    <t>OFFICE</t>
  </si>
  <si>
    <t>ANTIVIRUS</t>
  </si>
  <si>
    <t>HOSTING</t>
  </si>
  <si>
    <t>DOMINIO</t>
  </si>
  <si>
    <t>Nombre</t>
  </si>
  <si>
    <t>Arquitectura</t>
  </si>
  <si>
    <t>SGBD</t>
  </si>
  <si>
    <t>MES</t>
  </si>
  <si>
    <t>FECHA</t>
  </si>
  <si>
    <t xml:space="preserve">MES </t>
  </si>
  <si>
    <t xml:space="preserve">DESCRIPCIÓN </t>
  </si>
  <si>
    <t>MONTO</t>
  </si>
  <si>
    <t>TOTAL</t>
  </si>
  <si>
    <t>COSTO BENEFICIO</t>
  </si>
  <si>
    <t>DETALLE DE INGRESOS MENSUALES</t>
  </si>
  <si>
    <t>DETALLE DE EGRESO MENSUALES</t>
  </si>
  <si>
    <t xml:space="preserve">DETALLES DE LOS INGRESO / EGRESO </t>
  </si>
  <si>
    <t>SERVIDOR</t>
  </si>
  <si>
    <t>REGULADOR DE VOLTAJE</t>
  </si>
  <si>
    <r>
      <t>ADQUISICIÓN DE HARD</t>
    </r>
    <r>
      <rPr>
        <b/>
        <sz val="12"/>
        <color rgb="FF000000"/>
        <rFont val="Calibri"/>
        <family val="2"/>
        <scheme val="minor"/>
      </rPr>
      <t>WARE</t>
    </r>
  </si>
  <si>
    <t>Valor de Licencia</t>
  </si>
  <si>
    <t>Versión</t>
  </si>
  <si>
    <t>x</t>
  </si>
  <si>
    <t>1 TB</t>
  </si>
  <si>
    <t>Regulador de voltaje estandar</t>
  </si>
  <si>
    <t>COSTO TOTAL</t>
  </si>
  <si>
    <t>Core i5</t>
  </si>
  <si>
    <t xml:space="preserve">Intel </t>
  </si>
  <si>
    <t xml:space="preserve">dr4 </t>
  </si>
  <si>
    <t>32 GB</t>
  </si>
  <si>
    <t>Kingston</t>
  </si>
  <si>
    <t>Se realiza cotización de un equipo lenovo completo por el valor total que indicamos en la opción Torre</t>
  </si>
  <si>
    <t>22 Inch</t>
  </si>
  <si>
    <t>Monitor Lenovo</t>
  </si>
  <si>
    <t>Home</t>
  </si>
  <si>
    <t>64 bits</t>
  </si>
  <si>
    <t xml:space="preserve">Windows 10 </t>
  </si>
  <si>
    <t>Office</t>
  </si>
  <si>
    <t xml:space="preserve">Mcafee Activirus </t>
  </si>
  <si>
    <t>Junio</t>
  </si>
  <si>
    <t>Seleccione Salario</t>
  </si>
  <si>
    <t>Prestaciones</t>
  </si>
  <si>
    <t>Total Prestaciones</t>
  </si>
  <si>
    <t>Mes</t>
  </si>
  <si>
    <t>Valor Dia</t>
  </si>
  <si>
    <t>Horas</t>
  </si>
  <si>
    <t>Valor Hora</t>
  </si>
  <si>
    <t>ITEM</t>
  </si>
  <si>
    <t>Salario Basico</t>
  </si>
  <si>
    <t>Carga Prestacional</t>
  </si>
  <si>
    <t>Costo R.H. Con Carga Prestacional</t>
  </si>
  <si>
    <t>No Recursos</t>
  </si>
  <si>
    <t>Durabilidad en Proyecto (Meses)</t>
  </si>
  <si>
    <t>Costo RH</t>
  </si>
  <si>
    <t>TOTAL RRHH</t>
  </si>
  <si>
    <t>Mensual</t>
  </si>
  <si>
    <t>Concepto</t>
  </si>
  <si>
    <t>Porcentaje % Concepto</t>
  </si>
  <si>
    <t>Valor Hora:</t>
  </si>
  <si>
    <t>Cantidad</t>
  </si>
  <si>
    <t>Total</t>
  </si>
  <si>
    <t>HED</t>
  </si>
  <si>
    <t>HEN</t>
  </si>
  <si>
    <t>RNO</t>
  </si>
  <si>
    <t>HEDDóF</t>
  </si>
  <si>
    <t>HENDóF</t>
  </si>
  <si>
    <t>Descripcion</t>
  </si>
  <si>
    <t>Hora Extra Diurna</t>
  </si>
  <si>
    <t>Hora Extra Noctuna</t>
  </si>
  <si>
    <t>Recargo Nocturno Ordinario</t>
  </si>
  <si>
    <t>Hora Extra Dominial Diurno o Festivo</t>
  </si>
  <si>
    <t>Hora Extra Nocturna Dominical o Festivo</t>
  </si>
  <si>
    <t>Codigo Cargo</t>
  </si>
  <si>
    <t>Cargo</t>
  </si>
  <si>
    <t>TSN2</t>
  </si>
  <si>
    <t>TMME</t>
  </si>
  <si>
    <t>MySQL</t>
  </si>
  <si>
    <t>Reseller Hostinng</t>
  </si>
  <si>
    <t>HostGator</t>
  </si>
  <si>
    <t>50 GB de almacenamiento</t>
  </si>
  <si>
    <t>Sitios Ilimitados</t>
  </si>
  <si>
    <t>phpMyAdmin</t>
  </si>
  <si>
    <t>Categoria - Aluminio</t>
  </si>
  <si>
    <t>Ilimitado</t>
  </si>
  <si>
    <t>Costo Total</t>
  </si>
  <si>
    <t>Detalle cotización paquete de  Hosting y Dominio</t>
  </si>
  <si>
    <t>Programador Aplicación Web</t>
  </si>
  <si>
    <t>I</t>
  </si>
  <si>
    <t>SITIO WEB</t>
  </si>
  <si>
    <t>Deployment Programmers</t>
  </si>
  <si>
    <t>64 Bits</t>
  </si>
  <si>
    <t xml:space="preserve">Valor </t>
  </si>
  <si>
    <t>ADM - SGBD</t>
  </si>
  <si>
    <t>SERVIDOR WEB</t>
  </si>
  <si>
    <t>Venta software</t>
  </si>
  <si>
    <t>Adqusición licencias Sotware</t>
  </si>
  <si>
    <t>Servicios publicos - Levantamiento Encuetas</t>
  </si>
  <si>
    <t>Costo Mano de obra Desarrollo</t>
  </si>
  <si>
    <t>Se celeciona un disco solido por la capacidad de lectura y escritura</t>
  </si>
  <si>
    <t>Tecnologo de sistemas</t>
  </si>
  <si>
    <t>Programador</t>
  </si>
  <si>
    <t>Tecnologo sistemas</t>
  </si>
  <si>
    <t>Juan Pablo Merchan</t>
  </si>
  <si>
    <t>Jesus David Chavez</t>
  </si>
  <si>
    <t>Karina Susana Bocanegra</t>
  </si>
  <si>
    <t>Yecenia González Moreno</t>
  </si>
  <si>
    <t>Fecha-fin</t>
  </si>
  <si>
    <t>Fecha-inicio</t>
  </si>
  <si>
    <t>transportes, alimentación,uniformes</t>
  </si>
  <si>
    <t>transportes, alimentación</t>
  </si>
  <si>
    <t>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</si>
</sst>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164" formatCode="&quot;$&quot;\ #,##0_);[Red]\(&quot;$&quot;\ #,##0\)"/>
    <numFmt numFmtId="165" formatCode="&quot;$&quot;\ #,##0.00_);[Red]\(&quot;$&quot;\ #,##0.00\)"/>
    <numFmt numFmtId="166" formatCode="_(&quot;$&quot;\ * #,##0.00_);_(&quot;$&quot;\ * \(#,##0.00\);_(&quot;$&quot;\ * &quot;-&quot;??_);_(@_)"/>
    <numFmt numFmtId="167" formatCode="_-[$$-240A]\ * #,##0_-;\-[$$-240A]\ * #,##0_-;_-[$$-240A]\ * &quot;-&quot;??_-;_-@_-"/>
    <numFmt numFmtId="168" formatCode="_-&quot;$&quot;\ * #,##0_-;\-&quot;$&quot;\ * #,##0_-;_-&quot;$&quot;\ * &quot;-&quot;??_-;_-@_-"/>
    <numFmt numFmtId="169" formatCode="_(&quot;$&quot;\ * #,##0_);_(&quot;$&quot;\ * \(#,##0\);_(&quot;$&quot;\ * &quot;-&quot;??_);_(@_)"/>
    <numFmt numFmtId="170" formatCode="0.0"/>
    <numFmt numFmtId="171" formatCode="&quot;$&quot;\ #,##0"/>
    <numFmt numFmtId="172" formatCode="&quot;$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35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26" xfId="0" applyBorder="1"/>
    <xf numFmtId="0" fontId="1" fillId="0" borderId="23" xfId="0" applyFont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8" xfId="0" applyFill="1" applyBorder="1"/>
    <xf numFmtId="0" fontId="7" fillId="8" borderId="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169" fontId="8" fillId="8" borderId="18" xfId="1" applyNumberFormat="1" applyFont="1" applyFill="1" applyBorder="1" applyAlignment="1">
      <alignment horizontal="center" vertical="center"/>
    </xf>
    <xf numFmtId="170" fontId="0" fillId="0" borderId="21" xfId="0" applyNumberFormat="1" applyBorder="1" applyAlignment="1">
      <alignment horizontal="center"/>
    </xf>
    <xf numFmtId="169" fontId="0" fillId="0" borderId="21" xfId="1" applyNumberFormat="1" applyFont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29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9" borderId="27" xfId="0" applyFill="1" applyBorder="1" applyAlignment="1">
      <alignment horizontal="left"/>
    </xf>
    <xf numFmtId="170" fontId="0" fillId="0" borderId="27" xfId="2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/>
    </xf>
    <xf numFmtId="169" fontId="0" fillId="0" borderId="27" xfId="1" applyNumberFormat="1" applyFont="1" applyBorder="1" applyAlignment="1">
      <alignment horizontal="center"/>
    </xf>
    <xf numFmtId="2" fontId="0" fillId="0" borderId="27" xfId="1" applyNumberFormat="1" applyFon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69" fontId="0" fillId="0" borderId="27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/>
    <xf numFmtId="169" fontId="0" fillId="4" borderId="4" xfId="0" applyNumberFormat="1" applyFill="1" applyBorder="1"/>
    <xf numFmtId="169" fontId="0" fillId="0" borderId="19" xfId="1" applyNumberFormat="1" applyFont="1" applyBorder="1"/>
    <xf numFmtId="0" fontId="9" fillId="8" borderId="14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169" fontId="9" fillId="8" borderId="3" xfId="0" applyNumberFormat="1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2" fontId="0" fillId="0" borderId="0" xfId="2" applyNumberFormat="1" applyFont="1" applyAlignment="1">
      <alignment horizontal="center"/>
    </xf>
    <xf numFmtId="170" fontId="0" fillId="4" borderId="0" xfId="1" applyNumberFormat="1" applyFont="1" applyFill="1" applyAlignment="1">
      <alignment horizontal="center"/>
    </xf>
    <xf numFmtId="169" fontId="0" fillId="0" borderId="17" xfId="1" applyNumberFormat="1" applyFont="1" applyBorder="1" applyAlignment="1">
      <alignment horizontal="center" wrapText="1"/>
    </xf>
    <xf numFmtId="1" fontId="0" fillId="0" borderId="0" xfId="2" applyNumberFormat="1" applyFont="1" applyAlignment="1">
      <alignment horizontal="center"/>
    </xf>
    <xf numFmtId="0" fontId="9" fillId="8" borderId="18" xfId="0" applyFont="1" applyFill="1" applyBorder="1" applyAlignment="1">
      <alignment horizontal="center"/>
    </xf>
    <xf numFmtId="1" fontId="0" fillId="0" borderId="21" xfId="2" applyNumberFormat="1" applyFont="1" applyBorder="1" applyAlignment="1">
      <alignment horizontal="center"/>
    </xf>
    <xf numFmtId="170" fontId="0" fillId="4" borderId="21" xfId="1" applyNumberFormat="1" applyFont="1" applyFill="1" applyBorder="1" applyAlignment="1">
      <alignment horizontal="center"/>
    </xf>
    <xf numFmtId="169" fontId="0" fillId="0" borderId="19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0" fillId="0" borderId="1" xfId="0" applyBorder="1"/>
    <xf numFmtId="0" fontId="9" fillId="8" borderId="31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12" fillId="5" borderId="20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68" fontId="12" fillId="0" borderId="19" xfId="1" applyNumberFormat="1" applyFont="1" applyBorder="1" applyAlignment="1">
      <alignment horizontal="center" vertical="center" wrapText="1"/>
    </xf>
    <xf numFmtId="168" fontId="12" fillId="0" borderId="4" xfId="1" applyNumberFormat="1" applyFont="1" applyBorder="1" applyAlignment="1">
      <alignment horizontal="center"/>
    </xf>
    <xf numFmtId="0" fontId="0" fillId="4" borderId="16" xfId="0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21" xfId="0" applyFill="1" applyBorder="1"/>
    <xf numFmtId="0" fontId="0" fillId="4" borderId="19" xfId="0" applyFill="1" applyBorder="1"/>
    <xf numFmtId="16" fontId="0" fillId="0" borderId="9" xfId="0" applyNumberFormat="1" applyBorder="1"/>
    <xf numFmtId="168" fontId="0" fillId="0" borderId="26" xfId="1" applyNumberFormat="1" applyFont="1" applyBorder="1"/>
    <xf numFmtId="168" fontId="0" fillId="0" borderId="6" xfId="1" applyNumberFormat="1" applyFont="1" applyBorder="1"/>
    <xf numFmtId="168" fontId="0" fillId="0" borderId="6" xfId="0" applyNumberFormat="1" applyBorder="1"/>
    <xf numFmtId="15" fontId="0" fillId="0" borderId="22" xfId="0" applyNumberFormat="1" applyBorder="1"/>
    <xf numFmtId="168" fontId="0" fillId="0" borderId="1" xfId="1" applyNumberFormat="1" applyFont="1" applyBorder="1"/>
    <xf numFmtId="0" fontId="0" fillId="0" borderId="1" xfId="0" applyFill="1" applyBorder="1"/>
    <xf numFmtId="168" fontId="0" fillId="0" borderId="1" xfId="1" applyNumberFormat="1" applyFont="1" applyFill="1" applyBorder="1"/>
    <xf numFmtId="0" fontId="1" fillId="0" borderId="1" xfId="0" applyFont="1" applyBorder="1" applyAlignment="1">
      <alignment horizontal="center"/>
    </xf>
    <xf numFmtId="15" fontId="0" fillId="0" borderId="1" xfId="0" applyNumberFormat="1" applyBorder="1"/>
    <xf numFmtId="168" fontId="0" fillId="0" borderId="8" xfId="1" applyNumberFormat="1" applyFont="1" applyBorder="1"/>
    <xf numFmtId="168" fontId="0" fillId="0" borderId="8" xfId="1" applyNumberFormat="1" applyFont="1" applyBorder="1" applyAlignment="1">
      <alignment horizontal="center"/>
    </xf>
    <xf numFmtId="168" fontId="0" fillId="0" borderId="4" xfId="1" applyNumberFormat="1" applyFont="1" applyBorder="1"/>
    <xf numFmtId="0" fontId="0" fillId="0" borderId="34" xfId="0" applyBorder="1" applyAlignment="1">
      <alignment horizontal="center"/>
    </xf>
    <xf numFmtId="0" fontId="15" fillId="3" borderId="2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67" fontId="0" fillId="0" borderId="7" xfId="1" applyNumberFormat="1" applyFont="1" applyBorder="1" applyAlignment="1">
      <alignment wrapText="1"/>
    </xf>
    <xf numFmtId="168" fontId="14" fillId="0" borderId="4" xfId="1" applyNumberFormat="1" applyFont="1" applyBorder="1" applyAlignment="1">
      <alignment horizontal="center" wrapText="1"/>
    </xf>
    <xf numFmtId="168" fontId="0" fillId="0" borderId="7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172" fontId="0" fillId="0" borderId="0" xfId="0" applyNumberFormat="1"/>
    <xf numFmtId="14" fontId="0" fillId="7" borderId="27" xfId="0" applyNumberFormat="1" applyFill="1" applyBorder="1" applyAlignment="1">
      <alignment horizontal="center" vertical="top"/>
    </xf>
    <xf numFmtId="172" fontId="0" fillId="7" borderId="27" xfId="0" applyNumberFormat="1" applyFill="1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8" borderId="2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171" fontId="0" fillId="0" borderId="24" xfId="1" applyNumberFormat="1" applyFont="1" applyBorder="1" applyAlignment="1">
      <alignment horizontal="left" indent="1"/>
    </xf>
    <xf numFmtId="171" fontId="0" fillId="0" borderId="0" xfId="1" applyNumberFormat="1" applyFont="1" applyAlignment="1">
      <alignment horizontal="left" indent="1"/>
    </xf>
    <xf numFmtId="0" fontId="9" fillId="8" borderId="14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171" fontId="0" fillId="0" borderId="21" xfId="1" applyNumberFormat="1" applyFont="1" applyBorder="1" applyAlignment="1">
      <alignment horizontal="left" indent="1"/>
    </xf>
    <xf numFmtId="0" fontId="0" fillId="9" borderId="2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5" fillId="4" borderId="1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4" fontId="0" fillId="7" borderId="27" xfId="0" applyNumberFormat="1" applyFill="1" applyBorder="1" applyAlignment="1">
      <alignment horizontal="center" wrapText="1"/>
    </xf>
    <xf numFmtId="172" fontId="0" fillId="7" borderId="27" xfId="0" applyNumberFormat="1" applyFill="1" applyBorder="1" applyAlignment="1">
      <alignment horizontal="center"/>
    </xf>
    <xf numFmtId="172" fontId="0" fillId="7" borderId="27" xfId="0" applyNumberFormat="1" applyFill="1" applyBorder="1" applyAlignment="1">
      <alignment horizontal="center" wrapText="1"/>
    </xf>
    <xf numFmtId="0" fontId="0" fillId="7" borderId="27" xfId="0" applyFill="1" applyBorder="1" applyAlignment="1">
      <alignment horizontal="center" wrapText="1"/>
    </xf>
    <xf numFmtId="168" fontId="0" fillId="4" borderId="27" xfId="1" applyNumberFormat="1" applyFont="1" applyFill="1" applyBorder="1" applyAlignment="1">
      <alignment horizontal="center" vertical="top"/>
    </xf>
    <xf numFmtId="14" fontId="0" fillId="7" borderId="27" xfId="0" applyNumberFormat="1" applyFill="1" applyBorder="1"/>
    <xf numFmtId="172" fontId="0" fillId="7" borderId="27" xfId="0" applyNumberFormat="1" applyFill="1" applyBorder="1"/>
    <xf numFmtId="0" fontId="0" fillId="0" borderId="27" xfId="0" applyBorder="1"/>
    <xf numFmtId="0" fontId="0" fillId="7" borderId="27" xfId="0" applyFill="1" applyBorder="1" applyAlignment="1">
      <alignment horizontal="center"/>
    </xf>
    <xf numFmtId="168" fontId="0" fillId="4" borderId="27" xfId="1" applyNumberFormat="1" applyFont="1" applyFill="1" applyBorder="1"/>
    <xf numFmtId="172" fontId="0" fillId="7" borderId="27" xfId="0" applyNumberFormat="1" applyFont="1" applyFill="1" applyBorder="1" applyAlignment="1">
      <alignment horizontal="center" vertical="top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</xdr:colOff>
      <xdr:row>1</xdr:row>
      <xdr:rowOff>7651</xdr:rowOff>
    </xdr:from>
    <xdr:to>
      <xdr:col>11</xdr:col>
      <xdr:colOff>0</xdr:colOff>
      <xdr:row>3</xdr:row>
      <xdr:rowOff>360768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70C6B9-F295-48D1-A059-62E3EF6DD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" y="547978"/>
          <a:ext cx="8212570" cy="1433772"/>
        </a:xfrm>
        <a:prstGeom prst="rect">
          <a:avLst/>
        </a:prstGeom>
      </xdr:spPr>
    </xdr:pic>
    <xdr:clientData/>
  </xdr:twoCellAnchor>
  <xdr:twoCellAnchor editAs="oneCell">
    <xdr:from>
      <xdr:col>1</xdr:col>
      <xdr:colOff>83127</xdr:colOff>
      <xdr:row>4</xdr:row>
      <xdr:rowOff>41563</xdr:rowOff>
    </xdr:from>
    <xdr:to>
      <xdr:col>8</xdr:col>
      <xdr:colOff>27022</xdr:colOff>
      <xdr:row>6</xdr:row>
      <xdr:rowOff>367723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308CB0-8412-4FEC-B58D-9C34BEE9E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891" y="2202872"/>
          <a:ext cx="5485713" cy="140681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69274</xdr:rowOff>
    </xdr:from>
    <xdr:to>
      <xdr:col>16</xdr:col>
      <xdr:colOff>0</xdr:colOff>
      <xdr:row>4</xdr:row>
      <xdr:rowOff>487693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C5FA4F-C360-421B-8770-5F3F1F0CB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2655" y="1690256"/>
          <a:ext cx="2978727" cy="958746"/>
        </a:xfrm>
        <a:prstGeom prst="rect">
          <a:avLst/>
        </a:prstGeom>
      </xdr:spPr>
    </xdr:pic>
    <xdr:clientData/>
  </xdr:twoCellAnchor>
  <xdr:twoCellAnchor editAs="oneCell">
    <xdr:from>
      <xdr:col>16</xdr:col>
      <xdr:colOff>272335</xdr:colOff>
      <xdr:row>2</xdr:row>
      <xdr:rowOff>429489</xdr:rowOff>
    </xdr:from>
    <xdr:to>
      <xdr:col>18</xdr:col>
      <xdr:colOff>2479964</xdr:colOff>
      <xdr:row>5</xdr:row>
      <xdr:rowOff>171055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278341-A901-40F4-96F3-A285B0C82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13717" y="1510144"/>
          <a:ext cx="4202683" cy="1362547"/>
        </a:xfrm>
        <a:prstGeom prst="rect">
          <a:avLst/>
        </a:prstGeom>
      </xdr:spPr>
    </xdr:pic>
    <xdr:clientData/>
  </xdr:twoCellAnchor>
  <xdr:twoCellAnchor editAs="oneCell">
    <xdr:from>
      <xdr:col>13</xdr:col>
      <xdr:colOff>22953</xdr:colOff>
      <xdr:row>18</xdr:row>
      <xdr:rowOff>2</xdr:rowOff>
    </xdr:from>
    <xdr:to>
      <xdr:col>17</xdr:col>
      <xdr:colOff>124691</xdr:colOff>
      <xdr:row>25</xdr:row>
      <xdr:rowOff>195716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B8948-146D-47C6-9C10-F06232B1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85608" y="9725893"/>
          <a:ext cx="4244247" cy="3978005"/>
        </a:xfrm>
        <a:prstGeom prst="rect">
          <a:avLst/>
        </a:prstGeom>
      </xdr:spPr>
    </xdr:pic>
    <xdr:clientData/>
  </xdr:twoCellAnchor>
  <xdr:twoCellAnchor editAs="oneCell">
    <xdr:from>
      <xdr:col>17</xdr:col>
      <xdr:colOff>138545</xdr:colOff>
      <xdr:row>18</xdr:row>
      <xdr:rowOff>69273</xdr:rowOff>
    </xdr:from>
    <xdr:to>
      <xdr:col>18</xdr:col>
      <xdr:colOff>2535434</xdr:colOff>
      <xdr:row>23</xdr:row>
      <xdr:rowOff>529671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CC117D-49BE-4FA0-AA83-3CA13163D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43709" y="9795164"/>
          <a:ext cx="3228161" cy="31620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176753</xdr:rowOff>
    </xdr:from>
    <xdr:to>
      <xdr:col>7</xdr:col>
      <xdr:colOff>0</xdr:colOff>
      <xdr:row>6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4F523B-93AB-438F-8504-7AF7D5728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54" y="176753"/>
          <a:ext cx="6779443" cy="9230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179371</xdr:rowOff>
    </xdr:from>
    <xdr:to>
      <xdr:col>8</xdr:col>
      <xdr:colOff>919964</xdr:colOff>
      <xdr:row>5</xdr:row>
      <xdr:rowOff>160844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A4CA82-E0A3-4AF9-8613-99D67D39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7897" y="179371"/>
          <a:ext cx="2663923" cy="892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0</xdr:colOff>
      <xdr:row>5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B14A5B-62D6-4BFC-9152-8ED69F8A0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7150"/>
          <a:ext cx="2222500" cy="615950"/>
        </a:xfrm>
        <a:prstGeom prst="rect">
          <a:avLst/>
        </a:prstGeom>
      </xdr:spPr>
    </xdr:pic>
    <xdr:clientData/>
  </xdr:twoCellAnchor>
  <xdr:twoCellAnchor editAs="oneCell">
    <xdr:from>
      <xdr:col>4</xdr:col>
      <xdr:colOff>121397</xdr:colOff>
      <xdr:row>17</xdr:row>
      <xdr:rowOff>156883</xdr:rowOff>
    </xdr:from>
    <xdr:to>
      <xdr:col>9</xdr:col>
      <xdr:colOff>966490</xdr:colOff>
      <xdr:row>24</xdr:row>
      <xdr:rowOff>145677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B087B3-E7F6-4E75-A4EA-474D99D3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1603" y="3216089"/>
          <a:ext cx="6430308" cy="1837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3</xdr:col>
      <xdr:colOff>781050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E5E4E-C078-4A56-B13C-DCB48A8B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4151"/>
          <a:ext cx="2476500" cy="558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120650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92A26BD4-FB3D-429D-BE21-AFC8D489D35C}"/>
            </a:ext>
          </a:extLst>
        </xdr:cNvPr>
        <xdr:cNvSpPr>
          <a:spLocks noChangeAspect="1" noChangeArrowheads="1"/>
        </xdr:cNvSpPr>
      </xdr:nvSpPr>
      <xdr:spPr bwMode="auto">
        <a:xfrm>
          <a:off x="3727450" y="330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749300</xdr:colOff>
      <xdr:row>1</xdr:row>
      <xdr:rowOff>12700</xdr:rowOff>
    </xdr:from>
    <xdr:to>
      <xdr:col>7</xdr:col>
      <xdr:colOff>6350</xdr:colOff>
      <xdr:row>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AD41DE-3CF1-40ED-AB92-81576C773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0" y="196850"/>
          <a:ext cx="33845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88D5-DF79-49D2-A6B0-86699D2E45F5}">
  <dimension ref="A1:V39"/>
  <sheetViews>
    <sheetView topLeftCell="A12" zoomScale="55" zoomScaleNormal="55" workbookViewId="0">
      <selection activeCell="S16" sqref="S16"/>
    </sheetView>
  </sheetViews>
  <sheetFormatPr baseColWidth="10" defaultColWidth="9.109375" defaultRowHeight="42.75" customHeight="1" x14ac:dyDescent="0.3"/>
  <cols>
    <col min="1" max="1" width="18.33203125" style="113" bestFit="1" customWidth="1"/>
    <col min="2" max="2" width="21.109375" style="113" bestFit="1" customWidth="1"/>
    <col min="3" max="3" width="8" style="113" bestFit="1" customWidth="1"/>
    <col min="4" max="4" width="17.33203125" style="113" bestFit="1" customWidth="1"/>
    <col min="5" max="5" width="6.5546875" style="113" bestFit="1" customWidth="1"/>
    <col min="6" max="6" width="15" style="113" bestFit="1" customWidth="1"/>
    <col min="7" max="7" width="9" style="113" bestFit="1" customWidth="1"/>
    <col min="8" max="8" width="3.5546875" style="113" bestFit="1" customWidth="1"/>
    <col min="9" max="9" width="9.109375" style="113"/>
    <col min="10" max="10" width="5.44140625" style="113" customWidth="1"/>
    <col min="11" max="11" width="6" style="113" customWidth="1"/>
    <col min="12" max="13" width="9.109375" style="113"/>
    <col min="14" max="14" width="14.6640625" style="113" bestFit="1" customWidth="1"/>
    <col min="15" max="15" width="14.109375" style="113" bestFit="1" customWidth="1"/>
    <col min="16" max="16" width="14.5546875" style="113" bestFit="1" customWidth="1"/>
    <col min="17" max="17" width="17" style="113" bestFit="1" customWidth="1"/>
    <col min="18" max="18" width="12.109375" style="113" bestFit="1" customWidth="1"/>
    <col min="19" max="19" width="37.44140625" style="113" customWidth="1"/>
    <col min="20" max="16384" width="9.109375" style="113"/>
  </cols>
  <sheetData>
    <row r="1" spans="1:19" ht="42.75" customHeight="1" thickBot="1" x14ac:dyDescent="0.35"/>
    <row r="2" spans="1:19" ht="42.75" customHeight="1" thickBot="1" x14ac:dyDescent="0.3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7"/>
    </row>
    <row r="3" spans="1:19" ht="42.75" customHeight="1" x14ac:dyDescent="0.3">
      <c r="A3" s="158"/>
      <c r="B3" s="159"/>
      <c r="C3" s="159"/>
      <c r="D3" s="159"/>
      <c r="E3" s="159"/>
      <c r="F3" s="159"/>
      <c r="G3" s="159"/>
      <c r="H3" s="159"/>
      <c r="I3" s="159"/>
      <c r="J3" s="159"/>
      <c r="K3" s="160"/>
      <c r="N3" s="155"/>
      <c r="O3" s="156"/>
      <c r="P3" s="157"/>
      <c r="Q3" s="155"/>
      <c r="R3" s="156"/>
      <c r="S3" s="157"/>
    </row>
    <row r="4" spans="1:19" ht="42.75" customHeight="1" x14ac:dyDescent="0.3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60"/>
      <c r="N4" s="158"/>
      <c r="O4" s="159"/>
      <c r="P4" s="160"/>
      <c r="Q4" s="158"/>
      <c r="R4" s="159"/>
      <c r="S4" s="160"/>
    </row>
    <row r="5" spans="1:19" ht="42.75" customHeight="1" x14ac:dyDescent="0.3">
      <c r="A5" s="158"/>
      <c r="B5" s="159"/>
      <c r="C5" s="159"/>
      <c r="D5" s="159"/>
      <c r="E5" s="159"/>
      <c r="F5" s="159"/>
      <c r="G5" s="159"/>
      <c r="H5" s="159"/>
      <c r="I5" s="159"/>
      <c r="J5" s="159"/>
      <c r="K5" s="160"/>
      <c r="L5" s="114"/>
      <c r="M5" s="114"/>
      <c r="N5" s="158"/>
      <c r="O5" s="159"/>
      <c r="P5" s="160"/>
      <c r="Q5" s="158"/>
      <c r="R5" s="159"/>
      <c r="S5" s="160"/>
    </row>
    <row r="6" spans="1:19" ht="42.75" customHeight="1" thickBot="1" x14ac:dyDescent="0.35">
      <c r="A6" s="158"/>
      <c r="B6" s="159"/>
      <c r="C6" s="159"/>
      <c r="D6" s="159"/>
      <c r="E6" s="159"/>
      <c r="F6" s="159"/>
      <c r="G6" s="159"/>
      <c r="H6" s="159"/>
      <c r="I6" s="159"/>
      <c r="J6" s="159"/>
      <c r="K6" s="160"/>
      <c r="N6" s="161"/>
      <c r="O6" s="162"/>
      <c r="P6" s="163"/>
      <c r="Q6" s="161"/>
      <c r="R6" s="162"/>
      <c r="S6" s="163"/>
    </row>
    <row r="7" spans="1:19" ht="42.75" customHeight="1" thickBot="1" x14ac:dyDescent="0.35">
      <c r="A7" s="161"/>
      <c r="B7" s="162"/>
      <c r="C7" s="162"/>
      <c r="D7" s="162"/>
      <c r="E7" s="162"/>
      <c r="F7" s="162"/>
      <c r="G7" s="162"/>
      <c r="H7" s="162"/>
      <c r="I7" s="162"/>
      <c r="J7" s="162"/>
      <c r="K7" s="163"/>
      <c r="N7" s="135" t="s">
        <v>11</v>
      </c>
      <c r="O7" s="136"/>
      <c r="P7" s="136"/>
      <c r="Q7" s="136"/>
      <c r="R7" s="136"/>
      <c r="S7" s="137"/>
    </row>
    <row r="8" spans="1:19" ht="42.75" customHeight="1" thickBot="1" x14ac:dyDescent="0.35">
      <c r="A8" s="164" t="s">
        <v>48</v>
      </c>
      <c r="B8" s="165"/>
      <c r="C8" s="165"/>
      <c r="D8" s="165"/>
      <c r="E8" s="165"/>
      <c r="F8" s="165"/>
      <c r="G8" s="165"/>
      <c r="H8" s="165"/>
      <c r="I8" s="165"/>
      <c r="J8" s="165"/>
      <c r="K8" s="166"/>
      <c r="N8" s="75"/>
      <c r="O8" s="76" t="s">
        <v>33</v>
      </c>
      <c r="P8" s="76" t="s">
        <v>50</v>
      </c>
      <c r="Q8" s="76" t="s">
        <v>34</v>
      </c>
      <c r="R8" s="76" t="s">
        <v>88</v>
      </c>
      <c r="S8" s="76" t="s">
        <v>49</v>
      </c>
    </row>
    <row r="9" spans="1:19" ht="42.75" customHeight="1" thickBot="1" x14ac:dyDescent="0.35">
      <c r="A9" s="80"/>
      <c r="B9" s="81" t="s">
        <v>12</v>
      </c>
      <c r="C9" s="81" t="s">
        <v>13</v>
      </c>
      <c r="D9" s="81" t="s">
        <v>14</v>
      </c>
      <c r="E9" s="81" t="s">
        <v>20</v>
      </c>
      <c r="F9" s="81" t="s">
        <v>21</v>
      </c>
      <c r="G9" s="129" t="s">
        <v>15</v>
      </c>
      <c r="H9" s="130"/>
      <c r="I9" s="130"/>
      <c r="J9" s="130"/>
      <c r="K9" s="131"/>
      <c r="N9" s="77" t="s">
        <v>28</v>
      </c>
      <c r="O9" s="78" t="s">
        <v>65</v>
      </c>
      <c r="P9" s="78" t="s">
        <v>63</v>
      </c>
      <c r="Q9" s="78" t="s">
        <v>64</v>
      </c>
      <c r="R9" s="78">
        <v>1</v>
      </c>
      <c r="S9" s="90">
        <v>240000</v>
      </c>
    </row>
    <row r="10" spans="1:19" ht="42.75" customHeight="1" thickBot="1" x14ac:dyDescent="0.35">
      <c r="A10" s="112" t="s">
        <v>27</v>
      </c>
      <c r="B10" s="82" t="s">
        <v>26</v>
      </c>
      <c r="C10" s="82"/>
      <c r="D10" s="83"/>
      <c r="E10" s="82"/>
      <c r="F10" s="115">
        <v>3799900</v>
      </c>
      <c r="G10" s="132" t="s">
        <v>60</v>
      </c>
      <c r="H10" s="133"/>
      <c r="I10" s="133"/>
      <c r="J10" s="133"/>
      <c r="K10" s="134"/>
      <c r="N10" s="77" t="s">
        <v>29</v>
      </c>
      <c r="O10" s="78" t="s">
        <v>66</v>
      </c>
      <c r="P10" s="78">
        <v>365</v>
      </c>
      <c r="Q10" s="78" t="s">
        <v>64</v>
      </c>
      <c r="R10" s="78">
        <v>1</v>
      </c>
      <c r="S10" s="90">
        <v>191900</v>
      </c>
    </row>
    <row r="11" spans="1:19" ht="42.75" customHeight="1" thickBot="1" x14ac:dyDescent="0.35">
      <c r="A11" s="112" t="s">
        <v>16</v>
      </c>
      <c r="B11" s="82" t="s">
        <v>56</v>
      </c>
      <c r="C11" s="82"/>
      <c r="D11" s="83" t="s">
        <v>55</v>
      </c>
      <c r="E11" s="82"/>
      <c r="F11" s="82"/>
      <c r="G11" s="132"/>
      <c r="H11" s="133"/>
      <c r="I11" s="133"/>
      <c r="J11" s="133"/>
      <c r="K11" s="134"/>
      <c r="N11" s="77" t="s">
        <v>30</v>
      </c>
      <c r="O11" s="78" t="s">
        <v>67</v>
      </c>
      <c r="P11" s="78">
        <v>2019</v>
      </c>
      <c r="Q11" s="78"/>
      <c r="R11" s="78">
        <v>1</v>
      </c>
      <c r="S11" s="90">
        <v>30000</v>
      </c>
    </row>
    <row r="12" spans="1:19" ht="42.75" customHeight="1" thickBot="1" x14ac:dyDescent="0.35">
      <c r="A12" s="112" t="s">
        <v>17</v>
      </c>
      <c r="B12" s="82" t="s">
        <v>57</v>
      </c>
      <c r="C12" s="82"/>
      <c r="D12" s="83" t="s">
        <v>58</v>
      </c>
      <c r="E12" s="82"/>
      <c r="F12" s="82"/>
      <c r="G12" s="132"/>
      <c r="H12" s="133"/>
      <c r="I12" s="133"/>
      <c r="J12" s="133"/>
      <c r="K12" s="134"/>
      <c r="N12" s="79" t="s">
        <v>31</v>
      </c>
      <c r="O12" s="78" t="s">
        <v>107</v>
      </c>
      <c r="P12" s="78" t="s">
        <v>106</v>
      </c>
      <c r="Q12" s="78" t="s">
        <v>108</v>
      </c>
      <c r="R12" s="78" t="s">
        <v>112</v>
      </c>
      <c r="S12" s="90">
        <v>287760</v>
      </c>
    </row>
    <row r="13" spans="1:19" ht="42.75" customHeight="1" thickBot="1" x14ac:dyDescent="0.35">
      <c r="A13" s="84" t="s">
        <v>23</v>
      </c>
      <c r="B13" s="82" t="s">
        <v>62</v>
      </c>
      <c r="C13" s="82"/>
      <c r="D13" s="83" t="s">
        <v>61</v>
      </c>
      <c r="E13" s="82"/>
      <c r="F13" s="82"/>
      <c r="G13" s="132"/>
      <c r="H13" s="133"/>
      <c r="I13" s="133"/>
      <c r="J13" s="133"/>
      <c r="K13" s="134"/>
      <c r="N13" s="79" t="s">
        <v>32</v>
      </c>
      <c r="O13" s="78" t="s">
        <v>107</v>
      </c>
      <c r="P13" s="78" t="s">
        <v>106</v>
      </c>
      <c r="Q13" s="78" t="s">
        <v>109</v>
      </c>
      <c r="R13" s="78" t="s">
        <v>112</v>
      </c>
      <c r="S13" s="90"/>
    </row>
    <row r="14" spans="1:19" ht="42.75" customHeight="1" thickBot="1" x14ac:dyDescent="0.35">
      <c r="A14" s="153" t="s">
        <v>18</v>
      </c>
      <c r="B14" s="82" t="s">
        <v>59</v>
      </c>
      <c r="C14" s="82"/>
      <c r="D14" s="83" t="s">
        <v>52</v>
      </c>
      <c r="E14" s="82"/>
      <c r="F14" s="82"/>
      <c r="G14" s="85" t="s">
        <v>22</v>
      </c>
      <c r="H14" s="85" t="s">
        <v>51</v>
      </c>
      <c r="I14" s="148" t="s">
        <v>127</v>
      </c>
      <c r="J14" s="149"/>
      <c r="K14" s="150"/>
      <c r="N14" s="79" t="s">
        <v>35</v>
      </c>
      <c r="O14" s="78" t="s">
        <v>107</v>
      </c>
      <c r="P14" s="78" t="s">
        <v>105</v>
      </c>
      <c r="Q14" s="78" t="s">
        <v>110</v>
      </c>
      <c r="R14" s="78" t="s">
        <v>112</v>
      </c>
      <c r="S14" s="90"/>
    </row>
    <row r="15" spans="1:19" ht="42.75" customHeight="1" thickBot="1" x14ac:dyDescent="0.35">
      <c r="A15" s="154"/>
      <c r="B15" s="82"/>
      <c r="C15" s="82"/>
      <c r="D15" s="83"/>
      <c r="E15" s="82"/>
      <c r="F15" s="86"/>
      <c r="G15" s="87" t="s">
        <v>19</v>
      </c>
      <c r="H15" s="87"/>
      <c r="I15" s="141"/>
      <c r="J15" s="142"/>
      <c r="K15" s="143"/>
      <c r="N15" s="79" t="s">
        <v>46</v>
      </c>
      <c r="O15" s="78" t="s">
        <v>107</v>
      </c>
      <c r="P15" s="78" t="s">
        <v>106</v>
      </c>
      <c r="Q15" s="78" t="s">
        <v>111</v>
      </c>
      <c r="R15" s="78" t="s">
        <v>112</v>
      </c>
      <c r="S15" s="90"/>
    </row>
    <row r="16" spans="1:19" ht="42.75" customHeight="1" thickBot="1" x14ac:dyDescent="0.35">
      <c r="A16" s="88" t="s">
        <v>24</v>
      </c>
      <c r="B16" s="82" t="s">
        <v>26</v>
      </c>
      <c r="C16" s="82"/>
      <c r="D16" s="83"/>
      <c r="E16" s="82"/>
      <c r="F16" s="86"/>
      <c r="G16" s="151"/>
      <c r="H16" s="152"/>
      <c r="I16" s="142"/>
      <c r="J16" s="142"/>
      <c r="K16" s="143"/>
      <c r="N16" s="144" t="s">
        <v>113</v>
      </c>
      <c r="O16" s="145"/>
      <c r="P16" s="145"/>
      <c r="Q16" s="145"/>
      <c r="R16" s="146"/>
      <c r="S16" s="116">
        <f>SUM(S9:S15)</f>
        <v>749660</v>
      </c>
    </row>
    <row r="17" spans="1:19" ht="42.75" customHeight="1" thickBot="1" x14ac:dyDescent="0.35">
      <c r="A17" s="112" t="s">
        <v>25</v>
      </c>
      <c r="B17" s="82" t="s">
        <v>26</v>
      </c>
      <c r="C17" s="82"/>
      <c r="D17" s="83"/>
      <c r="E17" s="82"/>
      <c r="F17" s="82"/>
      <c r="G17" s="141"/>
      <c r="H17" s="142"/>
      <c r="I17" s="142"/>
      <c r="J17" s="142"/>
      <c r="K17" s="143"/>
    </row>
    <row r="18" spans="1:19" ht="42.75" customHeight="1" thickBot="1" x14ac:dyDescent="0.35">
      <c r="A18" s="84" t="s">
        <v>47</v>
      </c>
      <c r="B18" s="85" t="s">
        <v>53</v>
      </c>
      <c r="C18" s="85"/>
      <c r="D18" s="89"/>
      <c r="E18" s="85"/>
      <c r="F18" s="115">
        <v>84900</v>
      </c>
      <c r="G18" s="148"/>
      <c r="H18" s="149"/>
      <c r="I18" s="149"/>
      <c r="J18" s="149"/>
      <c r="K18" s="150"/>
      <c r="N18" s="147" t="s">
        <v>114</v>
      </c>
      <c r="O18" s="147"/>
      <c r="P18" s="147"/>
      <c r="Q18" s="147"/>
      <c r="R18" s="147"/>
      <c r="S18" s="147"/>
    </row>
    <row r="19" spans="1:19" ht="42.75" customHeight="1" thickBot="1" x14ac:dyDescent="0.35">
      <c r="A19" s="88" t="s">
        <v>54</v>
      </c>
      <c r="B19" s="126"/>
      <c r="C19" s="127"/>
      <c r="D19" s="127"/>
      <c r="E19" s="128"/>
      <c r="F19" s="117">
        <f>SUM(F10:F18)</f>
        <v>3884800</v>
      </c>
      <c r="G19" s="138"/>
      <c r="H19" s="139"/>
      <c r="I19" s="139"/>
      <c r="J19" s="139"/>
      <c r="K19" s="140"/>
      <c r="N19" s="114"/>
      <c r="O19" s="114"/>
      <c r="P19" s="114"/>
      <c r="Q19" s="114"/>
      <c r="R19" s="114"/>
      <c r="S19" s="114"/>
    </row>
    <row r="20" spans="1:19" ht="42.75" customHeight="1" x14ac:dyDescent="0.3">
      <c r="N20" s="114"/>
      <c r="O20" s="114"/>
      <c r="P20" s="114"/>
      <c r="Q20" s="114"/>
      <c r="R20" s="114"/>
      <c r="S20" s="114"/>
    </row>
    <row r="21" spans="1:19" ht="42.75" customHeight="1" x14ac:dyDescent="0.3">
      <c r="N21" s="114"/>
      <c r="O21" s="114"/>
      <c r="P21" s="114"/>
      <c r="Q21" s="114"/>
      <c r="R21" s="114"/>
      <c r="S21" s="114"/>
    </row>
    <row r="22" spans="1:19" ht="42.75" customHeight="1" x14ac:dyDescent="0.3">
      <c r="N22" s="114"/>
      <c r="O22" s="114"/>
      <c r="P22" s="114"/>
      <c r="Q22" s="114"/>
      <c r="R22" s="114"/>
      <c r="S22" s="114"/>
    </row>
    <row r="23" spans="1:19" ht="42.75" customHeight="1" x14ac:dyDescent="0.3">
      <c r="N23" s="114"/>
      <c r="O23" s="114"/>
      <c r="P23" s="114"/>
      <c r="Q23" s="114"/>
      <c r="R23" s="114"/>
      <c r="S23" s="114"/>
    </row>
    <row r="24" spans="1:19" ht="42.75" customHeight="1" x14ac:dyDescent="0.3">
      <c r="N24" s="114"/>
      <c r="O24" s="114"/>
      <c r="P24" s="114"/>
      <c r="Q24" s="114"/>
      <c r="R24" s="114"/>
      <c r="S24" s="114"/>
    </row>
    <row r="25" spans="1:19" ht="42.75" customHeight="1" x14ac:dyDescent="0.3">
      <c r="N25" s="114"/>
      <c r="O25" s="114"/>
      <c r="P25" s="114"/>
      <c r="Q25" s="114"/>
      <c r="R25" s="114"/>
      <c r="S25" s="114"/>
    </row>
    <row r="26" spans="1:19" ht="42.75" customHeight="1" x14ac:dyDescent="0.3">
      <c r="N26" s="114"/>
      <c r="O26" s="114"/>
      <c r="P26" s="114"/>
      <c r="Q26" s="114"/>
      <c r="R26" s="114"/>
      <c r="S26" s="114"/>
    </row>
    <row r="27" spans="1:19" ht="42.75" customHeight="1" x14ac:dyDescent="0.3">
      <c r="N27" s="114"/>
      <c r="O27" s="114"/>
      <c r="P27" s="114"/>
      <c r="Q27" s="114"/>
      <c r="R27" s="114"/>
      <c r="S27" s="114"/>
    </row>
    <row r="28" spans="1:19" ht="42.75" customHeight="1" x14ac:dyDescent="0.3">
      <c r="N28" s="114"/>
      <c r="O28" s="114"/>
      <c r="P28" s="114"/>
      <c r="Q28" s="114"/>
      <c r="R28" s="114"/>
      <c r="S28" s="114"/>
    </row>
    <row r="29" spans="1:19" ht="42.75" customHeight="1" x14ac:dyDescent="0.3">
      <c r="N29" s="114"/>
      <c r="O29" s="114"/>
      <c r="P29" s="114"/>
      <c r="Q29" s="114"/>
      <c r="R29" s="114"/>
      <c r="S29" s="114"/>
    </row>
    <row r="30" spans="1:19" ht="42.75" customHeight="1" x14ac:dyDescent="0.3">
      <c r="N30" s="114"/>
      <c r="O30" s="114"/>
      <c r="P30" s="114"/>
      <c r="Q30" s="114"/>
      <c r="R30" s="114"/>
      <c r="S30" s="114"/>
    </row>
    <row r="31" spans="1:19" ht="42.75" customHeight="1" x14ac:dyDescent="0.3">
      <c r="N31" s="114"/>
      <c r="O31" s="114"/>
      <c r="P31" s="114"/>
      <c r="Q31" s="114"/>
      <c r="R31" s="114"/>
      <c r="S31" s="114"/>
    </row>
    <row r="32" spans="1:19" ht="42.75" customHeight="1" thickBot="1" x14ac:dyDescent="0.35">
      <c r="N32" s="114"/>
      <c r="O32" s="114"/>
      <c r="P32" s="114"/>
      <c r="Q32" s="114"/>
      <c r="R32" s="114"/>
      <c r="S32" s="114"/>
    </row>
    <row r="33" spans="14:22" ht="42.75" customHeight="1" thickBot="1" x14ac:dyDescent="0.35">
      <c r="N33" s="114"/>
      <c r="O33" s="114"/>
      <c r="P33" s="114"/>
      <c r="Q33" s="114"/>
      <c r="R33" s="114"/>
      <c r="S33" s="114"/>
      <c r="V33" s="118"/>
    </row>
    <row r="34" spans="14:22" ht="42.75" customHeight="1" x14ac:dyDescent="0.3">
      <c r="N34" s="114"/>
      <c r="O34" s="114"/>
      <c r="P34" s="114"/>
      <c r="Q34" s="114"/>
      <c r="R34" s="114"/>
      <c r="S34" s="114"/>
    </row>
    <row r="35" spans="14:22" ht="42.75" customHeight="1" x14ac:dyDescent="0.3">
      <c r="N35" s="114"/>
      <c r="O35" s="114"/>
      <c r="P35" s="114"/>
      <c r="Q35" s="114"/>
      <c r="R35" s="114"/>
      <c r="S35" s="114"/>
    </row>
    <row r="36" spans="14:22" ht="42.75" customHeight="1" x14ac:dyDescent="0.3">
      <c r="N36" s="114"/>
      <c r="O36" s="114"/>
      <c r="P36" s="114"/>
      <c r="Q36" s="114"/>
      <c r="R36" s="114"/>
      <c r="S36" s="114"/>
    </row>
    <row r="37" spans="14:22" ht="42.75" customHeight="1" x14ac:dyDescent="0.3">
      <c r="N37" s="114"/>
      <c r="O37" s="114"/>
      <c r="P37" s="114"/>
      <c r="Q37" s="114"/>
      <c r="R37" s="114"/>
      <c r="S37" s="114"/>
    </row>
    <row r="38" spans="14:22" ht="42.75" customHeight="1" x14ac:dyDescent="0.3">
      <c r="N38" s="114"/>
      <c r="O38" s="114"/>
      <c r="P38" s="114"/>
      <c r="Q38" s="114"/>
      <c r="R38" s="114"/>
      <c r="S38" s="114"/>
    </row>
    <row r="39" spans="14:22" ht="42.75" customHeight="1" x14ac:dyDescent="0.3">
      <c r="N39" s="114"/>
      <c r="O39" s="114"/>
      <c r="P39" s="114"/>
      <c r="Q39" s="114"/>
      <c r="R39" s="114"/>
      <c r="S39" s="114"/>
    </row>
  </sheetData>
  <mergeCells count="20">
    <mergeCell ref="A14:A15"/>
    <mergeCell ref="N3:P6"/>
    <mergeCell ref="Q3:S6"/>
    <mergeCell ref="A2:K7"/>
    <mergeCell ref="A8:K8"/>
    <mergeCell ref="B19:E19"/>
    <mergeCell ref="G9:K9"/>
    <mergeCell ref="G10:K10"/>
    <mergeCell ref="G11:K11"/>
    <mergeCell ref="N7:S7"/>
    <mergeCell ref="G19:K19"/>
    <mergeCell ref="I15:K15"/>
    <mergeCell ref="N16:R16"/>
    <mergeCell ref="N18:S18"/>
    <mergeCell ref="G17:K17"/>
    <mergeCell ref="G18:K18"/>
    <mergeCell ref="I14:K14"/>
    <mergeCell ref="G12:K12"/>
    <mergeCell ref="G13:K13"/>
    <mergeCell ref="G16:K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683B-167C-4972-A3F4-A2F58821E301}">
  <dimension ref="B1:I31"/>
  <sheetViews>
    <sheetView tabSelected="1" topLeftCell="A20" zoomScale="97" zoomScaleNormal="97" workbookViewId="0">
      <selection activeCell="D34" sqref="D34"/>
    </sheetView>
  </sheetViews>
  <sheetFormatPr baseColWidth="10" defaultColWidth="9.109375" defaultRowHeight="14.4" x14ac:dyDescent="0.3"/>
  <cols>
    <col min="2" max="3" width="14.77734375" style="119" customWidth="1"/>
    <col min="4" max="4" width="18" style="120" bestFit="1" customWidth="1"/>
    <col min="5" max="5" width="17.109375" style="120" bestFit="1" customWidth="1"/>
    <col min="6" max="6" width="13.88671875" style="120" customWidth="1"/>
    <col min="7" max="7" width="20.44140625" style="120" customWidth="1"/>
    <col min="8" max="8" width="25.44140625" customWidth="1"/>
    <col min="9" max="9" width="13.5546875" customWidth="1"/>
  </cols>
  <sheetData>
    <row r="1" spans="2:9" ht="15" thickBot="1" x14ac:dyDescent="0.35"/>
    <row r="2" spans="2:9" x14ac:dyDescent="0.3">
      <c r="B2" s="167"/>
      <c r="C2" s="167"/>
      <c r="D2" s="167"/>
      <c r="E2" s="167"/>
      <c r="F2" s="167"/>
      <c r="G2" s="167"/>
      <c r="H2" s="170"/>
      <c r="I2" s="171"/>
    </row>
    <row r="3" spans="2:9" x14ac:dyDescent="0.3">
      <c r="B3" s="168"/>
      <c r="C3" s="168"/>
      <c r="D3" s="168"/>
      <c r="E3" s="168"/>
      <c r="F3" s="168"/>
      <c r="G3" s="168"/>
      <c r="H3" s="172"/>
      <c r="I3" s="173"/>
    </row>
    <row r="4" spans="2:9" x14ac:dyDescent="0.3">
      <c r="B4" s="168"/>
      <c r="C4" s="168"/>
      <c r="D4" s="168"/>
      <c r="E4" s="168"/>
      <c r="F4" s="168"/>
      <c r="G4" s="168"/>
      <c r="H4" s="172"/>
      <c r="I4" s="173"/>
    </row>
    <row r="5" spans="2:9" x14ac:dyDescent="0.3">
      <c r="B5" s="168"/>
      <c r="C5" s="168"/>
      <c r="D5" s="168"/>
      <c r="E5" s="168"/>
      <c r="F5" s="168"/>
      <c r="G5" s="168"/>
      <c r="H5" s="172"/>
      <c r="I5" s="173"/>
    </row>
    <row r="6" spans="2:9" ht="15" thickBot="1" x14ac:dyDescent="0.35">
      <c r="B6" s="169"/>
      <c r="C6" s="169"/>
      <c r="D6" s="169"/>
      <c r="E6" s="169"/>
      <c r="F6" s="169"/>
      <c r="G6" s="169"/>
      <c r="H6" s="174"/>
      <c r="I6" s="175"/>
    </row>
    <row r="7" spans="2:9" x14ac:dyDescent="0.3">
      <c r="B7" s="222"/>
      <c r="C7" s="222"/>
      <c r="D7" s="222"/>
      <c r="E7" s="222"/>
      <c r="F7" s="222"/>
      <c r="G7" s="222"/>
      <c r="H7" s="222"/>
      <c r="I7" s="223"/>
    </row>
    <row r="8" spans="2:9" s="113" customFormat="1" ht="28.8" x14ac:dyDescent="0.3">
      <c r="B8" s="224" t="s">
        <v>136</v>
      </c>
      <c r="C8" s="224" t="s">
        <v>135</v>
      </c>
      <c r="D8" s="225" t="s">
        <v>131</v>
      </c>
      <c r="E8" s="225" t="s">
        <v>132</v>
      </c>
      <c r="F8" s="226" t="s">
        <v>133</v>
      </c>
      <c r="G8" s="226" t="s">
        <v>134</v>
      </c>
      <c r="H8" s="227" t="s">
        <v>39</v>
      </c>
      <c r="I8" s="227" t="s">
        <v>40</v>
      </c>
    </row>
    <row r="9" spans="2:9" ht="28.8" x14ac:dyDescent="0.3">
      <c r="B9" s="121">
        <v>43743</v>
      </c>
      <c r="C9" s="121">
        <v>43749</v>
      </c>
      <c r="D9" s="122">
        <v>200000</v>
      </c>
      <c r="E9" s="122">
        <v>170000</v>
      </c>
      <c r="F9" s="122">
        <v>200000</v>
      </c>
      <c r="G9" s="122">
        <v>80000</v>
      </c>
      <c r="H9" s="124" t="s">
        <v>137</v>
      </c>
      <c r="I9" s="228">
        <f>SUM(D9,E9,F9,)</f>
        <v>570000</v>
      </c>
    </row>
    <row r="10" spans="2:9" x14ac:dyDescent="0.3">
      <c r="B10" s="121">
        <v>44116</v>
      </c>
      <c r="C10" s="121">
        <v>44117</v>
      </c>
      <c r="D10" s="122">
        <v>15000</v>
      </c>
      <c r="E10" s="122">
        <v>35000</v>
      </c>
      <c r="F10" s="122">
        <v>15000</v>
      </c>
      <c r="G10" s="122">
        <v>35000</v>
      </c>
      <c r="H10" s="125" t="s">
        <v>138</v>
      </c>
      <c r="I10" s="228">
        <f t="shared" ref="I10:I30" si="0">SUM(D10,E10,F10,)</f>
        <v>65000</v>
      </c>
    </row>
    <row r="11" spans="2:9" x14ac:dyDescent="0.3">
      <c r="B11" s="121">
        <v>43757</v>
      </c>
      <c r="C11" s="121">
        <v>43758</v>
      </c>
      <c r="D11" s="122">
        <v>15000</v>
      </c>
      <c r="E11" s="122">
        <v>35000</v>
      </c>
      <c r="F11" s="122">
        <v>15000</v>
      </c>
      <c r="G11" s="122">
        <v>35000</v>
      </c>
      <c r="H11" s="125" t="s">
        <v>138</v>
      </c>
      <c r="I11" s="228">
        <f t="shared" si="0"/>
        <v>65000</v>
      </c>
    </row>
    <row r="12" spans="2:9" x14ac:dyDescent="0.3">
      <c r="B12" s="121">
        <v>43771</v>
      </c>
      <c r="C12" s="121">
        <v>43772</v>
      </c>
      <c r="D12" s="122">
        <v>15000</v>
      </c>
      <c r="E12" s="122">
        <v>35000</v>
      </c>
      <c r="F12" s="122">
        <v>15000</v>
      </c>
      <c r="G12" s="122">
        <v>35000</v>
      </c>
      <c r="H12" s="125" t="s">
        <v>138</v>
      </c>
      <c r="I12" s="228">
        <f t="shared" si="0"/>
        <v>65000</v>
      </c>
    </row>
    <row r="13" spans="2:9" x14ac:dyDescent="0.3">
      <c r="B13" s="121">
        <v>43778</v>
      </c>
      <c r="C13" s="121">
        <v>43779</v>
      </c>
      <c r="D13" s="122">
        <v>15000</v>
      </c>
      <c r="E13" s="122">
        <v>35000</v>
      </c>
      <c r="F13" s="122">
        <v>15000</v>
      </c>
      <c r="G13" s="122">
        <v>35000</v>
      </c>
      <c r="H13" s="125" t="s">
        <v>138</v>
      </c>
      <c r="I13" s="228">
        <f t="shared" si="0"/>
        <v>65000</v>
      </c>
    </row>
    <row r="14" spans="2:9" x14ac:dyDescent="0.3">
      <c r="B14" s="121">
        <v>43785</v>
      </c>
      <c r="C14" s="121">
        <v>43786</v>
      </c>
      <c r="D14" s="122">
        <v>15000</v>
      </c>
      <c r="E14" s="122">
        <v>35000</v>
      </c>
      <c r="F14" s="122">
        <v>15000</v>
      </c>
      <c r="G14" s="122">
        <v>35000</v>
      </c>
      <c r="H14" s="125" t="s">
        <v>138</v>
      </c>
      <c r="I14" s="228">
        <f t="shared" si="0"/>
        <v>65000</v>
      </c>
    </row>
    <row r="15" spans="2:9" x14ac:dyDescent="0.3">
      <c r="B15" s="121">
        <v>43792</v>
      </c>
      <c r="C15" s="121">
        <v>43793</v>
      </c>
      <c r="D15" s="122">
        <v>15000</v>
      </c>
      <c r="E15" s="122">
        <v>35000</v>
      </c>
      <c r="F15" s="122">
        <v>15000</v>
      </c>
      <c r="G15" s="122">
        <v>35000</v>
      </c>
      <c r="H15" s="125" t="s">
        <v>138</v>
      </c>
      <c r="I15" s="228">
        <f t="shared" si="0"/>
        <v>65000</v>
      </c>
    </row>
    <row r="16" spans="2:9" x14ac:dyDescent="0.3">
      <c r="B16" s="121">
        <v>43813</v>
      </c>
      <c r="C16" s="121">
        <v>43814</v>
      </c>
      <c r="D16" s="122">
        <v>15000</v>
      </c>
      <c r="E16" s="122">
        <v>35000</v>
      </c>
      <c r="F16" s="122">
        <v>15000</v>
      </c>
      <c r="G16" s="122">
        <v>35000</v>
      </c>
      <c r="H16" s="125" t="s">
        <v>138</v>
      </c>
      <c r="I16" s="228">
        <f t="shared" si="0"/>
        <v>65000</v>
      </c>
    </row>
    <row r="17" spans="2:9" x14ac:dyDescent="0.3">
      <c r="B17" s="121">
        <v>43946</v>
      </c>
      <c r="C17" s="121">
        <v>43947</v>
      </c>
      <c r="D17" s="122">
        <v>6000</v>
      </c>
      <c r="E17" s="122">
        <v>6000</v>
      </c>
      <c r="F17" s="122">
        <v>6000</v>
      </c>
      <c r="G17" s="122">
        <v>6000</v>
      </c>
      <c r="H17" s="125" t="s">
        <v>139</v>
      </c>
      <c r="I17" s="228">
        <f t="shared" si="0"/>
        <v>18000</v>
      </c>
    </row>
    <row r="18" spans="2:9" x14ac:dyDescent="0.3">
      <c r="B18" s="121">
        <v>43953</v>
      </c>
      <c r="C18" s="121">
        <v>43982</v>
      </c>
      <c r="D18" s="122">
        <v>60000</v>
      </c>
      <c r="E18" s="122">
        <v>60000</v>
      </c>
      <c r="F18" s="122">
        <v>60000</v>
      </c>
      <c r="G18" s="122">
        <v>60000</v>
      </c>
      <c r="H18" s="125" t="s">
        <v>139</v>
      </c>
      <c r="I18" s="228">
        <f t="shared" si="0"/>
        <v>180000</v>
      </c>
    </row>
    <row r="19" spans="2:9" x14ac:dyDescent="0.3">
      <c r="B19" s="121">
        <v>43988</v>
      </c>
      <c r="C19" s="121">
        <v>44010</v>
      </c>
      <c r="D19" s="122">
        <v>48000</v>
      </c>
      <c r="E19" s="122">
        <v>48000</v>
      </c>
      <c r="F19" s="122">
        <v>48000</v>
      </c>
      <c r="G19" s="122">
        <v>48000</v>
      </c>
      <c r="H19" s="125" t="s">
        <v>139</v>
      </c>
      <c r="I19" s="228">
        <f t="shared" si="0"/>
        <v>144000</v>
      </c>
    </row>
    <row r="20" spans="2:9" x14ac:dyDescent="0.3">
      <c r="B20" s="121">
        <v>44016</v>
      </c>
      <c r="C20" s="121">
        <v>44038</v>
      </c>
      <c r="D20" s="122">
        <v>48000</v>
      </c>
      <c r="E20" s="122">
        <v>48000</v>
      </c>
      <c r="F20" s="122">
        <v>48000</v>
      </c>
      <c r="G20" s="122">
        <v>48000</v>
      </c>
      <c r="H20" s="125" t="s">
        <v>139</v>
      </c>
      <c r="I20" s="228">
        <f t="shared" si="0"/>
        <v>144000</v>
      </c>
    </row>
    <row r="21" spans="2:9" x14ac:dyDescent="0.3">
      <c r="B21" s="121">
        <v>44044</v>
      </c>
      <c r="C21" s="121">
        <v>44073</v>
      </c>
      <c r="D21" s="122">
        <v>60000</v>
      </c>
      <c r="E21" s="122">
        <v>60000</v>
      </c>
      <c r="F21" s="122">
        <v>60000</v>
      </c>
      <c r="G21" s="122">
        <v>60000</v>
      </c>
      <c r="H21" s="125" t="s">
        <v>139</v>
      </c>
      <c r="I21" s="228">
        <f t="shared" si="0"/>
        <v>180000</v>
      </c>
    </row>
    <row r="22" spans="2:9" x14ac:dyDescent="0.3">
      <c r="B22" s="121">
        <v>44079</v>
      </c>
      <c r="C22" s="121">
        <v>44101</v>
      </c>
      <c r="D22" s="122">
        <v>48000</v>
      </c>
      <c r="E22" s="122">
        <v>48000</v>
      </c>
      <c r="F22" s="122">
        <v>48000</v>
      </c>
      <c r="G22" s="122">
        <v>48000</v>
      </c>
      <c r="H22" s="125" t="s">
        <v>139</v>
      </c>
      <c r="I22" s="228">
        <f t="shared" si="0"/>
        <v>144000</v>
      </c>
    </row>
    <row r="23" spans="2:9" x14ac:dyDescent="0.3">
      <c r="B23" s="121">
        <v>44107</v>
      </c>
      <c r="C23" s="121">
        <v>44115</v>
      </c>
      <c r="D23" s="234">
        <v>24000</v>
      </c>
      <c r="E23" s="234">
        <v>24000</v>
      </c>
      <c r="F23" s="234">
        <v>24000</v>
      </c>
      <c r="G23" s="234">
        <v>24000</v>
      </c>
      <c r="H23" s="125" t="s">
        <v>139</v>
      </c>
      <c r="I23" s="228">
        <f t="shared" si="0"/>
        <v>72000</v>
      </c>
    </row>
    <row r="24" spans="2:9" x14ac:dyDescent="0.3">
      <c r="B24" s="121"/>
      <c r="C24" s="121"/>
      <c r="D24" s="122"/>
      <c r="E24" s="122"/>
      <c r="F24" s="122"/>
      <c r="G24" s="122"/>
      <c r="H24" s="123"/>
      <c r="I24" s="228">
        <f t="shared" si="0"/>
        <v>0</v>
      </c>
    </row>
    <row r="25" spans="2:9" x14ac:dyDescent="0.3">
      <c r="B25" s="229"/>
      <c r="C25" s="229"/>
      <c r="D25" s="230"/>
      <c r="E25" s="230"/>
      <c r="F25" s="230"/>
      <c r="G25" s="230"/>
      <c r="H25" s="231"/>
      <c r="I25" s="228">
        <f t="shared" si="0"/>
        <v>0</v>
      </c>
    </row>
    <row r="26" spans="2:9" x14ac:dyDescent="0.3">
      <c r="B26" s="229"/>
      <c r="C26" s="229"/>
      <c r="D26" s="230"/>
      <c r="E26" s="230"/>
      <c r="F26" s="230"/>
      <c r="G26" s="230"/>
      <c r="H26" s="231"/>
      <c r="I26" s="228">
        <f t="shared" si="0"/>
        <v>0</v>
      </c>
    </row>
    <row r="27" spans="2:9" x14ac:dyDescent="0.3">
      <c r="B27" s="229"/>
      <c r="C27" s="229"/>
      <c r="D27" s="230"/>
      <c r="E27" s="230"/>
      <c r="F27" s="230"/>
      <c r="G27" s="230"/>
      <c r="H27" s="231"/>
      <c r="I27" s="228">
        <f t="shared" si="0"/>
        <v>0</v>
      </c>
    </row>
    <row r="28" spans="2:9" x14ac:dyDescent="0.3">
      <c r="B28" s="229"/>
      <c r="C28" s="229"/>
      <c r="D28" s="230"/>
      <c r="E28" s="230"/>
      <c r="F28" s="230"/>
      <c r="G28" s="230"/>
      <c r="H28" s="231"/>
      <c r="I28" s="228">
        <f t="shared" si="0"/>
        <v>0</v>
      </c>
    </row>
    <row r="29" spans="2:9" x14ac:dyDescent="0.3">
      <c r="B29" s="229"/>
      <c r="C29" s="229"/>
      <c r="D29" s="230"/>
      <c r="E29" s="230"/>
      <c r="F29" s="230"/>
      <c r="G29" s="230"/>
      <c r="H29" s="231"/>
      <c r="I29" s="228">
        <f t="shared" si="0"/>
        <v>0</v>
      </c>
    </row>
    <row r="30" spans="2:9" x14ac:dyDescent="0.3">
      <c r="B30" s="229"/>
      <c r="C30" s="229"/>
      <c r="D30" s="230"/>
      <c r="E30" s="230"/>
      <c r="F30" s="230"/>
      <c r="G30" s="230"/>
      <c r="H30" s="231"/>
      <c r="I30" s="228">
        <f t="shared" si="0"/>
        <v>0</v>
      </c>
    </row>
    <row r="31" spans="2:9" x14ac:dyDescent="0.3">
      <c r="B31" s="232" t="s">
        <v>89</v>
      </c>
      <c r="C31" s="232"/>
      <c r="D31" s="232"/>
      <c r="E31" s="232"/>
      <c r="F31" s="232"/>
      <c r="G31" s="232"/>
      <c r="H31" s="232"/>
      <c r="I31" s="233">
        <f>SUM(I9:I30)</f>
        <v>1907000</v>
      </c>
    </row>
  </sheetData>
  <mergeCells count="4">
    <mergeCell ref="B7:I7"/>
    <mergeCell ref="B31:H31"/>
    <mergeCell ref="B2:G6"/>
    <mergeCell ref="H2:I6"/>
  </mergeCells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348D-CC9F-4D91-ADC0-DE91EF78E6FC}">
  <dimension ref="A5:L33"/>
  <sheetViews>
    <sheetView topLeftCell="A8" zoomScale="70" zoomScaleNormal="70" workbookViewId="0">
      <selection activeCell="A7" sqref="A7"/>
    </sheetView>
  </sheetViews>
  <sheetFormatPr baseColWidth="10" defaultColWidth="9.109375" defaultRowHeight="14.4" x14ac:dyDescent="0.3"/>
  <cols>
    <col min="1" max="1" width="30.88671875" customWidth="1"/>
    <col min="2" max="2" width="20.77734375" bestFit="1" customWidth="1"/>
    <col min="3" max="3" width="12.6640625" bestFit="1" customWidth="1"/>
    <col min="4" max="4" width="13.44140625" customWidth="1"/>
    <col min="5" max="5" width="10" bestFit="1" customWidth="1"/>
    <col min="7" max="7" width="12.88671875" customWidth="1"/>
    <col min="8" max="8" width="8.44140625" customWidth="1"/>
    <col min="9" max="9" width="11.88671875" customWidth="1"/>
    <col min="10" max="10" width="8.44140625" customWidth="1"/>
    <col min="11" max="12" width="14.88671875" bestFit="1" customWidth="1"/>
  </cols>
  <sheetData>
    <row r="5" spans="1:12" ht="15" thickBot="1" x14ac:dyDescent="0.35"/>
    <row r="6" spans="1:12" ht="29.4" thickBot="1" x14ac:dyDescent="0.35">
      <c r="A6" s="23" t="s">
        <v>69</v>
      </c>
      <c r="B6" s="24" t="s">
        <v>70</v>
      </c>
      <c r="C6" s="25" t="s">
        <v>71</v>
      </c>
      <c r="D6" s="26" t="s">
        <v>72</v>
      </c>
      <c r="E6" s="27" t="s">
        <v>73</v>
      </c>
      <c r="F6" s="26" t="s">
        <v>74</v>
      </c>
      <c r="G6" s="28" t="s">
        <v>75</v>
      </c>
      <c r="H6" s="29"/>
      <c r="I6" s="29"/>
      <c r="J6" s="29"/>
      <c r="K6" s="29"/>
    </row>
    <row r="7" spans="1:12" ht="15" thickBot="1" x14ac:dyDescent="0.35">
      <c r="A7" s="30">
        <v>1500000</v>
      </c>
      <c r="B7" s="31">
        <v>1.6</v>
      </c>
      <c r="C7" s="32">
        <f>A7*B7</f>
        <v>2400000</v>
      </c>
      <c r="D7" s="33">
        <v>30</v>
      </c>
      <c r="E7" s="34">
        <f>C7/D7</f>
        <v>80000</v>
      </c>
      <c r="F7" s="33">
        <v>8</v>
      </c>
      <c r="G7" s="35">
        <f>E7/F7</f>
        <v>10000</v>
      </c>
      <c r="H7" s="29"/>
      <c r="I7" s="29"/>
      <c r="J7" s="29"/>
      <c r="K7" s="29"/>
    </row>
    <row r="8" spans="1:12" ht="15" thickBot="1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2" ht="55.8" thickBot="1" x14ac:dyDescent="0.35">
      <c r="A9" s="23" t="s">
        <v>76</v>
      </c>
      <c r="B9" s="36" t="s">
        <v>77</v>
      </c>
      <c r="C9" s="37" t="s">
        <v>78</v>
      </c>
      <c r="D9" s="36" t="s">
        <v>79</v>
      </c>
      <c r="E9" s="36" t="s">
        <v>80</v>
      </c>
      <c r="F9" s="36" t="s">
        <v>72</v>
      </c>
      <c r="G9" s="36" t="s">
        <v>73</v>
      </c>
      <c r="H9" s="36" t="s">
        <v>74</v>
      </c>
      <c r="I9" s="36" t="s">
        <v>75</v>
      </c>
      <c r="J9" s="36" t="s">
        <v>81</v>
      </c>
      <c r="K9" s="38" t="s">
        <v>82</v>
      </c>
      <c r="L9" s="38" t="s">
        <v>82</v>
      </c>
    </row>
    <row r="10" spans="1:12" x14ac:dyDescent="0.3">
      <c r="A10" s="39" t="s">
        <v>129</v>
      </c>
      <c r="B10" s="41">
        <v>2500000</v>
      </c>
      <c r="C10" s="40">
        <v>1.6</v>
      </c>
      <c r="D10" s="42">
        <v>3000000</v>
      </c>
      <c r="E10" s="43">
        <v>1</v>
      </c>
      <c r="F10" s="44">
        <v>30</v>
      </c>
      <c r="G10" s="42">
        <f>D10/F10</f>
        <v>100000</v>
      </c>
      <c r="H10" s="44">
        <v>48</v>
      </c>
      <c r="I10" s="42">
        <v>4500</v>
      </c>
      <c r="J10" s="44">
        <v>24</v>
      </c>
      <c r="K10" s="45">
        <f>D10*J10</f>
        <v>72000000</v>
      </c>
      <c r="L10" s="45">
        <f>PRODUCT(H10*I10)</f>
        <v>216000</v>
      </c>
    </row>
    <row r="11" spans="1:12" x14ac:dyDescent="0.3">
      <c r="A11" s="39" t="s">
        <v>128</v>
      </c>
      <c r="B11" s="46">
        <v>1500000</v>
      </c>
      <c r="C11" s="40">
        <v>1.6</v>
      </c>
      <c r="D11" s="42">
        <f>B11*C11</f>
        <v>2400000</v>
      </c>
      <c r="E11" s="43">
        <v>3</v>
      </c>
      <c r="F11" s="44">
        <v>30</v>
      </c>
      <c r="G11" s="42">
        <f>D11/F11</f>
        <v>80000</v>
      </c>
      <c r="H11" s="44">
        <v>48</v>
      </c>
      <c r="I11" s="42">
        <v>2500</v>
      </c>
      <c r="J11" s="44">
        <v>24</v>
      </c>
      <c r="K11" s="45">
        <f>D11*J11</f>
        <v>57600000</v>
      </c>
      <c r="L11" s="45">
        <f>E11*K11</f>
        <v>172800000</v>
      </c>
    </row>
    <row r="12" spans="1:12" ht="15" thickBot="1" x14ac:dyDescent="0.35">
      <c r="B12" s="47"/>
      <c r="E12" s="48"/>
      <c r="F12" s="29"/>
      <c r="G12" s="49"/>
      <c r="H12" s="29"/>
      <c r="I12" s="49"/>
      <c r="J12" s="29"/>
      <c r="K12" s="50"/>
    </row>
    <row r="13" spans="1:12" ht="15" thickBot="1" x14ac:dyDescent="0.35">
      <c r="I13" s="176" t="s">
        <v>83</v>
      </c>
      <c r="J13" s="177"/>
      <c r="K13" s="51">
        <f>SUM(K10:K11)</f>
        <v>129600000</v>
      </c>
    </row>
    <row r="14" spans="1:12" ht="15" thickBot="1" x14ac:dyDescent="0.35">
      <c r="I14" s="176" t="s">
        <v>84</v>
      </c>
      <c r="J14" s="178"/>
      <c r="K14" s="52">
        <f>SUM(D10:D11)</f>
        <v>5400000</v>
      </c>
    </row>
    <row r="15" spans="1:12" ht="15" thickBot="1" x14ac:dyDescent="0.3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2" ht="15" thickBot="1" x14ac:dyDescent="0.35">
      <c r="A16" s="53" t="s">
        <v>85</v>
      </c>
      <c r="B16" s="54" t="s">
        <v>86</v>
      </c>
      <c r="C16" s="55" t="s">
        <v>87</v>
      </c>
      <c r="D16" s="56">
        <f>$A$5/240</f>
        <v>0</v>
      </c>
      <c r="E16" s="55" t="s">
        <v>88</v>
      </c>
      <c r="F16" s="57" t="s">
        <v>89</v>
      </c>
      <c r="G16" s="29"/>
      <c r="H16" s="29"/>
      <c r="I16" s="29"/>
      <c r="J16" s="29"/>
      <c r="K16" s="29"/>
    </row>
    <row r="17" spans="1:11" x14ac:dyDescent="0.3">
      <c r="A17" s="58" t="s">
        <v>90</v>
      </c>
      <c r="B17" s="59">
        <v>1.25</v>
      </c>
      <c r="C17" s="179">
        <f>D16*$B$15</f>
        <v>0</v>
      </c>
      <c r="D17" s="179"/>
      <c r="E17" s="60">
        <v>0</v>
      </c>
      <c r="F17" s="61">
        <f>C17*E17</f>
        <v>0</v>
      </c>
      <c r="G17" s="29"/>
      <c r="H17" s="29"/>
      <c r="I17" s="29"/>
      <c r="J17" s="29"/>
      <c r="K17" s="29"/>
    </row>
    <row r="18" spans="1:11" x14ac:dyDescent="0.3">
      <c r="A18" s="58" t="s">
        <v>91</v>
      </c>
      <c r="B18" s="59">
        <v>1.75</v>
      </c>
      <c r="C18" s="180">
        <f>B18*$D$14</f>
        <v>0</v>
      </c>
      <c r="D18" s="180"/>
      <c r="E18" s="60">
        <v>0</v>
      </c>
      <c r="F18" s="61">
        <f>C18*E18</f>
        <v>0</v>
      </c>
      <c r="G18" s="29"/>
      <c r="H18" s="29"/>
      <c r="I18" s="29"/>
      <c r="J18" s="29"/>
      <c r="K18" s="29"/>
    </row>
    <row r="19" spans="1:11" x14ac:dyDescent="0.3">
      <c r="A19" s="58" t="s">
        <v>92</v>
      </c>
      <c r="B19" s="59">
        <v>0.35</v>
      </c>
      <c r="C19" s="180">
        <f>B19*$D$14</f>
        <v>0</v>
      </c>
      <c r="D19" s="180"/>
      <c r="E19" s="60">
        <v>0</v>
      </c>
      <c r="F19" s="61">
        <f>C19*E19</f>
        <v>0</v>
      </c>
      <c r="G19" s="29"/>
      <c r="H19" s="29"/>
      <c r="I19" s="29"/>
      <c r="J19" s="29"/>
      <c r="K19" s="29"/>
    </row>
    <row r="20" spans="1:11" x14ac:dyDescent="0.3">
      <c r="A20" s="58" t="s">
        <v>93</v>
      </c>
      <c r="B20" s="62">
        <v>100</v>
      </c>
      <c r="C20" s="180">
        <f>B20*$D$14</f>
        <v>0</v>
      </c>
      <c r="D20" s="180"/>
      <c r="E20" s="60">
        <v>0</v>
      </c>
      <c r="F20" s="61">
        <f>C20*E20</f>
        <v>0</v>
      </c>
      <c r="G20" s="29"/>
      <c r="H20" s="29"/>
      <c r="I20" s="29"/>
      <c r="J20" s="29"/>
      <c r="K20" s="29"/>
    </row>
    <row r="21" spans="1:11" ht="15" thickBot="1" x14ac:dyDescent="0.35">
      <c r="A21" s="63" t="s">
        <v>94</v>
      </c>
      <c r="B21" s="64">
        <v>150</v>
      </c>
      <c r="C21" s="191">
        <f>B21*D16</f>
        <v>0</v>
      </c>
      <c r="D21" s="191"/>
      <c r="E21" s="65">
        <v>0</v>
      </c>
      <c r="F21" s="66">
        <f>C21*E21</f>
        <v>0</v>
      </c>
      <c r="G21" s="29"/>
      <c r="H21" s="29"/>
      <c r="I21" s="29"/>
      <c r="J21" s="29"/>
      <c r="K21" s="29"/>
    </row>
    <row r="22" spans="1:11" ht="15" thickBot="1" x14ac:dyDescent="0.35">
      <c r="A22" s="192" t="s">
        <v>41</v>
      </c>
      <c r="B22" s="193"/>
      <c r="C22" s="193"/>
      <c r="D22" s="193"/>
      <c r="E22" s="194"/>
      <c r="F22" s="67">
        <f>SUM(F17:F21)</f>
        <v>0</v>
      </c>
      <c r="G22" s="29"/>
      <c r="H22" s="29"/>
      <c r="I22" s="29"/>
      <c r="J22" s="29"/>
      <c r="K22" s="29"/>
    </row>
    <row r="23" spans="1:11" ht="15" thickBot="1" x14ac:dyDescent="0.35">
      <c r="A23" s="29"/>
      <c r="B23" s="68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3">
      <c r="A24" s="69" t="s">
        <v>85</v>
      </c>
      <c r="B24" s="181" t="s">
        <v>95</v>
      </c>
      <c r="C24" s="182"/>
      <c r="D24" s="183"/>
      <c r="E24" s="29"/>
      <c r="F24" s="29"/>
      <c r="G24" s="29"/>
      <c r="H24" s="29"/>
      <c r="I24" s="29"/>
      <c r="J24" s="29"/>
      <c r="K24" s="29"/>
    </row>
    <row r="25" spans="1:11" x14ac:dyDescent="0.3">
      <c r="A25" s="70" t="s">
        <v>90</v>
      </c>
      <c r="B25" s="172" t="s">
        <v>96</v>
      </c>
      <c r="C25" s="168"/>
      <c r="D25" s="173"/>
      <c r="E25" s="29"/>
      <c r="F25" s="29"/>
      <c r="G25" s="29"/>
      <c r="H25" s="29"/>
      <c r="I25" s="29"/>
      <c r="J25" s="29"/>
      <c r="K25" s="29"/>
    </row>
    <row r="26" spans="1:11" x14ac:dyDescent="0.3">
      <c r="A26" s="70" t="s">
        <v>91</v>
      </c>
      <c r="B26" s="172" t="s">
        <v>97</v>
      </c>
      <c r="C26" s="168"/>
      <c r="D26" s="173"/>
      <c r="E26" s="29"/>
      <c r="F26" s="29"/>
      <c r="G26" s="29"/>
      <c r="H26" s="29"/>
      <c r="I26" s="29"/>
      <c r="J26" s="29"/>
      <c r="K26" s="29"/>
    </row>
    <row r="27" spans="1:11" x14ac:dyDescent="0.3">
      <c r="A27" s="70" t="s">
        <v>92</v>
      </c>
      <c r="B27" s="172" t="s">
        <v>98</v>
      </c>
      <c r="C27" s="168"/>
      <c r="D27" s="173"/>
      <c r="E27" s="29"/>
      <c r="F27" s="29"/>
      <c r="G27" s="29"/>
      <c r="H27" s="29"/>
      <c r="I27" s="29"/>
      <c r="J27" s="29"/>
      <c r="K27" s="29"/>
    </row>
    <row r="28" spans="1:11" x14ac:dyDescent="0.3">
      <c r="A28" s="70" t="s">
        <v>93</v>
      </c>
      <c r="B28" s="172" t="s">
        <v>99</v>
      </c>
      <c r="C28" s="168"/>
      <c r="D28" s="173"/>
      <c r="E28" s="29"/>
      <c r="F28" s="29"/>
      <c r="G28" s="29"/>
      <c r="H28" s="29"/>
      <c r="I28" s="29"/>
      <c r="J28" s="29"/>
      <c r="K28" s="29"/>
    </row>
    <row r="29" spans="1:11" ht="15" thickBot="1" x14ac:dyDescent="0.35">
      <c r="A29" s="71" t="s">
        <v>94</v>
      </c>
      <c r="B29" s="174" t="s">
        <v>100</v>
      </c>
      <c r="C29" s="169"/>
      <c r="D29" s="175"/>
      <c r="E29" s="29"/>
      <c r="F29" s="29"/>
      <c r="G29" s="29"/>
      <c r="H29" s="29"/>
      <c r="I29" s="29"/>
      <c r="J29" s="29"/>
      <c r="K29" s="29"/>
    </row>
    <row r="30" spans="1:11" ht="15" thickBot="1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3">
      <c r="A31" s="73" t="s">
        <v>101</v>
      </c>
      <c r="B31" s="187" t="s">
        <v>102</v>
      </c>
      <c r="C31" s="182"/>
      <c r="D31" s="183"/>
      <c r="E31" s="29"/>
      <c r="F31" s="29"/>
      <c r="G31" s="29"/>
      <c r="H31" s="29"/>
      <c r="I31" s="29"/>
      <c r="J31" s="29"/>
      <c r="K31" s="29"/>
    </row>
    <row r="32" spans="1:11" ht="15" thickBot="1" x14ac:dyDescent="0.35">
      <c r="A32" s="74" t="s">
        <v>103</v>
      </c>
      <c r="B32" s="188" t="s">
        <v>115</v>
      </c>
      <c r="C32" s="189"/>
      <c r="D32" s="190"/>
      <c r="E32" s="29"/>
      <c r="F32" s="29"/>
      <c r="G32" s="29"/>
      <c r="H32" s="29"/>
      <c r="I32" s="29"/>
      <c r="J32" s="29"/>
      <c r="K32" s="29"/>
    </row>
    <row r="33" spans="1:11" ht="15" thickBot="1" x14ac:dyDescent="0.35">
      <c r="A33" s="111" t="s">
        <v>104</v>
      </c>
      <c r="B33" s="184" t="s">
        <v>130</v>
      </c>
      <c r="C33" s="185"/>
      <c r="D33" s="186"/>
      <c r="E33" s="29"/>
      <c r="F33" s="29"/>
      <c r="G33" s="29"/>
      <c r="H33" s="29"/>
      <c r="I33" s="29"/>
      <c r="J33" s="29"/>
      <c r="K33" s="29"/>
    </row>
  </sheetData>
  <mergeCells count="17">
    <mergeCell ref="B24:D24"/>
    <mergeCell ref="B25:D25"/>
    <mergeCell ref="B26:D26"/>
    <mergeCell ref="B33:D33"/>
    <mergeCell ref="C20:D20"/>
    <mergeCell ref="B27:D27"/>
    <mergeCell ref="B28:D28"/>
    <mergeCell ref="B29:D29"/>
    <mergeCell ref="B31:D31"/>
    <mergeCell ref="B32:D32"/>
    <mergeCell ref="C21:D21"/>
    <mergeCell ref="A22:E22"/>
    <mergeCell ref="I13:J13"/>
    <mergeCell ref="I14:J14"/>
    <mergeCell ref="C17:D17"/>
    <mergeCell ref="C18:D18"/>
    <mergeCell ref="C19:D19"/>
  </mergeCells>
  <dataValidations count="1">
    <dataValidation type="list" allowBlank="1" showInputMessage="1" showErrorMessage="1" error="Seleccione Salario" prompt="Seleccione Salario" sqref="A7" xr:uid="{0ABDAF2F-173C-4A51-8BA9-624FDFEE9B3B}">
      <formula1>$B$8:$B$9</formula1>
    </dataValidation>
  </dataValidations>
  <pageMargins left="0.7" right="0.7" top="0.75" bottom="0.75" header="0.3" footer="0.3"/>
  <pageSetup scale="64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419C-7CE3-4EA7-B7E7-6F00449B197B}">
  <dimension ref="C3:L46"/>
  <sheetViews>
    <sheetView topLeftCell="A26" zoomScale="55" zoomScaleNormal="55" workbookViewId="0">
      <selection activeCell="J16" sqref="J16"/>
    </sheetView>
  </sheetViews>
  <sheetFormatPr baseColWidth="10" defaultColWidth="9.109375" defaultRowHeight="14.4" x14ac:dyDescent="0.3"/>
  <cols>
    <col min="3" max="3" width="12.33203125" customWidth="1"/>
    <col min="4" max="4" width="19.5546875" customWidth="1"/>
    <col min="5" max="5" width="18.5546875" bestFit="1" customWidth="1"/>
    <col min="6" max="6" width="16.109375" bestFit="1" customWidth="1"/>
    <col min="7" max="7" width="15.44140625" bestFit="1" customWidth="1"/>
    <col min="8" max="8" width="15.33203125" bestFit="1" customWidth="1"/>
    <col min="9" max="9" width="16" customWidth="1"/>
    <col min="10" max="10" width="38.109375" bestFit="1" customWidth="1"/>
    <col min="11" max="11" width="16" customWidth="1"/>
  </cols>
  <sheetData>
    <row r="3" spans="3:12" ht="4.5" customHeight="1" thickBot="1" x14ac:dyDescent="0.35"/>
    <row r="4" spans="3:12" x14ac:dyDescent="0.3">
      <c r="C4" s="170"/>
      <c r="D4" s="171"/>
      <c r="E4" s="195" t="s">
        <v>42</v>
      </c>
      <c r="F4" s="196"/>
      <c r="G4" s="196"/>
      <c r="H4" s="196"/>
      <c r="I4" s="196"/>
      <c r="J4" s="196"/>
      <c r="K4" s="196"/>
      <c r="L4" s="197"/>
    </row>
    <row r="5" spans="3:12" x14ac:dyDescent="0.3">
      <c r="C5" s="172"/>
      <c r="D5" s="173"/>
      <c r="E5" s="198"/>
      <c r="F5" s="199"/>
      <c r="G5" s="199"/>
      <c r="H5" s="199"/>
      <c r="I5" s="199"/>
      <c r="J5" s="199"/>
      <c r="K5" s="199"/>
      <c r="L5" s="200"/>
    </row>
    <row r="6" spans="3:12" ht="21.6" customHeight="1" thickBot="1" x14ac:dyDescent="0.35">
      <c r="C6" s="174"/>
      <c r="D6" s="175"/>
      <c r="E6" s="201"/>
      <c r="F6" s="202"/>
      <c r="G6" s="202"/>
      <c r="H6" s="202"/>
      <c r="I6" s="202"/>
      <c r="J6" s="202"/>
      <c r="K6" s="202"/>
      <c r="L6" s="203"/>
    </row>
    <row r="7" spans="3:12" x14ac:dyDescent="0.3">
      <c r="C7" s="8"/>
      <c r="D7" s="9"/>
      <c r="E7" s="9"/>
      <c r="F7" s="9"/>
      <c r="G7" s="9"/>
      <c r="H7" s="9"/>
      <c r="I7" s="9"/>
      <c r="J7" s="9"/>
      <c r="K7" s="9"/>
      <c r="L7" s="10"/>
    </row>
    <row r="8" spans="3:12" ht="15" thickBot="1" x14ac:dyDescent="0.35">
      <c r="C8" s="8"/>
      <c r="D8" s="9"/>
      <c r="E8" s="9"/>
      <c r="F8" s="9"/>
      <c r="L8" s="10"/>
    </row>
    <row r="9" spans="3:12" ht="15" thickBot="1" x14ac:dyDescent="0.35">
      <c r="C9" s="19" t="s">
        <v>0</v>
      </c>
      <c r="D9" s="110">
        <f>SUM('Hardware - Software'!F19,'Costo- Beneficio'!S16,'Costo de desarrollo'!K14)</f>
        <v>9284800</v>
      </c>
      <c r="E9" s="218" t="s">
        <v>2</v>
      </c>
      <c r="F9" s="219"/>
      <c r="G9" s="219"/>
      <c r="H9" s="219"/>
      <c r="I9" s="220"/>
      <c r="L9" s="10"/>
    </row>
    <row r="10" spans="3:12" ht="15" thickBot="1" x14ac:dyDescent="0.35">
      <c r="C10" s="19" t="s">
        <v>1</v>
      </c>
      <c r="D10" s="4"/>
      <c r="E10" s="20" t="s">
        <v>36</v>
      </c>
      <c r="F10" s="20" t="s">
        <v>3</v>
      </c>
      <c r="G10" s="20" t="s">
        <v>4</v>
      </c>
      <c r="H10" s="20" t="s">
        <v>5</v>
      </c>
      <c r="I10" s="21" t="s">
        <v>6</v>
      </c>
      <c r="L10" s="10"/>
    </row>
    <row r="11" spans="3:12" x14ac:dyDescent="0.3">
      <c r="C11" s="8"/>
      <c r="D11" s="9"/>
      <c r="E11" s="22" t="s">
        <v>68</v>
      </c>
      <c r="F11" s="108">
        <v>4597600</v>
      </c>
      <c r="G11" s="108">
        <v>24144000</v>
      </c>
      <c r="H11" s="109">
        <v>7818800</v>
      </c>
      <c r="I11" s="5"/>
      <c r="L11" s="10"/>
    </row>
    <row r="12" spans="3:12" x14ac:dyDescent="0.3">
      <c r="C12" s="8"/>
      <c r="D12" s="9"/>
      <c r="E12" s="16"/>
      <c r="F12" s="2"/>
      <c r="G12" s="2"/>
      <c r="H12" s="2"/>
      <c r="I12" s="6"/>
      <c r="L12" s="10"/>
    </row>
    <row r="13" spans="3:12" x14ac:dyDescent="0.3">
      <c r="C13" s="8"/>
      <c r="D13" s="9"/>
      <c r="E13" s="16"/>
      <c r="F13" s="2"/>
      <c r="G13" s="2"/>
      <c r="H13" s="2"/>
      <c r="I13" s="6"/>
      <c r="L13" s="10"/>
    </row>
    <row r="14" spans="3:12" x14ac:dyDescent="0.3">
      <c r="C14" s="8"/>
      <c r="D14" s="9"/>
      <c r="E14" s="16"/>
      <c r="F14" s="2"/>
      <c r="G14" s="2"/>
      <c r="H14" s="2"/>
      <c r="I14" s="6"/>
      <c r="L14" s="10"/>
    </row>
    <row r="15" spans="3:12" x14ac:dyDescent="0.3">
      <c r="C15" s="8"/>
      <c r="D15" s="9"/>
      <c r="E15" s="16"/>
      <c r="F15" s="2"/>
      <c r="G15" s="2"/>
      <c r="H15" s="2"/>
      <c r="I15" s="6"/>
      <c r="L15" s="10"/>
    </row>
    <row r="16" spans="3:12" x14ac:dyDescent="0.3">
      <c r="C16" s="8"/>
      <c r="D16" s="9"/>
      <c r="E16" s="16"/>
      <c r="F16" s="2"/>
      <c r="G16" s="2"/>
      <c r="H16" s="2"/>
      <c r="I16" s="6"/>
      <c r="L16" s="10"/>
    </row>
    <row r="17" spans="3:12" ht="15" thickBot="1" x14ac:dyDescent="0.35">
      <c r="C17" s="8"/>
      <c r="D17" s="9"/>
      <c r="E17" s="17"/>
      <c r="F17" s="3"/>
      <c r="G17" s="3"/>
      <c r="H17" s="3"/>
      <c r="I17" s="7"/>
      <c r="J17" s="9"/>
      <c r="K17" s="9"/>
      <c r="L17" s="10"/>
    </row>
    <row r="18" spans="3:12" x14ac:dyDescent="0.3">
      <c r="C18" s="8"/>
      <c r="D18" s="9"/>
      <c r="E18" s="9"/>
      <c r="F18" s="9"/>
      <c r="G18" s="9"/>
      <c r="H18" s="9"/>
      <c r="I18" s="9"/>
      <c r="J18" s="9"/>
      <c r="K18" s="9"/>
      <c r="L18" s="10"/>
    </row>
    <row r="19" spans="3:12" ht="15" thickBot="1" x14ac:dyDescent="0.35">
      <c r="C19" s="8"/>
      <c r="D19" s="9"/>
      <c r="E19" s="9"/>
      <c r="F19" s="9"/>
      <c r="G19" s="9"/>
      <c r="H19" s="9"/>
      <c r="I19" s="9"/>
      <c r="J19" s="9"/>
      <c r="K19" s="9"/>
      <c r="L19" s="10"/>
    </row>
    <row r="20" spans="3:12" ht="29.4" thickBot="1" x14ac:dyDescent="0.35">
      <c r="C20" s="18" t="s">
        <v>7</v>
      </c>
      <c r="D20" s="110">
        <v>0</v>
      </c>
      <c r="E20" s="9"/>
      <c r="F20" s="9"/>
      <c r="G20" s="168"/>
      <c r="H20" s="168"/>
      <c r="I20" s="168"/>
      <c r="J20" s="168"/>
      <c r="K20" s="168"/>
      <c r="L20" s="10"/>
    </row>
    <row r="21" spans="3:12" ht="29.4" thickBot="1" x14ac:dyDescent="0.35">
      <c r="C21" s="18" t="s">
        <v>8</v>
      </c>
      <c r="D21" s="110">
        <f>SUM('Hardware - Software'!F19,'Hardware - Software'!S16,'Costos Servicios'!I31,'Ingresos -Cliente '!K14)</f>
        <v>6541460</v>
      </c>
      <c r="E21" s="9"/>
      <c r="F21" s="9"/>
      <c r="G21" s="168"/>
      <c r="H21" s="168"/>
      <c r="I21" s="168"/>
      <c r="J21" s="168"/>
      <c r="K21" s="168"/>
      <c r="L21" s="10"/>
    </row>
    <row r="22" spans="3:12" ht="29.4" thickBot="1" x14ac:dyDescent="0.35">
      <c r="C22" s="18" t="s">
        <v>9</v>
      </c>
      <c r="D22" s="110">
        <f>SUM('Hardware - Software'!F19,'Costo- Beneficio'!S16,'Costo de desarrollo'!K14)</f>
        <v>9284800</v>
      </c>
      <c r="E22" s="9"/>
      <c r="F22" s="9"/>
      <c r="G22" s="168"/>
      <c r="H22" s="168"/>
      <c r="I22" s="168"/>
      <c r="J22" s="168"/>
      <c r="K22" s="168"/>
      <c r="L22" s="10"/>
    </row>
    <row r="23" spans="3:12" ht="15" thickBot="1" x14ac:dyDescent="0.35">
      <c r="C23" s="18" t="s">
        <v>10</v>
      </c>
      <c r="D23" s="4"/>
      <c r="E23" s="9"/>
      <c r="F23" s="9"/>
      <c r="G23" s="168"/>
      <c r="H23" s="168"/>
      <c r="I23" s="168"/>
      <c r="J23" s="168"/>
      <c r="K23" s="168"/>
      <c r="L23" s="10"/>
    </row>
    <row r="24" spans="3:12" x14ac:dyDescent="0.3">
      <c r="C24" s="8"/>
      <c r="D24" s="9"/>
      <c r="E24" s="9"/>
      <c r="F24" s="9"/>
      <c r="G24" s="168"/>
      <c r="H24" s="168"/>
      <c r="I24" s="168"/>
      <c r="J24" s="168"/>
      <c r="K24" s="168"/>
      <c r="L24" s="10"/>
    </row>
    <row r="25" spans="3:12" ht="15" thickBot="1" x14ac:dyDescent="0.35">
      <c r="C25" s="11"/>
      <c r="D25" s="12"/>
      <c r="E25" s="12"/>
      <c r="F25" s="12"/>
      <c r="G25" s="12"/>
      <c r="H25" s="12"/>
      <c r="I25" s="12"/>
      <c r="J25" s="12"/>
      <c r="K25" s="12"/>
      <c r="L25" s="13"/>
    </row>
    <row r="27" spans="3:12" ht="15" thickBot="1" x14ac:dyDescent="0.35"/>
    <row r="28" spans="3:12" x14ac:dyDescent="0.3">
      <c r="C28" s="212" t="s">
        <v>45</v>
      </c>
      <c r="D28" s="213"/>
      <c r="E28" s="213"/>
      <c r="F28" s="213"/>
      <c r="G28" s="213"/>
      <c r="H28" s="213"/>
      <c r="I28" s="213"/>
      <c r="J28" s="213"/>
      <c r="K28" s="213"/>
      <c r="L28" s="214"/>
    </row>
    <row r="29" spans="3:12" ht="15" thickBot="1" x14ac:dyDescent="0.35">
      <c r="C29" s="215"/>
      <c r="D29" s="216"/>
      <c r="E29" s="216"/>
      <c r="F29" s="216"/>
      <c r="G29" s="216"/>
      <c r="H29" s="216"/>
      <c r="I29" s="216"/>
      <c r="J29" s="216"/>
      <c r="K29" s="216"/>
      <c r="L29" s="217"/>
    </row>
    <row r="30" spans="3:12" ht="15" thickBot="1" x14ac:dyDescent="0.35">
      <c r="C30" s="92"/>
      <c r="D30" s="93"/>
      <c r="E30" s="93"/>
      <c r="F30" s="93"/>
      <c r="G30" s="93"/>
      <c r="H30" s="93"/>
      <c r="I30" s="93"/>
      <c r="J30" s="93"/>
      <c r="K30" s="93"/>
      <c r="L30" s="94"/>
    </row>
    <row r="31" spans="3:12" ht="15" thickBot="1" x14ac:dyDescent="0.35">
      <c r="C31" s="204" t="s">
        <v>43</v>
      </c>
      <c r="D31" s="205"/>
      <c r="E31" s="205"/>
      <c r="F31" s="206"/>
      <c r="G31" s="93"/>
      <c r="H31" s="204" t="s">
        <v>44</v>
      </c>
      <c r="I31" s="205"/>
      <c r="J31" s="205"/>
      <c r="K31" s="206"/>
      <c r="L31" s="94"/>
    </row>
    <row r="32" spans="3:12" ht="15" thickBot="1" x14ac:dyDescent="0.35">
      <c r="C32" s="15" t="s">
        <v>37</v>
      </c>
      <c r="D32" s="15" t="s">
        <v>38</v>
      </c>
      <c r="E32" s="15" t="s">
        <v>39</v>
      </c>
      <c r="F32" s="15" t="s">
        <v>40</v>
      </c>
      <c r="G32" s="93"/>
      <c r="H32" s="106" t="s">
        <v>37</v>
      </c>
      <c r="I32" s="15" t="s">
        <v>38</v>
      </c>
      <c r="J32" s="15" t="s">
        <v>39</v>
      </c>
      <c r="K32" s="15" t="s">
        <v>40</v>
      </c>
      <c r="L32" s="94"/>
    </row>
    <row r="33" spans="3:12" ht="15" thickBot="1" x14ac:dyDescent="0.35">
      <c r="C33" s="98">
        <v>43983</v>
      </c>
      <c r="D33" s="14" t="s">
        <v>68</v>
      </c>
      <c r="E33" s="14" t="s">
        <v>123</v>
      </c>
      <c r="F33" s="99">
        <v>2012000</v>
      </c>
      <c r="G33" s="93"/>
      <c r="H33" s="107">
        <v>43989</v>
      </c>
      <c r="I33" s="14" t="s">
        <v>68</v>
      </c>
      <c r="J33" s="72" t="s">
        <v>124</v>
      </c>
      <c r="K33" s="103">
        <v>749600</v>
      </c>
      <c r="L33" s="94"/>
    </row>
    <row r="34" spans="3:12" ht="15" thickBot="1" x14ac:dyDescent="0.35">
      <c r="C34" s="98">
        <v>43984</v>
      </c>
      <c r="D34" s="14" t="s">
        <v>68</v>
      </c>
      <c r="E34" s="14" t="s">
        <v>123</v>
      </c>
      <c r="F34" s="99">
        <v>2012000</v>
      </c>
      <c r="G34" s="93"/>
      <c r="H34" s="107">
        <v>43992</v>
      </c>
      <c r="I34" s="14" t="s">
        <v>68</v>
      </c>
      <c r="J34" s="104" t="s">
        <v>125</v>
      </c>
      <c r="K34" s="103">
        <v>29200</v>
      </c>
      <c r="L34" s="94"/>
    </row>
    <row r="35" spans="3:12" ht="15" thickBot="1" x14ac:dyDescent="0.35">
      <c r="C35" s="98">
        <v>43985</v>
      </c>
      <c r="D35" s="14" t="s">
        <v>68</v>
      </c>
      <c r="E35" s="14" t="s">
        <v>123</v>
      </c>
      <c r="F35" s="99">
        <v>2012000</v>
      </c>
      <c r="G35" s="93"/>
      <c r="H35" s="102">
        <v>44009</v>
      </c>
      <c r="I35" s="14" t="s">
        <v>68</v>
      </c>
      <c r="J35" s="104" t="s">
        <v>126</v>
      </c>
      <c r="K35" s="105">
        <v>7040000</v>
      </c>
      <c r="L35" s="94"/>
    </row>
    <row r="36" spans="3:12" ht="15" thickBot="1" x14ac:dyDescent="0.35">
      <c r="C36" s="98">
        <v>43986</v>
      </c>
      <c r="D36" s="14" t="s">
        <v>68</v>
      </c>
      <c r="E36" s="14" t="s">
        <v>123</v>
      </c>
      <c r="F36" s="99">
        <v>2012000</v>
      </c>
      <c r="G36" s="93"/>
      <c r="H36" s="107"/>
      <c r="I36" s="72"/>
      <c r="J36" s="104"/>
      <c r="K36" s="105"/>
      <c r="L36" s="94"/>
    </row>
    <row r="37" spans="3:12" ht="15" thickBot="1" x14ac:dyDescent="0.35">
      <c r="C37" s="98">
        <v>43987</v>
      </c>
      <c r="D37" s="14" t="s">
        <v>68</v>
      </c>
      <c r="E37" s="14" t="s">
        <v>123</v>
      </c>
      <c r="F37" s="99">
        <v>2012000</v>
      </c>
      <c r="G37" s="93"/>
      <c r="H37" s="1"/>
      <c r="I37" s="1"/>
      <c r="J37" s="1"/>
      <c r="K37" s="1"/>
      <c r="L37" s="94"/>
    </row>
    <row r="38" spans="3:12" ht="15" thickBot="1" x14ac:dyDescent="0.35">
      <c r="C38" s="98">
        <v>43988</v>
      </c>
      <c r="D38" s="14" t="s">
        <v>68</v>
      </c>
      <c r="E38" s="14" t="s">
        <v>123</v>
      </c>
      <c r="F38" s="99">
        <v>2012000</v>
      </c>
      <c r="G38" s="93"/>
      <c r="H38" s="2"/>
      <c r="I38" s="2"/>
      <c r="J38" s="2"/>
      <c r="K38" s="2"/>
      <c r="L38" s="94"/>
    </row>
    <row r="39" spans="3:12" ht="15" thickBot="1" x14ac:dyDescent="0.35">
      <c r="C39" s="98">
        <v>43989</v>
      </c>
      <c r="D39" s="14" t="s">
        <v>68</v>
      </c>
      <c r="E39" s="14" t="s">
        <v>123</v>
      </c>
      <c r="F39" s="99">
        <v>2012000</v>
      </c>
      <c r="G39" s="93"/>
      <c r="H39" s="2"/>
      <c r="I39" s="2"/>
      <c r="J39" s="2"/>
      <c r="K39" s="2"/>
      <c r="L39" s="94"/>
    </row>
    <row r="40" spans="3:12" ht="15" thickBot="1" x14ac:dyDescent="0.35">
      <c r="C40" s="98">
        <v>43990</v>
      </c>
      <c r="D40" s="14" t="s">
        <v>68</v>
      </c>
      <c r="E40" s="14" t="s">
        <v>123</v>
      </c>
      <c r="F40" s="99">
        <v>2012000</v>
      </c>
      <c r="G40" s="93"/>
      <c r="H40" s="2"/>
      <c r="I40" s="2"/>
      <c r="J40" s="2"/>
      <c r="K40" s="2"/>
      <c r="L40" s="94"/>
    </row>
    <row r="41" spans="3:12" ht="15" thickBot="1" x14ac:dyDescent="0.35">
      <c r="C41" s="98">
        <v>43991</v>
      </c>
      <c r="D41" s="14" t="s">
        <v>68</v>
      </c>
      <c r="E41" s="14" t="s">
        <v>123</v>
      </c>
      <c r="F41" s="99">
        <v>2012000</v>
      </c>
      <c r="G41" s="93"/>
      <c r="H41" s="2"/>
      <c r="I41" s="2"/>
      <c r="J41" s="2"/>
      <c r="K41" s="2"/>
      <c r="L41" s="94"/>
    </row>
    <row r="42" spans="3:12" ht="15" thickBot="1" x14ac:dyDescent="0.35">
      <c r="C42" s="98">
        <v>43992</v>
      </c>
      <c r="D42" s="14" t="s">
        <v>68</v>
      </c>
      <c r="E42" s="14" t="s">
        <v>123</v>
      </c>
      <c r="F42" s="99">
        <v>2012000</v>
      </c>
      <c r="G42" s="93"/>
      <c r="H42" s="2"/>
      <c r="I42" s="2"/>
      <c r="J42" s="2"/>
      <c r="K42" s="2"/>
      <c r="L42" s="94"/>
    </row>
    <row r="43" spans="3:12" ht="15" thickBot="1" x14ac:dyDescent="0.35">
      <c r="C43" s="98">
        <v>43993</v>
      </c>
      <c r="D43" s="14" t="s">
        <v>68</v>
      </c>
      <c r="E43" s="14" t="s">
        <v>123</v>
      </c>
      <c r="F43" s="99">
        <v>2012000</v>
      </c>
      <c r="G43" s="93"/>
      <c r="H43" s="2"/>
      <c r="I43" s="2"/>
      <c r="J43" s="2"/>
      <c r="K43" s="2"/>
      <c r="L43" s="94"/>
    </row>
    <row r="44" spans="3:12" ht="15" thickBot="1" x14ac:dyDescent="0.35">
      <c r="C44" s="98">
        <v>43994</v>
      </c>
      <c r="D44" s="14" t="s">
        <v>68</v>
      </c>
      <c r="E44" s="14" t="s">
        <v>123</v>
      </c>
      <c r="F44" s="99">
        <v>2012000</v>
      </c>
      <c r="G44" s="93"/>
      <c r="H44" s="3"/>
      <c r="I44" s="3"/>
      <c r="J44" s="3"/>
      <c r="K44" s="3"/>
      <c r="L44" s="94"/>
    </row>
    <row r="45" spans="3:12" ht="15" thickBot="1" x14ac:dyDescent="0.35">
      <c r="C45" s="207" t="s">
        <v>41</v>
      </c>
      <c r="D45" s="208"/>
      <c r="E45" s="209"/>
      <c r="F45" s="100">
        <f>SUM(F33:F44)</f>
        <v>24144000</v>
      </c>
      <c r="G45" s="93"/>
      <c r="H45" s="204" t="s">
        <v>41</v>
      </c>
      <c r="I45" s="210"/>
      <c r="J45" s="211"/>
      <c r="K45" s="101">
        <f>SUM(K33:K44)</f>
        <v>7818800</v>
      </c>
      <c r="L45" s="94"/>
    </row>
    <row r="46" spans="3:12" ht="15" thickBot="1" x14ac:dyDescent="0.35">
      <c r="C46" s="95"/>
      <c r="D46" s="96"/>
      <c r="E46" s="96"/>
      <c r="F46" s="96"/>
      <c r="G46" s="96"/>
      <c r="H46" s="96"/>
      <c r="I46" s="96"/>
      <c r="J46" s="96"/>
      <c r="K46" s="96"/>
      <c r="L46" s="97"/>
    </row>
  </sheetData>
  <mergeCells count="9">
    <mergeCell ref="C4:D6"/>
    <mergeCell ref="E4:L6"/>
    <mergeCell ref="C31:F31"/>
    <mergeCell ref="G20:K24"/>
    <mergeCell ref="C45:E45"/>
    <mergeCell ref="H31:K31"/>
    <mergeCell ref="H45:J45"/>
    <mergeCell ref="C28:L29"/>
    <mergeCell ref="E9:I9"/>
  </mergeCells>
  <phoneticPr fontId="16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D270-B39C-4491-8B93-B560B5ECD7EC}">
  <dimension ref="A1:G12"/>
  <sheetViews>
    <sheetView workbookViewId="0">
      <selection activeCell="H12" sqref="H12"/>
    </sheetView>
  </sheetViews>
  <sheetFormatPr baseColWidth="10" defaultColWidth="9.109375" defaultRowHeight="14.4" x14ac:dyDescent="0.3"/>
  <cols>
    <col min="2" max="2" width="11.44140625" customWidth="1"/>
    <col min="3" max="3" width="12.88671875" customWidth="1"/>
    <col min="4" max="4" width="20.44140625" customWidth="1"/>
    <col min="5" max="5" width="15.88671875" customWidth="1"/>
    <col min="7" max="7" width="14.109375" customWidth="1"/>
  </cols>
  <sheetData>
    <row r="1" spans="1:7" x14ac:dyDescent="0.3">
      <c r="A1" t="s">
        <v>116</v>
      </c>
    </row>
    <row r="2" spans="1:7" x14ac:dyDescent="0.3">
      <c r="B2" s="221"/>
      <c r="C2" s="221"/>
      <c r="D2" s="221"/>
      <c r="E2" s="221"/>
      <c r="F2" s="221"/>
      <c r="G2" s="221"/>
    </row>
    <row r="3" spans="1:7" x14ac:dyDescent="0.3">
      <c r="B3" s="221"/>
      <c r="C3" s="221"/>
      <c r="D3" s="221"/>
      <c r="E3" s="221"/>
      <c r="F3" s="221"/>
      <c r="G3" s="221"/>
    </row>
    <row r="4" spans="1:7" ht="15" thickBot="1" x14ac:dyDescent="0.35">
      <c r="B4" s="169"/>
      <c r="C4" s="169"/>
      <c r="D4" s="169"/>
      <c r="E4" s="169"/>
      <c r="F4" s="169"/>
      <c r="G4" s="169"/>
    </row>
    <row r="5" spans="1:7" ht="16.2" thickBot="1" x14ac:dyDescent="0.35">
      <c r="B5" s="135" t="s">
        <v>11</v>
      </c>
      <c r="C5" s="136"/>
      <c r="D5" s="136"/>
      <c r="E5" s="136"/>
      <c r="F5" s="136"/>
      <c r="G5" s="137"/>
    </row>
    <row r="6" spans="1:7" ht="15" thickBot="1" x14ac:dyDescent="0.35">
      <c r="B6" s="75"/>
      <c r="C6" s="76" t="s">
        <v>33</v>
      </c>
      <c r="D6" s="76" t="s">
        <v>50</v>
      </c>
      <c r="E6" s="76" t="s">
        <v>34</v>
      </c>
      <c r="F6" s="76" t="s">
        <v>88</v>
      </c>
      <c r="G6" s="76" t="s">
        <v>120</v>
      </c>
    </row>
    <row r="7" spans="1:7" ht="29.4" customHeight="1" thickBot="1" x14ac:dyDescent="0.35">
      <c r="B7" s="77" t="s">
        <v>117</v>
      </c>
      <c r="C7" s="78" t="s">
        <v>118</v>
      </c>
      <c r="D7" s="78">
        <v>2020</v>
      </c>
      <c r="E7" s="78" t="s">
        <v>119</v>
      </c>
      <c r="F7" s="78">
        <v>1</v>
      </c>
      <c r="G7" s="90">
        <v>800000</v>
      </c>
    </row>
    <row r="8" spans="1:7" ht="28.2" thickBot="1" x14ac:dyDescent="0.35">
      <c r="B8" s="79" t="s">
        <v>31</v>
      </c>
      <c r="C8" s="78" t="s">
        <v>107</v>
      </c>
      <c r="D8" s="78" t="s">
        <v>106</v>
      </c>
      <c r="E8" s="78" t="s">
        <v>108</v>
      </c>
      <c r="F8" s="78">
        <v>1</v>
      </c>
      <c r="G8" s="90">
        <v>150000</v>
      </c>
    </row>
    <row r="9" spans="1:7" ht="15" thickBot="1" x14ac:dyDescent="0.35">
      <c r="B9" s="79" t="s">
        <v>32</v>
      </c>
      <c r="C9" s="78" t="s">
        <v>107</v>
      </c>
      <c r="D9" s="78" t="s">
        <v>106</v>
      </c>
      <c r="E9" s="78" t="s">
        <v>109</v>
      </c>
      <c r="F9" s="78">
        <v>1</v>
      </c>
      <c r="G9" s="90">
        <v>62000</v>
      </c>
    </row>
    <row r="10" spans="1:7" ht="15" thickBot="1" x14ac:dyDescent="0.35">
      <c r="B10" s="79" t="s">
        <v>121</v>
      </c>
      <c r="C10" s="78" t="s">
        <v>107</v>
      </c>
      <c r="D10" s="78" t="s">
        <v>105</v>
      </c>
      <c r="E10" s="78" t="s">
        <v>110</v>
      </c>
      <c r="F10" s="78">
        <v>1</v>
      </c>
      <c r="G10" s="90">
        <v>200000</v>
      </c>
    </row>
    <row r="11" spans="1:7" ht="28.2" thickBot="1" x14ac:dyDescent="0.35">
      <c r="B11" s="79" t="s">
        <v>122</v>
      </c>
      <c r="C11" s="78" t="s">
        <v>107</v>
      </c>
      <c r="D11" s="78" t="s">
        <v>106</v>
      </c>
      <c r="E11" s="78" t="s">
        <v>111</v>
      </c>
      <c r="F11" s="78">
        <v>1</v>
      </c>
      <c r="G11" s="90">
        <v>100000</v>
      </c>
    </row>
    <row r="12" spans="1:7" ht="15" thickBot="1" x14ac:dyDescent="0.35">
      <c r="B12" s="144" t="s">
        <v>113</v>
      </c>
      <c r="C12" s="145"/>
      <c r="D12" s="145"/>
      <c r="E12" s="145"/>
      <c r="F12" s="146"/>
      <c r="G12" s="91">
        <f>SUM(G5:G11)</f>
        <v>1312000</v>
      </c>
    </row>
  </sheetData>
  <mergeCells count="3">
    <mergeCell ref="B12:F12"/>
    <mergeCell ref="B5:G5"/>
    <mergeCell ref="B2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Hardware - Software</vt:lpstr>
      <vt:lpstr>Costos Servicios</vt:lpstr>
      <vt:lpstr>Costo de desarrollo</vt:lpstr>
      <vt:lpstr>Costo- Beneficio</vt:lpstr>
      <vt:lpstr>Ingresos -Cliente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SUSANA BOCANEGRA CUPITRA</dc:creator>
  <cp:lastModifiedBy>Gonzalez Moreno</cp:lastModifiedBy>
  <dcterms:created xsi:type="dcterms:W3CDTF">2020-06-15T17:51:11Z</dcterms:created>
  <dcterms:modified xsi:type="dcterms:W3CDTF">2021-01-31T14:34:37Z</dcterms:modified>
</cp:coreProperties>
</file>