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eniia.piskun/Desktop/K/"/>
    </mc:Choice>
  </mc:AlternateContent>
  <xr:revisionPtr revIDLastSave="0" documentId="13_ncr:1_{B2F94BC6-B891-A846-8BEA-D562462A6529}" xr6:coauthVersionLast="47" xr6:coauthVersionMax="47" xr10:uidLastSave="{00000000-0000-0000-0000-000000000000}"/>
  <bookViews>
    <workbookView xWindow="120" yWindow="760" windowWidth="27140" windowHeight="17080" activeTab="2" xr2:uid="{00000000-000D-0000-FFFF-FFFF00000000}"/>
  </bookViews>
  <sheets>
    <sheet name="WBS Dictionary" sheetId="1" r:id="rId1"/>
    <sheet name="Scope Control" sheetId="2" r:id="rId2"/>
    <sheet name="Cost Control" sheetId="3" r:id="rId3"/>
    <sheet name="Schedule control" sheetId="4" r:id="rId4"/>
    <sheet name="Periodic meeting agenda" sheetId="5" r:id="rId5"/>
    <sheet name="Periodic meeting schedule" sheetId="6" r:id="rId6"/>
    <sheet name="Action item list" sheetId="7" r:id="rId7"/>
    <sheet name="Change control form" sheetId="8" r:id="rId8"/>
    <sheet name="Risk log" sheetId="9" r:id="rId9"/>
    <sheet name="FME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3" i="10"/>
  <c r="M4" i="4"/>
  <c r="M5" i="4"/>
  <c r="M6" i="4"/>
  <c r="M7" i="4"/>
  <c r="M8" i="4"/>
  <c r="M9" i="4"/>
  <c r="M10" i="4"/>
  <c r="M3" i="4"/>
  <c r="I4" i="4"/>
  <c r="I5" i="4"/>
  <c r="I6" i="4"/>
  <c r="I7" i="4"/>
  <c r="I8" i="4"/>
  <c r="I9" i="4"/>
  <c r="I10" i="4"/>
  <c r="I3" i="4"/>
  <c r="I13" i="3"/>
  <c r="H13" i="3"/>
  <c r="G4" i="3"/>
  <c r="G5" i="3"/>
  <c r="G6" i="3"/>
  <c r="G7" i="3"/>
  <c r="G8" i="3"/>
  <c r="G9" i="3"/>
  <c r="G10" i="3"/>
  <c r="G11" i="3"/>
  <c r="G12" i="3"/>
  <c r="G3" i="3"/>
  <c r="J4" i="3"/>
  <c r="J5" i="3"/>
  <c r="J6" i="3"/>
  <c r="J7" i="3"/>
  <c r="J8" i="3"/>
  <c r="J9" i="3"/>
  <c r="J10" i="3"/>
  <c r="J11" i="3"/>
  <c r="J12" i="3"/>
  <c r="J3" i="3"/>
  <c r="P42" i="1"/>
  <c r="D47" i="1" s="1"/>
  <c r="J42" i="1"/>
  <c r="D50" i="1" s="1"/>
  <c r="I42" i="1"/>
  <c r="D49" i="1" s="1"/>
  <c r="H42" i="1"/>
  <c r="K5" i="1"/>
  <c r="K6" i="1"/>
  <c r="K7" i="1"/>
  <c r="K10" i="1"/>
  <c r="K11" i="1"/>
  <c r="K12" i="1"/>
  <c r="K14" i="1"/>
  <c r="K15" i="1"/>
  <c r="K16" i="1"/>
  <c r="K18" i="1"/>
  <c r="K19" i="1"/>
  <c r="K20" i="1"/>
  <c r="K22" i="1"/>
  <c r="K23" i="1"/>
  <c r="K24" i="1"/>
  <c r="K25" i="1"/>
  <c r="K28" i="1"/>
  <c r="K29" i="1"/>
  <c r="K31" i="1"/>
  <c r="K32" i="1"/>
  <c r="K33" i="1"/>
  <c r="K35" i="1"/>
  <c r="K4" i="1"/>
  <c r="K42" i="1" s="1"/>
  <c r="M10" i="1"/>
  <c r="M11" i="1"/>
  <c r="M12" i="1"/>
  <c r="M14" i="1"/>
  <c r="M15" i="1"/>
  <c r="M16" i="1"/>
  <c r="M18" i="1"/>
  <c r="M19" i="1"/>
  <c r="M20" i="1"/>
  <c r="M22" i="1"/>
  <c r="M23" i="1"/>
  <c r="M24" i="1"/>
  <c r="M25" i="1"/>
  <c r="M28" i="1"/>
  <c r="M29" i="1"/>
  <c r="M31" i="1"/>
  <c r="M32" i="1"/>
  <c r="M33" i="1"/>
  <c r="M35" i="1"/>
  <c r="L10" i="1"/>
  <c r="L11" i="1"/>
  <c r="L12" i="1"/>
  <c r="L14" i="1"/>
  <c r="L15" i="1"/>
  <c r="L16" i="1"/>
  <c r="L18" i="1"/>
  <c r="L19" i="1"/>
  <c r="L20" i="1"/>
  <c r="L22" i="1"/>
  <c r="L23" i="1"/>
  <c r="L24" i="1"/>
  <c r="L25" i="1"/>
  <c r="L28" i="1"/>
  <c r="L29" i="1"/>
  <c r="L31" i="1"/>
  <c r="L32" i="1"/>
  <c r="L33" i="1"/>
  <c r="L35" i="1"/>
  <c r="M5" i="1"/>
  <c r="M6" i="1"/>
  <c r="M7" i="1"/>
  <c r="M4" i="1"/>
  <c r="L4" i="1"/>
  <c r="L5" i="1"/>
  <c r="L6" i="1"/>
  <c r="L7" i="1"/>
  <c r="M42" i="1" l="1"/>
  <c r="D48" i="1"/>
  <c r="L42" i="1"/>
  <c r="D57" i="1" s="1"/>
  <c r="C58" i="1" s="1"/>
  <c r="D55" i="1" l="1"/>
  <c r="C56" i="1" s="1"/>
</calcChain>
</file>

<file path=xl/sharedStrings.xml><?xml version="1.0" encoding="utf-8"?>
<sst xmlns="http://schemas.openxmlformats.org/spreadsheetml/2006/main" count="910" uniqueCount="499">
  <si>
    <t>Code</t>
  </si>
  <si>
    <t>Nodes (Events)</t>
  </si>
  <si>
    <t>Project, Task, Work Package (Activity)</t>
  </si>
  <si>
    <t>Description</t>
  </si>
  <si>
    <t>Critical Path</t>
  </si>
  <si>
    <t>People</t>
  </si>
  <si>
    <t>T (Opt)</t>
  </si>
  <si>
    <t>T (ML)</t>
  </si>
  <si>
    <t>T (Pess)</t>
  </si>
  <si>
    <t>T Exp</t>
  </si>
  <si>
    <t>σ</t>
  </si>
  <si>
    <t>σ ^2</t>
  </si>
  <si>
    <t>Start Date</t>
  </si>
  <si>
    <t>End Date</t>
  </si>
  <si>
    <t>Comments</t>
  </si>
  <si>
    <t>1.0</t>
  </si>
  <si>
    <t>2.0</t>
  </si>
  <si>
    <t>3.0</t>
  </si>
  <si>
    <t>4.0</t>
  </si>
  <si>
    <t>1.1</t>
  </si>
  <si>
    <t>1.2</t>
  </si>
  <si>
    <t>1.3</t>
  </si>
  <si>
    <t>1.4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</si>
  <si>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</si>
  <si>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</si>
  <si>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</si>
  <si>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</si>
  <si>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</si>
  <si>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</si>
  <si>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</si>
  <si>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</si>
  <si>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2.3</t>
  </si>
  <si>
    <t>2.3.1</t>
  </si>
  <si>
    <t>2.3.2</t>
  </si>
  <si>
    <t>2.3.3</t>
  </si>
  <si>
    <t>2.4</t>
  </si>
  <si>
    <t>2.4.1</t>
  </si>
  <si>
    <t>2.4.2</t>
  </si>
  <si>
    <t>2.4.3</t>
  </si>
  <si>
    <t>2.4.4</t>
  </si>
  <si>
    <t>3.1</t>
  </si>
  <si>
    <t>3.1.1</t>
  </si>
  <si>
    <t>3.1.2</t>
  </si>
  <si>
    <t>3.2</t>
  </si>
  <si>
    <t>3.2.1</t>
  </si>
  <si>
    <t>3.2.2</t>
  </si>
  <si>
    <t>3.2.3</t>
  </si>
  <si>
    <t>3.3</t>
  </si>
  <si>
    <t>3.3.1</t>
  </si>
  <si>
    <t>3.3.2</t>
  </si>
  <si>
    <t>4.1</t>
  </si>
  <si>
    <t>4.2</t>
  </si>
  <si>
    <t>4.3</t>
  </si>
  <si>
    <t>Planning</t>
  </si>
  <si>
    <t>Design &amp; Development</t>
  </si>
  <si>
    <t>Testing &amp; Deployment</t>
  </si>
  <si>
    <t>Post-Deployment</t>
  </si>
  <si>
    <t>Define project scope</t>
  </si>
  <si>
    <t>Identify stakeholders</t>
  </si>
  <si>
    <t>Set timeline and budget</t>
  </si>
  <si>
    <t>Set up team roles and responsibilities</t>
  </si>
  <si>
    <t>UI/UX Design</t>
  </si>
  <si>
    <t>Design app wireframes</t>
  </si>
  <si>
    <t>Develop interactive prototypes</t>
  </si>
  <si>
    <t>UI/UX design approval</t>
  </si>
  <si>
    <t>Machine Learning Development</t>
  </si>
  <si>
    <t>Collect training data for gestures</t>
  </si>
  <si>
    <t>Train machine learning models</t>
  </si>
  <si>
    <t>Test gesture recognition accuracy</t>
  </si>
  <si>
    <t>Backend Development</t>
  </si>
  <si>
    <t>Set up database and cloud infrastructure</t>
  </si>
  <si>
    <t>Develop API for device control</t>
  </si>
  <si>
    <t>Backend integration with SmartHome devices</t>
  </si>
  <si>
    <t>Mobile Development</t>
  </si>
  <si>
    <t>Implement gesture recognition API</t>
  </si>
  <si>
    <t>Integrate backend API with mobile app</t>
  </si>
  <si>
    <t>Mobile app development for iOS</t>
  </si>
  <si>
    <t>Mobile app testing</t>
  </si>
  <si>
    <t>Unit Testing</t>
  </si>
  <si>
    <t>Test mobile app components</t>
  </si>
  <si>
    <t>Test backend services</t>
  </si>
  <si>
    <t>User Testing</t>
  </si>
  <si>
    <t>Test gesture recognition</t>
  </si>
  <si>
    <t>Test SmartHome device integration</t>
  </si>
  <si>
    <t>Get user feedback</t>
  </si>
  <si>
    <t>App Deployment</t>
  </si>
  <si>
    <t>Deploy app to App Store</t>
  </si>
  <si>
    <t>Post-launch monitoring</t>
  </si>
  <si>
    <t>Monitor app usage</t>
  </si>
  <si>
    <t>Collect user feedback for improvements</t>
  </si>
  <si>
    <t>Bug fixes and updates</t>
  </si>
  <si>
    <t>Identifying all the stakeholders involved in the project, including team members and clients.</t>
  </si>
  <si>
    <t>Creating a timeline and budget plan for the entire project.</t>
  </si>
  <si>
    <t>Assigning roles and responsibilities to the project team.</t>
  </si>
  <si>
    <t>Designing the user interface and user experience.</t>
  </si>
  <si>
    <t>Creating wireframes for the app design.</t>
  </si>
  <si>
    <t>Developing interactive prototypes for testing.</t>
  </si>
  <si>
    <t>Getting approval for the UI/UX designs from stakeholders.</t>
  </si>
  <si>
    <t>Develop machine learning models for gesture recognition.</t>
  </si>
  <si>
    <t>Gathering gesture data for training machine learning models.</t>
  </si>
  <si>
    <t>Training machine learning models to recognize gestures.</t>
  </si>
  <si>
    <t>Evaluating the accuracy of the gesture recognition models.</t>
  </si>
  <si>
    <t>Developing the backend for cloud integration and SmartHome device control.</t>
  </si>
  <si>
    <t>Setting up the cloud infrastructure for data storage and user settings synchronization.</t>
  </si>
  <si>
    <t>Developing an API to control SmartHome devices.</t>
  </si>
  <si>
    <t>Integrating the backend with the SmartHome devices.</t>
  </si>
  <si>
    <t>Developing the mobile app for iOS, integrating gesture control and backend services.</t>
  </si>
  <si>
    <t>Implementing gesture recognition functionality for mobile.</t>
  </si>
  <si>
    <t>Integrating backend API with the mobile app to enable device control.</t>
  </si>
  <si>
    <t>Developing the core iOS app for the gesture-based control.</t>
  </si>
  <si>
    <t>Testing the iOS app across different devices.</t>
  </si>
  <si>
    <t>Test all components of the application to ensure they function as expected.</t>
  </si>
  <si>
    <t>Test individual components of the mobile app.</t>
  </si>
  <si>
    <t>Test the backend services for stability.</t>
  </si>
  <si>
    <t>Test with real users to assess the usability and gesture recognition accuracy.</t>
  </si>
  <si>
    <t>Test gesture recognition with real-world input.</t>
  </si>
  <si>
    <t>Test the integration with SmartHome devices.</t>
  </si>
  <si>
    <t>Get feedback from users after testing.</t>
  </si>
  <si>
    <t>Deploy the app to the App Store and monitor performance.</t>
  </si>
  <si>
    <t>Deploy the app to the App Store.</t>
  </si>
  <si>
    <t>Monitor app performance after launch.</t>
  </si>
  <si>
    <t>Monitor how the app is used after deployment.</t>
  </si>
  <si>
    <t>Collect feedback for improvements in future updates.</t>
  </si>
  <si>
    <t>Fix any bugs and provide updates.</t>
  </si>
  <si>
    <t>Yes</t>
  </si>
  <si>
    <t>Kseniia Piskun</t>
  </si>
  <si>
    <t>Ongoing</t>
  </si>
  <si>
    <t>02/15/2025</t>
  </si>
  <si>
    <t>02/16/2025</t>
  </si>
  <si>
    <t>02/17/2025</t>
  </si>
  <si>
    <t>02/19/2025</t>
  </si>
  <si>
    <t>02/21/2025</t>
  </si>
  <si>
    <t>02/23/2025</t>
  </si>
  <si>
    <t>02/27/2025</t>
  </si>
  <si>
    <t>02/22/2025</t>
  </si>
  <si>
    <t>02/26/2025</t>
  </si>
  <si>
    <t>03/03/2025</t>
  </si>
  <si>
    <t>02/20/2025</t>
  </si>
  <si>
    <t>03/04/2025</t>
  </si>
  <si>
    <t>03/02/2025</t>
  </si>
  <si>
    <t>03/06/2025</t>
  </si>
  <si>
    <t>03/11/2025</t>
  </si>
  <si>
    <t>03/21/2025</t>
  </si>
  <si>
    <t>03/26/2025</t>
  </si>
  <si>
    <t>03/28/2025</t>
  </si>
  <si>
    <t>03/30/2025</t>
  </si>
  <si>
    <t>04/02/2025</t>
  </si>
  <si>
    <t>04/05/2025</t>
  </si>
  <si>
    <t>04/07/2025</t>
  </si>
  <si>
    <t>04/09/2025</t>
  </si>
  <si>
    <t>04/10/2025</t>
  </si>
  <si>
    <t>02/28/2025</t>
  </si>
  <si>
    <t>02/25/2025</t>
  </si>
  <si>
    <t>03/05/2025</t>
  </si>
  <si>
    <t>03/07/2025</t>
  </si>
  <si>
    <t>03/25/2025</t>
  </si>
  <si>
    <t>03/10/2025</t>
  </si>
  <si>
    <t>03/20/2025</t>
  </si>
  <si>
    <t>03/27/2025</t>
  </si>
  <si>
    <t>03/29/2025</t>
  </si>
  <si>
    <t>04/06/2025</t>
  </si>
  <si>
    <t>04/01/2025</t>
  </si>
  <si>
    <t>04/04/2025</t>
  </si>
  <si>
    <t>04/08/2025</t>
  </si>
  <si>
    <t>Planning phase</t>
  </si>
  <si>
    <t>Design and development phase</t>
  </si>
  <si>
    <t>Testing and deployment phase</t>
  </si>
  <si>
    <t>Post-deployment phase</t>
  </si>
  <si>
    <t>Scope definition</t>
  </si>
  <si>
    <t>Stakeholder mapping</t>
  </si>
  <si>
    <t>Setting the schedule and budget</t>
  </si>
  <si>
    <t>Assigning roles</t>
  </si>
  <si>
    <t>UI design</t>
  </si>
  <si>
    <t>Wireframe creation</t>
  </si>
  <si>
    <t>Prototype development</t>
  </si>
  <si>
    <t>Approval process</t>
  </si>
  <si>
    <t>ML model development</t>
  </si>
  <si>
    <t>Data collection</t>
  </si>
  <si>
    <t>Training models</t>
  </si>
  <si>
    <t>Model testing</t>
  </si>
  <si>
    <t>Backend integration</t>
  </si>
  <si>
    <t>Infrastructure setup</t>
  </si>
  <si>
    <t>API development</t>
  </si>
  <si>
    <t>Device integration</t>
  </si>
  <si>
    <t>Mobile app development</t>
  </si>
  <si>
    <t>API integration</t>
  </si>
  <si>
    <t>Mobile app integration</t>
  </si>
  <si>
    <t>App development</t>
  </si>
  <si>
    <t>Testing</t>
  </si>
  <si>
    <t>Unit testing</t>
  </si>
  <si>
    <t>Component testing</t>
  </si>
  <si>
    <t>Backend testing</t>
  </si>
  <si>
    <t>User testing</t>
  </si>
  <si>
    <t>Recognition testing</t>
  </si>
  <si>
    <t>Device integration testing</t>
  </si>
  <si>
    <t>Feedback collection</t>
  </si>
  <si>
    <t>App deployment</t>
  </si>
  <si>
    <t>App store submission</t>
  </si>
  <si>
    <t>Usage monitoring</t>
  </si>
  <si>
    <t>Feedback gathering</t>
  </si>
  <si>
    <t>Bug fixing</t>
  </si>
  <si>
    <t>Alice</t>
  </si>
  <si>
    <t>Brandon</t>
  </si>
  <si>
    <t>Claire</t>
  </si>
  <si>
    <t>Defining the scope of the project, including objectives and deliverables.</t>
  </si>
  <si>
    <t>Alice B.</t>
  </si>
  <si>
    <t>Alice C.</t>
  </si>
  <si>
    <t>Alice D.</t>
  </si>
  <si>
    <t>Brandon B.</t>
  </si>
  <si>
    <t>Brandon C.</t>
  </si>
  <si>
    <t xml:space="preserve">Duration in </t>
  </si>
  <si>
    <t>Total</t>
  </si>
  <si>
    <r>
      <t>Planned Total Project Duration</t>
    </r>
    <r>
      <rPr>
        <sz val="11"/>
        <color theme="1"/>
        <rFont val="Calibri"/>
        <family val="2"/>
        <scheme val="minor"/>
      </rPr>
      <t xml:space="preserve">: </t>
    </r>
  </si>
  <si>
    <r>
      <t>Optimistic Time (T Opt)</t>
    </r>
    <r>
      <rPr>
        <sz val="11"/>
        <color theme="1"/>
        <rFont val="Calibri"/>
        <family val="2"/>
        <scheme val="minor"/>
      </rPr>
      <t xml:space="preserve">: </t>
    </r>
  </si>
  <si>
    <r>
      <t>Most Likely Time (T ML)</t>
    </r>
    <r>
      <rPr>
        <sz val="11"/>
        <color theme="1"/>
        <rFont val="Calibri"/>
        <family val="2"/>
        <scheme val="minor"/>
      </rPr>
      <t xml:space="preserve">: </t>
    </r>
  </si>
  <si>
    <r>
      <t>Pessimistic Time (T Pess)</t>
    </r>
    <r>
      <rPr>
        <sz val="11"/>
        <color theme="1"/>
        <rFont val="Calibri"/>
        <family val="2"/>
        <scheme val="minor"/>
      </rPr>
      <t xml:space="preserve">: </t>
    </r>
  </si>
  <si>
    <t>Durations:</t>
  </si>
  <si>
    <t>Time to Complete Job with Confidence:</t>
  </si>
  <si>
    <r>
      <t>95% Confidence Time</t>
    </r>
    <r>
      <rPr>
        <sz val="11"/>
        <color theme="1"/>
        <rFont val="Calibri"/>
        <family val="2"/>
        <scheme val="minor"/>
      </rPr>
      <t xml:space="preserve">: </t>
    </r>
  </si>
  <si>
    <r>
      <t>99% Confidence Time</t>
    </r>
    <r>
      <rPr>
        <sz val="11"/>
        <color theme="1"/>
        <rFont val="Calibri"/>
        <family val="2"/>
        <scheme val="minor"/>
      </rPr>
      <t xml:space="preserve">: </t>
    </r>
  </si>
  <si>
    <t>Z</t>
  </si>
  <si>
    <t>Item #</t>
  </si>
  <si>
    <t>WBS Code</t>
  </si>
  <si>
    <t>DOR (Description of Requirement)</t>
  </si>
  <si>
    <t>Comment</t>
  </si>
  <si>
    <t>Define Project Scope</t>
  </si>
  <si>
    <t>Identify Stakeholders</t>
  </si>
  <si>
    <t>Design App Wireframes</t>
  </si>
  <si>
    <t>Collect Training Data for Gestures</t>
  </si>
  <si>
    <t>Set Up Database and Cloud Infrastructure</t>
  </si>
  <si>
    <t>Implement Gesture Recognition API</t>
  </si>
  <si>
    <t>Developing API to enable gesture recognition functionality.</t>
  </si>
  <si>
    <t>Test Mobile App Components</t>
  </si>
  <si>
    <t>Testing mobile app components for functionality.</t>
  </si>
  <si>
    <t>Deploy App to App Store</t>
  </si>
  <si>
    <t>Deploying the app to the App Store for release.</t>
  </si>
  <si>
    <t>Monitor App Usage</t>
  </si>
  <si>
    <t>Collect User Feedback for Improvements</t>
  </si>
  <si>
    <t>Date Started</t>
  </si>
  <si>
    <t>Date Ended</t>
  </si>
  <si>
    <t>Units of Measure Achieved</t>
  </si>
  <si>
    <t>100% (Completion)</t>
  </si>
  <si>
    <t>100% (Scope defined)</t>
  </si>
  <si>
    <t>Identifying all the stakeholders involved in the project.</t>
  </si>
  <si>
    <t>100% (Stakeholders identified)</t>
  </si>
  <si>
    <t>100% (Wireframes designed)</t>
  </si>
  <si>
    <t>Number of gestures collected</t>
  </si>
  <si>
    <t>100% (Infrastructure set up)</t>
  </si>
  <si>
    <t>100% (API integrated)</t>
  </si>
  <si>
    <t>% of app components tested</t>
  </si>
  <si>
    <t>App submission</t>
  </si>
  <si>
    <t>Monitoring how users interact with the app after launch.</t>
  </si>
  <si>
    <t>% of active users tracked</t>
  </si>
  <si>
    <t>0% (Ongoing monitoring)</t>
  </si>
  <si>
    <t>Collecting feedback from users for future improvements.</t>
  </si>
  <si>
    <t>% of users providing feedback</t>
  </si>
  <si>
    <t>0% (Ongoing feedback collection)</t>
  </si>
  <si>
    <t>Units of Measure</t>
  </si>
  <si>
    <t>Units of Measure Planned</t>
  </si>
  <si>
    <t>70%(ongoing)</t>
  </si>
  <si>
    <t>3000 gestures</t>
  </si>
  <si>
    <t>0%(App not finished)</t>
  </si>
  <si>
    <t>Cost Performance Index (CPI)</t>
  </si>
  <si>
    <t>Cost for project planning phase</t>
  </si>
  <si>
    <t>Additional stakeholder meetings</t>
  </si>
  <si>
    <t>Additional design revisions</t>
  </si>
  <si>
    <t>Increased data collection efforts</t>
  </si>
  <si>
    <t>Under budget for infrastructure setup</t>
  </si>
  <si>
    <t>Slightly over budget due to API complexity</t>
  </si>
  <si>
    <t>Minor overrun due to additional testing</t>
  </si>
  <si>
    <t>App store submission fees higher than expected</t>
  </si>
  <si>
    <t>On-budget monitoring</t>
  </si>
  <si>
    <t>Slight savings due to online feedback tools</t>
  </si>
  <si>
    <t>500</t>
  </si>
  <si>
    <t>Planned End Date</t>
  </si>
  <si>
    <t>Actual End Date</t>
  </si>
  <si>
    <t>Schedule Variance (SV)</t>
  </si>
  <si>
    <t>Percent Complete</t>
  </si>
  <si>
    <t>Schedule Performance Index (SPI)</t>
  </si>
  <si>
    <t>On time, no delays</t>
  </si>
  <si>
    <t>No delays, finished on time</t>
  </si>
  <si>
    <t>Task completed on time</t>
  </si>
  <si>
    <t>02/24/2025</t>
  </si>
  <si>
    <t>N/A</t>
  </si>
  <si>
    <t>Continuous monitoring phase</t>
  </si>
  <si>
    <t>Feedback collection ongoing</t>
  </si>
  <si>
    <t>Cumulative Planned Duration(s)</t>
  </si>
  <si>
    <t>Cumulative Actual Duration(s)</t>
  </si>
  <si>
    <t>Task delayed by 1  due to data collection challenges</t>
  </si>
  <si>
    <t>Task delayed by 1  due to integration issues</t>
  </si>
  <si>
    <t>Testing ran over time, added extra  for bug fixes</t>
  </si>
  <si>
    <t>Plannedtart Date</t>
  </si>
  <si>
    <t>Actualtart Date</t>
  </si>
  <si>
    <t>Define Projectcope</t>
  </si>
  <si>
    <t>Identifytakeholders</t>
  </si>
  <si>
    <t>Finished 1  ahead ofchedule</t>
  </si>
  <si>
    <t>Deploy App to Apptore</t>
  </si>
  <si>
    <t>Slight delay inubmission due to app finalization</t>
  </si>
  <si>
    <t>Meeting #</t>
  </si>
  <si>
    <t>Date</t>
  </si>
  <si>
    <t>Time</t>
  </si>
  <si>
    <t>Location</t>
  </si>
  <si>
    <t>Participants</t>
  </si>
  <si>
    <t>Agenda Items</t>
  </si>
  <si>
    <t>Duration</t>
  </si>
  <si>
    <t>Action Items</t>
  </si>
  <si>
    <t>Responsible Person</t>
  </si>
  <si>
    <t>Status</t>
  </si>
  <si>
    <t>Conference Room 1</t>
  </si>
  <si>
    <t>Kseniia Piskun, Alice B., Alice C., Brandon B.</t>
  </si>
  <si>
    <t>- Define project scope</t>
  </si>
  <si>
    <t>1 hour</t>
  </si>
  <si>
    <t>Scope finalized</t>
  </si>
  <si>
    <t>Completed</t>
  </si>
  <si>
    <t>Conference Room 2</t>
  </si>
  <si>
    <t>Kseniia Piskun, Alice B., Alice C.</t>
  </si>
  <si>
    <t>- Design app wireframes</t>
  </si>
  <si>
    <t>Design finalized</t>
  </si>
  <si>
    <t>Virtual</t>
  </si>
  <si>
    <t>Kseniia Piskun, Alice D., Brandon C.</t>
  </si>
  <si>
    <t>- Review gesture recognition API progress</t>
  </si>
  <si>
    <t>1.5 hours</t>
  </si>
  <si>
    <t>Continue testing</t>
  </si>
  <si>
    <t>Kseniia Piskun, Alice C., Alice B., Brandon B.</t>
  </si>
  <si>
    <t>- Finalize UI/UX designs</t>
  </si>
  <si>
    <t>Approval pending</t>
  </si>
  <si>
    <t>In Progress</t>
  </si>
  <si>
    <t>Kseniia Piskun, Alice B., Brandon C.</t>
  </si>
  <si>
    <t>- Test SmartHome device integration</t>
  </si>
  <si>
    <t>Integration complete</t>
  </si>
  <si>
    <t>Not Started</t>
  </si>
  <si>
    <t>Kseniia Piskun, Alice D., Brandon B.</t>
  </si>
  <si>
    <t>- Review app deployment progress</t>
  </si>
  <si>
    <t>Deployment pending</t>
  </si>
  <si>
    <t>Kseniia Piskun, Alice C., Alice D.</t>
  </si>
  <si>
    <t>- Discuss user feedback</t>
  </si>
  <si>
    <t>Feedback gathered</t>
  </si>
  <si>
    <t>Kseniia Piskun, Brandon C., Alice B.</t>
  </si>
  <si>
    <t>- Post-launch monitoring plan</t>
  </si>
  <si>
    <t>Monitoring setup</t>
  </si>
  <si>
    <t>Kseniia Piskun, Claire, Alice D.</t>
  </si>
  <si>
    <t>- Discuss bug fixes and updates</t>
  </si>
  <si>
    <t>Issue resolution ongoing</t>
  </si>
  <si>
    <t>Expected Attendance</t>
  </si>
  <si>
    <t>Purpose</t>
  </si>
  <si>
    <t>Frequency</t>
  </si>
  <si>
    <t>Kickoff meeting, define scope, and assign roles</t>
  </si>
  <si>
    <t>Once (project start)</t>
  </si>
  <si>
    <t>Finalize wireframes and discuss UI design</t>
  </si>
  <si>
    <t>Once</t>
  </si>
  <si>
    <t>Discuss API progress and identify potential issues</t>
  </si>
  <si>
    <t>Once (project stage transition)</t>
  </si>
  <si>
    <t>Approve UI/UX designs and discuss next steps</t>
  </si>
  <si>
    <t>Review gesture recognition API integration</t>
  </si>
  <si>
    <t>Review testing and integrate feedback</t>
  </si>
  <si>
    <t>Discuss feedback and changes from testing phase</t>
  </si>
  <si>
    <t>Monitor app performance post-launch</t>
  </si>
  <si>
    <t>Once (post-launch)</t>
  </si>
  <si>
    <t>Plan for bug fixes and future updates</t>
  </si>
  <si>
    <t>Action Item #</t>
  </si>
  <si>
    <t>Action Item Description</t>
  </si>
  <si>
    <t>Responsible</t>
  </si>
  <si>
    <t>Due Date</t>
  </si>
  <si>
    <t>Priority</t>
  </si>
  <si>
    <t>High</t>
  </si>
  <si>
    <t>Initial scope defined</t>
  </si>
  <si>
    <t>Identify key stakeholders</t>
  </si>
  <si>
    <t>All team members identified</t>
  </si>
  <si>
    <t>Design wireframes for UI</t>
  </si>
  <si>
    <t>Awaiting feedback from Kseniia</t>
  </si>
  <si>
    <t>Medium</t>
  </si>
  <si>
    <t>Pending</t>
  </si>
  <si>
    <t>Will begin after wireframes are finalized</t>
  </si>
  <si>
    <t>Data collection from sensors</t>
  </si>
  <si>
    <t>Develop backend API for device control</t>
  </si>
  <si>
    <t>API setup for SmartHome device integration</t>
  </si>
  <si>
    <t>Integrating API with mobile app to control devices</t>
  </si>
  <si>
    <t>Testing on multiple devices</t>
  </si>
  <si>
    <t>Waiting for final approval</t>
  </si>
  <si>
    <t>Monitoring app performance and usage</t>
  </si>
  <si>
    <t>Collect feedback from users</t>
  </si>
  <si>
    <t>Feedback collection from early users</t>
  </si>
  <si>
    <t>Regular updates post-launch</t>
  </si>
  <si>
    <t>Change Control Item #</t>
  </si>
  <si>
    <t>Change Request Description</t>
  </si>
  <si>
    <t>Requested By</t>
  </si>
  <si>
    <t>Date Requested</t>
  </si>
  <si>
    <t>Impact on Scope</t>
  </si>
  <si>
    <t>Impact on Schedule</t>
  </si>
  <si>
    <t>Impact on Cost</t>
  </si>
  <si>
    <t>Reason for Change</t>
  </si>
  <si>
    <t>Approving Authority</t>
  </si>
  <si>
    <t>Approval Date</t>
  </si>
  <si>
    <t>Implementation Plan</t>
  </si>
  <si>
    <t>Modify gesture recognition training dataset to include additional gestures</t>
  </si>
  <si>
    <t>02/18/2025</t>
  </si>
  <si>
    <t>Increase in scope to include new gesture categories</t>
  </si>
  <si>
    <t>3 additional days for training model</t>
  </si>
  <si>
    <t>$2,000 for additional data collection and processing</t>
  </si>
  <si>
    <t>To improve the model accuracy</t>
  </si>
  <si>
    <t>Dataset update followed by training session extension</t>
  </si>
  <si>
    <t>Necessary to increase app accuracy</t>
  </si>
  <si>
    <t>Extend backend server infrastructure due to increased load</t>
  </si>
  <si>
    <t>Expanded to include more server instances</t>
  </si>
  <si>
    <t>2 additional weeks for implementation</t>
  </si>
  <si>
    <t>$5,000 for extra infrastructure costs</t>
  </si>
  <si>
    <t>Increased user base expected</t>
  </si>
  <si>
    <t>Provision of new servers and scaling backend</t>
  </si>
  <si>
    <t>Critical for system reliability</t>
  </si>
  <si>
    <t>Modify mobile app UI for better accessibility (new font sizes and colors)</t>
  </si>
  <si>
    <t>Minor scope change for accessibility improvements</t>
  </si>
  <si>
    <t>No additional time required</t>
  </si>
  <si>
    <t>$1,500 for UI redesign and testing</t>
  </si>
  <si>
    <t>To comply with accessibility guidelines</t>
  </si>
  <si>
    <t>Design changes followed by user testing</t>
  </si>
  <si>
    <t>Important for inclusivity</t>
  </si>
  <si>
    <t>Delay app launch due to delay in testing phase</t>
  </si>
  <si>
    <t>No change in scope</t>
  </si>
  <si>
    <t>5 additional days for testing</t>
  </si>
  <si>
    <t>No cost change</t>
  </si>
  <si>
    <t>Testing delays identified during integration</t>
  </si>
  <si>
    <t>Rescheduling of app launch to ensure stable version</t>
  </si>
  <si>
    <t>To ensure app reliability post-launch</t>
  </si>
  <si>
    <t>Change the feedback collection method from in-app to email surveys</t>
  </si>
  <si>
    <t>Change in scope for feedback method</t>
  </si>
  <si>
    <t>1 extra day to update app for new feedback method</t>
  </si>
  <si>
    <t>$500 for app update and email system setup</t>
  </si>
  <si>
    <t>To streamline feedback collection</t>
  </si>
  <si>
    <t>Update app to integrate email feedback feature</t>
  </si>
  <si>
    <t>Helps in collecting more diverse feedback</t>
  </si>
  <si>
    <t>Add new feature for smart device control from mobile app</t>
  </si>
  <si>
    <t>New feature for controlling additional devices</t>
  </si>
  <si>
    <t>7 days required for feature development</t>
  </si>
  <si>
    <t>$3,000 for device integration</t>
  </si>
  <si>
    <t>Client request for additional device support</t>
  </si>
  <si>
    <t>03/14/2025</t>
  </si>
  <si>
    <t>Develop new feature and integrate with mobile app</t>
  </si>
  <si>
    <t>Significant feature improvement requested by clients</t>
  </si>
  <si>
    <t>Risk ID</t>
  </si>
  <si>
    <t>Risk Description</t>
  </si>
  <si>
    <t>Likelihood</t>
  </si>
  <si>
    <t>Impact</t>
  </si>
  <si>
    <t>Mitigation Strategy</t>
  </si>
  <si>
    <t>R1</t>
  </si>
  <si>
    <t>Gesture recognition accuracy lower than expected</t>
  </si>
  <si>
    <t>Improve data collection and retrain model</t>
  </si>
  <si>
    <t>Will test with additional datasets</t>
  </si>
  <si>
    <t>R2</t>
  </si>
  <si>
    <t>Backend server downtime due to high load</t>
  </si>
  <si>
    <t>Scale servers and increase redundancy</t>
  </si>
  <si>
    <t>Will plan for extra servers</t>
  </si>
  <si>
    <t>R3</t>
  </si>
  <si>
    <t>App crashes on specific iOS versions</t>
  </si>
  <si>
    <t>Low</t>
  </si>
  <si>
    <t>Test app on a wider range of devices</t>
  </si>
  <si>
    <t>Testing on more iOS versions</t>
  </si>
  <si>
    <t>R4</t>
  </si>
  <si>
    <t>Delay in approval of UI/UX design</t>
  </si>
  <si>
    <t>Pre-approval of designs from stakeholders</t>
  </si>
  <si>
    <t>Approval received</t>
  </si>
  <si>
    <t>R5</t>
  </si>
  <si>
    <t>Delay in hardware integration with SmartHome devices</t>
  </si>
  <si>
    <t>Increase communication with hardware team</t>
  </si>
  <si>
    <t>Hardware testing pending</t>
  </si>
  <si>
    <t>R6</t>
  </si>
  <si>
    <t>Delay in user feedback collection</t>
  </si>
  <si>
    <t>Use email surveys for faster feedback</t>
  </si>
  <si>
    <t>Still collecting feedback</t>
  </si>
  <si>
    <t>Failure Mode</t>
  </si>
  <si>
    <t>Potential Effect(s)</t>
  </si>
  <si>
    <t>Cause(s)</t>
  </si>
  <si>
    <t>Severity</t>
  </si>
  <si>
    <t>Detection</t>
  </si>
  <si>
    <t>Risk Priority Number (RPN)</t>
  </si>
  <si>
    <t>FM1</t>
  </si>
  <si>
    <t>Inaccurate gesture recognition</t>
  </si>
  <si>
    <t>Insufficient or noisy data</t>
  </si>
  <si>
    <t>Retrain with better data, improve sensor accuracy</t>
  </si>
  <si>
    <t>FM2</t>
  </si>
  <si>
    <t>App crashes on certain devices</t>
  </si>
  <si>
    <t>Incompatible app code</t>
  </si>
  <si>
    <t>Test on more devices, fix compatibility issues</t>
  </si>
  <si>
    <t>FM3</t>
  </si>
  <si>
    <t>Backend service downtime</t>
  </si>
  <si>
    <t>Server overload or failure</t>
  </si>
  <si>
    <t>Scale infrastructure, use cloud services</t>
  </si>
  <si>
    <t>FM4</t>
  </si>
  <si>
    <t>SmartHome devices not integrating</t>
  </si>
  <si>
    <t>API mismatch or device incompatibility</t>
  </si>
  <si>
    <t>Ensure API compatibility with all devices</t>
  </si>
  <si>
    <t>FM5</t>
  </si>
  <si>
    <t>Delay in UI design approval</t>
  </si>
  <si>
    <t>Miscommunication or unclear requirements</t>
  </si>
  <si>
    <t>Pre-approval of designs and regular feedback loops</t>
  </si>
  <si>
    <t>Planned Cost $</t>
  </si>
  <si>
    <t>Actual Cost $</t>
  </si>
  <si>
    <t>Cost Variance $</t>
  </si>
  <si>
    <t>Cumulative Planned Cost $</t>
  </si>
  <si>
    <t>Cumulative Actual Cost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</si>
</sst>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 d\,\ yyyy;@"/>
    <numFmt numFmtId="170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3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2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0" borderId="7" xfId="0" applyBorder="1" applyAlignment="1">
      <alignment wrapText="1"/>
    </xf>
    <xf numFmtId="0" fontId="0" fillId="0" borderId="16" xfId="0" applyBorder="1"/>
    <xf numFmtId="0" fontId="0" fillId="0" borderId="19" xfId="0" applyBorder="1" applyAlignment="1">
      <alignment wrapText="1"/>
    </xf>
    <xf numFmtId="0" fontId="0" fillId="0" borderId="20" xfId="0" applyBorder="1"/>
    <xf numFmtId="0" fontId="2" fillId="0" borderId="21" xfId="0" applyFont="1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2" fontId="0" fillId="0" borderId="21" xfId="0" applyNumberFormat="1" applyBorder="1" applyAlignment="1">
      <alignment horizontal="left" vertical="center"/>
    </xf>
    <xf numFmtId="0" fontId="0" fillId="0" borderId="22" xfId="0" applyBorder="1" applyAlignment="1">
      <alignment wrapText="1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" fontId="0" fillId="0" borderId="0" xfId="0" applyNumberFormat="1"/>
    <xf numFmtId="1" fontId="1" fillId="3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/>
    <xf numFmtId="1" fontId="0" fillId="0" borderId="21" xfId="0" applyNumberFormat="1" applyBorder="1" applyAlignment="1">
      <alignment horizontal="left" vertical="center"/>
    </xf>
    <xf numFmtId="1" fontId="0" fillId="0" borderId="10" xfId="0" applyNumberFormat="1" applyBorder="1" applyAlignment="1">
      <alignment wrapText="1"/>
    </xf>
    <xf numFmtId="0" fontId="0" fillId="3" borderId="5" xfId="0" applyFill="1" applyBorder="1" applyAlignment="1">
      <alignment wrapText="1"/>
    </xf>
    <xf numFmtId="164" fontId="0" fillId="0" borderId="19" xfId="0" applyNumberForma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20" xfId="0" applyFont="1" applyBorder="1" applyAlignment="1">
      <alignment wrapText="1"/>
    </xf>
    <xf numFmtId="165" fontId="0" fillId="0" borderId="1" xfId="0" applyNumberFormat="1" applyBorder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23" xfId="0" applyFont="1" applyFill="1" applyBorder="1" applyAlignment="1">
      <alignment horizontal="center" vertical="top" wrapText="1"/>
    </xf>
    <xf numFmtId="0" fontId="0" fillId="0" borderId="1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2" fontId="0" fillId="0" borderId="11" xfId="0" applyNumberFormat="1" applyBorder="1" applyAlignment="1">
      <alignment wrapText="1"/>
    </xf>
    <xf numFmtId="2" fontId="0" fillId="0" borderId="17" xfId="0" applyNumberForma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3" borderId="28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3" fillId="3" borderId="15" xfId="0" applyFont="1" applyFill="1" applyBorder="1" applyAlignment="1">
      <alignment wrapText="1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1" xfId="0" applyNumberForma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3" fillId="0" borderId="0" xfId="0" applyFont="1"/>
    <xf numFmtId="18" fontId="0" fillId="0" borderId="1" xfId="0" applyNumberFormat="1" applyBorder="1" applyAlignment="1">
      <alignment vertical="center" wrapText="1"/>
    </xf>
    <xf numFmtId="18" fontId="0" fillId="0" borderId="1" xfId="0" applyNumberFormat="1" applyBorder="1" applyAlignment="1">
      <alignment horizontal="lef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8" fontId="0" fillId="0" borderId="21" xfId="0" applyNumberFormat="1" applyBorder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14" fontId="0" fillId="0" borderId="21" xfId="0" applyNumberFormat="1" applyBorder="1" applyAlignment="1">
      <alignment horizontal="left" vertical="center" wrapText="1"/>
    </xf>
    <xf numFmtId="18" fontId="0" fillId="0" borderId="21" xfId="0" applyNumberFormat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3" xfId="0" applyFont="1" applyFill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2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2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170" fontId="0" fillId="0" borderId="2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V58"/>
  <sheetViews>
    <sheetView zoomScale="76" workbookViewId="0">
      <selection activeCell="E79" sqref="E79"/>
    </sheetView>
  </sheetViews>
  <sheetFormatPr baseColWidth="10" defaultColWidth="8.83203125" defaultRowHeight="15" x14ac:dyDescent="0.2"/>
  <cols>
    <col min="3" max="3" width="11.33203125" customWidth="1"/>
    <col min="4" max="4" width="26.6640625" style="3" customWidth="1"/>
    <col min="5" max="5" width="30" style="3" customWidth="1"/>
    <col min="6" max="6" width="11.83203125" customWidth="1"/>
    <col min="7" max="7" width="8.83203125" style="3"/>
    <col min="11" max="11" width="8.83203125" style="30"/>
    <col min="14" max="14" width="11.33203125" customWidth="1"/>
    <col min="15" max="15" width="11" customWidth="1"/>
    <col min="17" max="18" width="8.83203125" style="3"/>
    <col min="19" max="19" width="0.1640625" style="3" customWidth="1"/>
  </cols>
  <sheetData>
    <row r="1" spans="1:646" ht="16" thickBot="1" x14ac:dyDescent="0.25"/>
    <row r="2" spans="1:646" s="3" customFormat="1" ht="32" x14ac:dyDescent="0.2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31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210</v>
      </c>
      <c r="Q2" s="48" t="s">
        <v>14</v>
      </c>
      <c r="R2" s="48"/>
      <c r="S2" s="49"/>
    </row>
    <row r="3" spans="1:646" s="1" customFormat="1" ht="27" customHeight="1" x14ac:dyDescent="0.2">
      <c r="A3"/>
      <c r="B3" s="13" t="s">
        <v>15</v>
      </c>
      <c r="C3" s="67" t="s">
        <v>53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Q3" s="46" t="s">
        <v>164</v>
      </c>
      <c r="R3" s="46"/>
      <c r="S3" s="47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</row>
    <row r="4" spans="1:646" ht="42" customHeight="1" x14ac:dyDescent="0.2">
      <c r="B4" s="14" t="s">
        <v>19</v>
      </c>
      <c r="C4" s="5" t="s">
        <v>53</v>
      </c>
      <c r="D4" s="7" t="s">
        <v>57</v>
      </c>
      <c r="E4" s="7" t="s">
        <v>204</v>
      </c>
      <c r="F4" s="5"/>
      <c r="G4" s="7" t="s">
        <v>125</v>
      </c>
      <c r="H4" s="5">
        <v>1</v>
      </c>
      <c r="I4" s="5">
        <v>2</v>
      </c>
      <c r="J4" s="5">
        <v>3</v>
      </c>
      <c r="K4" s="28">
        <f>(H4+4*I4+J4)/6</f>
        <v>2</v>
      </c>
      <c r="L4" s="6">
        <f>(J4-H4)/6</f>
        <v>0.33333333333333331</v>
      </c>
      <c r="M4" s="6">
        <f>((J4-H4)/6)^2</f>
        <v>0.1111111111111111</v>
      </c>
      <c r="N4" s="39" t="s">
        <v>127</v>
      </c>
      <c r="O4" s="39" t="s">
        <v>128</v>
      </c>
      <c r="P4" s="5">
        <v>1</v>
      </c>
      <c r="Q4" s="42" t="s">
        <v>168</v>
      </c>
      <c r="R4" s="42"/>
      <c r="S4" s="43"/>
    </row>
    <row r="5" spans="1:646" ht="48" x14ac:dyDescent="0.2">
      <c r="B5" s="14" t="s">
        <v>20</v>
      </c>
      <c r="C5" s="5" t="s">
        <v>53</v>
      </c>
      <c r="D5" s="7" t="s">
        <v>58</v>
      </c>
      <c r="E5" s="7" t="s">
        <v>91</v>
      </c>
      <c r="F5" s="5"/>
      <c r="G5" s="7" t="s">
        <v>125</v>
      </c>
      <c r="H5" s="5">
        <v>1</v>
      </c>
      <c r="I5" s="5">
        <v>1.5</v>
      </c>
      <c r="J5" s="5">
        <v>2</v>
      </c>
      <c r="K5" s="28">
        <f t="shared" ref="K5:K35" si="0">(H5+4*I5+J5)/6</f>
        <v>1.5</v>
      </c>
      <c r="L5" s="6">
        <f t="shared" ref="L5:L42" si="1">(J5-H5)/6</f>
        <v>0.16666666666666666</v>
      </c>
      <c r="M5" s="6">
        <f t="shared" ref="M5:M35" si="2">((J5-H5)/6)^2</f>
        <v>2.7777777777777776E-2</v>
      </c>
      <c r="N5" s="39" t="s">
        <v>128</v>
      </c>
      <c r="O5" s="39" t="s">
        <v>129</v>
      </c>
      <c r="P5" s="5">
        <v>1</v>
      </c>
      <c r="Q5" s="42" t="s">
        <v>169</v>
      </c>
      <c r="R5" s="42"/>
      <c r="S5" s="43"/>
    </row>
    <row r="6" spans="1:646" ht="32" x14ac:dyDescent="0.2">
      <c r="B6" s="14" t="s">
        <v>21</v>
      </c>
      <c r="C6" s="5" t="s">
        <v>53</v>
      </c>
      <c r="D6" s="7" t="s">
        <v>59</v>
      </c>
      <c r="E6" s="7" t="s">
        <v>92</v>
      </c>
      <c r="F6" s="5"/>
      <c r="G6" s="7" t="s">
        <v>125</v>
      </c>
      <c r="H6" s="5">
        <v>2</v>
      </c>
      <c r="I6" s="5">
        <v>3</v>
      </c>
      <c r="J6" s="5">
        <v>4</v>
      </c>
      <c r="K6" s="28">
        <f t="shared" si="0"/>
        <v>3</v>
      </c>
      <c r="L6" s="6">
        <f t="shared" si="1"/>
        <v>0.33333333333333331</v>
      </c>
      <c r="M6" s="6">
        <f t="shared" si="2"/>
        <v>0.1111111111111111</v>
      </c>
      <c r="N6" s="39" t="s">
        <v>129</v>
      </c>
      <c r="O6" s="39" t="s">
        <v>130</v>
      </c>
      <c r="P6" s="5">
        <v>3</v>
      </c>
      <c r="Q6" s="42" t="s">
        <v>170</v>
      </c>
      <c r="R6" s="42"/>
      <c r="S6" s="43"/>
    </row>
    <row r="7" spans="1:646" ht="32" x14ac:dyDescent="0.2">
      <c r="B7" s="14" t="s">
        <v>22</v>
      </c>
      <c r="C7" s="5" t="s">
        <v>53</v>
      </c>
      <c r="D7" s="7" t="s">
        <v>60</v>
      </c>
      <c r="E7" s="7" t="s">
        <v>93</v>
      </c>
      <c r="F7" s="5"/>
      <c r="G7" s="7" t="s">
        <v>125</v>
      </c>
      <c r="H7" s="5">
        <v>1</v>
      </c>
      <c r="I7" s="27">
        <v>1.5</v>
      </c>
      <c r="J7" s="5">
        <v>2</v>
      </c>
      <c r="K7" s="28">
        <f t="shared" si="0"/>
        <v>1.5</v>
      </c>
      <c r="L7" s="6">
        <f t="shared" si="1"/>
        <v>0.16666666666666666</v>
      </c>
      <c r="M7" s="6">
        <f t="shared" si="2"/>
        <v>2.7777777777777776E-2</v>
      </c>
      <c r="N7" s="39" t="s">
        <v>130</v>
      </c>
      <c r="O7" s="39" t="s">
        <v>137</v>
      </c>
      <c r="P7" s="5">
        <v>2</v>
      </c>
      <c r="Q7" s="42" t="s">
        <v>171</v>
      </c>
      <c r="R7" s="42"/>
      <c r="S7" s="43"/>
    </row>
    <row r="8" spans="1:646" s="1" customFormat="1" ht="64" customHeight="1" x14ac:dyDescent="0.2">
      <c r="A8"/>
      <c r="B8" s="13" t="s">
        <v>16</v>
      </c>
      <c r="C8" s="67" t="s">
        <v>54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9"/>
      <c r="Q8" s="46" t="s">
        <v>165</v>
      </c>
      <c r="R8" s="46"/>
      <c r="S8" s="47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</row>
    <row r="9" spans="1:646" ht="32" x14ac:dyDescent="0.2">
      <c r="B9" s="15" t="s">
        <v>23</v>
      </c>
      <c r="C9" s="8" t="s">
        <v>54</v>
      </c>
      <c r="D9" s="9" t="s">
        <v>61</v>
      </c>
      <c r="E9" s="9" t="s">
        <v>94</v>
      </c>
      <c r="F9" s="8"/>
      <c r="G9" s="9"/>
      <c r="H9" s="8"/>
      <c r="I9" s="8"/>
      <c r="J9" s="8"/>
      <c r="K9" s="29"/>
      <c r="L9" s="10"/>
      <c r="M9" s="10"/>
      <c r="N9" s="40"/>
      <c r="O9" s="40"/>
      <c r="P9" s="8"/>
      <c r="Q9" s="44" t="s">
        <v>172</v>
      </c>
      <c r="R9" s="44"/>
      <c r="S9" s="45"/>
    </row>
    <row r="10" spans="1:646" ht="32" x14ac:dyDescent="0.2">
      <c r="B10" s="14" t="s">
        <v>24</v>
      </c>
      <c r="C10" s="5" t="s">
        <v>54</v>
      </c>
      <c r="D10" s="7" t="s">
        <v>62</v>
      </c>
      <c r="E10" s="7" t="s">
        <v>95</v>
      </c>
      <c r="F10" s="5"/>
      <c r="G10" s="7" t="s">
        <v>201</v>
      </c>
      <c r="H10" s="5">
        <v>2</v>
      </c>
      <c r="I10" s="5">
        <v>3</v>
      </c>
      <c r="J10" s="5">
        <v>4</v>
      </c>
      <c r="K10" s="28">
        <f t="shared" si="0"/>
        <v>3</v>
      </c>
      <c r="L10" s="6">
        <f t="shared" si="1"/>
        <v>0.33333333333333331</v>
      </c>
      <c r="M10" s="6">
        <f t="shared" si="2"/>
        <v>0.1111111111111111</v>
      </c>
      <c r="N10" s="39" t="s">
        <v>131</v>
      </c>
      <c r="O10" s="39" t="s">
        <v>132</v>
      </c>
      <c r="P10" s="5">
        <v>3</v>
      </c>
      <c r="Q10" s="42" t="s">
        <v>173</v>
      </c>
      <c r="R10" s="42"/>
      <c r="S10" s="43"/>
    </row>
    <row r="11" spans="1:646" ht="32" x14ac:dyDescent="0.2">
      <c r="B11" s="14" t="s">
        <v>25</v>
      </c>
      <c r="C11" s="5" t="s">
        <v>54</v>
      </c>
      <c r="D11" s="7" t="s">
        <v>63</v>
      </c>
      <c r="E11" s="7" t="s">
        <v>96</v>
      </c>
      <c r="F11" s="5"/>
      <c r="G11" s="7" t="s">
        <v>201</v>
      </c>
      <c r="H11" s="5">
        <v>3</v>
      </c>
      <c r="I11" s="5">
        <v>4</v>
      </c>
      <c r="J11" s="5">
        <v>5</v>
      </c>
      <c r="K11" s="28">
        <f t="shared" si="0"/>
        <v>4</v>
      </c>
      <c r="L11" s="6">
        <f t="shared" si="1"/>
        <v>0.33333333333333331</v>
      </c>
      <c r="M11" s="6">
        <f t="shared" si="2"/>
        <v>0.1111111111111111</v>
      </c>
      <c r="N11" s="39" t="s">
        <v>132</v>
      </c>
      <c r="O11" s="39" t="s">
        <v>133</v>
      </c>
      <c r="P11" s="5">
        <v>5</v>
      </c>
      <c r="Q11" s="42" t="s">
        <v>174</v>
      </c>
      <c r="R11" s="42"/>
      <c r="S11" s="43"/>
    </row>
    <row r="12" spans="1:646" ht="32" x14ac:dyDescent="0.2">
      <c r="B12" s="14" t="s">
        <v>26</v>
      </c>
      <c r="C12" s="5" t="s">
        <v>54</v>
      </c>
      <c r="D12" s="7" t="s">
        <v>64</v>
      </c>
      <c r="E12" s="7" t="s">
        <v>97</v>
      </c>
      <c r="F12" s="5"/>
      <c r="G12" s="7" t="s">
        <v>201</v>
      </c>
      <c r="H12" s="5">
        <v>2</v>
      </c>
      <c r="I12" s="5">
        <v>3</v>
      </c>
      <c r="J12" s="5">
        <v>4</v>
      </c>
      <c r="K12" s="28">
        <f t="shared" si="0"/>
        <v>3</v>
      </c>
      <c r="L12" s="6">
        <f t="shared" si="1"/>
        <v>0.33333333333333331</v>
      </c>
      <c r="M12" s="6">
        <f t="shared" si="2"/>
        <v>0.1111111111111111</v>
      </c>
      <c r="N12" s="39" t="s">
        <v>133</v>
      </c>
      <c r="O12" s="39" t="s">
        <v>151</v>
      </c>
      <c r="P12" s="5">
        <v>2</v>
      </c>
      <c r="Q12" s="42" t="s">
        <v>175</v>
      </c>
      <c r="R12" s="42"/>
      <c r="S12" s="43"/>
    </row>
    <row r="13" spans="1:646" ht="32" x14ac:dyDescent="0.2">
      <c r="B13" s="15" t="s">
        <v>27</v>
      </c>
      <c r="C13" s="8" t="s">
        <v>54</v>
      </c>
      <c r="D13" s="9" t="s">
        <v>65</v>
      </c>
      <c r="E13" s="9" t="s">
        <v>98</v>
      </c>
      <c r="F13" s="8"/>
      <c r="G13" s="9"/>
      <c r="H13" s="8"/>
      <c r="I13" s="8"/>
      <c r="J13" s="8"/>
      <c r="K13" s="29"/>
      <c r="L13" s="10"/>
      <c r="M13" s="10"/>
      <c r="N13" s="40"/>
      <c r="O13" s="40"/>
      <c r="P13" s="8"/>
      <c r="Q13" s="44" t="s">
        <v>176</v>
      </c>
      <c r="R13" s="44"/>
      <c r="S13" s="45"/>
    </row>
    <row r="14" spans="1:646" ht="32" x14ac:dyDescent="0.2">
      <c r="B14" s="14" t="s">
        <v>28</v>
      </c>
      <c r="C14" s="5" t="s">
        <v>54</v>
      </c>
      <c r="D14" s="7" t="s">
        <v>66</v>
      </c>
      <c r="E14" s="7" t="s">
        <v>99</v>
      </c>
      <c r="F14" s="5"/>
      <c r="G14" s="7" t="s">
        <v>205</v>
      </c>
      <c r="H14" s="5">
        <v>3</v>
      </c>
      <c r="I14" s="5">
        <v>4</v>
      </c>
      <c r="J14" s="5">
        <v>5</v>
      </c>
      <c r="K14" s="28">
        <f t="shared" si="0"/>
        <v>4</v>
      </c>
      <c r="L14" s="6">
        <f t="shared" si="1"/>
        <v>0.33333333333333331</v>
      </c>
      <c r="M14" s="6">
        <f t="shared" si="2"/>
        <v>0.1111111111111111</v>
      </c>
      <c r="N14" s="39" t="s">
        <v>134</v>
      </c>
      <c r="O14" s="39" t="s">
        <v>152</v>
      </c>
      <c r="P14" s="5">
        <v>4</v>
      </c>
      <c r="Q14" s="42" t="s">
        <v>177</v>
      </c>
      <c r="R14" s="42"/>
      <c r="S14" s="43"/>
    </row>
    <row r="15" spans="1:646" ht="32" x14ac:dyDescent="0.2">
      <c r="B15" s="14" t="s">
        <v>29</v>
      </c>
      <c r="C15" s="5" t="s">
        <v>54</v>
      </c>
      <c r="D15" s="7" t="s">
        <v>67</v>
      </c>
      <c r="E15" s="7" t="s">
        <v>100</v>
      </c>
      <c r="F15" s="5"/>
      <c r="G15" s="7" t="s">
        <v>205</v>
      </c>
      <c r="H15" s="5">
        <v>4</v>
      </c>
      <c r="I15" s="5">
        <v>5</v>
      </c>
      <c r="J15" s="5">
        <v>6</v>
      </c>
      <c r="K15" s="28">
        <f t="shared" si="0"/>
        <v>5</v>
      </c>
      <c r="L15" s="6">
        <f t="shared" si="1"/>
        <v>0.33333333333333331</v>
      </c>
      <c r="M15" s="6">
        <f t="shared" si="2"/>
        <v>0.1111111111111111</v>
      </c>
      <c r="N15" s="39" t="s">
        <v>135</v>
      </c>
      <c r="O15" s="39" t="s">
        <v>139</v>
      </c>
      <c r="P15" s="5">
        <v>5</v>
      </c>
      <c r="Q15" s="42" t="s">
        <v>178</v>
      </c>
      <c r="R15" s="42"/>
      <c r="S15" s="43"/>
    </row>
    <row r="16" spans="1:646" ht="32" x14ac:dyDescent="0.2">
      <c r="B16" s="14" t="s">
        <v>30</v>
      </c>
      <c r="C16" s="5" t="s">
        <v>54</v>
      </c>
      <c r="D16" s="7" t="s">
        <v>68</v>
      </c>
      <c r="E16" s="7" t="s">
        <v>101</v>
      </c>
      <c r="F16" s="5"/>
      <c r="G16" s="7" t="s">
        <v>205</v>
      </c>
      <c r="H16" s="5">
        <v>3</v>
      </c>
      <c r="I16" s="5">
        <v>4</v>
      </c>
      <c r="J16" s="5">
        <v>5</v>
      </c>
      <c r="K16" s="28">
        <f t="shared" si="0"/>
        <v>4</v>
      </c>
      <c r="L16" s="6">
        <f t="shared" si="1"/>
        <v>0.33333333333333331</v>
      </c>
      <c r="M16" s="6">
        <f t="shared" si="2"/>
        <v>0.1111111111111111</v>
      </c>
      <c r="N16" s="39" t="s">
        <v>136</v>
      </c>
      <c r="O16" s="39" t="s">
        <v>153</v>
      </c>
      <c r="P16" s="5">
        <v>3</v>
      </c>
      <c r="Q16" s="42" t="s">
        <v>179</v>
      </c>
      <c r="R16" s="42"/>
      <c r="S16" s="43"/>
    </row>
    <row r="17" spans="1:646" ht="48" x14ac:dyDescent="0.2">
      <c r="B17" s="15" t="s">
        <v>31</v>
      </c>
      <c r="C17" s="8" t="s">
        <v>54</v>
      </c>
      <c r="D17" s="9" t="s">
        <v>69</v>
      </c>
      <c r="E17" s="9" t="s">
        <v>102</v>
      </c>
      <c r="F17" s="8"/>
      <c r="G17" s="9"/>
      <c r="H17" s="8"/>
      <c r="I17" s="8"/>
      <c r="J17" s="8"/>
      <c r="K17" s="29"/>
      <c r="L17" s="10"/>
      <c r="M17" s="10"/>
      <c r="N17" s="40"/>
      <c r="O17" s="40"/>
      <c r="P17" s="8"/>
      <c r="Q17" s="44" t="s">
        <v>180</v>
      </c>
      <c r="R17" s="44"/>
      <c r="S17" s="45"/>
    </row>
    <row r="18" spans="1:646" ht="48" x14ac:dyDescent="0.2">
      <c r="B18" s="14" t="s">
        <v>32</v>
      </c>
      <c r="C18" s="5" t="s">
        <v>54</v>
      </c>
      <c r="D18" s="7" t="s">
        <v>70</v>
      </c>
      <c r="E18" s="7" t="s">
        <v>103</v>
      </c>
      <c r="F18" s="5"/>
      <c r="G18" s="7" t="s">
        <v>206</v>
      </c>
      <c r="H18" s="5">
        <v>5</v>
      </c>
      <c r="I18" s="5">
        <v>6</v>
      </c>
      <c r="J18" s="5">
        <v>7</v>
      </c>
      <c r="K18" s="28">
        <f t="shared" si="0"/>
        <v>6</v>
      </c>
      <c r="L18" s="6">
        <f t="shared" si="1"/>
        <v>0.33333333333333331</v>
      </c>
      <c r="M18" s="6">
        <f t="shared" si="2"/>
        <v>0.1111111111111111</v>
      </c>
      <c r="N18" s="39" t="s">
        <v>137</v>
      </c>
      <c r="O18" s="39" t="s">
        <v>152</v>
      </c>
      <c r="P18" s="5">
        <v>6</v>
      </c>
      <c r="Q18" s="42" t="s">
        <v>181</v>
      </c>
      <c r="R18" s="42"/>
      <c r="S18" s="43"/>
    </row>
    <row r="19" spans="1:646" ht="32" x14ac:dyDescent="0.2">
      <c r="B19" s="14" t="s">
        <v>33</v>
      </c>
      <c r="C19" s="5" t="s">
        <v>54</v>
      </c>
      <c r="D19" s="7" t="s">
        <v>71</v>
      </c>
      <c r="E19" s="7" t="s">
        <v>104</v>
      </c>
      <c r="F19" s="5"/>
      <c r="G19" s="7" t="s">
        <v>206</v>
      </c>
      <c r="H19" s="5">
        <v>4</v>
      </c>
      <c r="I19" s="5">
        <v>5</v>
      </c>
      <c r="J19" s="5">
        <v>6</v>
      </c>
      <c r="K19" s="28">
        <f t="shared" si="0"/>
        <v>5</v>
      </c>
      <c r="L19" s="6">
        <f t="shared" si="1"/>
        <v>0.33333333333333331</v>
      </c>
      <c r="M19" s="6">
        <f t="shared" si="2"/>
        <v>0.1111111111111111</v>
      </c>
      <c r="N19" s="39" t="s">
        <v>135</v>
      </c>
      <c r="O19" s="39" t="s">
        <v>136</v>
      </c>
      <c r="P19" s="5">
        <v>6</v>
      </c>
      <c r="Q19" s="42" t="s">
        <v>182</v>
      </c>
      <c r="R19" s="42"/>
      <c r="S19" s="43"/>
    </row>
    <row r="20" spans="1:646" ht="32" x14ac:dyDescent="0.2">
      <c r="B20" s="14" t="s">
        <v>34</v>
      </c>
      <c r="C20" s="5" t="s">
        <v>54</v>
      </c>
      <c r="D20" s="7" t="s">
        <v>72</v>
      </c>
      <c r="E20" s="7" t="s">
        <v>105</v>
      </c>
      <c r="F20" s="5"/>
      <c r="G20" s="7" t="s">
        <v>201</v>
      </c>
      <c r="H20" s="5">
        <v>5</v>
      </c>
      <c r="I20" s="5">
        <v>6</v>
      </c>
      <c r="J20" s="5">
        <v>7</v>
      </c>
      <c r="K20" s="28">
        <f t="shared" si="0"/>
        <v>6</v>
      </c>
      <c r="L20" s="6">
        <f t="shared" si="1"/>
        <v>0.33333333333333331</v>
      </c>
      <c r="M20" s="6">
        <f t="shared" si="2"/>
        <v>0.1111111111111111</v>
      </c>
      <c r="N20" s="39" t="s">
        <v>138</v>
      </c>
      <c r="O20" s="39" t="s">
        <v>154</v>
      </c>
      <c r="P20" s="5">
        <v>4</v>
      </c>
      <c r="Q20" s="42" t="s">
        <v>183</v>
      </c>
      <c r="R20" s="42"/>
      <c r="S20" s="43"/>
    </row>
    <row r="21" spans="1:646" ht="48" x14ac:dyDescent="0.2">
      <c r="B21" s="15" t="s">
        <v>35</v>
      </c>
      <c r="C21" s="8" t="s">
        <v>54</v>
      </c>
      <c r="D21" s="9" t="s">
        <v>73</v>
      </c>
      <c r="E21" s="9" t="s">
        <v>106</v>
      </c>
      <c r="F21" s="8"/>
      <c r="G21" s="9" t="s">
        <v>207</v>
      </c>
      <c r="H21" s="8"/>
      <c r="I21" s="8"/>
      <c r="J21" s="8"/>
      <c r="K21" s="29"/>
      <c r="L21" s="10"/>
      <c r="M21" s="10"/>
      <c r="N21" s="40"/>
      <c r="O21" s="40"/>
      <c r="P21" s="8"/>
      <c r="Q21" s="44" t="s">
        <v>184</v>
      </c>
      <c r="R21" s="44"/>
      <c r="S21" s="45"/>
    </row>
    <row r="22" spans="1:646" ht="32" x14ac:dyDescent="0.2">
      <c r="B22" s="14" t="s">
        <v>36</v>
      </c>
      <c r="C22" s="5" t="s">
        <v>54</v>
      </c>
      <c r="D22" s="7" t="s">
        <v>74</v>
      </c>
      <c r="E22" s="7" t="s">
        <v>107</v>
      </c>
      <c r="F22" s="5"/>
      <c r="G22" s="7" t="s">
        <v>207</v>
      </c>
      <c r="H22" s="5">
        <v>4</v>
      </c>
      <c r="I22" s="5">
        <v>5</v>
      </c>
      <c r="J22" s="5">
        <v>6</v>
      </c>
      <c r="K22" s="28">
        <f t="shared" si="0"/>
        <v>5</v>
      </c>
      <c r="L22" s="6">
        <f t="shared" si="1"/>
        <v>0.33333333333333331</v>
      </c>
      <c r="M22" s="6">
        <f t="shared" si="2"/>
        <v>0.1111111111111111</v>
      </c>
      <c r="N22" s="39" t="s">
        <v>139</v>
      </c>
      <c r="O22" s="39" t="s">
        <v>153</v>
      </c>
      <c r="P22" s="5">
        <v>4</v>
      </c>
      <c r="Q22" s="42" t="s">
        <v>185</v>
      </c>
      <c r="R22" s="42"/>
      <c r="S22" s="43"/>
    </row>
    <row r="23" spans="1:646" ht="32" x14ac:dyDescent="0.2">
      <c r="B23" s="14" t="s">
        <v>37</v>
      </c>
      <c r="C23" s="5" t="s">
        <v>54</v>
      </c>
      <c r="D23" s="7" t="s">
        <v>75</v>
      </c>
      <c r="E23" s="7" t="s">
        <v>108</v>
      </c>
      <c r="F23" s="5"/>
      <c r="G23" s="7" t="s">
        <v>207</v>
      </c>
      <c r="H23" s="5">
        <v>5</v>
      </c>
      <c r="I23" s="5">
        <v>6</v>
      </c>
      <c r="J23" s="5">
        <v>7</v>
      </c>
      <c r="K23" s="28">
        <f t="shared" si="0"/>
        <v>6</v>
      </c>
      <c r="L23" s="6">
        <f t="shared" si="1"/>
        <v>0.33333333333333331</v>
      </c>
      <c r="M23" s="6">
        <f t="shared" si="2"/>
        <v>0.1111111111111111</v>
      </c>
      <c r="N23" s="39" t="s">
        <v>140</v>
      </c>
      <c r="O23" s="39" t="s">
        <v>156</v>
      </c>
      <c r="P23" s="5">
        <v>5</v>
      </c>
      <c r="Q23" s="42" t="s">
        <v>186</v>
      </c>
      <c r="R23" s="42"/>
      <c r="S23" s="43"/>
    </row>
    <row r="24" spans="1:646" ht="32" x14ac:dyDescent="0.2">
      <c r="B24" s="14" t="s">
        <v>38</v>
      </c>
      <c r="C24" s="5" t="s">
        <v>54</v>
      </c>
      <c r="D24" s="7" t="s">
        <v>76</v>
      </c>
      <c r="E24" s="7" t="s">
        <v>109</v>
      </c>
      <c r="F24" s="5"/>
      <c r="G24" s="7" t="s">
        <v>207</v>
      </c>
      <c r="H24" s="5">
        <v>5</v>
      </c>
      <c r="I24" s="5">
        <v>7</v>
      </c>
      <c r="J24" s="5">
        <v>9</v>
      </c>
      <c r="K24" s="28">
        <f t="shared" si="0"/>
        <v>7</v>
      </c>
      <c r="L24" s="6">
        <f t="shared" si="1"/>
        <v>0.66666666666666663</v>
      </c>
      <c r="M24" s="6">
        <f t="shared" si="2"/>
        <v>0.44444444444444442</v>
      </c>
      <c r="N24" s="39" t="s">
        <v>141</v>
      </c>
      <c r="O24" s="39" t="s">
        <v>157</v>
      </c>
      <c r="P24" s="5">
        <v>10</v>
      </c>
      <c r="Q24" s="42" t="s">
        <v>187</v>
      </c>
      <c r="R24" s="42"/>
      <c r="S24" s="43"/>
    </row>
    <row r="25" spans="1:646" ht="32" x14ac:dyDescent="0.2">
      <c r="B25" s="14" t="s">
        <v>39</v>
      </c>
      <c r="C25" s="5" t="s">
        <v>54</v>
      </c>
      <c r="D25" s="7" t="s">
        <v>77</v>
      </c>
      <c r="E25" s="7" t="s">
        <v>110</v>
      </c>
      <c r="F25" s="5"/>
      <c r="G25" s="7" t="s">
        <v>207</v>
      </c>
      <c r="H25" s="5">
        <v>4</v>
      </c>
      <c r="I25" s="5">
        <v>5</v>
      </c>
      <c r="J25" s="5">
        <v>6</v>
      </c>
      <c r="K25" s="28">
        <f t="shared" si="0"/>
        <v>5</v>
      </c>
      <c r="L25" s="6">
        <f t="shared" si="1"/>
        <v>0.33333333333333331</v>
      </c>
      <c r="M25" s="6">
        <f t="shared" si="2"/>
        <v>0.1111111111111111</v>
      </c>
      <c r="N25" s="39" t="s">
        <v>142</v>
      </c>
      <c r="O25" s="39" t="s">
        <v>155</v>
      </c>
      <c r="P25" s="5">
        <v>5</v>
      </c>
      <c r="Q25" s="42" t="s">
        <v>188</v>
      </c>
      <c r="R25" s="42"/>
      <c r="S25" s="43"/>
    </row>
    <row r="26" spans="1:646" s="1" customFormat="1" ht="64" customHeight="1" x14ac:dyDescent="0.2">
      <c r="A26"/>
      <c r="B26" s="13" t="s">
        <v>17</v>
      </c>
      <c r="C26" s="67" t="s">
        <v>55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  <c r="Q26" s="46" t="s">
        <v>166</v>
      </c>
      <c r="R26" s="46"/>
      <c r="S26" s="47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</row>
    <row r="27" spans="1:646" ht="48" x14ac:dyDescent="0.2">
      <c r="B27" s="15" t="s">
        <v>40</v>
      </c>
      <c r="C27" s="8" t="s">
        <v>55</v>
      </c>
      <c r="D27" s="9" t="s">
        <v>78</v>
      </c>
      <c r="E27" s="9" t="s">
        <v>111</v>
      </c>
      <c r="F27" s="8"/>
      <c r="G27" s="9" t="s">
        <v>202</v>
      </c>
      <c r="H27" s="10"/>
      <c r="I27" s="8"/>
      <c r="J27" s="8"/>
      <c r="K27" s="29"/>
      <c r="L27" s="10"/>
      <c r="M27" s="10"/>
      <c r="N27" s="40"/>
      <c r="O27" s="40"/>
      <c r="P27" s="8"/>
      <c r="Q27" s="44" t="s">
        <v>189</v>
      </c>
      <c r="R27" s="44"/>
      <c r="S27" s="45"/>
    </row>
    <row r="28" spans="1:646" ht="32" x14ac:dyDescent="0.2">
      <c r="B28" s="14" t="s">
        <v>41</v>
      </c>
      <c r="C28" s="5" t="s">
        <v>55</v>
      </c>
      <c r="D28" s="7" t="s">
        <v>79</v>
      </c>
      <c r="E28" s="7" t="s">
        <v>112</v>
      </c>
      <c r="F28" s="5"/>
      <c r="G28" s="7" t="s">
        <v>202</v>
      </c>
      <c r="H28" s="5">
        <v>2</v>
      </c>
      <c r="I28" s="5">
        <v>3</v>
      </c>
      <c r="J28" s="5">
        <v>4</v>
      </c>
      <c r="K28" s="28">
        <f t="shared" si="0"/>
        <v>3</v>
      </c>
      <c r="L28" s="6">
        <f t="shared" si="1"/>
        <v>0.33333333333333331</v>
      </c>
      <c r="M28" s="6">
        <f t="shared" si="2"/>
        <v>0.1111111111111111</v>
      </c>
      <c r="N28" s="39" t="s">
        <v>143</v>
      </c>
      <c r="O28" s="39" t="s">
        <v>158</v>
      </c>
      <c r="P28" s="5">
        <v>2</v>
      </c>
      <c r="Q28" s="42" t="s">
        <v>190</v>
      </c>
      <c r="R28" s="42"/>
      <c r="S28" s="43"/>
    </row>
    <row r="29" spans="1:646" ht="29" customHeight="1" x14ac:dyDescent="0.2">
      <c r="B29" s="14" t="s">
        <v>42</v>
      </c>
      <c r="C29" s="5" t="s">
        <v>55</v>
      </c>
      <c r="D29" s="7" t="s">
        <v>80</v>
      </c>
      <c r="E29" s="7" t="s">
        <v>113</v>
      </c>
      <c r="F29" s="5"/>
      <c r="G29" s="7" t="s">
        <v>202</v>
      </c>
      <c r="H29" s="5">
        <v>2</v>
      </c>
      <c r="I29" s="5">
        <v>3</v>
      </c>
      <c r="J29" s="5">
        <v>4</v>
      </c>
      <c r="K29" s="28">
        <f t="shared" si="0"/>
        <v>3</v>
      </c>
      <c r="L29" s="6">
        <f t="shared" si="1"/>
        <v>0.33333333333333331</v>
      </c>
      <c r="M29" s="6">
        <f t="shared" si="2"/>
        <v>0.1111111111111111</v>
      </c>
      <c r="N29" s="39" t="s">
        <v>144</v>
      </c>
      <c r="O29" s="39" t="s">
        <v>159</v>
      </c>
      <c r="P29" s="5">
        <v>2</v>
      </c>
      <c r="Q29" s="42" t="s">
        <v>191</v>
      </c>
      <c r="R29" s="42"/>
      <c r="S29" s="43"/>
    </row>
    <row r="30" spans="1:646" ht="48" x14ac:dyDescent="0.2">
      <c r="B30" s="15" t="s">
        <v>43</v>
      </c>
      <c r="C30" s="8" t="s">
        <v>55</v>
      </c>
      <c r="D30" s="9" t="s">
        <v>81</v>
      </c>
      <c r="E30" s="9" t="s">
        <v>114</v>
      </c>
      <c r="F30" s="8"/>
      <c r="G30" s="9" t="s">
        <v>208</v>
      </c>
      <c r="H30" s="8"/>
      <c r="I30" s="8"/>
      <c r="J30" s="8"/>
      <c r="K30" s="29"/>
      <c r="L30" s="10"/>
      <c r="M30" s="10"/>
      <c r="N30" s="40"/>
      <c r="O30" s="40"/>
      <c r="P30" s="8"/>
      <c r="Q30" s="44" t="s">
        <v>192</v>
      </c>
      <c r="R30" s="44"/>
      <c r="S30" s="45"/>
    </row>
    <row r="31" spans="1:646" ht="32" x14ac:dyDescent="0.2">
      <c r="B31" s="14" t="s">
        <v>44</v>
      </c>
      <c r="C31" s="5" t="s">
        <v>55</v>
      </c>
      <c r="D31" s="7" t="s">
        <v>82</v>
      </c>
      <c r="E31" s="7" t="s">
        <v>115</v>
      </c>
      <c r="F31" s="5" t="s">
        <v>124</v>
      </c>
      <c r="G31" s="9" t="s">
        <v>208</v>
      </c>
      <c r="H31" s="5">
        <v>3</v>
      </c>
      <c r="I31" s="5">
        <v>4</v>
      </c>
      <c r="J31" s="5">
        <v>5</v>
      </c>
      <c r="K31" s="28">
        <f t="shared" si="0"/>
        <v>4</v>
      </c>
      <c r="L31" s="6">
        <f t="shared" si="1"/>
        <v>0.33333333333333331</v>
      </c>
      <c r="M31" s="6">
        <f t="shared" si="2"/>
        <v>0.1111111111111111</v>
      </c>
      <c r="N31" s="39" t="s">
        <v>145</v>
      </c>
      <c r="O31" s="39" t="s">
        <v>161</v>
      </c>
      <c r="P31" s="5">
        <v>3</v>
      </c>
      <c r="Q31" s="42" t="s">
        <v>193</v>
      </c>
      <c r="R31" s="42"/>
      <c r="S31" s="43"/>
    </row>
    <row r="32" spans="1:646" ht="32" x14ac:dyDescent="0.2">
      <c r="B32" s="14" t="s">
        <v>45</v>
      </c>
      <c r="C32" s="5" t="s">
        <v>55</v>
      </c>
      <c r="D32" s="7" t="s">
        <v>83</v>
      </c>
      <c r="E32" s="7" t="s">
        <v>116</v>
      </c>
      <c r="F32" s="5" t="s">
        <v>124</v>
      </c>
      <c r="G32" s="9" t="s">
        <v>208</v>
      </c>
      <c r="H32" s="5">
        <v>3</v>
      </c>
      <c r="I32" s="5">
        <v>4</v>
      </c>
      <c r="J32" s="5">
        <v>5</v>
      </c>
      <c r="K32" s="28">
        <f t="shared" si="0"/>
        <v>4</v>
      </c>
      <c r="L32" s="6">
        <f t="shared" si="1"/>
        <v>0.33333333333333331</v>
      </c>
      <c r="M32" s="6">
        <f t="shared" si="2"/>
        <v>0.1111111111111111</v>
      </c>
      <c r="N32" s="39" t="s">
        <v>146</v>
      </c>
      <c r="O32" s="39" t="s">
        <v>162</v>
      </c>
      <c r="P32" s="5">
        <v>3</v>
      </c>
      <c r="Q32" s="42" t="s">
        <v>194</v>
      </c>
      <c r="R32" s="42"/>
      <c r="S32" s="43"/>
    </row>
    <row r="33" spans="1:646" ht="32" x14ac:dyDescent="0.2">
      <c r="B33" s="14" t="s">
        <v>46</v>
      </c>
      <c r="C33" s="5" t="s">
        <v>55</v>
      </c>
      <c r="D33" s="7" t="s">
        <v>84</v>
      </c>
      <c r="E33" s="7" t="s">
        <v>117</v>
      </c>
      <c r="F33" s="5" t="s">
        <v>124</v>
      </c>
      <c r="G33" s="9" t="s">
        <v>208</v>
      </c>
      <c r="H33" s="5">
        <v>2</v>
      </c>
      <c r="I33" s="5">
        <v>3</v>
      </c>
      <c r="J33" s="5">
        <v>4</v>
      </c>
      <c r="K33" s="28">
        <f t="shared" si="0"/>
        <v>3</v>
      </c>
      <c r="L33" s="6">
        <f t="shared" si="1"/>
        <v>0.33333333333333331</v>
      </c>
      <c r="M33" s="6">
        <f t="shared" si="2"/>
        <v>0.1111111111111111</v>
      </c>
      <c r="N33" s="39" t="s">
        <v>147</v>
      </c>
      <c r="O33" s="39" t="s">
        <v>160</v>
      </c>
      <c r="P33" s="5">
        <v>2</v>
      </c>
      <c r="Q33" s="42" t="s">
        <v>195</v>
      </c>
      <c r="R33" s="42"/>
      <c r="S33" s="43"/>
    </row>
    <row r="34" spans="1:646" ht="32" x14ac:dyDescent="0.2">
      <c r="B34" s="15" t="s">
        <v>47</v>
      </c>
      <c r="C34" s="8" t="s">
        <v>55</v>
      </c>
      <c r="D34" s="9" t="s">
        <v>85</v>
      </c>
      <c r="E34" s="9" t="s">
        <v>118</v>
      </c>
      <c r="F34" s="8"/>
      <c r="G34" s="9" t="s">
        <v>209</v>
      </c>
      <c r="H34" s="8"/>
      <c r="I34" s="8"/>
      <c r="J34" s="8"/>
      <c r="K34" s="29"/>
      <c r="L34" s="10"/>
      <c r="M34" s="10"/>
      <c r="N34" s="40"/>
      <c r="O34" s="40"/>
      <c r="P34" s="8"/>
      <c r="Q34" s="44" t="s">
        <v>196</v>
      </c>
      <c r="R34" s="44"/>
      <c r="S34" s="45"/>
    </row>
    <row r="35" spans="1:646" ht="32" x14ac:dyDescent="0.2">
      <c r="B35" s="14" t="s">
        <v>48</v>
      </c>
      <c r="C35" s="5" t="s">
        <v>55</v>
      </c>
      <c r="D35" s="7" t="s">
        <v>86</v>
      </c>
      <c r="E35" s="7" t="s">
        <v>119</v>
      </c>
      <c r="F35" s="5" t="s">
        <v>124</v>
      </c>
      <c r="G35" s="9" t="s">
        <v>209</v>
      </c>
      <c r="H35" s="5">
        <v>1</v>
      </c>
      <c r="I35" s="5">
        <v>2</v>
      </c>
      <c r="J35" s="5">
        <v>3</v>
      </c>
      <c r="K35" s="28">
        <f t="shared" si="0"/>
        <v>2</v>
      </c>
      <c r="L35" s="6">
        <f t="shared" si="1"/>
        <v>0.33333333333333331</v>
      </c>
      <c r="M35" s="6">
        <f t="shared" si="2"/>
        <v>0.1111111111111111</v>
      </c>
      <c r="N35" s="39" t="s">
        <v>148</v>
      </c>
      <c r="O35" s="39" t="s">
        <v>163</v>
      </c>
      <c r="P35" s="5">
        <v>2</v>
      </c>
      <c r="Q35" s="42" t="s">
        <v>197</v>
      </c>
      <c r="R35" s="42"/>
      <c r="S35" s="43"/>
    </row>
    <row r="36" spans="1:646" ht="32" x14ac:dyDescent="0.2">
      <c r="B36" s="14" t="s">
        <v>49</v>
      </c>
      <c r="C36" s="5" t="s">
        <v>55</v>
      </c>
      <c r="D36" s="7" t="s">
        <v>87</v>
      </c>
      <c r="E36" s="7" t="s">
        <v>120</v>
      </c>
      <c r="F36" s="5"/>
      <c r="G36" s="9" t="s">
        <v>209</v>
      </c>
      <c r="H36" s="5" t="s">
        <v>126</v>
      </c>
      <c r="I36" s="5" t="s">
        <v>126</v>
      </c>
      <c r="J36" s="5" t="s">
        <v>126</v>
      </c>
      <c r="K36" s="28" t="s">
        <v>126</v>
      </c>
      <c r="L36" s="6" t="s">
        <v>126</v>
      </c>
      <c r="M36" s="5" t="s">
        <v>126</v>
      </c>
      <c r="N36" s="39" t="s">
        <v>149</v>
      </c>
      <c r="O36" s="39" t="s">
        <v>126</v>
      </c>
      <c r="P36" s="5" t="s">
        <v>126</v>
      </c>
      <c r="Q36" s="42" t="s">
        <v>87</v>
      </c>
      <c r="R36" s="42"/>
      <c r="S36" s="43"/>
    </row>
    <row r="37" spans="1:646" s="1" customFormat="1" ht="48" customHeight="1" x14ac:dyDescent="0.2">
      <c r="A37"/>
      <c r="B37" s="13" t="s">
        <v>18</v>
      </c>
      <c r="C37" s="67" t="s">
        <v>56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Q37" s="46" t="s">
        <v>167</v>
      </c>
      <c r="R37" s="46"/>
      <c r="S37" s="4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</row>
    <row r="38" spans="1:646" ht="32" x14ac:dyDescent="0.2">
      <c r="B38" s="14" t="s">
        <v>50</v>
      </c>
      <c r="C38" s="5" t="s">
        <v>56</v>
      </c>
      <c r="D38" s="7" t="s">
        <v>88</v>
      </c>
      <c r="E38" s="7" t="s">
        <v>121</v>
      </c>
      <c r="F38" s="5"/>
      <c r="G38" s="7" t="s">
        <v>203</v>
      </c>
      <c r="H38" s="5" t="s">
        <v>126</v>
      </c>
      <c r="I38" s="5" t="s">
        <v>126</v>
      </c>
      <c r="J38" s="5" t="s">
        <v>126</v>
      </c>
      <c r="K38" s="28" t="s">
        <v>126</v>
      </c>
      <c r="L38" s="6" t="s">
        <v>126</v>
      </c>
      <c r="M38" s="5" t="s">
        <v>126</v>
      </c>
      <c r="N38" s="39" t="s">
        <v>149</v>
      </c>
      <c r="O38" s="39" t="s">
        <v>126</v>
      </c>
      <c r="P38" s="5" t="s">
        <v>126</v>
      </c>
      <c r="Q38" s="42" t="s">
        <v>198</v>
      </c>
      <c r="R38" s="42"/>
      <c r="S38" s="43"/>
    </row>
    <row r="39" spans="1:646" ht="32" x14ac:dyDescent="0.2">
      <c r="B39" s="14" t="s">
        <v>51</v>
      </c>
      <c r="C39" s="5" t="s">
        <v>56</v>
      </c>
      <c r="D39" s="7" t="s">
        <v>89</v>
      </c>
      <c r="E39" s="7" t="s">
        <v>122</v>
      </c>
      <c r="F39" s="5"/>
      <c r="G39" s="7" t="s">
        <v>203</v>
      </c>
      <c r="H39" s="5" t="s">
        <v>126</v>
      </c>
      <c r="I39" s="5" t="s">
        <v>126</v>
      </c>
      <c r="J39" s="5" t="s">
        <v>126</v>
      </c>
      <c r="K39" s="28" t="s">
        <v>126</v>
      </c>
      <c r="L39" s="6" t="s">
        <v>126</v>
      </c>
      <c r="M39" s="5" t="s">
        <v>126</v>
      </c>
      <c r="N39" s="39" t="s">
        <v>149</v>
      </c>
      <c r="O39" s="39" t="s">
        <v>126</v>
      </c>
      <c r="P39" s="5" t="s">
        <v>126</v>
      </c>
      <c r="Q39" s="42" t="s">
        <v>199</v>
      </c>
      <c r="R39" s="42"/>
      <c r="S39" s="43"/>
    </row>
    <row r="40" spans="1:646" ht="16" x14ac:dyDescent="0.2">
      <c r="B40" s="14" t="s">
        <v>52</v>
      </c>
      <c r="C40" s="5" t="s">
        <v>56</v>
      </c>
      <c r="D40" s="7" t="s">
        <v>90</v>
      </c>
      <c r="E40" s="7" t="s">
        <v>123</v>
      </c>
      <c r="F40" s="5"/>
      <c r="G40" s="7" t="s">
        <v>203</v>
      </c>
      <c r="H40" s="5" t="s">
        <v>126</v>
      </c>
      <c r="I40" s="5" t="s">
        <v>126</v>
      </c>
      <c r="J40" s="5" t="s">
        <v>126</v>
      </c>
      <c r="K40" s="28" t="s">
        <v>126</v>
      </c>
      <c r="L40" s="6" t="s">
        <v>126</v>
      </c>
      <c r="M40" s="5" t="s">
        <v>126</v>
      </c>
      <c r="N40" s="39" t="s">
        <v>150</v>
      </c>
      <c r="O40" s="39" t="s">
        <v>126</v>
      </c>
      <c r="P40" s="5" t="s">
        <v>126</v>
      </c>
      <c r="Q40" s="42" t="s">
        <v>200</v>
      </c>
      <c r="R40" s="42"/>
      <c r="S40" s="43"/>
    </row>
    <row r="41" spans="1:646" x14ac:dyDescent="0.2">
      <c r="B41" s="17"/>
      <c r="C41" s="2"/>
      <c r="D41" s="4"/>
      <c r="E41" s="4"/>
      <c r="F41" s="2"/>
      <c r="G41" s="4"/>
      <c r="H41" s="2"/>
      <c r="I41" s="2"/>
      <c r="J41" s="2"/>
      <c r="K41" s="32"/>
      <c r="L41" s="6"/>
      <c r="M41" s="2"/>
      <c r="N41" s="2"/>
      <c r="O41" s="2"/>
      <c r="P41" s="2"/>
      <c r="Q41" s="74"/>
      <c r="R41" s="75"/>
      <c r="S41" s="18"/>
    </row>
    <row r="42" spans="1:646" ht="20" thickBot="1" x14ac:dyDescent="0.25">
      <c r="B42" s="19"/>
      <c r="C42" s="20" t="s">
        <v>211</v>
      </c>
      <c r="D42" s="21"/>
      <c r="E42" s="21"/>
      <c r="F42" s="22"/>
      <c r="G42" s="23"/>
      <c r="H42" s="24">
        <f>SUM(H4:H35)</f>
        <v>67</v>
      </c>
      <c r="I42" s="24">
        <f>SUM(I4:I35)</f>
        <v>90</v>
      </c>
      <c r="J42" s="24">
        <f>SUM(J4:J41)</f>
        <v>113</v>
      </c>
      <c r="K42" s="33">
        <f>SUM(K4:K41)</f>
        <v>90</v>
      </c>
      <c r="L42" s="25">
        <f t="shared" si="1"/>
        <v>7.666666666666667</v>
      </c>
      <c r="M42" s="25">
        <f>((J42-H42)/6)^2</f>
        <v>58.777777777777786</v>
      </c>
      <c r="N42" s="24"/>
      <c r="O42" s="23"/>
      <c r="P42" s="24">
        <f>SUM(P4:P41)</f>
        <v>83</v>
      </c>
      <c r="Q42" s="70"/>
      <c r="R42" s="71"/>
      <c r="S42" s="26"/>
    </row>
    <row r="43" spans="1:646" x14ac:dyDescent="0.2">
      <c r="G43"/>
    </row>
    <row r="44" spans="1:646" ht="16" thickBot="1" x14ac:dyDescent="0.25"/>
    <row r="45" spans="1:646" ht="19" x14ac:dyDescent="0.2">
      <c r="B45" s="72" t="s">
        <v>216</v>
      </c>
      <c r="C45" s="73"/>
      <c r="D45" s="35"/>
    </row>
    <row r="46" spans="1:646" x14ac:dyDescent="0.2">
      <c r="B46" s="53"/>
      <c r="C46" s="54"/>
      <c r="D46" s="55"/>
    </row>
    <row r="47" spans="1:646" x14ac:dyDescent="0.2">
      <c r="B47" s="62" t="s">
        <v>212</v>
      </c>
      <c r="C47" s="63"/>
      <c r="D47" s="16">
        <f>P42</f>
        <v>83</v>
      </c>
    </row>
    <row r="48" spans="1:646" x14ac:dyDescent="0.2">
      <c r="B48" s="62" t="s">
        <v>213</v>
      </c>
      <c r="C48" s="63"/>
      <c r="D48" s="16">
        <f>H42</f>
        <v>67</v>
      </c>
    </row>
    <row r="49" spans="2:4" x14ac:dyDescent="0.2">
      <c r="B49" s="62" t="s">
        <v>214</v>
      </c>
      <c r="C49" s="63"/>
      <c r="D49" s="16">
        <f>I42</f>
        <v>90</v>
      </c>
    </row>
    <row r="50" spans="2:4" ht="16" thickBot="1" x14ac:dyDescent="0.25">
      <c r="B50" s="76" t="s">
        <v>215</v>
      </c>
      <c r="C50" s="77"/>
      <c r="D50" s="34">
        <f>J42</f>
        <v>113</v>
      </c>
    </row>
    <row r="51" spans="2:4" x14ac:dyDescent="0.2">
      <c r="B51" s="3"/>
      <c r="C51" s="3"/>
    </row>
    <row r="52" spans="2:4" ht="16" thickBot="1" x14ac:dyDescent="0.25">
      <c r="B52" s="3"/>
      <c r="C52" s="3"/>
    </row>
    <row r="53" spans="2:4" ht="19" x14ac:dyDescent="0.25">
      <c r="B53" s="64" t="s">
        <v>217</v>
      </c>
      <c r="C53" s="65"/>
      <c r="D53" s="66"/>
    </row>
    <row r="54" spans="2:4" x14ac:dyDescent="0.2">
      <c r="B54" s="50"/>
      <c r="C54" s="51"/>
      <c r="D54" s="52"/>
    </row>
    <row r="55" spans="2:4" x14ac:dyDescent="0.2">
      <c r="B55" s="60" t="s">
        <v>218</v>
      </c>
      <c r="C55" s="61"/>
      <c r="D55" s="36">
        <f>K42+1.96*L42</f>
        <v>105.02666666666667</v>
      </c>
    </row>
    <row r="56" spans="2:4" ht="16" x14ac:dyDescent="0.2">
      <c r="B56" s="37" t="s">
        <v>220</v>
      </c>
      <c r="C56" s="58">
        <f>(D55-D49)/L42</f>
        <v>1.9600000000000004</v>
      </c>
      <c r="D56" s="59"/>
    </row>
    <row r="57" spans="2:4" x14ac:dyDescent="0.2">
      <c r="B57" s="60" t="s">
        <v>219</v>
      </c>
      <c r="C57" s="61"/>
      <c r="D57" s="36">
        <f>K42+2.58*L42</f>
        <v>109.78</v>
      </c>
    </row>
    <row r="58" spans="2:4" ht="17" thickBot="1" x14ac:dyDescent="0.25">
      <c r="B58" s="38" t="s">
        <v>220</v>
      </c>
      <c r="C58" s="56">
        <f>(D57-D49)/L42</f>
        <v>2.58</v>
      </c>
      <c r="D58" s="57"/>
    </row>
  </sheetData>
  <mergeCells count="57">
    <mergeCell ref="C8:P8"/>
    <mergeCell ref="C3:P3"/>
    <mergeCell ref="B48:C48"/>
    <mergeCell ref="B49:C49"/>
    <mergeCell ref="B50:C50"/>
    <mergeCell ref="C26:P26"/>
    <mergeCell ref="C37:P37"/>
    <mergeCell ref="Q42:R42"/>
    <mergeCell ref="B45:C45"/>
    <mergeCell ref="Q41:R41"/>
    <mergeCell ref="Q38:S38"/>
    <mergeCell ref="Q39:S39"/>
    <mergeCell ref="Q40:S40"/>
    <mergeCell ref="B54:D54"/>
    <mergeCell ref="B46:D46"/>
    <mergeCell ref="C58:D58"/>
    <mergeCell ref="C56:D56"/>
    <mergeCell ref="B57:C57"/>
    <mergeCell ref="B55:C55"/>
    <mergeCell ref="B47:C47"/>
    <mergeCell ref="B53:D53"/>
    <mergeCell ref="Q3:S3"/>
    <mergeCell ref="Q2:S2"/>
    <mergeCell ref="Q8:S8"/>
    <mergeCell ref="Q26:S26"/>
    <mergeCell ref="Q37:S37"/>
    <mergeCell ref="Q34:S34"/>
    <mergeCell ref="Q35:S35"/>
    <mergeCell ref="Q36:S36"/>
    <mergeCell ref="Q28:S28"/>
    <mergeCell ref="Q29:S29"/>
    <mergeCell ref="Q30:S30"/>
    <mergeCell ref="Q31:S31"/>
    <mergeCell ref="Q32:S32"/>
    <mergeCell ref="Q33:S33"/>
    <mergeCell ref="Q21:S21"/>
    <mergeCell ref="Q22:S22"/>
    <mergeCell ref="Q23:S23"/>
    <mergeCell ref="Q24:S24"/>
    <mergeCell ref="Q25:S25"/>
    <mergeCell ref="Q27:S27"/>
    <mergeCell ref="Q15:S15"/>
    <mergeCell ref="Q16:S16"/>
    <mergeCell ref="Q17:S17"/>
    <mergeCell ref="Q18:S18"/>
    <mergeCell ref="Q19:S19"/>
    <mergeCell ref="Q20:S20"/>
    <mergeCell ref="Q14:S14"/>
    <mergeCell ref="Q4:S4"/>
    <mergeCell ref="Q5:S5"/>
    <mergeCell ref="Q6:S6"/>
    <mergeCell ref="Q7:S7"/>
    <mergeCell ref="Q9:S9"/>
    <mergeCell ref="Q10:S10"/>
    <mergeCell ref="Q11:S11"/>
    <mergeCell ref="Q12:S12"/>
    <mergeCell ref="Q13:S13"/>
  </mergeCells>
  <pageMargins left="0.7" right="0.7" top="0.75" bottom="0.75" header="0.3" footer="0.3"/>
  <ignoredErrors>
    <ignoredError sqref="B10:B25 B28:B36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C087-5E0F-9141-BE37-A53CEF73C4A5}">
  <dimension ref="B1:K7"/>
  <sheetViews>
    <sheetView workbookViewId="0">
      <selection activeCell="H9" sqref="H9"/>
    </sheetView>
  </sheetViews>
  <sheetFormatPr baseColWidth="10" defaultRowHeight="15" x14ac:dyDescent="0.2"/>
  <cols>
    <col min="4" max="4" width="16.6640625" customWidth="1"/>
  </cols>
  <sheetData>
    <row r="1" spans="2:11" ht="16" thickBot="1" x14ac:dyDescent="0.25"/>
    <row r="2" spans="2:11" ht="48" x14ac:dyDescent="0.2">
      <c r="B2" s="133" t="s">
        <v>468</v>
      </c>
      <c r="C2" s="134" t="s">
        <v>469</v>
      </c>
      <c r="D2" s="134" t="s">
        <v>470</v>
      </c>
      <c r="E2" s="134" t="s">
        <v>471</v>
      </c>
      <c r="F2" s="134" t="s">
        <v>440</v>
      </c>
      <c r="G2" s="134" t="s">
        <v>472</v>
      </c>
      <c r="H2" s="134" t="s">
        <v>473</v>
      </c>
      <c r="I2" s="134" t="s">
        <v>442</v>
      </c>
      <c r="J2" s="134" t="s">
        <v>306</v>
      </c>
      <c r="K2" s="135" t="s">
        <v>307</v>
      </c>
    </row>
    <row r="3" spans="2:11" ht="80" x14ac:dyDescent="0.2">
      <c r="B3" s="94" t="s">
        <v>474</v>
      </c>
      <c r="C3" s="95" t="s">
        <v>475</v>
      </c>
      <c r="D3" s="95" t="s">
        <v>476</v>
      </c>
      <c r="E3" s="95">
        <v>9</v>
      </c>
      <c r="F3" s="95">
        <v>6</v>
      </c>
      <c r="G3" s="95">
        <v>4</v>
      </c>
      <c r="H3" s="95">
        <f>E3*F3*G3</f>
        <v>216</v>
      </c>
      <c r="I3" s="95" t="s">
        <v>477</v>
      </c>
      <c r="J3" s="95" t="s">
        <v>205</v>
      </c>
      <c r="K3" s="96" t="s">
        <v>326</v>
      </c>
    </row>
    <row r="4" spans="2:11" ht="64" x14ac:dyDescent="0.2">
      <c r="B4" s="94" t="s">
        <v>478</v>
      </c>
      <c r="C4" s="95" t="s">
        <v>479</v>
      </c>
      <c r="D4" s="95" t="s">
        <v>480</v>
      </c>
      <c r="E4" s="95">
        <v>8</v>
      </c>
      <c r="F4" s="95">
        <v>4</v>
      </c>
      <c r="G4" s="95">
        <v>3</v>
      </c>
      <c r="H4" s="95">
        <f t="shared" ref="H4:H7" si="0">E4*F4*G4</f>
        <v>96</v>
      </c>
      <c r="I4" s="95" t="s">
        <v>481</v>
      </c>
      <c r="J4" s="95" t="s">
        <v>207</v>
      </c>
      <c r="K4" s="96" t="s">
        <v>326</v>
      </c>
    </row>
    <row r="5" spans="2:11" ht="64" x14ac:dyDescent="0.2">
      <c r="B5" s="94" t="s">
        <v>482</v>
      </c>
      <c r="C5" s="95" t="s">
        <v>483</v>
      </c>
      <c r="D5" s="95" t="s">
        <v>484</v>
      </c>
      <c r="E5" s="95">
        <v>9</v>
      </c>
      <c r="F5" s="95">
        <v>5</v>
      </c>
      <c r="G5" s="95">
        <v>5</v>
      </c>
      <c r="H5" s="95">
        <f t="shared" si="0"/>
        <v>225</v>
      </c>
      <c r="I5" s="95" t="s">
        <v>485</v>
      </c>
      <c r="J5" s="95" t="s">
        <v>206</v>
      </c>
      <c r="K5" s="96" t="s">
        <v>330</v>
      </c>
    </row>
    <row r="6" spans="2:11" ht="80" x14ac:dyDescent="0.2">
      <c r="B6" s="94" t="s">
        <v>486</v>
      </c>
      <c r="C6" s="95" t="s">
        <v>487</v>
      </c>
      <c r="D6" s="95" t="s">
        <v>488</v>
      </c>
      <c r="E6" s="95">
        <v>8</v>
      </c>
      <c r="F6" s="95">
        <v>6</v>
      </c>
      <c r="G6" s="95">
        <v>3</v>
      </c>
      <c r="H6" s="95">
        <f t="shared" si="0"/>
        <v>144</v>
      </c>
      <c r="I6" s="95" t="s">
        <v>489</v>
      </c>
      <c r="J6" s="95" t="s">
        <v>209</v>
      </c>
      <c r="K6" s="96" t="s">
        <v>330</v>
      </c>
    </row>
    <row r="7" spans="2:11" ht="81" thickBot="1" x14ac:dyDescent="0.25">
      <c r="B7" s="98" t="s">
        <v>490</v>
      </c>
      <c r="C7" s="99" t="s">
        <v>491</v>
      </c>
      <c r="D7" s="99" t="s">
        <v>492</v>
      </c>
      <c r="E7" s="99">
        <v>7</v>
      </c>
      <c r="F7" s="99">
        <v>5</v>
      </c>
      <c r="G7" s="99">
        <v>4</v>
      </c>
      <c r="H7" s="99">
        <f t="shared" si="0"/>
        <v>140</v>
      </c>
      <c r="I7" s="99" t="s">
        <v>493</v>
      </c>
      <c r="J7" s="99" t="s">
        <v>125</v>
      </c>
      <c r="K7" s="100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14-CF69-C848-BD79-4DECB426A1C8}">
  <dimension ref="B1:L36"/>
  <sheetViews>
    <sheetView workbookViewId="0">
      <selection activeCell="B2" sqref="B2:K12"/>
    </sheetView>
  </sheetViews>
  <sheetFormatPr baseColWidth="10" defaultRowHeight="15" x14ac:dyDescent="0.2"/>
  <cols>
    <col min="4" max="4" width="13.6640625" customWidth="1"/>
    <col min="5" max="5" width="21.33203125" customWidth="1"/>
  </cols>
  <sheetData>
    <row r="1" spans="2:12" ht="16" thickBot="1" x14ac:dyDescent="0.25"/>
    <row r="2" spans="2:12" ht="67" customHeight="1" x14ac:dyDescent="0.2">
      <c r="B2" s="136" t="s">
        <v>221</v>
      </c>
      <c r="C2" s="137" t="s">
        <v>222</v>
      </c>
      <c r="D2" s="137" t="s">
        <v>223</v>
      </c>
      <c r="E2" s="137" t="s">
        <v>3</v>
      </c>
      <c r="F2" s="137" t="s">
        <v>257</v>
      </c>
      <c r="G2" s="137" t="s">
        <v>258</v>
      </c>
      <c r="H2" s="137" t="s">
        <v>238</v>
      </c>
      <c r="I2" s="137" t="s">
        <v>239</v>
      </c>
      <c r="J2" s="137" t="s">
        <v>240</v>
      </c>
      <c r="K2" s="138" t="s">
        <v>224</v>
      </c>
      <c r="L2" s="80"/>
    </row>
    <row r="3" spans="2:12" ht="68" customHeight="1" x14ac:dyDescent="0.2">
      <c r="B3" s="103">
        <v>1</v>
      </c>
      <c r="C3" s="83" t="s">
        <v>19</v>
      </c>
      <c r="D3" s="7" t="s">
        <v>225</v>
      </c>
      <c r="E3" s="7" t="s">
        <v>204</v>
      </c>
      <c r="F3" s="7" t="s">
        <v>241</v>
      </c>
      <c r="G3" s="88">
        <v>1</v>
      </c>
      <c r="H3" s="7" t="s">
        <v>127</v>
      </c>
      <c r="I3" s="7" t="s">
        <v>128</v>
      </c>
      <c r="J3" s="7" t="s">
        <v>242</v>
      </c>
      <c r="K3" s="41" t="s">
        <v>168</v>
      </c>
      <c r="L3" s="80"/>
    </row>
    <row r="4" spans="2:12" ht="55" customHeight="1" x14ac:dyDescent="0.2">
      <c r="B4" s="103">
        <v>2</v>
      </c>
      <c r="C4" s="83" t="s">
        <v>20</v>
      </c>
      <c r="D4" s="7" t="s">
        <v>226</v>
      </c>
      <c r="E4" s="7" t="s">
        <v>243</v>
      </c>
      <c r="F4" s="7" t="s">
        <v>241</v>
      </c>
      <c r="G4" s="88">
        <v>1</v>
      </c>
      <c r="H4" s="7" t="s">
        <v>128</v>
      </c>
      <c r="I4" s="7" t="s">
        <v>129</v>
      </c>
      <c r="J4" s="7" t="s">
        <v>244</v>
      </c>
      <c r="K4" s="41" t="s">
        <v>169</v>
      </c>
      <c r="L4" s="80"/>
    </row>
    <row r="5" spans="2:12" ht="48" x14ac:dyDescent="0.2">
      <c r="B5" s="103">
        <v>3</v>
      </c>
      <c r="C5" s="83" t="s">
        <v>24</v>
      </c>
      <c r="D5" s="7" t="s">
        <v>227</v>
      </c>
      <c r="E5" s="7" t="s">
        <v>95</v>
      </c>
      <c r="F5" s="7" t="s">
        <v>241</v>
      </c>
      <c r="G5" s="88">
        <v>1</v>
      </c>
      <c r="H5" s="7" t="s">
        <v>131</v>
      </c>
      <c r="I5" s="7" t="s">
        <v>132</v>
      </c>
      <c r="J5" s="7" t="s">
        <v>245</v>
      </c>
      <c r="K5" s="41" t="s">
        <v>173</v>
      </c>
      <c r="L5" s="80"/>
    </row>
    <row r="6" spans="2:12" ht="48" x14ac:dyDescent="0.2">
      <c r="B6" s="103">
        <v>4</v>
      </c>
      <c r="C6" s="83" t="s">
        <v>28</v>
      </c>
      <c r="D6" s="7" t="s">
        <v>228</v>
      </c>
      <c r="E6" s="7" t="s">
        <v>99</v>
      </c>
      <c r="F6" s="7" t="s">
        <v>246</v>
      </c>
      <c r="G6" s="7">
        <v>3000</v>
      </c>
      <c r="H6" s="7" t="s">
        <v>134</v>
      </c>
      <c r="I6" s="7" t="s">
        <v>152</v>
      </c>
      <c r="J6" s="7" t="s">
        <v>260</v>
      </c>
      <c r="K6" s="41" t="s">
        <v>177</v>
      </c>
      <c r="L6" s="80"/>
    </row>
    <row r="7" spans="2:12" ht="64" x14ac:dyDescent="0.2">
      <c r="B7" s="103">
        <v>5</v>
      </c>
      <c r="C7" s="83" t="s">
        <v>32</v>
      </c>
      <c r="D7" s="7" t="s">
        <v>229</v>
      </c>
      <c r="E7" s="7" t="s">
        <v>103</v>
      </c>
      <c r="F7" s="7" t="s">
        <v>241</v>
      </c>
      <c r="G7" s="88">
        <v>1</v>
      </c>
      <c r="H7" s="7" t="s">
        <v>137</v>
      </c>
      <c r="I7" s="7" t="s">
        <v>152</v>
      </c>
      <c r="J7" s="7" t="s">
        <v>247</v>
      </c>
      <c r="K7" s="41" t="s">
        <v>181</v>
      </c>
      <c r="L7" s="80"/>
    </row>
    <row r="8" spans="2:12" ht="48" x14ac:dyDescent="0.2">
      <c r="B8" s="103">
        <v>6</v>
      </c>
      <c r="C8" s="83" t="s">
        <v>36</v>
      </c>
      <c r="D8" s="7" t="s">
        <v>230</v>
      </c>
      <c r="E8" s="7" t="s">
        <v>231</v>
      </c>
      <c r="F8" s="7" t="s">
        <v>241</v>
      </c>
      <c r="G8" s="88">
        <v>1</v>
      </c>
      <c r="H8" s="84">
        <v>45691</v>
      </c>
      <c r="I8" s="84">
        <v>45780</v>
      </c>
      <c r="J8" s="7" t="s">
        <v>248</v>
      </c>
      <c r="K8" s="41" t="s">
        <v>185</v>
      </c>
      <c r="L8" s="80"/>
    </row>
    <row r="9" spans="2:12" ht="48" x14ac:dyDescent="0.2">
      <c r="B9" s="103">
        <v>7</v>
      </c>
      <c r="C9" s="83" t="s">
        <v>41</v>
      </c>
      <c r="D9" s="7" t="s">
        <v>232</v>
      </c>
      <c r="E9" s="7" t="s">
        <v>233</v>
      </c>
      <c r="F9" s="7" t="s">
        <v>249</v>
      </c>
      <c r="G9" s="88">
        <v>1</v>
      </c>
      <c r="H9" s="7" t="s">
        <v>143</v>
      </c>
      <c r="I9" s="7" t="s">
        <v>158</v>
      </c>
      <c r="J9" s="7" t="s">
        <v>259</v>
      </c>
      <c r="K9" s="41" t="s">
        <v>190</v>
      </c>
      <c r="L9" s="80"/>
    </row>
    <row r="10" spans="2:12" ht="48" x14ac:dyDescent="0.2">
      <c r="B10" s="103">
        <v>8</v>
      </c>
      <c r="C10" s="83" t="s">
        <v>48</v>
      </c>
      <c r="D10" s="7" t="s">
        <v>234</v>
      </c>
      <c r="E10" s="7" t="s">
        <v>235</v>
      </c>
      <c r="F10" s="7" t="s">
        <v>241</v>
      </c>
      <c r="G10" s="88">
        <v>1</v>
      </c>
      <c r="H10" s="84">
        <v>45842</v>
      </c>
      <c r="I10" s="84">
        <v>45873</v>
      </c>
      <c r="J10" s="7" t="s">
        <v>261</v>
      </c>
      <c r="K10" s="41" t="s">
        <v>250</v>
      </c>
      <c r="L10" s="80"/>
    </row>
    <row r="11" spans="2:12" ht="48" x14ac:dyDescent="0.2">
      <c r="B11" s="103">
        <v>9</v>
      </c>
      <c r="C11" s="83" t="s">
        <v>50</v>
      </c>
      <c r="D11" s="7" t="s">
        <v>236</v>
      </c>
      <c r="E11" s="7" t="s">
        <v>251</v>
      </c>
      <c r="F11" s="7" t="s">
        <v>252</v>
      </c>
      <c r="G11" s="7"/>
      <c r="H11" s="84">
        <v>45904</v>
      </c>
      <c r="I11" s="7" t="s">
        <v>126</v>
      </c>
      <c r="J11" s="7" t="s">
        <v>253</v>
      </c>
      <c r="K11" s="41" t="s">
        <v>198</v>
      </c>
      <c r="L11" s="80"/>
    </row>
    <row r="12" spans="2:12" ht="49" thickBot="1" x14ac:dyDescent="0.25">
      <c r="B12" s="104">
        <v>10</v>
      </c>
      <c r="C12" s="93" t="s">
        <v>51</v>
      </c>
      <c r="D12" s="23" t="s">
        <v>237</v>
      </c>
      <c r="E12" s="23" t="s">
        <v>254</v>
      </c>
      <c r="F12" s="23" t="s">
        <v>255</v>
      </c>
      <c r="G12" s="23"/>
      <c r="H12" s="119">
        <v>45904</v>
      </c>
      <c r="I12" s="23" t="s">
        <v>126</v>
      </c>
      <c r="J12" s="23" t="s">
        <v>256</v>
      </c>
      <c r="K12" s="105" t="s">
        <v>199</v>
      </c>
      <c r="L12" s="80"/>
    </row>
    <row r="13" spans="2:12" x14ac:dyDescent="0.2">
      <c r="B13" s="85"/>
      <c r="C13" s="86"/>
      <c r="D13" s="85"/>
      <c r="E13" s="85"/>
      <c r="F13" s="85"/>
      <c r="G13" s="85"/>
      <c r="H13" s="85"/>
      <c r="I13" s="85"/>
      <c r="J13" s="85"/>
      <c r="K13" s="85"/>
      <c r="L13" s="80"/>
    </row>
    <row r="14" spans="2:12" x14ac:dyDescent="0.2">
      <c r="B14" s="87"/>
      <c r="C14" s="87"/>
      <c r="D14" s="87"/>
      <c r="E14" s="87"/>
      <c r="F14" s="87"/>
      <c r="G14" s="87"/>
      <c r="H14" s="87"/>
      <c r="I14" s="87"/>
      <c r="J14" s="87"/>
      <c r="K14" s="87"/>
    </row>
    <row r="28" spans="3:3" x14ac:dyDescent="0.2">
      <c r="C28" s="79"/>
    </row>
    <row r="29" spans="3:3" x14ac:dyDescent="0.2">
      <c r="C29" s="79"/>
    </row>
    <row r="30" spans="3:3" x14ac:dyDescent="0.2">
      <c r="C30" s="79"/>
    </row>
    <row r="31" spans="3:3" x14ac:dyDescent="0.2">
      <c r="C31" s="79"/>
    </row>
    <row r="32" spans="3:3" x14ac:dyDescent="0.2">
      <c r="C32" s="79"/>
    </row>
    <row r="33" spans="3:3" x14ac:dyDescent="0.2">
      <c r="C33" s="79"/>
    </row>
    <row r="34" spans="3:3" x14ac:dyDescent="0.2">
      <c r="C34" s="79"/>
    </row>
    <row r="35" spans="3:3" x14ac:dyDescent="0.2">
      <c r="C35" s="79"/>
    </row>
    <row r="36" spans="3:3" x14ac:dyDescent="0.2">
      <c r="C36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2A0A-1807-1744-818D-F38AD3D4B056}">
  <dimension ref="B1:K36"/>
  <sheetViews>
    <sheetView tabSelected="1" topLeftCell="A2" workbookViewId="0">
      <selection activeCell="M6" sqref="M6"/>
    </sheetView>
  </sheetViews>
  <sheetFormatPr baseColWidth="10" defaultRowHeight="15" x14ac:dyDescent="0.2"/>
  <cols>
    <col min="4" max="4" width="18.6640625" customWidth="1"/>
    <col min="6" max="6" width="11.83203125" customWidth="1"/>
    <col min="11" max="11" width="31.5" customWidth="1"/>
  </cols>
  <sheetData>
    <row r="1" spans="2:11" ht="16" thickBot="1" x14ac:dyDescent="0.25"/>
    <row r="2" spans="2:11" ht="48" x14ac:dyDescent="0.2">
      <c r="B2" s="139" t="s">
        <v>221</v>
      </c>
      <c r="C2" s="89" t="s">
        <v>222</v>
      </c>
      <c r="D2" s="89" t="s">
        <v>3</v>
      </c>
      <c r="E2" s="89" t="s">
        <v>494</v>
      </c>
      <c r="F2" s="89" t="s">
        <v>495</v>
      </c>
      <c r="G2" s="89" t="s">
        <v>496</v>
      </c>
      <c r="H2" s="89" t="s">
        <v>497</v>
      </c>
      <c r="I2" s="89" t="s">
        <v>498</v>
      </c>
      <c r="J2" s="89" t="s">
        <v>262</v>
      </c>
      <c r="K2" s="140" t="s">
        <v>224</v>
      </c>
    </row>
    <row r="3" spans="2:11" ht="48" x14ac:dyDescent="0.2">
      <c r="B3" s="103">
        <v>1</v>
      </c>
      <c r="C3" s="83" t="s">
        <v>19</v>
      </c>
      <c r="D3" s="7" t="s">
        <v>225</v>
      </c>
      <c r="E3" s="91" t="s">
        <v>273</v>
      </c>
      <c r="F3" s="91">
        <v>480</v>
      </c>
      <c r="G3" s="91">
        <f>E3-F3</f>
        <v>20</v>
      </c>
      <c r="H3" s="91">
        <v>500</v>
      </c>
      <c r="I3" s="91">
        <v>480</v>
      </c>
      <c r="J3" s="90">
        <f>H3/I3</f>
        <v>1.0416666666666667</v>
      </c>
      <c r="K3" s="41" t="s">
        <v>263</v>
      </c>
    </row>
    <row r="4" spans="2:11" ht="32" x14ac:dyDescent="0.2">
      <c r="B4" s="103">
        <v>2</v>
      </c>
      <c r="C4" s="83" t="s">
        <v>20</v>
      </c>
      <c r="D4" s="7" t="s">
        <v>226</v>
      </c>
      <c r="E4" s="91">
        <v>300</v>
      </c>
      <c r="F4" s="91">
        <v>350</v>
      </c>
      <c r="G4" s="91">
        <f t="shared" ref="G4:G12" si="0">E4-F4</f>
        <v>-50</v>
      </c>
      <c r="H4" s="91">
        <v>800</v>
      </c>
      <c r="I4" s="91">
        <v>830</v>
      </c>
      <c r="J4" s="90">
        <f t="shared" ref="J4:J12" si="1">H4/I4</f>
        <v>0.96385542168674698</v>
      </c>
      <c r="K4" s="41" t="s">
        <v>264</v>
      </c>
    </row>
    <row r="5" spans="2:11" ht="32" x14ac:dyDescent="0.2">
      <c r="B5" s="103">
        <v>3</v>
      </c>
      <c r="C5" s="83" t="s">
        <v>24</v>
      </c>
      <c r="D5" s="7" t="s">
        <v>227</v>
      </c>
      <c r="E5" s="91">
        <v>1000</v>
      </c>
      <c r="F5" s="91">
        <v>1100</v>
      </c>
      <c r="G5" s="91">
        <f t="shared" si="0"/>
        <v>-100</v>
      </c>
      <c r="H5" s="91">
        <v>1800</v>
      </c>
      <c r="I5" s="91">
        <v>1930</v>
      </c>
      <c r="J5" s="90">
        <f t="shared" si="1"/>
        <v>0.93264248704663211</v>
      </c>
      <c r="K5" s="41" t="s">
        <v>265</v>
      </c>
    </row>
    <row r="6" spans="2:11" ht="64" x14ac:dyDescent="0.2">
      <c r="B6" s="103">
        <v>4</v>
      </c>
      <c r="C6" s="83" t="s">
        <v>28</v>
      </c>
      <c r="D6" s="7" t="s">
        <v>228</v>
      </c>
      <c r="E6" s="91">
        <v>600</v>
      </c>
      <c r="F6" s="91">
        <v>650</v>
      </c>
      <c r="G6" s="91">
        <f t="shared" si="0"/>
        <v>-50</v>
      </c>
      <c r="H6" s="91">
        <v>2400</v>
      </c>
      <c r="I6" s="91">
        <v>2580</v>
      </c>
      <c r="J6" s="90">
        <f t="shared" si="1"/>
        <v>0.93023255813953487</v>
      </c>
      <c r="K6" s="41" t="s">
        <v>266</v>
      </c>
    </row>
    <row r="7" spans="2:11" ht="80" x14ac:dyDescent="0.2">
      <c r="B7" s="103">
        <v>5</v>
      </c>
      <c r="C7" s="83" t="s">
        <v>32</v>
      </c>
      <c r="D7" s="7" t="s">
        <v>229</v>
      </c>
      <c r="E7" s="91">
        <v>1500</v>
      </c>
      <c r="F7" s="91">
        <v>1200</v>
      </c>
      <c r="G7" s="91">
        <f t="shared" si="0"/>
        <v>300</v>
      </c>
      <c r="H7" s="91">
        <v>3900</v>
      </c>
      <c r="I7" s="91">
        <v>3780</v>
      </c>
      <c r="J7" s="90">
        <f t="shared" si="1"/>
        <v>1.0317460317460319</v>
      </c>
      <c r="K7" s="41" t="s">
        <v>267</v>
      </c>
    </row>
    <row r="8" spans="2:11" ht="64" x14ac:dyDescent="0.2">
      <c r="B8" s="103">
        <v>6</v>
      </c>
      <c r="C8" s="83" t="s">
        <v>36</v>
      </c>
      <c r="D8" s="7" t="s">
        <v>230</v>
      </c>
      <c r="E8" s="91">
        <v>800</v>
      </c>
      <c r="F8" s="91">
        <v>850</v>
      </c>
      <c r="G8" s="91">
        <f t="shared" si="0"/>
        <v>-50</v>
      </c>
      <c r="H8" s="91">
        <v>4700</v>
      </c>
      <c r="I8" s="91">
        <v>4630</v>
      </c>
      <c r="J8" s="90">
        <f t="shared" si="1"/>
        <v>1.0151187904967602</v>
      </c>
      <c r="K8" s="41" t="s">
        <v>268</v>
      </c>
    </row>
    <row r="9" spans="2:11" ht="48" x14ac:dyDescent="0.2">
      <c r="B9" s="103">
        <v>7</v>
      </c>
      <c r="C9" s="83" t="s">
        <v>41</v>
      </c>
      <c r="D9" s="7" t="s">
        <v>232</v>
      </c>
      <c r="E9" s="91">
        <v>700</v>
      </c>
      <c r="F9" s="91">
        <v>750</v>
      </c>
      <c r="G9" s="91">
        <f t="shared" si="0"/>
        <v>-50</v>
      </c>
      <c r="H9" s="91">
        <v>5400</v>
      </c>
      <c r="I9" s="91">
        <v>5380</v>
      </c>
      <c r="J9" s="90">
        <f t="shared" si="1"/>
        <v>1.003717472118959</v>
      </c>
      <c r="K9" s="41" t="s">
        <v>269</v>
      </c>
    </row>
    <row r="10" spans="2:11" ht="32" x14ac:dyDescent="0.2">
      <c r="B10" s="103">
        <v>8</v>
      </c>
      <c r="C10" s="83" t="s">
        <v>48</v>
      </c>
      <c r="D10" s="7" t="s">
        <v>234</v>
      </c>
      <c r="E10" s="91">
        <v>200</v>
      </c>
      <c r="F10" s="91">
        <v>250</v>
      </c>
      <c r="G10" s="91">
        <f t="shared" si="0"/>
        <v>-50</v>
      </c>
      <c r="H10" s="91">
        <v>5600</v>
      </c>
      <c r="I10" s="91">
        <v>5630</v>
      </c>
      <c r="J10" s="90">
        <f t="shared" si="1"/>
        <v>0.99467140319715808</v>
      </c>
      <c r="K10" s="41" t="s">
        <v>270</v>
      </c>
    </row>
    <row r="11" spans="2:11" ht="32" x14ac:dyDescent="0.2">
      <c r="B11" s="103">
        <v>9</v>
      </c>
      <c r="C11" s="83" t="s">
        <v>50</v>
      </c>
      <c r="D11" s="7" t="s">
        <v>236</v>
      </c>
      <c r="E11" s="91">
        <v>100</v>
      </c>
      <c r="F11" s="91">
        <v>100</v>
      </c>
      <c r="G11" s="91">
        <f t="shared" si="0"/>
        <v>0</v>
      </c>
      <c r="H11" s="91">
        <v>5700</v>
      </c>
      <c r="I11" s="91">
        <v>5730</v>
      </c>
      <c r="J11" s="90">
        <f t="shared" si="1"/>
        <v>0.99476439790575921</v>
      </c>
      <c r="K11" s="41" t="s">
        <v>271</v>
      </c>
    </row>
    <row r="12" spans="2:11" ht="64" x14ac:dyDescent="0.2">
      <c r="B12" s="103">
        <v>10</v>
      </c>
      <c r="C12" s="83" t="s">
        <v>51</v>
      </c>
      <c r="D12" s="7" t="s">
        <v>237</v>
      </c>
      <c r="E12" s="91">
        <v>200</v>
      </c>
      <c r="F12" s="91">
        <v>180</v>
      </c>
      <c r="G12" s="91">
        <f t="shared" si="0"/>
        <v>20</v>
      </c>
      <c r="H12" s="91">
        <v>5900</v>
      </c>
      <c r="I12" s="91">
        <v>5910</v>
      </c>
      <c r="J12" s="90">
        <f t="shared" si="1"/>
        <v>0.99830795262267347</v>
      </c>
      <c r="K12" s="41" t="s">
        <v>272</v>
      </c>
    </row>
    <row r="13" spans="2:11" ht="17" thickBot="1" x14ac:dyDescent="0.25">
      <c r="B13" s="141" t="s">
        <v>211</v>
      </c>
      <c r="C13" s="93"/>
      <c r="D13" s="23"/>
      <c r="E13" s="23"/>
      <c r="F13" s="23"/>
      <c r="G13" s="23"/>
      <c r="H13" s="142">
        <f>SUM(H3:H12)</f>
        <v>36700</v>
      </c>
      <c r="I13" s="142">
        <f>SUM(I3:I12)</f>
        <v>36880</v>
      </c>
      <c r="J13" s="23"/>
      <c r="K13" s="105"/>
    </row>
    <row r="14" spans="2:11" x14ac:dyDescent="0.2">
      <c r="C14" s="87"/>
    </row>
    <row r="28" spans="3:3" x14ac:dyDescent="0.2">
      <c r="C28" s="79"/>
    </row>
    <row r="29" spans="3:3" x14ac:dyDescent="0.2">
      <c r="C29" s="79"/>
    </row>
    <row r="30" spans="3:3" x14ac:dyDescent="0.2">
      <c r="C30" s="79"/>
    </row>
    <row r="31" spans="3:3" x14ac:dyDescent="0.2">
      <c r="C31" s="79"/>
    </row>
    <row r="32" spans="3:3" x14ac:dyDescent="0.2">
      <c r="C32" s="79"/>
    </row>
    <row r="33" spans="3:3" x14ac:dyDescent="0.2">
      <c r="C33" s="79"/>
    </row>
    <row r="34" spans="3:3" x14ac:dyDescent="0.2">
      <c r="C34" s="79"/>
    </row>
    <row r="35" spans="3:3" x14ac:dyDescent="0.2">
      <c r="C35" s="79"/>
    </row>
    <row r="36" spans="3:3" x14ac:dyDescent="0.2">
      <c r="C36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1567-96BB-9D45-B192-2DD0675FD75E}">
  <dimension ref="B1:N36"/>
  <sheetViews>
    <sheetView topLeftCell="A5" workbookViewId="0">
      <selection activeCell="Q9" sqref="Q9"/>
    </sheetView>
  </sheetViews>
  <sheetFormatPr baseColWidth="10" defaultRowHeight="15" x14ac:dyDescent="0.2"/>
  <cols>
    <col min="4" max="4" width="16" customWidth="1"/>
    <col min="14" max="14" width="30.33203125" customWidth="1"/>
  </cols>
  <sheetData>
    <row r="1" spans="2:14" ht="16" thickBot="1" x14ac:dyDescent="0.25"/>
    <row r="2" spans="2:14" ht="64" x14ac:dyDescent="0.2">
      <c r="B2" s="101" t="s">
        <v>221</v>
      </c>
      <c r="C2" s="92" t="s">
        <v>222</v>
      </c>
      <c r="D2" s="92" t="s">
        <v>3</v>
      </c>
      <c r="E2" s="92" t="s">
        <v>291</v>
      </c>
      <c r="F2" s="92" t="s">
        <v>274</v>
      </c>
      <c r="G2" s="92" t="s">
        <v>292</v>
      </c>
      <c r="H2" s="92" t="s">
        <v>275</v>
      </c>
      <c r="I2" s="92" t="s">
        <v>276</v>
      </c>
      <c r="J2" s="92" t="s">
        <v>286</v>
      </c>
      <c r="K2" s="92" t="s">
        <v>287</v>
      </c>
      <c r="L2" s="92" t="s">
        <v>277</v>
      </c>
      <c r="M2" s="92" t="s">
        <v>278</v>
      </c>
      <c r="N2" s="102" t="s">
        <v>224</v>
      </c>
    </row>
    <row r="3" spans="2:14" ht="32" x14ac:dyDescent="0.2">
      <c r="B3" s="103">
        <v>1</v>
      </c>
      <c r="C3" s="83" t="s">
        <v>19</v>
      </c>
      <c r="D3" s="7" t="s">
        <v>293</v>
      </c>
      <c r="E3" s="7" t="s">
        <v>127</v>
      </c>
      <c r="F3" s="7" t="s">
        <v>128</v>
      </c>
      <c r="G3" s="7" t="s">
        <v>127</v>
      </c>
      <c r="H3" s="7" t="s">
        <v>128</v>
      </c>
      <c r="I3" s="7">
        <f>K3-J3</f>
        <v>0</v>
      </c>
      <c r="J3" s="7">
        <v>1</v>
      </c>
      <c r="K3" s="7">
        <v>1</v>
      </c>
      <c r="L3" s="88">
        <v>1</v>
      </c>
      <c r="M3" s="90">
        <f>J3/K3</f>
        <v>1</v>
      </c>
      <c r="N3" s="41" t="s">
        <v>279</v>
      </c>
    </row>
    <row r="4" spans="2:14" ht="48" x14ac:dyDescent="0.2">
      <c r="B4" s="103">
        <v>2</v>
      </c>
      <c r="C4" s="83" t="s">
        <v>20</v>
      </c>
      <c r="D4" s="7" t="s">
        <v>294</v>
      </c>
      <c r="E4" s="7" t="s">
        <v>128</v>
      </c>
      <c r="F4" s="7" t="s">
        <v>129</v>
      </c>
      <c r="G4" s="7" t="s">
        <v>128</v>
      </c>
      <c r="H4" s="7" t="s">
        <v>129</v>
      </c>
      <c r="I4" s="7">
        <f t="shared" ref="I4:I12" si="0">K4-J4</f>
        <v>0</v>
      </c>
      <c r="J4" s="7">
        <v>1</v>
      </c>
      <c r="K4" s="7">
        <v>1</v>
      </c>
      <c r="L4" s="88">
        <v>1</v>
      </c>
      <c r="M4" s="90">
        <f t="shared" ref="M4:M10" si="1">J4/K4</f>
        <v>1</v>
      </c>
      <c r="N4" s="41" t="s">
        <v>280</v>
      </c>
    </row>
    <row r="5" spans="2:14" ht="48" x14ac:dyDescent="0.2">
      <c r="B5" s="103">
        <v>3</v>
      </c>
      <c r="C5" s="83" t="s">
        <v>24</v>
      </c>
      <c r="D5" s="7" t="s">
        <v>227</v>
      </c>
      <c r="E5" s="7" t="s">
        <v>131</v>
      </c>
      <c r="F5" s="7" t="s">
        <v>132</v>
      </c>
      <c r="G5" s="7" t="s">
        <v>131</v>
      </c>
      <c r="H5" s="7" t="s">
        <v>132</v>
      </c>
      <c r="I5" s="7">
        <f t="shared" si="0"/>
        <v>0</v>
      </c>
      <c r="J5" s="7">
        <v>3</v>
      </c>
      <c r="K5" s="7">
        <v>3</v>
      </c>
      <c r="L5" s="88">
        <v>1</v>
      </c>
      <c r="M5" s="90">
        <f t="shared" si="1"/>
        <v>1</v>
      </c>
      <c r="N5" s="41" t="s">
        <v>281</v>
      </c>
    </row>
    <row r="6" spans="2:14" ht="80" x14ac:dyDescent="0.2">
      <c r="B6" s="103">
        <v>4</v>
      </c>
      <c r="C6" s="83" t="s">
        <v>28</v>
      </c>
      <c r="D6" s="7" t="s">
        <v>228</v>
      </c>
      <c r="E6" s="7" t="s">
        <v>134</v>
      </c>
      <c r="F6" s="7" t="s">
        <v>152</v>
      </c>
      <c r="G6" s="7" t="s">
        <v>134</v>
      </c>
      <c r="H6" s="7" t="s">
        <v>135</v>
      </c>
      <c r="I6" s="7">
        <f t="shared" si="0"/>
        <v>0</v>
      </c>
      <c r="J6" s="7">
        <v>4</v>
      </c>
      <c r="K6" s="7">
        <v>4</v>
      </c>
      <c r="L6" s="88">
        <v>1</v>
      </c>
      <c r="M6" s="90">
        <f t="shared" si="1"/>
        <v>1</v>
      </c>
      <c r="N6" s="41" t="s">
        <v>288</v>
      </c>
    </row>
    <row r="7" spans="2:14" ht="80" x14ac:dyDescent="0.2">
      <c r="B7" s="103">
        <v>5</v>
      </c>
      <c r="C7" s="83" t="s">
        <v>32</v>
      </c>
      <c r="D7" s="7" t="s">
        <v>229</v>
      </c>
      <c r="E7" s="7" t="s">
        <v>137</v>
      </c>
      <c r="F7" s="7" t="s">
        <v>152</v>
      </c>
      <c r="G7" s="7" t="s">
        <v>137</v>
      </c>
      <c r="H7" s="7" t="s">
        <v>282</v>
      </c>
      <c r="I7" s="7">
        <f t="shared" si="0"/>
        <v>-1</v>
      </c>
      <c r="J7" s="7">
        <v>6</v>
      </c>
      <c r="K7" s="7">
        <v>5</v>
      </c>
      <c r="L7" s="88">
        <v>1</v>
      </c>
      <c r="M7" s="90">
        <f t="shared" si="1"/>
        <v>1.2</v>
      </c>
      <c r="N7" s="41" t="s">
        <v>295</v>
      </c>
    </row>
    <row r="8" spans="2:14" ht="64" x14ac:dyDescent="0.2">
      <c r="B8" s="103">
        <v>6</v>
      </c>
      <c r="C8" s="83" t="s">
        <v>36</v>
      </c>
      <c r="D8" s="7" t="s">
        <v>230</v>
      </c>
      <c r="E8" s="84">
        <v>45691</v>
      </c>
      <c r="F8" s="84">
        <v>45780</v>
      </c>
      <c r="G8" s="84">
        <v>45691</v>
      </c>
      <c r="H8" s="84">
        <v>45811</v>
      </c>
      <c r="I8" s="7">
        <f t="shared" si="0"/>
        <v>1</v>
      </c>
      <c r="J8" s="7">
        <v>4</v>
      </c>
      <c r="K8" s="7">
        <v>5</v>
      </c>
      <c r="L8" s="88">
        <v>0.8</v>
      </c>
      <c r="M8" s="90">
        <f t="shared" si="1"/>
        <v>0.8</v>
      </c>
      <c r="N8" s="41" t="s">
        <v>289</v>
      </c>
    </row>
    <row r="9" spans="2:14" ht="32" x14ac:dyDescent="0.2">
      <c r="B9" s="103">
        <v>7</v>
      </c>
      <c r="C9" s="83" t="s">
        <v>41</v>
      </c>
      <c r="D9" s="7" t="s">
        <v>232</v>
      </c>
      <c r="E9" s="7" t="s">
        <v>143</v>
      </c>
      <c r="F9" s="7" t="s">
        <v>158</v>
      </c>
      <c r="G9" s="7" t="s">
        <v>143</v>
      </c>
      <c r="H9" s="7" t="s">
        <v>159</v>
      </c>
      <c r="I9" s="7">
        <f t="shared" si="0"/>
        <v>1</v>
      </c>
      <c r="J9" s="7">
        <v>2</v>
      </c>
      <c r="K9" s="7">
        <v>3</v>
      </c>
      <c r="L9" s="88">
        <v>0.67</v>
      </c>
      <c r="M9" s="90">
        <f t="shared" si="1"/>
        <v>0.66666666666666663</v>
      </c>
      <c r="N9" s="41" t="s">
        <v>290</v>
      </c>
    </row>
    <row r="10" spans="2:14" ht="32" x14ac:dyDescent="0.2">
      <c r="B10" s="103">
        <v>8</v>
      </c>
      <c r="C10" s="83" t="s">
        <v>48</v>
      </c>
      <c r="D10" s="7" t="s">
        <v>296</v>
      </c>
      <c r="E10" s="84">
        <v>45842</v>
      </c>
      <c r="F10" s="84">
        <v>45873</v>
      </c>
      <c r="G10" s="84">
        <v>45842</v>
      </c>
      <c r="H10" s="84">
        <v>45904</v>
      </c>
      <c r="I10" s="7">
        <f t="shared" si="0"/>
        <v>1</v>
      </c>
      <c r="J10" s="7">
        <v>2</v>
      </c>
      <c r="K10" s="7">
        <v>3</v>
      </c>
      <c r="L10" s="88">
        <v>0</v>
      </c>
      <c r="M10" s="90">
        <f t="shared" si="1"/>
        <v>0.66666666666666663</v>
      </c>
      <c r="N10" s="41" t="s">
        <v>297</v>
      </c>
    </row>
    <row r="11" spans="2:14" ht="48" x14ac:dyDescent="0.2">
      <c r="B11" s="103">
        <v>9</v>
      </c>
      <c r="C11" s="83" t="s">
        <v>50</v>
      </c>
      <c r="D11" s="7" t="s">
        <v>236</v>
      </c>
      <c r="E11" s="84">
        <v>45904</v>
      </c>
      <c r="F11" s="7" t="s">
        <v>126</v>
      </c>
      <c r="G11" s="84">
        <v>45904</v>
      </c>
      <c r="H11" s="7" t="s">
        <v>126</v>
      </c>
      <c r="I11" s="7"/>
      <c r="J11" s="7" t="s">
        <v>126</v>
      </c>
      <c r="K11" s="7" t="s">
        <v>126</v>
      </c>
      <c r="L11" s="88">
        <v>1</v>
      </c>
      <c r="M11" s="7" t="s">
        <v>283</v>
      </c>
      <c r="N11" s="41" t="s">
        <v>284</v>
      </c>
    </row>
    <row r="12" spans="2:14" ht="64" x14ac:dyDescent="0.2">
      <c r="B12" s="103">
        <v>10</v>
      </c>
      <c r="C12" s="83" t="s">
        <v>51</v>
      </c>
      <c r="D12" s="7" t="s">
        <v>237</v>
      </c>
      <c r="E12" s="84">
        <v>45904</v>
      </c>
      <c r="F12" s="7" t="s">
        <v>126</v>
      </c>
      <c r="G12" s="84">
        <v>45904</v>
      </c>
      <c r="H12" s="7" t="s">
        <v>126</v>
      </c>
      <c r="I12" s="7"/>
      <c r="J12" s="7" t="s">
        <v>126</v>
      </c>
      <c r="K12" s="7" t="s">
        <v>126</v>
      </c>
      <c r="L12" s="88">
        <v>1</v>
      </c>
      <c r="M12" s="7" t="s">
        <v>283</v>
      </c>
      <c r="N12" s="41" t="s">
        <v>285</v>
      </c>
    </row>
    <row r="13" spans="2:14" ht="16" thickBot="1" x14ac:dyDescent="0.25">
      <c r="B13" s="104"/>
      <c r="C13" s="9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105"/>
    </row>
    <row r="14" spans="2:14" x14ac:dyDescent="0.2">
      <c r="C14" s="87"/>
    </row>
    <row r="28" spans="3:3" x14ac:dyDescent="0.2">
      <c r="C28" s="79"/>
    </row>
    <row r="29" spans="3:3" x14ac:dyDescent="0.2">
      <c r="C29" s="79"/>
    </row>
    <row r="30" spans="3:3" x14ac:dyDescent="0.2">
      <c r="C30" s="79"/>
    </row>
    <row r="31" spans="3:3" x14ac:dyDescent="0.2">
      <c r="C31" s="79"/>
    </row>
    <row r="32" spans="3:3" x14ac:dyDescent="0.2">
      <c r="C32" s="79"/>
    </row>
    <row r="33" spans="3:3" x14ac:dyDescent="0.2">
      <c r="C33" s="79"/>
    </row>
    <row r="34" spans="3:3" x14ac:dyDescent="0.2">
      <c r="C34" s="79"/>
    </row>
    <row r="35" spans="3:3" x14ac:dyDescent="0.2">
      <c r="C35" s="79"/>
    </row>
    <row r="36" spans="3:3" x14ac:dyDescent="0.2">
      <c r="C36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D753-CAF8-344E-B83D-804E6B11389D}">
  <dimension ref="B1:K17"/>
  <sheetViews>
    <sheetView workbookViewId="0">
      <selection activeCell="N8" sqref="N8"/>
    </sheetView>
  </sheetViews>
  <sheetFormatPr baseColWidth="10" defaultRowHeight="15" x14ac:dyDescent="0.2"/>
  <sheetData>
    <row r="1" spans="2:11" ht="16" thickBot="1" x14ac:dyDescent="0.25"/>
    <row r="2" spans="2:11" ht="32" x14ac:dyDescent="0.2">
      <c r="B2" s="114" t="s">
        <v>298</v>
      </c>
      <c r="C2" s="115" t="s">
        <v>299</v>
      </c>
      <c r="D2" s="115" t="s">
        <v>300</v>
      </c>
      <c r="E2" s="115" t="s">
        <v>301</v>
      </c>
      <c r="F2" s="115" t="s">
        <v>302</v>
      </c>
      <c r="G2" s="115" t="s">
        <v>303</v>
      </c>
      <c r="H2" s="115" t="s">
        <v>304</v>
      </c>
      <c r="I2" s="115" t="s">
        <v>305</v>
      </c>
      <c r="J2" s="115" t="s">
        <v>306</v>
      </c>
      <c r="K2" s="116" t="s">
        <v>307</v>
      </c>
    </row>
    <row r="3" spans="2:11" ht="64" x14ac:dyDescent="0.2">
      <c r="B3" s="103">
        <v>1</v>
      </c>
      <c r="C3" s="7" t="s">
        <v>137</v>
      </c>
      <c r="D3" s="108">
        <v>0.41666666666666669</v>
      </c>
      <c r="E3" s="7" t="s">
        <v>308</v>
      </c>
      <c r="F3" s="7" t="s">
        <v>309</v>
      </c>
      <c r="G3" s="7" t="s">
        <v>310</v>
      </c>
      <c r="H3" s="7" t="s">
        <v>311</v>
      </c>
      <c r="I3" s="7" t="s">
        <v>312</v>
      </c>
      <c r="J3" s="7" t="s">
        <v>125</v>
      </c>
      <c r="K3" s="117" t="s">
        <v>313</v>
      </c>
    </row>
    <row r="4" spans="2:11" ht="48" x14ac:dyDescent="0.2">
      <c r="B4" s="103">
        <v>2</v>
      </c>
      <c r="C4" s="7" t="s">
        <v>134</v>
      </c>
      <c r="D4" s="108">
        <v>0.45833333333333331</v>
      </c>
      <c r="E4" s="7" t="s">
        <v>314</v>
      </c>
      <c r="F4" s="7" t="s">
        <v>315</v>
      </c>
      <c r="G4" s="7" t="s">
        <v>316</v>
      </c>
      <c r="H4" s="7" t="s">
        <v>311</v>
      </c>
      <c r="I4" s="7" t="s">
        <v>317</v>
      </c>
      <c r="J4" s="7" t="s">
        <v>205</v>
      </c>
      <c r="K4" s="117" t="s">
        <v>313</v>
      </c>
    </row>
    <row r="5" spans="2:11" ht="64" x14ac:dyDescent="0.2">
      <c r="B5" s="103">
        <v>3</v>
      </c>
      <c r="C5" s="7" t="s">
        <v>152</v>
      </c>
      <c r="D5" s="108">
        <v>0.375</v>
      </c>
      <c r="E5" s="7" t="s">
        <v>318</v>
      </c>
      <c r="F5" s="7" t="s">
        <v>319</v>
      </c>
      <c r="G5" s="7" t="s">
        <v>320</v>
      </c>
      <c r="H5" s="7" t="s">
        <v>321</v>
      </c>
      <c r="I5" s="7" t="s">
        <v>322</v>
      </c>
      <c r="J5" s="7" t="s">
        <v>207</v>
      </c>
      <c r="K5" s="117" t="s">
        <v>313</v>
      </c>
    </row>
    <row r="6" spans="2:11" ht="64" x14ac:dyDescent="0.2">
      <c r="B6" s="103">
        <v>4</v>
      </c>
      <c r="C6" s="7" t="s">
        <v>133</v>
      </c>
      <c r="D6" s="108">
        <v>0.4375</v>
      </c>
      <c r="E6" s="7" t="s">
        <v>308</v>
      </c>
      <c r="F6" s="7" t="s">
        <v>323</v>
      </c>
      <c r="G6" s="7" t="s">
        <v>324</v>
      </c>
      <c r="H6" s="7" t="s">
        <v>311</v>
      </c>
      <c r="I6" s="7" t="s">
        <v>325</v>
      </c>
      <c r="J6" s="7" t="s">
        <v>205</v>
      </c>
      <c r="K6" s="117" t="s">
        <v>326</v>
      </c>
    </row>
    <row r="7" spans="2:11" ht="64" x14ac:dyDescent="0.2">
      <c r="B7" s="103">
        <v>5</v>
      </c>
      <c r="C7" s="84">
        <v>45660</v>
      </c>
      <c r="D7" s="108">
        <v>0.39583333333333331</v>
      </c>
      <c r="E7" s="7" t="s">
        <v>318</v>
      </c>
      <c r="F7" s="7" t="s">
        <v>327</v>
      </c>
      <c r="G7" s="7" t="s">
        <v>328</v>
      </c>
      <c r="H7" s="7" t="s">
        <v>311</v>
      </c>
      <c r="I7" s="7" t="s">
        <v>329</v>
      </c>
      <c r="J7" s="7" t="s">
        <v>209</v>
      </c>
      <c r="K7" s="118" t="s">
        <v>330</v>
      </c>
    </row>
    <row r="8" spans="2:11" ht="64" x14ac:dyDescent="0.2">
      <c r="B8" s="103">
        <v>6</v>
      </c>
      <c r="C8" s="84">
        <v>45719</v>
      </c>
      <c r="D8" s="108">
        <v>0.45833333333333331</v>
      </c>
      <c r="E8" s="7" t="s">
        <v>314</v>
      </c>
      <c r="F8" s="7" t="s">
        <v>331</v>
      </c>
      <c r="G8" s="7" t="s">
        <v>332</v>
      </c>
      <c r="H8" s="7" t="s">
        <v>321</v>
      </c>
      <c r="I8" s="7" t="s">
        <v>333</v>
      </c>
      <c r="J8" s="7" t="s">
        <v>208</v>
      </c>
      <c r="K8" s="118" t="s">
        <v>330</v>
      </c>
    </row>
    <row r="9" spans="2:11" ht="48" x14ac:dyDescent="0.2">
      <c r="B9" s="103">
        <v>7</v>
      </c>
      <c r="C9" s="84">
        <v>45811</v>
      </c>
      <c r="D9" s="108">
        <v>0.375</v>
      </c>
      <c r="E9" s="7" t="s">
        <v>308</v>
      </c>
      <c r="F9" s="7" t="s">
        <v>334</v>
      </c>
      <c r="G9" s="7" t="s">
        <v>335</v>
      </c>
      <c r="H9" s="7" t="s">
        <v>311</v>
      </c>
      <c r="I9" s="7" t="s">
        <v>336</v>
      </c>
      <c r="J9" s="7" t="s">
        <v>207</v>
      </c>
      <c r="K9" s="118" t="s">
        <v>330</v>
      </c>
    </row>
    <row r="10" spans="2:11" ht="64" x14ac:dyDescent="0.2">
      <c r="B10" s="103">
        <v>8</v>
      </c>
      <c r="C10" s="84">
        <v>45903</v>
      </c>
      <c r="D10" s="108">
        <v>0.4375</v>
      </c>
      <c r="E10" s="7" t="s">
        <v>318</v>
      </c>
      <c r="F10" s="7" t="s">
        <v>337</v>
      </c>
      <c r="G10" s="7" t="s">
        <v>338</v>
      </c>
      <c r="H10" s="7" t="s">
        <v>311</v>
      </c>
      <c r="I10" s="7" t="s">
        <v>339</v>
      </c>
      <c r="J10" s="7" t="s">
        <v>209</v>
      </c>
      <c r="K10" s="118" t="s">
        <v>330</v>
      </c>
    </row>
    <row r="11" spans="2:11" ht="65" thickBot="1" x14ac:dyDescent="0.25">
      <c r="B11" s="104">
        <v>9</v>
      </c>
      <c r="C11" s="119">
        <v>45994</v>
      </c>
      <c r="D11" s="120">
        <v>0.58333333333333337</v>
      </c>
      <c r="E11" s="23" t="s">
        <v>308</v>
      </c>
      <c r="F11" s="23" t="s">
        <v>340</v>
      </c>
      <c r="G11" s="23" t="s">
        <v>341</v>
      </c>
      <c r="H11" s="23" t="s">
        <v>311</v>
      </c>
      <c r="I11" s="23" t="s">
        <v>342</v>
      </c>
      <c r="J11" s="23" t="s">
        <v>203</v>
      </c>
      <c r="K11" s="121" t="s">
        <v>330</v>
      </c>
    </row>
    <row r="13" spans="2:11" ht="19" x14ac:dyDescent="0.25">
      <c r="B13" s="106"/>
    </row>
    <row r="15" spans="2:11" x14ac:dyDescent="0.2">
      <c r="B15" s="78"/>
    </row>
    <row r="16" spans="2:11" x14ac:dyDescent="0.2">
      <c r="B16" s="78"/>
    </row>
    <row r="17" spans="2:2" x14ac:dyDescent="0.2">
      <c r="B17" s="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EFE0-FF01-3649-A4D5-734C5F288A71}">
  <dimension ref="B1:I11"/>
  <sheetViews>
    <sheetView topLeftCell="A5" workbookViewId="0">
      <selection activeCell="L6" sqref="L6"/>
    </sheetView>
  </sheetViews>
  <sheetFormatPr baseColWidth="10" defaultRowHeight="15" x14ac:dyDescent="0.2"/>
  <sheetData>
    <row r="1" spans="2:9" ht="16" thickBot="1" x14ac:dyDescent="0.25"/>
    <row r="2" spans="2:9" ht="32" x14ac:dyDescent="0.2">
      <c r="B2" s="109" t="s">
        <v>298</v>
      </c>
      <c r="C2" s="110" t="s">
        <v>299</v>
      </c>
      <c r="D2" s="110" t="s">
        <v>300</v>
      </c>
      <c r="E2" s="110" t="s">
        <v>301</v>
      </c>
      <c r="F2" s="110" t="s">
        <v>343</v>
      </c>
      <c r="G2" s="110" t="s">
        <v>344</v>
      </c>
      <c r="H2" s="110" t="s">
        <v>304</v>
      </c>
      <c r="I2" s="111" t="s">
        <v>345</v>
      </c>
    </row>
    <row r="3" spans="2:9" ht="80" x14ac:dyDescent="0.2">
      <c r="B3" s="94">
        <v>1</v>
      </c>
      <c r="C3" s="95" t="s">
        <v>137</v>
      </c>
      <c r="D3" s="107">
        <v>0.41666666666666669</v>
      </c>
      <c r="E3" s="95" t="s">
        <v>308</v>
      </c>
      <c r="F3" s="95" t="s">
        <v>309</v>
      </c>
      <c r="G3" s="95" t="s">
        <v>346</v>
      </c>
      <c r="H3" s="95" t="s">
        <v>311</v>
      </c>
      <c r="I3" s="96" t="s">
        <v>347</v>
      </c>
    </row>
    <row r="4" spans="2:9" ht="64" x14ac:dyDescent="0.2">
      <c r="B4" s="94">
        <v>2</v>
      </c>
      <c r="C4" s="95" t="s">
        <v>134</v>
      </c>
      <c r="D4" s="107">
        <v>0.45833333333333331</v>
      </c>
      <c r="E4" s="95" t="s">
        <v>314</v>
      </c>
      <c r="F4" s="95" t="s">
        <v>315</v>
      </c>
      <c r="G4" s="95" t="s">
        <v>348</v>
      </c>
      <c r="H4" s="95" t="s">
        <v>311</v>
      </c>
      <c r="I4" s="96" t="s">
        <v>349</v>
      </c>
    </row>
    <row r="5" spans="2:9" ht="80" x14ac:dyDescent="0.2">
      <c r="B5" s="94">
        <v>3</v>
      </c>
      <c r="C5" s="95" t="s">
        <v>152</v>
      </c>
      <c r="D5" s="107">
        <v>0.375</v>
      </c>
      <c r="E5" s="95" t="s">
        <v>318</v>
      </c>
      <c r="F5" s="95" t="s">
        <v>319</v>
      </c>
      <c r="G5" s="95" t="s">
        <v>350</v>
      </c>
      <c r="H5" s="95" t="s">
        <v>321</v>
      </c>
      <c r="I5" s="96" t="s">
        <v>351</v>
      </c>
    </row>
    <row r="6" spans="2:9" ht="80" x14ac:dyDescent="0.2">
      <c r="B6" s="94">
        <v>4</v>
      </c>
      <c r="C6" s="95" t="s">
        <v>133</v>
      </c>
      <c r="D6" s="107">
        <v>0.4375</v>
      </c>
      <c r="E6" s="95" t="s">
        <v>308</v>
      </c>
      <c r="F6" s="95" t="s">
        <v>309</v>
      </c>
      <c r="G6" s="95" t="s">
        <v>352</v>
      </c>
      <c r="H6" s="95" t="s">
        <v>311</v>
      </c>
      <c r="I6" s="96" t="s">
        <v>349</v>
      </c>
    </row>
    <row r="7" spans="2:9" ht="80" x14ac:dyDescent="0.2">
      <c r="B7" s="94">
        <v>5</v>
      </c>
      <c r="C7" s="97">
        <v>45660</v>
      </c>
      <c r="D7" s="107">
        <v>0.39583333333333331</v>
      </c>
      <c r="E7" s="95" t="s">
        <v>318</v>
      </c>
      <c r="F7" s="95" t="s">
        <v>327</v>
      </c>
      <c r="G7" s="95" t="s">
        <v>353</v>
      </c>
      <c r="H7" s="95" t="s">
        <v>311</v>
      </c>
      <c r="I7" s="96" t="s">
        <v>349</v>
      </c>
    </row>
    <row r="8" spans="2:9" ht="64" x14ac:dyDescent="0.2">
      <c r="B8" s="94">
        <v>6</v>
      </c>
      <c r="C8" s="97">
        <v>45719</v>
      </c>
      <c r="D8" s="107">
        <v>0.45833333333333331</v>
      </c>
      <c r="E8" s="95" t="s">
        <v>314</v>
      </c>
      <c r="F8" s="95" t="s">
        <v>331</v>
      </c>
      <c r="G8" s="95" t="s">
        <v>354</v>
      </c>
      <c r="H8" s="95" t="s">
        <v>321</v>
      </c>
      <c r="I8" s="96" t="s">
        <v>351</v>
      </c>
    </row>
    <row r="9" spans="2:9" ht="80" x14ac:dyDescent="0.2">
      <c r="B9" s="94">
        <v>7</v>
      </c>
      <c r="C9" s="97">
        <v>45811</v>
      </c>
      <c r="D9" s="107">
        <v>0.375</v>
      </c>
      <c r="E9" s="95" t="s">
        <v>308</v>
      </c>
      <c r="F9" s="95" t="s">
        <v>334</v>
      </c>
      <c r="G9" s="95" t="s">
        <v>355</v>
      </c>
      <c r="H9" s="95" t="s">
        <v>311</v>
      </c>
      <c r="I9" s="96" t="s">
        <v>349</v>
      </c>
    </row>
    <row r="10" spans="2:9" ht="64" x14ac:dyDescent="0.2">
      <c r="B10" s="94">
        <v>8</v>
      </c>
      <c r="C10" s="97">
        <v>45903</v>
      </c>
      <c r="D10" s="107">
        <v>0.4375</v>
      </c>
      <c r="E10" s="95" t="s">
        <v>318</v>
      </c>
      <c r="F10" s="95" t="s">
        <v>337</v>
      </c>
      <c r="G10" s="95" t="s">
        <v>356</v>
      </c>
      <c r="H10" s="95" t="s">
        <v>311</v>
      </c>
      <c r="I10" s="96" t="s">
        <v>357</v>
      </c>
    </row>
    <row r="11" spans="2:9" ht="65" thickBot="1" x14ac:dyDescent="0.25">
      <c r="B11" s="98">
        <v>9</v>
      </c>
      <c r="C11" s="112">
        <v>45994</v>
      </c>
      <c r="D11" s="113">
        <v>0.58333333333333337</v>
      </c>
      <c r="E11" s="99" t="s">
        <v>308</v>
      </c>
      <c r="F11" s="99" t="s">
        <v>340</v>
      </c>
      <c r="G11" s="99" t="s">
        <v>358</v>
      </c>
      <c r="H11" s="99" t="s">
        <v>311</v>
      </c>
      <c r="I11" s="100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E4B8-9EE7-B147-A7C3-177D6955EC1A}">
  <dimension ref="B1:H14"/>
  <sheetViews>
    <sheetView workbookViewId="0">
      <selection activeCell="I5" sqref="I5"/>
    </sheetView>
  </sheetViews>
  <sheetFormatPr baseColWidth="10" defaultRowHeight="15" x14ac:dyDescent="0.2"/>
  <cols>
    <col min="8" max="8" width="26.6640625" customWidth="1"/>
  </cols>
  <sheetData>
    <row r="1" spans="2:8" ht="16" thickBot="1" x14ac:dyDescent="0.25"/>
    <row r="2" spans="2:8" ht="32" x14ac:dyDescent="0.2">
      <c r="B2" s="122" t="s">
        <v>359</v>
      </c>
      <c r="C2" s="123" t="s">
        <v>360</v>
      </c>
      <c r="D2" s="123" t="s">
        <v>361</v>
      </c>
      <c r="E2" s="123" t="s">
        <v>362</v>
      </c>
      <c r="F2" s="123" t="s">
        <v>363</v>
      </c>
      <c r="G2" s="123" t="s">
        <v>307</v>
      </c>
      <c r="H2" s="124" t="s">
        <v>14</v>
      </c>
    </row>
    <row r="3" spans="2:8" ht="48" x14ac:dyDescent="0.2">
      <c r="B3" s="125">
        <v>1</v>
      </c>
      <c r="C3" s="81" t="s">
        <v>57</v>
      </c>
      <c r="D3" s="81" t="s">
        <v>125</v>
      </c>
      <c r="E3" s="81" t="s">
        <v>128</v>
      </c>
      <c r="F3" s="81" t="s">
        <v>364</v>
      </c>
      <c r="G3" s="81" t="s">
        <v>313</v>
      </c>
      <c r="H3" s="126" t="s">
        <v>365</v>
      </c>
    </row>
    <row r="4" spans="2:8" ht="32" x14ac:dyDescent="0.2">
      <c r="B4" s="125">
        <v>2</v>
      </c>
      <c r="C4" s="81" t="s">
        <v>366</v>
      </c>
      <c r="D4" s="81" t="s">
        <v>125</v>
      </c>
      <c r="E4" s="81" t="s">
        <v>129</v>
      </c>
      <c r="F4" s="81" t="s">
        <v>364</v>
      </c>
      <c r="G4" s="81" t="s">
        <v>313</v>
      </c>
      <c r="H4" s="126" t="s">
        <v>367</v>
      </c>
    </row>
    <row r="5" spans="2:8" ht="48" x14ac:dyDescent="0.2">
      <c r="B5" s="125">
        <v>3</v>
      </c>
      <c r="C5" s="81" t="s">
        <v>368</v>
      </c>
      <c r="D5" s="81" t="s">
        <v>205</v>
      </c>
      <c r="E5" s="81" t="s">
        <v>132</v>
      </c>
      <c r="F5" s="81" t="s">
        <v>364</v>
      </c>
      <c r="G5" s="81" t="s">
        <v>326</v>
      </c>
      <c r="H5" s="126" t="s">
        <v>369</v>
      </c>
    </row>
    <row r="6" spans="2:8" ht="48" x14ac:dyDescent="0.2">
      <c r="B6" s="125">
        <v>4</v>
      </c>
      <c r="C6" s="81" t="s">
        <v>63</v>
      </c>
      <c r="D6" s="81" t="s">
        <v>205</v>
      </c>
      <c r="E6" s="81" t="s">
        <v>133</v>
      </c>
      <c r="F6" s="81" t="s">
        <v>370</v>
      </c>
      <c r="G6" s="81" t="s">
        <v>371</v>
      </c>
      <c r="H6" s="126" t="s">
        <v>372</v>
      </c>
    </row>
    <row r="7" spans="2:8" ht="48" x14ac:dyDescent="0.2">
      <c r="B7" s="125">
        <v>5</v>
      </c>
      <c r="C7" s="81" t="s">
        <v>66</v>
      </c>
      <c r="D7" s="81" t="s">
        <v>205</v>
      </c>
      <c r="E7" s="81" t="s">
        <v>152</v>
      </c>
      <c r="F7" s="81" t="s">
        <v>364</v>
      </c>
      <c r="G7" s="81" t="s">
        <v>371</v>
      </c>
      <c r="H7" s="126" t="s">
        <v>373</v>
      </c>
    </row>
    <row r="8" spans="2:8" ht="64" x14ac:dyDescent="0.2">
      <c r="B8" s="125">
        <v>6</v>
      </c>
      <c r="C8" s="81" t="s">
        <v>374</v>
      </c>
      <c r="D8" s="81" t="s">
        <v>206</v>
      </c>
      <c r="E8" s="82">
        <v>45719</v>
      </c>
      <c r="F8" s="81" t="s">
        <v>364</v>
      </c>
      <c r="G8" s="81" t="s">
        <v>371</v>
      </c>
      <c r="H8" s="126" t="s">
        <v>375</v>
      </c>
    </row>
    <row r="9" spans="2:8" ht="64" x14ac:dyDescent="0.2">
      <c r="B9" s="125">
        <v>7</v>
      </c>
      <c r="C9" s="81" t="s">
        <v>75</v>
      </c>
      <c r="D9" s="81" t="s">
        <v>207</v>
      </c>
      <c r="E9" s="82">
        <v>45933</v>
      </c>
      <c r="F9" s="81" t="s">
        <v>364</v>
      </c>
      <c r="G9" s="81" t="s">
        <v>371</v>
      </c>
      <c r="H9" s="126" t="s">
        <v>376</v>
      </c>
    </row>
    <row r="10" spans="2:8" ht="48" x14ac:dyDescent="0.2">
      <c r="B10" s="125">
        <v>8</v>
      </c>
      <c r="C10" s="81" t="s">
        <v>68</v>
      </c>
      <c r="D10" s="81" t="s">
        <v>208</v>
      </c>
      <c r="E10" s="82">
        <v>45780</v>
      </c>
      <c r="F10" s="81" t="s">
        <v>364</v>
      </c>
      <c r="G10" s="81" t="s">
        <v>371</v>
      </c>
      <c r="H10" s="126" t="s">
        <v>377</v>
      </c>
    </row>
    <row r="11" spans="2:8" ht="32" x14ac:dyDescent="0.2">
      <c r="B11" s="125">
        <v>9</v>
      </c>
      <c r="C11" s="81" t="s">
        <v>86</v>
      </c>
      <c r="D11" s="81" t="s">
        <v>209</v>
      </c>
      <c r="E11" s="82">
        <v>45873</v>
      </c>
      <c r="F11" s="81" t="s">
        <v>364</v>
      </c>
      <c r="G11" s="81" t="s">
        <v>371</v>
      </c>
      <c r="H11" s="126" t="s">
        <v>378</v>
      </c>
    </row>
    <row r="12" spans="2:8" ht="32" x14ac:dyDescent="0.2">
      <c r="B12" s="125">
        <v>10</v>
      </c>
      <c r="C12" s="81" t="s">
        <v>87</v>
      </c>
      <c r="D12" s="81" t="s">
        <v>203</v>
      </c>
      <c r="E12" s="82">
        <v>45904</v>
      </c>
      <c r="F12" s="81" t="s">
        <v>364</v>
      </c>
      <c r="G12" s="81" t="s">
        <v>126</v>
      </c>
      <c r="H12" s="126" t="s">
        <v>379</v>
      </c>
    </row>
    <row r="13" spans="2:8" ht="48" x14ac:dyDescent="0.2">
      <c r="B13" s="125">
        <v>11</v>
      </c>
      <c r="C13" s="81" t="s">
        <v>380</v>
      </c>
      <c r="D13" s="81" t="s">
        <v>203</v>
      </c>
      <c r="E13" s="82">
        <v>45934</v>
      </c>
      <c r="F13" s="81" t="s">
        <v>370</v>
      </c>
      <c r="G13" s="81" t="s">
        <v>126</v>
      </c>
      <c r="H13" s="126" t="s">
        <v>381</v>
      </c>
    </row>
    <row r="14" spans="2:8" ht="33" thickBot="1" x14ac:dyDescent="0.25">
      <c r="B14" s="127">
        <v>12</v>
      </c>
      <c r="C14" s="128" t="s">
        <v>90</v>
      </c>
      <c r="D14" s="128" t="s">
        <v>203</v>
      </c>
      <c r="E14" s="128" t="s">
        <v>126</v>
      </c>
      <c r="F14" s="128" t="s">
        <v>364</v>
      </c>
      <c r="G14" s="128" t="s">
        <v>126</v>
      </c>
      <c r="H14" s="129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EFE2-8E25-B740-8CCD-0D666385BB0C}">
  <dimension ref="B1:M8"/>
  <sheetViews>
    <sheetView topLeftCell="A6" workbookViewId="0">
      <selection activeCell="G4" sqref="G4"/>
    </sheetView>
  </sheetViews>
  <sheetFormatPr baseColWidth="10" defaultRowHeight="15" x14ac:dyDescent="0.2"/>
  <sheetData>
    <row r="1" spans="2:13" ht="16" thickBot="1" x14ac:dyDescent="0.25"/>
    <row r="2" spans="2:13" ht="48" x14ac:dyDescent="0.2">
      <c r="B2" s="101" t="s">
        <v>383</v>
      </c>
      <c r="C2" s="92" t="s">
        <v>384</v>
      </c>
      <c r="D2" s="92" t="s">
        <v>385</v>
      </c>
      <c r="E2" s="92" t="s">
        <v>386</v>
      </c>
      <c r="F2" s="92" t="s">
        <v>387</v>
      </c>
      <c r="G2" s="92" t="s">
        <v>388</v>
      </c>
      <c r="H2" s="92" t="s">
        <v>389</v>
      </c>
      <c r="I2" s="92" t="s">
        <v>390</v>
      </c>
      <c r="J2" s="92" t="s">
        <v>391</v>
      </c>
      <c r="K2" s="92" t="s">
        <v>392</v>
      </c>
      <c r="L2" s="92" t="s">
        <v>393</v>
      </c>
      <c r="M2" s="102" t="s">
        <v>14</v>
      </c>
    </row>
    <row r="3" spans="2:13" ht="128" x14ac:dyDescent="0.2">
      <c r="B3" s="103">
        <v>1</v>
      </c>
      <c r="C3" s="7" t="s">
        <v>394</v>
      </c>
      <c r="D3" s="7" t="s">
        <v>205</v>
      </c>
      <c r="E3" s="7" t="s">
        <v>395</v>
      </c>
      <c r="F3" s="7" t="s">
        <v>396</v>
      </c>
      <c r="G3" s="7" t="s">
        <v>397</v>
      </c>
      <c r="H3" s="7" t="s">
        <v>398</v>
      </c>
      <c r="I3" s="7" t="s">
        <v>399</v>
      </c>
      <c r="J3" s="7" t="s">
        <v>125</v>
      </c>
      <c r="K3" s="7" t="s">
        <v>130</v>
      </c>
      <c r="L3" s="7" t="s">
        <v>400</v>
      </c>
      <c r="M3" s="41" t="s">
        <v>401</v>
      </c>
    </row>
    <row r="4" spans="2:13" ht="112" x14ac:dyDescent="0.2">
      <c r="B4" s="103">
        <v>2</v>
      </c>
      <c r="C4" s="7" t="s">
        <v>402</v>
      </c>
      <c r="D4" s="7" t="s">
        <v>206</v>
      </c>
      <c r="E4" s="84">
        <v>45691</v>
      </c>
      <c r="F4" s="7" t="s">
        <v>403</v>
      </c>
      <c r="G4" s="7" t="s">
        <v>404</v>
      </c>
      <c r="H4" s="7" t="s">
        <v>405</v>
      </c>
      <c r="I4" s="7" t="s">
        <v>406</v>
      </c>
      <c r="J4" s="7" t="s">
        <v>209</v>
      </c>
      <c r="K4" s="84">
        <v>45719</v>
      </c>
      <c r="L4" s="7" t="s">
        <v>407</v>
      </c>
      <c r="M4" s="41" t="s">
        <v>408</v>
      </c>
    </row>
    <row r="5" spans="2:13" ht="112" x14ac:dyDescent="0.2">
      <c r="B5" s="103">
        <v>3</v>
      </c>
      <c r="C5" s="7" t="s">
        <v>409</v>
      </c>
      <c r="D5" s="7" t="s">
        <v>207</v>
      </c>
      <c r="E5" s="84">
        <v>45933</v>
      </c>
      <c r="F5" s="7" t="s">
        <v>410</v>
      </c>
      <c r="G5" s="7" t="s">
        <v>411</v>
      </c>
      <c r="H5" s="7" t="s">
        <v>412</v>
      </c>
      <c r="I5" s="7" t="s">
        <v>413</v>
      </c>
      <c r="J5" s="7" t="s">
        <v>203</v>
      </c>
      <c r="K5" s="84">
        <v>45964</v>
      </c>
      <c r="L5" s="7" t="s">
        <v>414</v>
      </c>
      <c r="M5" s="41" t="s">
        <v>415</v>
      </c>
    </row>
    <row r="6" spans="2:13" ht="96" x14ac:dyDescent="0.2">
      <c r="B6" s="103">
        <v>4</v>
      </c>
      <c r="C6" s="7" t="s">
        <v>416</v>
      </c>
      <c r="D6" s="7" t="s">
        <v>208</v>
      </c>
      <c r="E6" s="7" t="s">
        <v>155</v>
      </c>
      <c r="F6" s="7" t="s">
        <v>417</v>
      </c>
      <c r="G6" s="7" t="s">
        <v>418</v>
      </c>
      <c r="H6" s="7" t="s">
        <v>419</v>
      </c>
      <c r="I6" s="7" t="s">
        <v>420</v>
      </c>
      <c r="J6" s="7" t="s">
        <v>125</v>
      </c>
      <c r="K6" s="7" t="s">
        <v>143</v>
      </c>
      <c r="L6" s="7" t="s">
        <v>421</v>
      </c>
      <c r="M6" s="41" t="s">
        <v>422</v>
      </c>
    </row>
    <row r="7" spans="2:13" ht="112" x14ac:dyDescent="0.2">
      <c r="B7" s="103">
        <v>5</v>
      </c>
      <c r="C7" s="7" t="s">
        <v>423</v>
      </c>
      <c r="D7" s="7" t="s">
        <v>203</v>
      </c>
      <c r="E7" s="84">
        <v>45781</v>
      </c>
      <c r="F7" s="7" t="s">
        <v>424</v>
      </c>
      <c r="G7" s="7" t="s">
        <v>425</v>
      </c>
      <c r="H7" s="7" t="s">
        <v>426</v>
      </c>
      <c r="I7" s="7" t="s">
        <v>427</v>
      </c>
      <c r="J7" s="7" t="s">
        <v>209</v>
      </c>
      <c r="K7" s="84">
        <v>45812</v>
      </c>
      <c r="L7" s="7" t="s">
        <v>428</v>
      </c>
      <c r="M7" s="41" t="s">
        <v>429</v>
      </c>
    </row>
    <row r="8" spans="2:13" ht="81" thickBot="1" x14ac:dyDescent="0.25">
      <c r="B8" s="104">
        <v>6</v>
      </c>
      <c r="C8" s="23" t="s">
        <v>430</v>
      </c>
      <c r="D8" s="23" t="s">
        <v>207</v>
      </c>
      <c r="E8" s="119">
        <v>45994</v>
      </c>
      <c r="F8" s="23" t="s">
        <v>431</v>
      </c>
      <c r="G8" s="23" t="s">
        <v>432</v>
      </c>
      <c r="H8" s="23" t="s">
        <v>433</v>
      </c>
      <c r="I8" s="23" t="s">
        <v>434</v>
      </c>
      <c r="J8" s="23" t="s">
        <v>203</v>
      </c>
      <c r="K8" s="23" t="s">
        <v>435</v>
      </c>
      <c r="L8" s="23" t="s">
        <v>436</v>
      </c>
      <c r="M8" s="105" t="s">
        <v>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0EC2-2CE8-EF4F-B4BF-E2444DCAED89}">
  <dimension ref="B1:J8"/>
  <sheetViews>
    <sheetView topLeftCell="A2" workbookViewId="0">
      <selection activeCell="L6" sqref="L6"/>
    </sheetView>
  </sheetViews>
  <sheetFormatPr baseColWidth="10" defaultRowHeight="15" x14ac:dyDescent="0.2"/>
  <sheetData>
    <row r="1" spans="2:10" ht="16" thickBot="1" x14ac:dyDescent="0.25"/>
    <row r="2" spans="2:10" ht="32" x14ac:dyDescent="0.2">
      <c r="B2" s="130" t="s">
        <v>438</v>
      </c>
      <c r="C2" s="131" t="s">
        <v>439</v>
      </c>
      <c r="D2" s="131" t="s">
        <v>440</v>
      </c>
      <c r="E2" s="131" t="s">
        <v>441</v>
      </c>
      <c r="F2" s="131" t="s">
        <v>363</v>
      </c>
      <c r="G2" s="131" t="s">
        <v>442</v>
      </c>
      <c r="H2" s="131" t="s">
        <v>306</v>
      </c>
      <c r="I2" s="131" t="s">
        <v>307</v>
      </c>
      <c r="J2" s="132" t="s">
        <v>14</v>
      </c>
    </row>
    <row r="3" spans="2:10" ht="80" x14ac:dyDescent="0.2">
      <c r="B3" s="103" t="s">
        <v>443</v>
      </c>
      <c r="C3" s="7" t="s">
        <v>444</v>
      </c>
      <c r="D3" s="7" t="s">
        <v>364</v>
      </c>
      <c r="E3" s="7" t="s">
        <v>364</v>
      </c>
      <c r="F3" s="7" t="s">
        <v>364</v>
      </c>
      <c r="G3" s="7" t="s">
        <v>445</v>
      </c>
      <c r="H3" s="7" t="s">
        <v>205</v>
      </c>
      <c r="I3" s="7" t="s">
        <v>326</v>
      </c>
      <c r="J3" s="41" t="s">
        <v>446</v>
      </c>
    </row>
    <row r="4" spans="2:10" ht="80" x14ac:dyDescent="0.2">
      <c r="B4" s="103" t="s">
        <v>447</v>
      </c>
      <c r="C4" s="7" t="s">
        <v>448</v>
      </c>
      <c r="D4" s="7" t="s">
        <v>370</v>
      </c>
      <c r="E4" s="7" t="s">
        <v>364</v>
      </c>
      <c r="F4" s="7" t="s">
        <v>364</v>
      </c>
      <c r="G4" s="7" t="s">
        <v>449</v>
      </c>
      <c r="H4" s="7" t="s">
        <v>206</v>
      </c>
      <c r="I4" s="7" t="s">
        <v>330</v>
      </c>
      <c r="J4" s="41" t="s">
        <v>450</v>
      </c>
    </row>
    <row r="5" spans="2:10" ht="48" x14ac:dyDescent="0.2">
      <c r="B5" s="103" t="s">
        <v>451</v>
      </c>
      <c r="C5" s="7" t="s">
        <v>452</v>
      </c>
      <c r="D5" s="7" t="s">
        <v>453</v>
      </c>
      <c r="E5" s="7" t="s">
        <v>370</v>
      </c>
      <c r="F5" s="7" t="s">
        <v>370</v>
      </c>
      <c r="G5" s="7" t="s">
        <v>454</v>
      </c>
      <c r="H5" s="7" t="s">
        <v>207</v>
      </c>
      <c r="I5" s="7" t="s">
        <v>326</v>
      </c>
      <c r="J5" s="41" t="s">
        <v>455</v>
      </c>
    </row>
    <row r="6" spans="2:10" ht="64" x14ac:dyDescent="0.2">
      <c r="B6" s="103" t="s">
        <v>456</v>
      </c>
      <c r="C6" s="7" t="s">
        <v>457</v>
      </c>
      <c r="D6" s="7" t="s">
        <v>370</v>
      </c>
      <c r="E6" s="7" t="s">
        <v>370</v>
      </c>
      <c r="F6" s="7" t="s">
        <v>370</v>
      </c>
      <c r="G6" s="7" t="s">
        <v>458</v>
      </c>
      <c r="H6" s="7" t="s">
        <v>125</v>
      </c>
      <c r="I6" s="7" t="s">
        <v>313</v>
      </c>
      <c r="J6" s="41" t="s">
        <v>459</v>
      </c>
    </row>
    <row r="7" spans="2:10" ht="96" x14ac:dyDescent="0.2">
      <c r="B7" s="103" t="s">
        <v>460</v>
      </c>
      <c r="C7" s="7" t="s">
        <v>461</v>
      </c>
      <c r="D7" s="7" t="s">
        <v>370</v>
      </c>
      <c r="E7" s="7" t="s">
        <v>364</v>
      </c>
      <c r="F7" s="7" t="s">
        <v>364</v>
      </c>
      <c r="G7" s="7" t="s">
        <v>462</v>
      </c>
      <c r="H7" s="7" t="s">
        <v>209</v>
      </c>
      <c r="I7" s="7" t="s">
        <v>330</v>
      </c>
      <c r="J7" s="41" t="s">
        <v>463</v>
      </c>
    </row>
    <row r="8" spans="2:10" ht="65" thickBot="1" x14ac:dyDescent="0.25">
      <c r="B8" s="104" t="s">
        <v>464</v>
      </c>
      <c r="C8" s="23" t="s">
        <v>465</v>
      </c>
      <c r="D8" s="23" t="s">
        <v>453</v>
      </c>
      <c r="E8" s="23" t="s">
        <v>453</v>
      </c>
      <c r="F8" s="23" t="s">
        <v>453</v>
      </c>
      <c r="G8" s="23" t="s">
        <v>466</v>
      </c>
      <c r="H8" s="23" t="s">
        <v>203</v>
      </c>
      <c r="I8" s="23" t="s">
        <v>126</v>
      </c>
      <c r="J8" s="105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WBS Dictionary</vt:lpstr>
      <vt:lpstr>Scope Control</vt:lpstr>
      <vt:lpstr>Cost Control</vt:lpstr>
      <vt:lpstr>Schedule control</vt:lpstr>
      <vt:lpstr>Periodic meeting agenda</vt:lpstr>
      <vt:lpstr>Periodic meeting schedule</vt:lpstr>
      <vt:lpstr>Action item list</vt:lpstr>
      <vt:lpstr>Change control form</vt:lpstr>
      <vt:lpstr>Risk log</vt:lpstr>
      <vt:lpstr>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Vasyl Kharuta</cp:lastModifiedBy>
  <dcterms:created xsi:type="dcterms:W3CDTF">2025-02-10T01:15:35Z</dcterms:created>
  <dcterms:modified xsi:type="dcterms:W3CDTF">2025-02-20T14:40:27Z</dcterms:modified>
</cp:coreProperties>
</file>