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enia/Downloads/"/>
    </mc:Choice>
  </mc:AlternateContent>
  <xr:revisionPtr revIDLastSave="0" documentId="8_{0F764A03-4DA4-6C4F-8627-6DAF75DDF816}" xr6:coauthVersionLast="46" xr6:coauthVersionMax="46" xr10:uidLastSave="{00000000-0000-0000-0000-000000000000}"/>
  <bookViews>
    <workbookView xWindow="0" yWindow="500" windowWidth="20740" windowHeight="11160" activeTab="1" xr2:uid="{DBECDD0E-F2E9-4AF2-A13B-AD86805FA2C7}"/>
  </bookViews>
  <sheets>
    <sheet name="Facebook" sheetId="1" r:id="rId1"/>
    <sheet name="Tiktok" sheetId="3" r:id="rId2"/>
    <sheet name="Comparison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4" i="3" l="1"/>
  <c r="R22" i="1"/>
  <c r="Z14" i="3"/>
  <c r="S22" i="1" l="1"/>
  <c r="Y11" i="3"/>
  <c r="R11" i="1"/>
  <c r="Z3" i="3"/>
  <c r="E60" i="1"/>
  <c r="E61" i="1"/>
  <c r="E62" i="1"/>
  <c r="E63" i="1"/>
  <c r="E64" i="1"/>
  <c r="E65" i="1"/>
  <c r="E66" i="1"/>
  <c r="E67" i="1"/>
  <c r="E68" i="1"/>
  <c r="E69" i="1"/>
  <c r="E70" i="1"/>
  <c r="E71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C60" i="1"/>
  <c r="C59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D23" i="3" l="1"/>
  <c r="D22" i="3"/>
  <c r="D21" i="3"/>
  <c r="D20" i="3"/>
  <c r="D19" i="3"/>
  <c r="D18" i="3"/>
  <c r="D17" i="3"/>
  <c r="D16" i="3"/>
  <c r="D15" i="3"/>
  <c r="D14" i="3"/>
  <c r="D14" i="1"/>
  <c r="D15" i="1"/>
  <c r="D16" i="1"/>
  <c r="D17" i="1"/>
  <c r="D18" i="1"/>
  <c r="D19" i="1"/>
  <c r="D20" i="1"/>
  <c r="D21" i="1"/>
  <c r="D22" i="1"/>
  <c r="D23" i="1"/>
  <c r="D48" i="3" l="1"/>
  <c r="D49" i="3"/>
  <c r="D50" i="3"/>
  <c r="D51" i="3"/>
  <c r="D52" i="3"/>
  <c r="D53" i="3"/>
  <c r="D54" i="3"/>
  <c r="E5" i="3"/>
  <c r="E6" i="3"/>
  <c r="E7" i="3"/>
  <c r="E8" i="3"/>
  <c r="E9" i="3"/>
  <c r="E10" i="3"/>
  <c r="E4" i="3"/>
  <c r="C5" i="3"/>
  <c r="C6" i="3"/>
  <c r="C7" i="3"/>
  <c r="C8" i="3"/>
  <c r="C9" i="3"/>
  <c r="C10" i="3"/>
  <c r="C4" i="3"/>
  <c r="B72" i="3"/>
  <c r="D48" i="1" l="1"/>
  <c r="D49" i="1"/>
  <c r="D50" i="1"/>
  <c r="D51" i="1"/>
  <c r="D52" i="1"/>
  <c r="D53" i="1"/>
  <c r="D54" i="1"/>
  <c r="S2" i="1" l="1"/>
  <c r="C66" i="3" l="1"/>
  <c r="C5" i="1" l="1"/>
  <c r="C6" i="1"/>
  <c r="C7" i="1"/>
  <c r="C8" i="1"/>
  <c r="C9" i="1"/>
  <c r="C10" i="1"/>
  <c r="C4" i="1"/>
  <c r="C61" i="3"/>
  <c r="C62" i="3"/>
  <c r="C63" i="3"/>
  <c r="C64" i="3"/>
  <c r="C65" i="3"/>
  <c r="C67" i="3"/>
  <c r="C68" i="3"/>
  <c r="C69" i="3"/>
  <c r="C70" i="3"/>
  <c r="C60" i="3"/>
  <c r="C59" i="3"/>
</calcChain>
</file>

<file path=xl/sharedStrings.xml><?xml version="1.0" encoding="utf-8"?>
<sst xmlns="http://schemas.openxmlformats.org/spreadsheetml/2006/main" count="195" uniqueCount="123">
  <si>
    <t>Q1 '19</t>
  </si>
  <si>
    <t>Q2 '19</t>
  </si>
  <si>
    <t>Q3 '19</t>
  </si>
  <si>
    <t>Q4 '19</t>
  </si>
  <si>
    <t>Period</t>
  </si>
  <si>
    <t>Number of users in millions</t>
  </si>
  <si>
    <t>Country</t>
  </si>
  <si>
    <t>India</t>
  </si>
  <si>
    <t>United States</t>
  </si>
  <si>
    <t>Indonesia</t>
  </si>
  <si>
    <t>Brazil</t>
  </si>
  <si>
    <t>Mexico</t>
  </si>
  <si>
    <t>Philippines</t>
  </si>
  <si>
    <t>Vietnam</t>
  </si>
  <si>
    <t>Top-10 countries with most Facebook users as of 2019</t>
  </si>
  <si>
    <t>Thailand</t>
  </si>
  <si>
    <t>Egypt</t>
  </si>
  <si>
    <t>Bangladesh</t>
  </si>
  <si>
    <t>Share of respondents</t>
  </si>
  <si>
    <t>Frequency</t>
  </si>
  <si>
    <t xml:space="preserve">Several times a day </t>
  </si>
  <si>
    <t xml:space="preserve">Daily </t>
  </si>
  <si>
    <t>Several times a week</t>
  </si>
  <si>
    <t>Weekly</t>
  </si>
  <si>
    <t xml:space="preserve">Several times a month </t>
  </si>
  <si>
    <t xml:space="preserve">Monthly </t>
  </si>
  <si>
    <t>Less often</t>
  </si>
  <si>
    <t xml:space="preserve">Distribution of Facebook users worldwide as of 2019, by gender </t>
  </si>
  <si>
    <t>Female</t>
  </si>
  <si>
    <t>Male</t>
  </si>
  <si>
    <t>Distribution of Facebook users worldwide as of 2019, by educational background</t>
  </si>
  <si>
    <t>High school or less</t>
  </si>
  <si>
    <t>Some college</t>
  </si>
  <si>
    <t>College +</t>
  </si>
  <si>
    <t>Gender</t>
  </si>
  <si>
    <t>Education</t>
  </si>
  <si>
    <t>Age group</t>
  </si>
  <si>
    <t xml:space="preserve">13-17 </t>
  </si>
  <si>
    <t xml:space="preserve">18-24 </t>
  </si>
  <si>
    <t xml:space="preserve">25-34 </t>
  </si>
  <si>
    <t xml:space="preserve">35-44 </t>
  </si>
  <si>
    <t xml:space="preserve">45-54 </t>
  </si>
  <si>
    <t xml:space="preserve">55-64 </t>
  </si>
  <si>
    <t>65+</t>
  </si>
  <si>
    <t xml:space="preserve">Distribution of Tiktok users worldwide as of 2019, by gender </t>
  </si>
  <si>
    <t>Number of monthly active Tiktok users worldwide as of 2019</t>
  </si>
  <si>
    <t>Top-10 countries with most Tiktok users as of 2019</t>
  </si>
  <si>
    <t>Turkey</t>
  </si>
  <si>
    <t>Pakistan</t>
  </si>
  <si>
    <t>Saudi Arab</t>
  </si>
  <si>
    <t>France</t>
  </si>
  <si>
    <t>Germany</t>
  </si>
  <si>
    <t>Russia</t>
  </si>
  <si>
    <t>Frequency of Tiktok use worldwide as of 2019</t>
  </si>
  <si>
    <t>Frequency of Facebook useworldwide as of 2019</t>
  </si>
  <si>
    <t>Distribution of Tiktok users worldwide as of 2019, by educational background</t>
  </si>
  <si>
    <t>TikTok Global User Spending by Month</t>
  </si>
  <si>
    <t>Month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</si>
  <si>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</si>
  <si>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</si>
  <si>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</si>
  <si>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</si>
  <si>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</si>
  <si>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</si>
  <si>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</si>
  <si>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</si>
  <si>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</si>
  <si>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</si>
  <si>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</si>
  <si>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</si>
  <si>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</si>
  <si>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User Spending, in millions $</t>
  </si>
  <si>
    <t>Total</t>
  </si>
  <si>
    <t>% of growth</t>
  </si>
  <si>
    <t>Q1 '18</t>
  </si>
  <si>
    <t>Q2 '18</t>
  </si>
  <si>
    <t>Q3 '18</t>
  </si>
  <si>
    <t>Q4 '18</t>
  </si>
  <si>
    <t>US and Canada</t>
  </si>
  <si>
    <t>Europe</t>
  </si>
  <si>
    <t>Asia-Pacific</t>
  </si>
  <si>
    <t>Rest of world</t>
  </si>
  <si>
    <t>Quarterly revenue, mil $</t>
  </si>
  <si>
    <t>Correlation</t>
  </si>
  <si>
    <t>Conclusion: there is a strong correlation/connection between the number of active users and company's revenue</t>
  </si>
  <si>
    <t>коэффициент корреляции</t>
  </si>
  <si>
    <t>r</t>
  </si>
  <si>
    <t>n</t>
  </si>
  <si>
    <t>проверка гипотезы о наличии связи</t>
  </si>
  <si>
    <t>Основная гипотеза Н0: ρ = 0</t>
  </si>
  <si>
    <t>Альтернативная гипотеза Н1: ρ ≠ 0</t>
  </si>
  <si>
    <t>alpha</t>
  </si>
  <si>
    <t>tэмп</t>
  </si>
  <si>
    <t>tкрит</t>
  </si>
  <si>
    <r>
      <rPr>
        <b/>
        <sz val="11"/>
        <color theme="1"/>
        <rFont val="Calibri"/>
        <family val="2"/>
        <charset val="204"/>
        <scheme val="minor"/>
      </rPr>
      <t>Вывод:</t>
    </r>
    <r>
      <rPr>
        <sz val="11"/>
        <color theme="1"/>
        <rFont val="Calibri"/>
        <family val="2"/>
        <charset val="204"/>
        <scheme val="minor"/>
      </rPr>
      <t xml:space="preserve"> t эмп &gt; t кр</t>
    </r>
  </si>
  <si>
    <t>H0 отвергается</t>
  </si>
  <si>
    <r>
      <t xml:space="preserve">Существует discussed </t>
    </r>
    <r>
      <rPr>
        <b/>
        <sz val="11"/>
        <color theme="1"/>
        <rFont val="Calibri"/>
        <family val="2"/>
        <charset val="204"/>
        <scheme val="minor"/>
      </rPr>
      <t>корреляция</t>
    </r>
    <r>
      <rPr>
        <sz val="11"/>
        <color theme="1"/>
        <rFont val="Calibri"/>
        <family val="2"/>
        <charset val="204"/>
        <scheme val="minor"/>
      </rPr>
      <t xml:space="preserve"> </t>
    </r>
  </si>
  <si>
    <t>Корреляция между факторами number of users and revenue exists</t>
  </si>
  <si>
    <t>Both</t>
  </si>
  <si>
    <t>Distribution of Facebook users in the United States as of February 2019, by age group and gender</t>
  </si>
  <si>
    <t>Q1 '16</t>
  </si>
  <si>
    <t>Q2 '16</t>
  </si>
  <si>
    <t>Q3 '16</t>
  </si>
  <si>
    <t>Q4 '16</t>
  </si>
  <si>
    <t>Q1 '17</t>
  </si>
  <si>
    <t>Q2 '17</t>
  </si>
  <si>
    <t>Q3 '17</t>
  </si>
  <si>
    <t>Q4 '17</t>
  </si>
  <si>
    <t>Number of monthly active Facebook users worldwide as of 2018-19, Quarterly revenue, Users region distribution</t>
  </si>
  <si>
    <t>Quarterly revenue of Facebook in 2016-2019 period</t>
  </si>
  <si>
    <t>% of growth of revenue</t>
  </si>
  <si>
    <t>Distribution of Tiktok users in the United States as of February 2019, by age group and gender</t>
  </si>
  <si>
    <t>Population in millions</t>
  </si>
  <si>
    <t>% of users</t>
  </si>
  <si>
    <t>Скользащая средняя по 3</t>
  </si>
  <si>
    <t>Нецентр. Скользащая ср. по 4</t>
  </si>
  <si>
    <t>Центр. По 4</t>
  </si>
  <si>
    <t>correlation</t>
  </si>
  <si>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существует </t>
    </r>
    <r>
      <rPr>
        <b/>
        <sz val="11"/>
        <color theme="1"/>
        <rFont val="Calibri"/>
        <family val="2"/>
        <charset val="204"/>
        <scheme val="minor"/>
      </rPr>
      <t>корреляции</t>
    </r>
    <r>
      <rPr>
        <sz val="11"/>
        <color theme="1"/>
        <rFont val="Calibri"/>
        <family val="2"/>
        <charset val="204"/>
        <scheme val="minor"/>
      </rPr>
      <t xml:space="preserve"> между revenue и users</t>
    </r>
  </si>
  <si>
    <t>коэф. Кор.</t>
  </si>
  <si>
    <t>tкр</t>
  </si>
  <si>
    <t>вывод: tэмп &lt; tкр, принимаем гипотезу H0</t>
  </si>
  <si>
    <t>Кореляция между revenue и users не существует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</si>
</sst>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_ ;\-#,##0.0\ "/>
    <numFmt numFmtId="166" formatCode="0.000"/>
  </numFmts>
  <fonts count="1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F2741"/>
      <name val="Arial"/>
      <family val="2"/>
      <charset val="204"/>
    </font>
    <font>
      <sz val="11"/>
      <color rgb="FF696969"/>
      <name val="Arial"/>
      <family val="2"/>
      <charset val="204"/>
    </font>
    <font>
      <sz val="11"/>
      <color rgb="FF696969"/>
      <name val="&amp;quot"/>
    </font>
    <font>
      <b/>
      <sz val="11"/>
      <color theme="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 tint="0.34998626667073579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2" fillId="0" borderId="0" xfId="0" applyFont="1" applyAlignment="1"/>
    <xf numFmtId="9" fontId="3" fillId="0" borderId="0" xfId="0" applyNumberFormat="1" applyFont="1"/>
    <xf numFmtId="0" fontId="5" fillId="0" borderId="0" xfId="0" applyFont="1"/>
    <xf numFmtId="9" fontId="3" fillId="0" borderId="0" xfId="1" applyFont="1" applyAlignment="1">
      <alignment horizontal="right"/>
    </xf>
    <xf numFmtId="164" fontId="3" fillId="0" borderId="0" xfId="1" applyNumberFormat="1" applyFont="1" applyAlignment="1">
      <alignment horizontal="right"/>
    </xf>
    <xf numFmtId="10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4" fillId="0" borderId="0" xfId="1" applyNumberFormat="1" applyFont="1" applyAlignment="1">
      <alignment horizontal="right"/>
    </xf>
    <xf numFmtId="9" fontId="3" fillId="0" borderId="0" xfId="1" applyFont="1"/>
    <xf numFmtId="165" fontId="3" fillId="0" borderId="0" xfId="1" applyNumberFormat="1" applyFont="1"/>
    <xf numFmtId="0" fontId="0" fillId="0" borderId="4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4" xfId="0" applyBorder="1"/>
    <xf numFmtId="9" fontId="0" fillId="0" borderId="5" xfId="1" applyFont="1" applyBorder="1"/>
    <xf numFmtId="0" fontId="0" fillId="0" borderId="0" xfId="0" applyAlignment="1">
      <alignment horizontal="center"/>
    </xf>
    <xf numFmtId="0" fontId="6" fillId="0" borderId="0" xfId="0" applyFont="1"/>
    <xf numFmtId="166" fontId="0" fillId="2" borderId="0" xfId="0" applyNumberFormat="1" applyFill="1"/>
    <xf numFmtId="0" fontId="0" fillId="3" borderId="2" xfId="0" applyFill="1" applyBorder="1"/>
    <xf numFmtId="0" fontId="0" fillId="3" borderId="14" xfId="0" applyFill="1" applyBorder="1"/>
    <xf numFmtId="0" fontId="0" fillId="4" borderId="11" xfId="0" applyFill="1" applyBorder="1"/>
    <xf numFmtId="0" fontId="0" fillId="4" borderId="12" xfId="0" applyFill="1" applyBorder="1"/>
    <xf numFmtId="166" fontId="0" fillId="0" borderId="0" xfId="0" applyNumberFormat="1"/>
    <xf numFmtId="0" fontId="0" fillId="4" borderId="6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3" xfId="0" applyFill="1" applyBorder="1"/>
    <xf numFmtId="0" fontId="0" fillId="4" borderId="1" xfId="0" applyFill="1" applyBorder="1"/>
    <xf numFmtId="0" fontId="0" fillId="3" borderId="3" xfId="0" applyFill="1" applyBorder="1"/>
    <xf numFmtId="0" fontId="7" fillId="0" borderId="0" xfId="0" applyFont="1"/>
    <xf numFmtId="164" fontId="3" fillId="0" borderId="0" xfId="0" applyNumberFormat="1" applyFont="1" applyAlignment="1"/>
    <xf numFmtId="164" fontId="3" fillId="0" borderId="0" xfId="0" applyNumberFormat="1" applyFont="1"/>
    <xf numFmtId="9" fontId="0" fillId="0" borderId="0" xfId="0" applyNumberFormat="1"/>
    <xf numFmtId="0" fontId="3" fillId="0" borderId="18" xfId="0" applyFont="1" applyBorder="1"/>
    <xf numFmtId="0" fontId="3" fillId="0" borderId="17" xfId="0" applyFont="1" applyBorder="1"/>
    <xf numFmtId="0" fontId="3" fillId="0" borderId="16" xfId="0" applyFont="1" applyBorder="1"/>
    <xf numFmtId="0" fontId="3" fillId="0" borderId="15" xfId="0" applyFont="1" applyBorder="1"/>
    <xf numFmtId="0" fontId="8" fillId="5" borderId="19" xfId="0" applyFont="1" applyFill="1" applyBorder="1"/>
    <xf numFmtId="0" fontId="8" fillId="5" borderId="20" xfId="0" applyFont="1" applyFill="1" applyBorder="1"/>
    <xf numFmtId="0" fontId="10" fillId="0" borderId="0" xfId="0" applyFont="1"/>
    <xf numFmtId="0" fontId="8" fillId="5" borderId="0" xfId="0" applyFont="1" applyFill="1"/>
    <xf numFmtId="0" fontId="0" fillId="0" borderId="21" xfId="0" applyBorder="1"/>
    <xf numFmtId="9" fontId="0" fillId="0" borderId="22" xfId="1" applyFont="1" applyBorder="1"/>
    <xf numFmtId="0" fontId="0" fillId="0" borderId="0" xfId="0" applyNumberFormat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2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  <numFmt numFmtId="165" formatCode="#,##0.0_ ;\-#,##0.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  <numFmt numFmtId="164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  <numFmt numFmtId="14" formatCode="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  <numFmt numFmtId="164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  <numFmt numFmtId="164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</dxfs>
  <tableStyles count="0" defaultTableStyle="TableStyleMedium2" defaultPivotStyle="PivotStyleLight16"/>
  <colors>
    <mruColors>
      <color rgb="FFAA5E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monthly active Facebook users worldwide as of 2018-19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Facebook!$B$2</c:f>
              <c:strCache>
                <c:ptCount val="1"/>
                <c:pt idx="0">
                  <c:v>Number of users in millions</c:v>
                </c:pt>
              </c:strCache>
            </c:strRef>
          </c:tx>
          <c:spPr>
            <a:solidFill>
              <a:srgbClr val="AA5EAC"/>
            </a:solidFill>
            <a:ln>
              <a:solidFill>
                <a:srgbClr val="AA5EAC"/>
              </a:solidFill>
            </a:ln>
            <a:effectLst/>
          </c:spPr>
          <c:invertIfNegative val="0"/>
          <c:cat>
            <c:strRef>
              <c:f>Facebook!$A$3:$A$10</c:f>
              <c:strCache>
                <c:ptCount val="8"/>
                <c:pt idx="0">
                  <c:v>Q1 '18</c:v>
                </c:pt>
                <c:pt idx="1">
                  <c:v>Q2 '18</c:v>
                </c:pt>
                <c:pt idx="2">
                  <c:v>Q3 '18</c:v>
                </c:pt>
                <c:pt idx="3">
                  <c:v>Q4 '18</c:v>
                </c:pt>
                <c:pt idx="4">
                  <c:v>Q1 '19</c:v>
                </c:pt>
                <c:pt idx="5">
                  <c:v>Q2 '19</c:v>
                </c:pt>
                <c:pt idx="6">
                  <c:v>Q3 '19</c:v>
                </c:pt>
                <c:pt idx="7">
                  <c:v>Q4 '19</c:v>
                </c:pt>
              </c:strCache>
            </c:strRef>
          </c:cat>
          <c:val>
            <c:numRef>
              <c:f>Facebook!$B$3:$B$10</c:f>
              <c:numCache>
                <c:formatCode>General</c:formatCode>
                <c:ptCount val="8"/>
                <c:pt idx="0">
                  <c:v>2196</c:v>
                </c:pt>
                <c:pt idx="1">
                  <c:v>2334</c:v>
                </c:pt>
                <c:pt idx="2">
                  <c:v>2272</c:v>
                </c:pt>
                <c:pt idx="3">
                  <c:v>2320</c:v>
                </c:pt>
                <c:pt idx="4">
                  <c:v>2375</c:v>
                </c:pt>
                <c:pt idx="5">
                  <c:v>2414</c:v>
                </c:pt>
                <c:pt idx="6">
                  <c:v>2449</c:v>
                </c:pt>
                <c:pt idx="7">
                  <c:v>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4-476F-96A0-E3F0B3BD7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1034384"/>
        <c:axId val="431033072"/>
      </c:barChart>
      <c:lineChart>
        <c:grouping val="standard"/>
        <c:varyColors val="0"/>
        <c:ser>
          <c:idx val="1"/>
          <c:order val="1"/>
          <c:tx>
            <c:strRef>
              <c:f>Facebook!$C$2</c:f>
              <c:strCache>
                <c:ptCount val="1"/>
                <c:pt idx="0">
                  <c:v>% of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Facebook!$A$3:$A$10</c:f>
              <c:strCache>
                <c:ptCount val="8"/>
                <c:pt idx="0">
                  <c:v>Q1 '18</c:v>
                </c:pt>
                <c:pt idx="1">
                  <c:v>Q2 '18</c:v>
                </c:pt>
                <c:pt idx="2">
                  <c:v>Q3 '18</c:v>
                </c:pt>
                <c:pt idx="3">
                  <c:v>Q4 '18</c:v>
                </c:pt>
                <c:pt idx="4">
                  <c:v>Q1 '19</c:v>
                </c:pt>
                <c:pt idx="5">
                  <c:v>Q2 '19</c:v>
                </c:pt>
                <c:pt idx="6">
                  <c:v>Q3 '19</c:v>
                </c:pt>
                <c:pt idx="7">
                  <c:v>Q4 '19</c:v>
                </c:pt>
              </c:strCache>
            </c:strRef>
          </c:cat>
          <c:val>
            <c:numRef>
              <c:f>Facebook!$C$3:$C$10</c:f>
              <c:numCache>
                <c:formatCode>0%</c:formatCode>
                <c:ptCount val="8"/>
                <c:pt idx="0">
                  <c:v>1</c:v>
                </c:pt>
                <c:pt idx="1">
                  <c:v>1.0628415300546448</c:v>
                </c:pt>
                <c:pt idx="2">
                  <c:v>1.0346083788706739</c:v>
                </c:pt>
                <c:pt idx="3">
                  <c:v>1.0564663023679417</c:v>
                </c:pt>
                <c:pt idx="4">
                  <c:v>1.081511839708561</c:v>
                </c:pt>
                <c:pt idx="5">
                  <c:v>1.0992714025500911</c:v>
                </c:pt>
                <c:pt idx="6">
                  <c:v>1.1152094717668488</c:v>
                </c:pt>
                <c:pt idx="7">
                  <c:v>1.1375227686703095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04-476F-96A0-E3F0B3BD7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161472"/>
        <c:axId val="5121601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Facebook!$D$2</c15:sqref>
                        </c15:formulaRef>
                      </c:ext>
                    </c:extLst>
                    <c:strCache>
                      <c:ptCount val="1"/>
                      <c:pt idx="0">
                        <c:v>US and Canada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Facebook!$A$3:$A$10</c15:sqref>
                        </c15:formulaRef>
                      </c:ext>
                    </c:extLst>
                    <c:strCache>
                      <c:ptCount val="8"/>
                      <c:pt idx="0">
                        <c:v>Q1 '18</c:v>
                      </c:pt>
                      <c:pt idx="1">
                        <c:v>Q2 '18</c:v>
                      </c:pt>
                      <c:pt idx="2">
                        <c:v>Q3 '18</c:v>
                      </c:pt>
                      <c:pt idx="3">
                        <c:v>Q4 '18</c:v>
                      </c:pt>
                      <c:pt idx="4">
                        <c:v>Q1 '19</c:v>
                      </c:pt>
                      <c:pt idx="5">
                        <c:v>Q2 '19</c:v>
                      </c:pt>
                      <c:pt idx="6">
                        <c:v>Q3 '19</c:v>
                      </c:pt>
                      <c:pt idx="7">
                        <c:v>Q4 '19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Facebook!$D$3:$D$10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241</c:v>
                      </c:pt>
                      <c:pt idx="1">
                        <c:v>241</c:v>
                      </c:pt>
                      <c:pt idx="2">
                        <c:v>242</c:v>
                      </c:pt>
                      <c:pt idx="3">
                        <c:v>242</c:v>
                      </c:pt>
                      <c:pt idx="4">
                        <c:v>243</c:v>
                      </c:pt>
                      <c:pt idx="5">
                        <c:v>244</c:v>
                      </c:pt>
                      <c:pt idx="6">
                        <c:v>247</c:v>
                      </c:pt>
                      <c:pt idx="7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104-476F-96A0-E3F0B3BD73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Facebook!$E$2</c15:sqref>
                        </c15:formulaRef>
                      </c:ext>
                    </c:extLst>
                    <c:strCache>
                      <c:ptCount val="1"/>
                      <c:pt idx="0">
                        <c:v>Europe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Facebook!$A$3:$A$10</c15:sqref>
                        </c15:formulaRef>
                      </c:ext>
                    </c:extLst>
                    <c:strCache>
                      <c:ptCount val="8"/>
                      <c:pt idx="0">
                        <c:v>Q1 '18</c:v>
                      </c:pt>
                      <c:pt idx="1">
                        <c:v>Q2 '18</c:v>
                      </c:pt>
                      <c:pt idx="2">
                        <c:v>Q3 '18</c:v>
                      </c:pt>
                      <c:pt idx="3">
                        <c:v>Q4 '18</c:v>
                      </c:pt>
                      <c:pt idx="4">
                        <c:v>Q1 '19</c:v>
                      </c:pt>
                      <c:pt idx="5">
                        <c:v>Q2 '19</c:v>
                      </c:pt>
                      <c:pt idx="6">
                        <c:v>Q3 '19</c:v>
                      </c:pt>
                      <c:pt idx="7">
                        <c:v>Q4 '19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Facebook!$E$3:$E$10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377</c:v>
                      </c:pt>
                      <c:pt idx="1">
                        <c:v>376</c:v>
                      </c:pt>
                      <c:pt idx="2">
                        <c:v>375</c:v>
                      </c:pt>
                      <c:pt idx="3">
                        <c:v>381</c:v>
                      </c:pt>
                      <c:pt idx="4">
                        <c:v>384</c:v>
                      </c:pt>
                      <c:pt idx="5">
                        <c:v>385</c:v>
                      </c:pt>
                      <c:pt idx="6">
                        <c:v>387</c:v>
                      </c:pt>
                      <c:pt idx="7">
                        <c:v>396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04-476F-96A0-E3F0B3BD73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Facebook!$F$2</c15:sqref>
                        </c15:formulaRef>
                      </c:ext>
                    </c:extLst>
                    <c:strCache>
                      <c:ptCount val="1"/>
                      <c:pt idx="0">
                        <c:v>Asia-Pacific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Facebook!$A$3:$A$10</c15:sqref>
                        </c15:formulaRef>
                      </c:ext>
                    </c:extLst>
                    <c:strCache>
                      <c:ptCount val="8"/>
                      <c:pt idx="0">
                        <c:v>Q1 '18</c:v>
                      </c:pt>
                      <c:pt idx="1">
                        <c:v>Q2 '18</c:v>
                      </c:pt>
                      <c:pt idx="2">
                        <c:v>Q3 '18</c:v>
                      </c:pt>
                      <c:pt idx="3">
                        <c:v>Q4 '18</c:v>
                      </c:pt>
                      <c:pt idx="4">
                        <c:v>Q1 '19</c:v>
                      </c:pt>
                      <c:pt idx="5">
                        <c:v>Q2 '19</c:v>
                      </c:pt>
                      <c:pt idx="6">
                        <c:v>Q3 '19</c:v>
                      </c:pt>
                      <c:pt idx="7">
                        <c:v>Q4 '19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Facebook!$F$3:$F$10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873</c:v>
                      </c:pt>
                      <c:pt idx="1">
                        <c:v>894</c:v>
                      </c:pt>
                      <c:pt idx="2">
                        <c:v>917</c:v>
                      </c:pt>
                      <c:pt idx="3">
                        <c:v>947</c:v>
                      </c:pt>
                      <c:pt idx="4">
                        <c:v>981</c:v>
                      </c:pt>
                      <c:pt idx="5">
                        <c:v>1003</c:v>
                      </c:pt>
                      <c:pt idx="6">
                        <c:v>1013</c:v>
                      </c:pt>
                      <c:pt idx="7">
                        <c:v>1022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04-476F-96A0-E3F0B3BD73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Facebook!$G$2</c15:sqref>
                        </c15:formulaRef>
                      </c:ext>
                    </c:extLst>
                    <c:strCache>
                      <c:ptCount val="1"/>
                      <c:pt idx="0">
                        <c:v>Rest of world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Facebook!$A$3:$A$10</c15:sqref>
                        </c15:formulaRef>
                      </c:ext>
                    </c:extLst>
                    <c:strCache>
                      <c:ptCount val="8"/>
                      <c:pt idx="0">
                        <c:v>Q1 '18</c:v>
                      </c:pt>
                      <c:pt idx="1">
                        <c:v>Q2 '18</c:v>
                      </c:pt>
                      <c:pt idx="2">
                        <c:v>Q3 '18</c:v>
                      </c:pt>
                      <c:pt idx="3">
                        <c:v>Q4 '18</c:v>
                      </c:pt>
                      <c:pt idx="4">
                        <c:v>Q1 '19</c:v>
                      </c:pt>
                      <c:pt idx="5">
                        <c:v>Q2 '19</c:v>
                      </c:pt>
                      <c:pt idx="6">
                        <c:v>Q3 '19</c:v>
                      </c:pt>
                      <c:pt idx="7">
                        <c:v>Q4 '19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Facebook!$G$3:$G$10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705</c:v>
                      </c:pt>
                      <c:pt idx="1">
                        <c:v>723</c:v>
                      </c:pt>
                      <c:pt idx="2">
                        <c:v>736</c:v>
                      </c:pt>
                      <c:pt idx="3">
                        <c:v>750</c:v>
                      </c:pt>
                      <c:pt idx="4">
                        <c:v>768</c:v>
                      </c:pt>
                      <c:pt idx="5">
                        <c:v>782</c:v>
                      </c:pt>
                      <c:pt idx="6">
                        <c:v>802</c:v>
                      </c:pt>
                      <c:pt idx="7">
                        <c:v>830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04-476F-96A0-E3F0B3BD73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Facebook!$H$2</c15:sqref>
                        </c15:formulaRef>
                      </c:ext>
                    </c:extLst>
                    <c:strCache>
                      <c:ptCount val="1"/>
                      <c:pt idx="0">
                        <c:v>Quarterly revenue, mil $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Facebook!$A$3:$A$10</c15:sqref>
                        </c15:formulaRef>
                      </c:ext>
                    </c:extLst>
                    <c:strCache>
                      <c:ptCount val="8"/>
                      <c:pt idx="0">
                        <c:v>Q1 '18</c:v>
                      </c:pt>
                      <c:pt idx="1">
                        <c:v>Q2 '18</c:v>
                      </c:pt>
                      <c:pt idx="2">
                        <c:v>Q3 '18</c:v>
                      </c:pt>
                      <c:pt idx="3">
                        <c:v>Q4 '18</c:v>
                      </c:pt>
                      <c:pt idx="4">
                        <c:v>Q1 '19</c:v>
                      </c:pt>
                      <c:pt idx="5">
                        <c:v>Q2 '19</c:v>
                      </c:pt>
                      <c:pt idx="6">
                        <c:v>Q3 '19</c:v>
                      </c:pt>
                      <c:pt idx="7">
                        <c:v>Q4 '19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Facebook!$H$3:$H$10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11966</c:v>
                      </c:pt>
                      <c:pt idx="1">
                        <c:v>13231</c:v>
                      </c:pt>
                      <c:pt idx="2">
                        <c:v>13727</c:v>
                      </c:pt>
                      <c:pt idx="3">
                        <c:v>16914</c:v>
                      </c:pt>
                      <c:pt idx="4">
                        <c:v>15077</c:v>
                      </c:pt>
                      <c:pt idx="5">
                        <c:v>16914</c:v>
                      </c:pt>
                      <c:pt idx="6">
                        <c:v>17652</c:v>
                      </c:pt>
                      <c:pt idx="7">
                        <c:v>21082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04-476F-96A0-E3F0B3BD7362}"/>
                  </c:ext>
                </c:extLst>
              </c15:ser>
            </c15:filteredLineSeries>
          </c:ext>
        </c:extLst>
      </c:lineChart>
      <c:catAx>
        <c:axId val="4310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033072"/>
        <c:crosses val="autoZero"/>
        <c:auto val="1"/>
        <c:lblAlgn val="ctr"/>
        <c:lblOffset val="100"/>
        <c:noMultiLvlLbl val="0"/>
      </c:catAx>
      <c:valAx>
        <c:axId val="431033072"/>
        <c:scaling>
          <c:orientation val="minMax"/>
          <c:max val="2510"/>
          <c:min val="2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034384"/>
        <c:crosses val="autoZero"/>
        <c:crossBetween val="between"/>
      </c:valAx>
      <c:valAx>
        <c:axId val="512160160"/>
        <c:scaling>
          <c:orientation val="minMax"/>
          <c:min val="0.95000000000000007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161472"/>
        <c:crosses val="max"/>
        <c:crossBetween val="between"/>
      </c:valAx>
      <c:catAx>
        <c:axId val="51216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2160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Quarterly revenue, mil $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5325907143469465"/>
          <c:y val="3.407947986684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Tiktok!$D$2</c:f>
              <c:strCache>
                <c:ptCount val="1"/>
                <c:pt idx="0">
                  <c:v>Quarterly revenue, mil $</c:v>
                </c:pt>
              </c:strCache>
            </c:strRef>
          </c:tx>
          <c:spPr>
            <a:solidFill>
              <a:srgbClr val="AA5EAC"/>
            </a:solidFill>
            <a:ln>
              <a:noFill/>
            </a:ln>
            <a:effectLst/>
          </c:spPr>
          <c:invertIfNegative val="0"/>
          <c:cat>
            <c:strRef>
              <c:f>Tiktok!$A$3:$A$10</c:f>
              <c:strCache>
                <c:ptCount val="8"/>
                <c:pt idx="0">
                  <c:v>Q1 '18</c:v>
                </c:pt>
                <c:pt idx="1">
                  <c:v>Q2 '18</c:v>
                </c:pt>
                <c:pt idx="2">
                  <c:v>Q3 '18</c:v>
                </c:pt>
                <c:pt idx="3">
                  <c:v>Q4 '18</c:v>
                </c:pt>
                <c:pt idx="4">
                  <c:v>Q1 '19</c:v>
                </c:pt>
                <c:pt idx="5">
                  <c:v>Q2 '19</c:v>
                </c:pt>
                <c:pt idx="6">
                  <c:v>Q3 '19</c:v>
                </c:pt>
                <c:pt idx="7">
                  <c:v>Q4 '19</c:v>
                </c:pt>
              </c:strCache>
            </c:strRef>
          </c:cat>
          <c:val>
            <c:numRef>
              <c:f>Tiktok!$D$3:$D$10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E-40A7-A285-DE1DB3982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1034384"/>
        <c:axId val="431033072"/>
      </c:barChart>
      <c:lineChart>
        <c:grouping val="standard"/>
        <c:varyColors val="0"/>
        <c:ser>
          <c:idx val="1"/>
          <c:order val="1"/>
          <c:tx>
            <c:strRef>
              <c:f>Tiktok!$E$2</c:f>
              <c:strCache>
                <c:ptCount val="1"/>
                <c:pt idx="0">
                  <c:v>% of growth of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Tiktok!$A$3:$A$10</c:f>
              <c:strCache>
                <c:ptCount val="8"/>
                <c:pt idx="0">
                  <c:v>Q1 '18</c:v>
                </c:pt>
                <c:pt idx="1">
                  <c:v>Q2 '18</c:v>
                </c:pt>
                <c:pt idx="2">
                  <c:v>Q3 '18</c:v>
                </c:pt>
                <c:pt idx="3">
                  <c:v>Q4 '18</c:v>
                </c:pt>
                <c:pt idx="4">
                  <c:v>Q1 '19</c:v>
                </c:pt>
                <c:pt idx="5">
                  <c:v>Q2 '19</c:v>
                </c:pt>
                <c:pt idx="6">
                  <c:v>Q3 '19</c:v>
                </c:pt>
                <c:pt idx="7">
                  <c:v>Q4 '19</c:v>
                </c:pt>
              </c:strCache>
            </c:strRef>
          </c:cat>
          <c:val>
            <c:numRef>
              <c:f>Tiktok!$E$3:$E$10</c:f>
              <c:numCache>
                <c:formatCode>0%</c:formatCode>
                <c:ptCount val="8"/>
                <c:pt idx="0">
                  <c:v>1</c:v>
                </c:pt>
                <c:pt idx="1">
                  <c:v>0.875</c:v>
                </c:pt>
                <c:pt idx="2">
                  <c:v>1.25</c:v>
                </c:pt>
                <c:pt idx="3">
                  <c:v>1.5</c:v>
                </c:pt>
                <c:pt idx="4">
                  <c:v>1.875</c:v>
                </c:pt>
                <c:pt idx="5">
                  <c:v>2.5</c:v>
                </c:pt>
                <c:pt idx="6">
                  <c:v>3.125</c:v>
                </c:pt>
                <c:pt idx="7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5E-40A7-A285-DE1DB3982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51216"/>
        <c:axId val="494252528"/>
      </c:lineChart>
      <c:catAx>
        <c:axId val="4310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033072"/>
        <c:crosses val="autoZero"/>
        <c:auto val="1"/>
        <c:lblAlgn val="ctr"/>
        <c:lblOffset val="100"/>
        <c:noMultiLvlLbl val="0"/>
      </c:catAx>
      <c:valAx>
        <c:axId val="431033072"/>
        <c:scaling>
          <c:orientation val="minMax"/>
          <c:max val="65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Quarterly</a:t>
                </a:r>
                <a:r>
                  <a:rPr lang="en-US" baseline="0"/>
                  <a:t> revenue, mil $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034384"/>
        <c:crosses val="autoZero"/>
        <c:crossBetween val="between"/>
      </c:valAx>
      <c:valAx>
        <c:axId val="4942525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251216"/>
        <c:crosses val="max"/>
        <c:crossBetween val="between"/>
      </c:valAx>
      <c:catAx>
        <c:axId val="49425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4252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Tiktok users in the United States as of February 2019, by age group and gender</a:t>
            </a:r>
          </a:p>
        </c:rich>
      </c:tx>
      <c:layout>
        <c:manualLayout>
          <c:xMode val="edge"/>
          <c:yMode val="edge"/>
          <c:x val="0.1410270939785459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077505017755133E-2"/>
          <c:y val="0.1221518168482829"/>
          <c:w val="0.83193566044886103"/>
          <c:h val="0.8505867262658966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Tiktok!$C$47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Tiktok!$A$48:$A$54</c:f>
              <c:strCache>
                <c:ptCount val="7"/>
                <c:pt idx="0">
                  <c:v>13-17 </c:v>
                </c:pt>
                <c:pt idx="1">
                  <c:v>18-24 </c:v>
                </c:pt>
                <c:pt idx="2">
                  <c:v>25-34 </c:v>
                </c:pt>
                <c:pt idx="3">
                  <c:v>35-44 </c:v>
                </c:pt>
                <c:pt idx="4">
                  <c:v>45-54 </c:v>
                </c:pt>
                <c:pt idx="5">
                  <c:v>55-64 </c:v>
                </c:pt>
                <c:pt idx="6">
                  <c:v>65+</c:v>
                </c:pt>
              </c:strCache>
            </c:strRef>
          </c:cat>
          <c:val>
            <c:numRef>
              <c:f>Tiktok!$C$48:$C$54</c:f>
              <c:numCache>
                <c:formatCode>0.0%</c:formatCode>
                <c:ptCount val="7"/>
                <c:pt idx="0">
                  <c:v>-7.2999999999999995E-2</c:v>
                </c:pt>
                <c:pt idx="1">
                  <c:v>-0.121</c:v>
                </c:pt>
                <c:pt idx="2">
                  <c:v>-9.6000000000000002E-2</c:v>
                </c:pt>
                <c:pt idx="3">
                  <c:v>-9.5000000000000001E-2</c:v>
                </c:pt>
                <c:pt idx="4" formatCode="0.00%">
                  <c:v>-6.6000000000000003E-2</c:v>
                </c:pt>
                <c:pt idx="5" formatCode="0.00%">
                  <c:v>-4.8000000000000001E-2</c:v>
                </c:pt>
                <c:pt idx="6">
                  <c:v>-1.6E-2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0-4FEB-9A7E-288E5963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axId val="335063776"/>
        <c:axId val="335065088"/>
      </c:barChart>
      <c:barChart>
        <c:barDir val="bar"/>
        <c:grouping val="clustered"/>
        <c:varyColors val="0"/>
        <c:ser>
          <c:idx val="0"/>
          <c:order val="0"/>
          <c:tx>
            <c:strRef>
              <c:f>Tiktok!$B$47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Tiktok!$A$48:$A$54</c:f>
              <c:strCache>
                <c:ptCount val="7"/>
                <c:pt idx="0">
                  <c:v>13-17 </c:v>
                </c:pt>
                <c:pt idx="1">
                  <c:v>18-24 </c:v>
                </c:pt>
                <c:pt idx="2">
                  <c:v>25-34 </c:v>
                </c:pt>
                <c:pt idx="3">
                  <c:v>35-44 </c:v>
                </c:pt>
                <c:pt idx="4">
                  <c:v>45-54 </c:v>
                </c:pt>
                <c:pt idx="5">
                  <c:v>55-64 </c:v>
                </c:pt>
                <c:pt idx="6">
                  <c:v>65+</c:v>
                </c:pt>
              </c:strCache>
            </c:strRef>
          </c:cat>
          <c:val>
            <c:numRef>
              <c:f>Tiktok!$B$48:$B$54</c:f>
              <c:numCache>
                <c:formatCode>0.0%</c:formatCode>
                <c:ptCount val="7"/>
                <c:pt idx="0">
                  <c:v>7.9000000000000001E-2</c:v>
                </c:pt>
                <c:pt idx="1">
                  <c:v>0.13700000000000001</c:v>
                </c:pt>
                <c:pt idx="2" formatCode="0%">
                  <c:v>0.13600000000000001</c:v>
                </c:pt>
                <c:pt idx="3">
                  <c:v>6.8000000000000005E-2</c:v>
                </c:pt>
                <c:pt idx="4">
                  <c:v>2.5000000000000001E-2</c:v>
                </c:pt>
                <c:pt idx="5">
                  <c:v>2.4E-2</c:v>
                </c:pt>
                <c:pt idx="6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E0-4FEB-9A7E-288E5963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overlap val="-3"/>
        <c:axId val="560777816"/>
        <c:axId val="560769288"/>
      </c:barChart>
      <c:catAx>
        <c:axId val="33506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065088"/>
        <c:crosses val="autoZero"/>
        <c:auto val="1"/>
        <c:lblAlgn val="ctr"/>
        <c:lblOffset val="100"/>
        <c:noMultiLvlLbl val="0"/>
      </c:catAx>
      <c:valAx>
        <c:axId val="3350650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335063776"/>
        <c:crosses val="autoZero"/>
        <c:crossBetween val="between"/>
      </c:valAx>
      <c:valAx>
        <c:axId val="560769288"/>
        <c:scaling>
          <c:orientation val="minMax"/>
        </c:scaling>
        <c:delete val="0"/>
        <c:axPos val="t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777816"/>
        <c:crosses val="max"/>
        <c:crossBetween val="between"/>
      </c:valAx>
      <c:catAx>
        <c:axId val="5607778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0769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Tiktok!$A$14:$A$23</c:f>
              <c:strCache>
                <c:ptCount val="10"/>
                <c:pt idx="0">
                  <c:v>Germany</c:v>
                </c:pt>
                <c:pt idx="1">
                  <c:v>France</c:v>
                </c:pt>
                <c:pt idx="2">
                  <c:v>Saudi Arab</c:v>
                </c:pt>
                <c:pt idx="3">
                  <c:v>Pakistan</c:v>
                </c:pt>
                <c:pt idx="4">
                  <c:v>Brazil</c:v>
                </c:pt>
                <c:pt idx="5">
                  <c:v>Mexico</c:v>
                </c:pt>
                <c:pt idx="6">
                  <c:v>Russia</c:v>
                </c:pt>
                <c:pt idx="7">
                  <c:v>Turkey</c:v>
                </c:pt>
                <c:pt idx="8">
                  <c:v>United States</c:v>
                </c:pt>
                <c:pt idx="9">
                  <c:v>India</c:v>
                </c:pt>
              </c:strCache>
            </c:strRef>
          </c:cat>
          <c:val>
            <c:numRef>
              <c:f>Tiktok!$D$14:$D$23</c:f>
              <c:numCache>
                <c:formatCode>0%</c:formatCode>
                <c:ptCount val="10"/>
                <c:pt idx="0">
                  <c:v>0.20481927710843373</c:v>
                </c:pt>
                <c:pt idx="1">
                  <c:v>0.26865671641791045</c:v>
                </c:pt>
                <c:pt idx="2">
                  <c:v>0.61764705882352944</c:v>
                </c:pt>
                <c:pt idx="3">
                  <c:v>0.11320754716981132</c:v>
                </c:pt>
                <c:pt idx="4">
                  <c:v>0.1674641148325359</c:v>
                </c:pt>
                <c:pt idx="5">
                  <c:v>0.30158730158730157</c:v>
                </c:pt>
                <c:pt idx="6">
                  <c:v>0.33793103448275863</c:v>
                </c:pt>
                <c:pt idx="7">
                  <c:v>0.69512195121951215</c:v>
                </c:pt>
                <c:pt idx="8">
                  <c:v>0.22580645161290322</c:v>
                </c:pt>
                <c:pt idx="9">
                  <c:v>0.14634146341463414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4-C646-94CC-644A6CFE3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axId val="149047695"/>
        <c:axId val="142075551"/>
      </c:barChart>
      <c:catAx>
        <c:axId val="14904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75551"/>
        <c:crosses val="autoZero"/>
        <c:auto val="1"/>
        <c:lblAlgn val="ctr"/>
        <c:lblOffset val="100"/>
        <c:noMultiLvlLbl val="0"/>
      </c:catAx>
      <c:valAx>
        <c:axId val="14207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04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Tiktok!$B$3:$B$10</c:f>
              <c:numCache>
                <c:formatCode>General</c:formatCode>
                <c:ptCount val="8"/>
                <c:pt idx="0">
                  <c:v>74</c:v>
                </c:pt>
                <c:pt idx="1">
                  <c:v>150</c:v>
                </c:pt>
                <c:pt idx="2">
                  <c:v>267</c:v>
                </c:pt>
                <c:pt idx="3">
                  <c:v>375</c:v>
                </c:pt>
                <c:pt idx="4">
                  <c:v>497</c:v>
                </c:pt>
                <c:pt idx="5">
                  <c:v>514</c:v>
                </c:pt>
                <c:pt idx="6">
                  <c:v>535</c:v>
                </c:pt>
                <c:pt idx="7">
                  <c:v>581</c:v>
                </c:pt>
              </c:numCache>
            </c:numRef>
          </c:xVal>
          <c:yVal>
            <c:numRef>
              <c:f>Tiktok!$D$3:$D$10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6-AB45-8B1D-08AEC55F4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53503"/>
        <c:axId val="150120991"/>
      </c:scatterChart>
      <c:valAx>
        <c:axId val="15005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users, mil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120991"/>
        <c:crosses val="autoZero"/>
        <c:crossBetween val="midCat"/>
      </c:valAx>
      <c:valAx>
        <c:axId val="15012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Quarterly revenue, mil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5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active users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Facebook!$D$2</c:f>
              <c:strCache>
                <c:ptCount val="1"/>
                <c:pt idx="0">
                  <c:v>US and 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55AA471-7A68-FA46-B772-67CE8233BCF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8D4-4617-8CE7-3B535F2EFD1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0ABB56D-D5D5-2D48-92C1-ABC8DB87080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8D4-4617-8CE7-3B535F2EFD1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1B2C6E3-15F7-9340-AB0C-EC030AD1C14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8D4-4617-8CE7-3B535F2EFD1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42FDF97-DD2A-FB4D-9963-4D9A09E2EAB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8D4-4617-8CE7-3B535F2EFD1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B2A0F1F-AD1F-DE46-B15F-DE354981985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8D4-4617-8CE7-3B535F2EFD1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1A12D79-6B79-0B44-A3CF-71013928904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8D4-4617-8CE7-3B535F2EFD1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BBAA0A6-1C2B-6442-A9F4-EDB22A76665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8D4-4617-8CE7-3B535F2EFD1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7F07C90-E3B2-3343-8F3A-CB287299C2B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8D4-4617-8CE7-3B535F2EFD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Facebook!$A$3:$A$10</c:f>
              <c:strCache>
                <c:ptCount val="8"/>
                <c:pt idx="0">
                  <c:v>Q1 '18</c:v>
                </c:pt>
                <c:pt idx="1">
                  <c:v>Q2 '18</c:v>
                </c:pt>
                <c:pt idx="2">
                  <c:v>Q3 '18</c:v>
                </c:pt>
                <c:pt idx="3">
                  <c:v>Q4 '18</c:v>
                </c:pt>
                <c:pt idx="4">
                  <c:v>Q1 '19</c:v>
                </c:pt>
                <c:pt idx="5">
                  <c:v>Q2 '19</c:v>
                </c:pt>
                <c:pt idx="6">
                  <c:v>Q3 '19</c:v>
                </c:pt>
                <c:pt idx="7">
                  <c:v>Q4 '19</c:v>
                </c:pt>
              </c:strCache>
            </c:strRef>
          </c:cat>
          <c:val>
            <c:numRef>
              <c:f>Facebook!$D$3:$D$10</c:f>
              <c:numCache>
                <c:formatCode>General</c:formatCode>
                <c:ptCount val="8"/>
                <c:pt idx="0">
                  <c:v>241</c:v>
                </c:pt>
                <c:pt idx="1">
                  <c:v>241</c:v>
                </c:pt>
                <c:pt idx="2">
                  <c:v>242</c:v>
                </c:pt>
                <c:pt idx="3">
                  <c:v>242</c:v>
                </c:pt>
                <c:pt idx="4">
                  <c:v>243</c:v>
                </c:pt>
                <c:pt idx="5">
                  <c:v>244</c:v>
                </c:pt>
                <c:pt idx="6">
                  <c:v>247</c:v>
                </c:pt>
                <c:pt idx="7">
                  <c:v>250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Facebook!$D$3:$D$10</c15:f>
                <c15:dlblRangeCache>
                  <c:ptCount val="8"/>
                  <c:pt idx="0">
                    <c:v>241</c:v>
                  </c:pt>
                  <c:pt idx="1">
                    <c:v>241</c:v>
                  </c:pt>
                  <c:pt idx="2">
                    <c:v>242</c:v>
                  </c:pt>
                  <c:pt idx="3">
                    <c:v>242</c:v>
                  </c:pt>
                  <c:pt idx="4">
                    <c:v>243</c:v>
                  </c:pt>
                  <c:pt idx="5">
                    <c:v>244</c:v>
                  </c:pt>
                  <c:pt idx="6">
                    <c:v>247</c:v>
                  </c:pt>
                  <c:pt idx="7">
                    <c:v>250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8D4-4617-8CE7-3B535F2EFD10}"/>
            </c:ext>
          </c:extLst>
        </c:ser>
        <c:ser>
          <c:idx val="2"/>
          <c:order val="2"/>
          <c:tx>
            <c:strRef>
              <c:f>Facebook!$E$2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Facebook!$A$3:$A$10</c:f>
              <c:strCache>
                <c:ptCount val="8"/>
                <c:pt idx="0">
                  <c:v>Q1 '18</c:v>
                </c:pt>
                <c:pt idx="1">
                  <c:v>Q2 '18</c:v>
                </c:pt>
                <c:pt idx="2">
                  <c:v>Q3 '18</c:v>
                </c:pt>
                <c:pt idx="3">
                  <c:v>Q4 '18</c:v>
                </c:pt>
                <c:pt idx="4">
                  <c:v>Q1 '19</c:v>
                </c:pt>
                <c:pt idx="5">
                  <c:v>Q2 '19</c:v>
                </c:pt>
                <c:pt idx="6">
                  <c:v>Q3 '19</c:v>
                </c:pt>
                <c:pt idx="7">
                  <c:v>Q4 '19</c:v>
                </c:pt>
              </c:strCache>
            </c:strRef>
          </c:cat>
          <c:val>
            <c:numRef>
              <c:f>Facebook!$E$3:$E$10</c:f>
              <c:numCache>
                <c:formatCode>General</c:formatCode>
                <c:ptCount val="8"/>
                <c:pt idx="0">
                  <c:v>377</c:v>
                </c:pt>
                <c:pt idx="1">
                  <c:v>376</c:v>
                </c:pt>
                <c:pt idx="2">
                  <c:v>375</c:v>
                </c:pt>
                <c:pt idx="3">
                  <c:v>381</c:v>
                </c:pt>
                <c:pt idx="4">
                  <c:v>384</c:v>
                </c:pt>
                <c:pt idx="5">
                  <c:v>385</c:v>
                </c:pt>
                <c:pt idx="6">
                  <c:v>387</c:v>
                </c:pt>
                <c:pt idx="7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4-4617-8CE7-3B535F2EFD10}"/>
            </c:ext>
          </c:extLst>
        </c:ser>
        <c:ser>
          <c:idx val="3"/>
          <c:order val="3"/>
          <c:tx>
            <c:strRef>
              <c:f>Facebook!$F$2</c:f>
              <c:strCache>
                <c:ptCount val="1"/>
                <c:pt idx="0">
                  <c:v>Asia-Pacific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Facebook!$A$3:$A$10</c:f>
              <c:strCache>
                <c:ptCount val="8"/>
                <c:pt idx="0">
                  <c:v>Q1 '18</c:v>
                </c:pt>
                <c:pt idx="1">
                  <c:v>Q2 '18</c:v>
                </c:pt>
                <c:pt idx="2">
                  <c:v>Q3 '18</c:v>
                </c:pt>
                <c:pt idx="3">
                  <c:v>Q4 '18</c:v>
                </c:pt>
                <c:pt idx="4">
                  <c:v>Q1 '19</c:v>
                </c:pt>
                <c:pt idx="5">
                  <c:v>Q2 '19</c:v>
                </c:pt>
                <c:pt idx="6">
                  <c:v>Q3 '19</c:v>
                </c:pt>
                <c:pt idx="7">
                  <c:v>Q4 '19</c:v>
                </c:pt>
              </c:strCache>
            </c:strRef>
          </c:cat>
          <c:val>
            <c:numRef>
              <c:f>Facebook!$F$3:$F$10</c:f>
              <c:numCache>
                <c:formatCode>General</c:formatCode>
                <c:ptCount val="8"/>
                <c:pt idx="0">
                  <c:v>873</c:v>
                </c:pt>
                <c:pt idx="1">
                  <c:v>894</c:v>
                </c:pt>
                <c:pt idx="2">
                  <c:v>917</c:v>
                </c:pt>
                <c:pt idx="3">
                  <c:v>947</c:v>
                </c:pt>
                <c:pt idx="4">
                  <c:v>981</c:v>
                </c:pt>
                <c:pt idx="5">
                  <c:v>1003</c:v>
                </c:pt>
                <c:pt idx="6">
                  <c:v>1013</c:v>
                </c:pt>
                <c:pt idx="7">
                  <c:v>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4-4617-8CE7-3B535F2EFD10}"/>
            </c:ext>
          </c:extLst>
        </c:ser>
        <c:ser>
          <c:idx val="4"/>
          <c:order val="4"/>
          <c:tx>
            <c:strRef>
              <c:f>Facebook!$G$2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Facebook!$A$3:$A$10</c:f>
              <c:strCache>
                <c:ptCount val="8"/>
                <c:pt idx="0">
                  <c:v>Q1 '18</c:v>
                </c:pt>
                <c:pt idx="1">
                  <c:v>Q2 '18</c:v>
                </c:pt>
                <c:pt idx="2">
                  <c:v>Q3 '18</c:v>
                </c:pt>
                <c:pt idx="3">
                  <c:v>Q4 '18</c:v>
                </c:pt>
                <c:pt idx="4">
                  <c:v>Q1 '19</c:v>
                </c:pt>
                <c:pt idx="5">
                  <c:v>Q2 '19</c:v>
                </c:pt>
                <c:pt idx="6">
                  <c:v>Q3 '19</c:v>
                </c:pt>
                <c:pt idx="7">
                  <c:v>Q4 '19</c:v>
                </c:pt>
              </c:strCache>
            </c:strRef>
          </c:cat>
          <c:val>
            <c:numRef>
              <c:f>Facebook!$G$3:$G$10</c:f>
              <c:numCache>
                <c:formatCode>General</c:formatCode>
                <c:ptCount val="8"/>
                <c:pt idx="0">
                  <c:v>705</c:v>
                </c:pt>
                <c:pt idx="1">
                  <c:v>723</c:v>
                </c:pt>
                <c:pt idx="2">
                  <c:v>736</c:v>
                </c:pt>
                <c:pt idx="3">
                  <c:v>750</c:v>
                </c:pt>
                <c:pt idx="4">
                  <c:v>768</c:v>
                </c:pt>
                <c:pt idx="5">
                  <c:v>782</c:v>
                </c:pt>
                <c:pt idx="6">
                  <c:v>802</c:v>
                </c:pt>
                <c:pt idx="7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D4-4617-8CE7-3B535F2EFD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512135888"/>
        <c:axId val="5121339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Facebook!$B$3:$B$10</c15:sqref>
                        </c15:formulaRef>
                      </c:ext>
                    </c:extLst>
                    <c:strCache>
                      <c:ptCount val="8"/>
                      <c:pt idx="0">
                        <c:v>2196</c:v>
                      </c:pt>
                      <c:pt idx="1">
                        <c:v>2334</c:v>
                      </c:pt>
                      <c:pt idx="2">
                        <c:v>2272</c:v>
                      </c:pt>
                      <c:pt idx="3">
                        <c:v>2320</c:v>
                      </c:pt>
                      <c:pt idx="4">
                        <c:v>2375</c:v>
                      </c:pt>
                      <c:pt idx="5">
                        <c:v>2414</c:v>
                      </c:pt>
                      <c:pt idx="6">
                        <c:v>2449</c:v>
                      </c:pt>
                      <c:pt idx="7">
                        <c:v>2498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Facebook!$A$3:$A$10</c15:sqref>
                        </c15:formulaRef>
                      </c:ext>
                    </c:extLst>
                    <c:strCache>
                      <c:ptCount val="8"/>
                      <c:pt idx="0">
                        <c:v>Q1 '18</c:v>
                      </c:pt>
                      <c:pt idx="1">
                        <c:v>Q2 '18</c:v>
                      </c:pt>
                      <c:pt idx="2">
                        <c:v>Q3 '18</c:v>
                      </c:pt>
                      <c:pt idx="3">
                        <c:v>Q4 '18</c:v>
                      </c:pt>
                      <c:pt idx="4">
                        <c:v>Q1 '19</c:v>
                      </c:pt>
                      <c:pt idx="5">
                        <c:v>Q2 '19</c:v>
                      </c:pt>
                      <c:pt idx="6">
                        <c:v>Q3 '19</c:v>
                      </c:pt>
                      <c:pt idx="7">
                        <c:v>Q4 '19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Facebook!$B$3:$B$10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2196</c:v>
                      </c:pt>
                      <c:pt idx="1">
                        <c:v>2334</c:v>
                      </c:pt>
                      <c:pt idx="2">
                        <c:v>2272</c:v>
                      </c:pt>
                      <c:pt idx="3">
                        <c:v>2320</c:v>
                      </c:pt>
                      <c:pt idx="4">
                        <c:v>2375</c:v>
                      </c:pt>
                      <c:pt idx="5">
                        <c:v>2414</c:v>
                      </c:pt>
                      <c:pt idx="6">
                        <c:v>2449</c:v>
                      </c:pt>
                      <c:pt idx="7">
                        <c:v>2498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8D4-4617-8CE7-3B535F2EFD10}"/>
                  </c:ext>
                </c:extLst>
              </c15:ser>
            </c15:filteredBarSeries>
          </c:ext>
        </c:extLst>
      </c:barChart>
      <c:catAx>
        <c:axId val="51213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133920"/>
        <c:crossesAt val="0"/>
        <c:auto val="1"/>
        <c:lblAlgn val="ctr"/>
        <c:lblOffset val="100"/>
        <c:noMultiLvlLbl val="0"/>
      </c:catAx>
      <c:valAx>
        <c:axId val="512133920"/>
        <c:scaling>
          <c:orientation val="minMax"/>
          <c:max val="2500"/>
        </c:scaling>
        <c:delete val="1"/>
        <c:axPos val="l"/>
        <c:numFmt formatCode="General" sourceLinked="0"/>
        <c:majorTickMark val="out"/>
        <c:minorTickMark val="none"/>
        <c:tickLblPos val="nextTo"/>
        <c:crossAx val="51213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AA5EAC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Facebook!$B$3:$B$10</c:f>
              <c:numCache>
                <c:formatCode>General</c:formatCode>
                <c:ptCount val="8"/>
                <c:pt idx="0">
                  <c:v>2196</c:v>
                </c:pt>
                <c:pt idx="1">
                  <c:v>2334</c:v>
                </c:pt>
                <c:pt idx="2">
                  <c:v>2272</c:v>
                </c:pt>
                <c:pt idx="3">
                  <c:v>2320</c:v>
                </c:pt>
                <c:pt idx="4">
                  <c:v>2375</c:v>
                </c:pt>
                <c:pt idx="5">
                  <c:v>2414</c:v>
                </c:pt>
                <c:pt idx="6">
                  <c:v>2449</c:v>
                </c:pt>
                <c:pt idx="7">
                  <c:v>2498</c:v>
                </c:pt>
              </c:numCache>
            </c:numRef>
          </c:xVal>
          <c:yVal>
            <c:numRef>
              <c:f>Facebook!$H$3:$H$10</c:f>
              <c:numCache>
                <c:formatCode>General</c:formatCode>
                <c:ptCount val="8"/>
                <c:pt idx="0">
                  <c:v>11966</c:v>
                </c:pt>
                <c:pt idx="1">
                  <c:v>13231</c:v>
                </c:pt>
                <c:pt idx="2">
                  <c:v>13727</c:v>
                </c:pt>
                <c:pt idx="3">
                  <c:v>16914</c:v>
                </c:pt>
                <c:pt idx="4">
                  <c:v>15077</c:v>
                </c:pt>
                <c:pt idx="5">
                  <c:v>16914</c:v>
                </c:pt>
                <c:pt idx="6">
                  <c:v>17652</c:v>
                </c:pt>
                <c:pt idx="7">
                  <c:v>21082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C-4DC4-9C5D-E76CF9F74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74672"/>
        <c:axId val="517516512"/>
      </c:scatterChart>
      <c:valAx>
        <c:axId val="4779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users,</a:t>
                </a:r>
                <a:r>
                  <a:rPr lang="en-US" baseline="0"/>
                  <a:t> mil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516512"/>
        <c:crosses val="autoZero"/>
        <c:crossBetween val="midCat"/>
      </c:valAx>
      <c:valAx>
        <c:axId val="5175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Quarterly revenue, mil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97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Facebook users in the United States as of February 2019, by age group and gender</a:t>
            </a:r>
          </a:p>
        </c:rich>
      </c:tx>
      <c:layout>
        <c:manualLayout>
          <c:xMode val="edge"/>
          <c:yMode val="edge"/>
          <c:x val="0.1129829738195373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077505017755133E-2"/>
          <c:y val="0.1221518168482829"/>
          <c:w val="0.83193566044886103"/>
          <c:h val="0.8505867262658966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Facebook!$C$47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Facebook!$A$48:$A$54</c:f>
              <c:strCache>
                <c:ptCount val="7"/>
                <c:pt idx="0">
                  <c:v>13-17 </c:v>
                </c:pt>
                <c:pt idx="1">
                  <c:v>18-24 </c:v>
                </c:pt>
                <c:pt idx="2">
                  <c:v>25-34 </c:v>
                </c:pt>
                <c:pt idx="3">
                  <c:v>35-44 </c:v>
                </c:pt>
                <c:pt idx="4">
                  <c:v>45-54 </c:v>
                </c:pt>
                <c:pt idx="5">
                  <c:v>55-64 </c:v>
                </c:pt>
                <c:pt idx="6">
                  <c:v>65+</c:v>
                </c:pt>
              </c:strCache>
            </c:strRef>
          </c:cat>
          <c:val>
            <c:numRef>
              <c:f>Facebook!$C$48:$C$54</c:f>
              <c:numCache>
                <c:formatCode>0.0%</c:formatCode>
                <c:ptCount val="7"/>
                <c:pt idx="0">
                  <c:v>-1.0999999999999999E-2</c:v>
                </c:pt>
                <c:pt idx="1">
                  <c:v>-7.0000000000000007E-2</c:v>
                </c:pt>
                <c:pt idx="2">
                  <c:v>-0.13600000000000001</c:v>
                </c:pt>
                <c:pt idx="3">
                  <c:v>-8.7999999999999995E-2</c:v>
                </c:pt>
                <c:pt idx="4">
                  <c:v>-6.6000000000000003E-2</c:v>
                </c:pt>
                <c:pt idx="5">
                  <c:v>-4.8000000000000001E-2</c:v>
                </c:pt>
                <c:pt idx="6">
                  <c:v>-4.1000000000000002E-2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D-41D8-BBC4-9C118BA09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axId val="335063776"/>
        <c:axId val="335065088"/>
      </c:barChart>
      <c:barChart>
        <c:barDir val="bar"/>
        <c:grouping val="clustered"/>
        <c:varyColors val="0"/>
        <c:ser>
          <c:idx val="0"/>
          <c:order val="0"/>
          <c:tx>
            <c:strRef>
              <c:f>Facebook!$B$47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Facebook!$A$48:$A$54</c:f>
              <c:strCache>
                <c:ptCount val="7"/>
                <c:pt idx="0">
                  <c:v>13-17 </c:v>
                </c:pt>
                <c:pt idx="1">
                  <c:v>18-24 </c:v>
                </c:pt>
                <c:pt idx="2">
                  <c:v>25-34 </c:v>
                </c:pt>
                <c:pt idx="3">
                  <c:v>35-44 </c:v>
                </c:pt>
                <c:pt idx="4">
                  <c:v>45-54 </c:v>
                </c:pt>
                <c:pt idx="5">
                  <c:v>55-64 </c:v>
                </c:pt>
                <c:pt idx="6">
                  <c:v>65+</c:v>
                </c:pt>
              </c:strCache>
            </c:strRef>
          </c:cat>
          <c:val>
            <c:numRef>
              <c:f>Facebook!$B$48:$B$54</c:f>
              <c:numCache>
                <c:formatCode>0.0%</c:formatCode>
                <c:ptCount val="7"/>
                <c:pt idx="0">
                  <c:v>1.2999999999999999E-2</c:v>
                </c:pt>
                <c:pt idx="1">
                  <c:v>7.4999999999999997E-2</c:v>
                </c:pt>
                <c:pt idx="2">
                  <c:v>0.13600000000000001</c:v>
                </c:pt>
                <c:pt idx="3">
                  <c:v>0.10100000000000001</c:v>
                </c:pt>
                <c:pt idx="4">
                  <c:v>7.9000000000000001E-2</c:v>
                </c:pt>
                <c:pt idx="5">
                  <c:v>7.0000000000000007E-2</c:v>
                </c:pt>
                <c:pt idx="6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D-41D8-BBC4-9C118BA095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"/>
        <c:overlap val="-3"/>
        <c:axId val="560777816"/>
        <c:axId val="560769288"/>
      </c:barChart>
      <c:catAx>
        <c:axId val="33506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065088"/>
        <c:crosses val="autoZero"/>
        <c:auto val="1"/>
        <c:lblAlgn val="ctr"/>
        <c:lblOffset val="100"/>
        <c:noMultiLvlLbl val="0"/>
      </c:catAx>
      <c:valAx>
        <c:axId val="3350650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335063776"/>
        <c:crosses val="autoZero"/>
        <c:crossBetween val="between"/>
      </c:valAx>
      <c:valAx>
        <c:axId val="560769288"/>
        <c:scaling>
          <c:orientation val="minMax"/>
        </c:scaling>
        <c:delete val="0"/>
        <c:axPos val="t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777816"/>
        <c:crosses val="max"/>
        <c:crossBetween val="between"/>
      </c:valAx>
      <c:catAx>
        <c:axId val="5607778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0769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Facebook!$D$47</c:f>
              <c:strCache>
                <c:ptCount val="1"/>
                <c:pt idx="0">
                  <c:v>Both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rgbClr val="AA5EAC"/>
                </a:solidFill>
              </a:ln>
              <a:effectLst/>
            </c:spPr>
          </c:marker>
          <c:yVal>
            <c:numRef>
              <c:f>Facebook!$D$48:$D$54</c:f>
              <c:numCache>
                <c:formatCode>0%</c:formatCode>
                <c:ptCount val="7"/>
                <c:pt idx="0">
                  <c:v>2.4E-2</c:v>
                </c:pt>
                <c:pt idx="1">
                  <c:v>0.14500000000000002</c:v>
                </c:pt>
                <c:pt idx="2">
                  <c:v>0.27200000000000002</c:v>
                </c:pt>
                <c:pt idx="3">
                  <c:v>0.189</c:v>
                </c:pt>
                <c:pt idx="4">
                  <c:v>0.14500000000000002</c:v>
                </c:pt>
                <c:pt idx="5">
                  <c:v>0.11800000000000001</c:v>
                </c:pt>
                <c:pt idx="6">
                  <c:v>0.10700000000000001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A-4FA5-85C8-BDA3363AFCFC}"/>
            </c:ext>
          </c:extLst>
        </c:ser>
        <c:ser>
          <c:idx val="1"/>
          <c:order val="1"/>
          <c:tx>
            <c:strRef>
              <c:f>Facebook!$B$26</c:f>
              <c:strCache>
                <c:ptCount val="1"/>
                <c:pt idx="0">
                  <c:v>Share of respondents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AA5EAC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Facebook!$B$27:$B$33</c:f>
              <c:numCache>
                <c:formatCode>0%</c:formatCode>
                <c:ptCount val="7"/>
                <c:pt idx="0">
                  <c:v>0.52</c:v>
                </c:pt>
                <c:pt idx="1">
                  <c:v>0.21</c:v>
                </c:pt>
                <c:pt idx="2">
                  <c:v>0.15</c:v>
                </c:pt>
                <c:pt idx="3">
                  <c:v>0.04</c:v>
                </c:pt>
                <c:pt idx="4">
                  <c:v>0.03</c:v>
                </c:pt>
                <c:pt idx="5">
                  <c:v>0.02</c:v>
                </c:pt>
                <c:pt idx="6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FA-4FA5-85C8-BDA3363AF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74672"/>
        <c:axId val="517516512"/>
      </c:scatterChart>
      <c:valAx>
        <c:axId val="4779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users,</a:t>
                </a:r>
                <a:r>
                  <a:rPr lang="en-US" baseline="0"/>
                  <a:t> mil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516512"/>
        <c:crosses val="autoZero"/>
        <c:crossBetween val="midCat"/>
      </c:valAx>
      <c:valAx>
        <c:axId val="5175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Quarterly revenue, mil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97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Dynamics</a:t>
            </a:r>
            <a:r>
              <a:rPr lang="en-GB" baseline="0"/>
              <a:t> of quarterly revenue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скользящая средняя по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Facebook!$A$58:$A$73</c:f>
              <c:strCache>
                <c:ptCount val="16"/>
                <c:pt idx="0">
                  <c:v>Q1 '16</c:v>
                </c:pt>
                <c:pt idx="1">
                  <c:v>Q2 '16</c:v>
                </c:pt>
                <c:pt idx="2">
                  <c:v>Q3 '16</c:v>
                </c:pt>
                <c:pt idx="3">
                  <c:v>Q4 '16</c:v>
                </c:pt>
                <c:pt idx="4">
                  <c:v>Q1 '17</c:v>
                </c:pt>
                <c:pt idx="5">
                  <c:v>Q2 '17</c:v>
                </c:pt>
                <c:pt idx="6">
                  <c:v>Q3 '17</c:v>
                </c:pt>
                <c:pt idx="7">
                  <c:v>Q4 '17</c:v>
                </c:pt>
                <c:pt idx="8">
                  <c:v>Q1 '18</c:v>
                </c:pt>
                <c:pt idx="9">
                  <c:v>Q2 '18</c:v>
                </c:pt>
                <c:pt idx="10">
                  <c:v>Q3 '18</c:v>
                </c:pt>
                <c:pt idx="11">
                  <c:v>Q4 '18</c:v>
                </c:pt>
                <c:pt idx="12">
                  <c:v>Q1 '19</c:v>
                </c:pt>
                <c:pt idx="13">
                  <c:v>Q2 '19</c:v>
                </c:pt>
                <c:pt idx="14">
                  <c:v>Q3 '19</c:v>
                </c:pt>
                <c:pt idx="15">
                  <c:v>Q4 '19</c:v>
                </c:pt>
              </c:strCache>
            </c:strRef>
          </c:cat>
          <c:val>
            <c:numRef>
              <c:f>Facebook!$C$58:$C$73</c:f>
              <c:numCache>
                <c:formatCode>General</c:formatCode>
                <c:ptCount val="16"/>
                <c:pt idx="1">
                  <c:v>6276.333333333333</c:v>
                </c:pt>
                <c:pt idx="2">
                  <c:v>7418.666666666667</c:v>
                </c:pt>
                <c:pt idx="3">
                  <c:v>7950.666666666667</c:v>
                </c:pt>
                <c:pt idx="4">
                  <c:v>8720.6666666666661</c:v>
                </c:pt>
                <c:pt idx="5">
                  <c:v>9227</c:v>
                </c:pt>
                <c:pt idx="6">
                  <c:v>10873.666666666666</c:v>
                </c:pt>
                <c:pt idx="7">
                  <c:v>11755.333333333334</c:v>
                </c:pt>
                <c:pt idx="8">
                  <c:v>12723</c:v>
                </c:pt>
                <c:pt idx="9">
                  <c:v>12974.666666666666</c:v>
                </c:pt>
                <c:pt idx="10">
                  <c:v>14624</c:v>
                </c:pt>
                <c:pt idx="11">
                  <c:v>15239.333333333334</c:v>
                </c:pt>
                <c:pt idx="12">
                  <c:v>16301.666666666666</c:v>
                </c:pt>
                <c:pt idx="13">
                  <c:v>16547.666666666668</c:v>
                </c:pt>
                <c:pt idx="14">
                  <c:v>18549.333333333332</c:v>
                </c:pt>
                <c:pt idx="15">
                  <c:v>19367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C0-9046-B457-1D7FFD7DA927}"/>
            </c:ext>
          </c:extLst>
        </c:ser>
        <c:ser>
          <c:idx val="2"/>
          <c:order val="1"/>
          <c:tx>
            <c:v>нецентр. скользящая средняя по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Facebook!$A$58:$A$73</c:f>
              <c:strCache>
                <c:ptCount val="16"/>
                <c:pt idx="0">
                  <c:v>Q1 '16</c:v>
                </c:pt>
                <c:pt idx="1">
                  <c:v>Q2 '16</c:v>
                </c:pt>
                <c:pt idx="2">
                  <c:v>Q3 '16</c:v>
                </c:pt>
                <c:pt idx="3">
                  <c:v>Q4 '16</c:v>
                </c:pt>
                <c:pt idx="4">
                  <c:v>Q1 '17</c:v>
                </c:pt>
                <c:pt idx="5">
                  <c:v>Q2 '17</c:v>
                </c:pt>
                <c:pt idx="6">
                  <c:v>Q3 '17</c:v>
                </c:pt>
                <c:pt idx="7">
                  <c:v>Q4 '17</c:v>
                </c:pt>
                <c:pt idx="8">
                  <c:v>Q1 '18</c:v>
                </c:pt>
                <c:pt idx="9">
                  <c:v>Q2 '18</c:v>
                </c:pt>
                <c:pt idx="10">
                  <c:v>Q3 '18</c:v>
                </c:pt>
                <c:pt idx="11">
                  <c:v>Q4 '18</c:v>
                </c:pt>
                <c:pt idx="12">
                  <c:v>Q1 '19</c:v>
                </c:pt>
                <c:pt idx="13">
                  <c:v>Q2 '19</c:v>
                </c:pt>
                <c:pt idx="14">
                  <c:v>Q3 '19</c:v>
                </c:pt>
                <c:pt idx="15">
                  <c:v>Q4 '19</c:v>
                </c:pt>
              </c:strCache>
            </c:strRef>
          </c:cat>
          <c:val>
            <c:numRef>
              <c:f>Facebook!$D$58:$D$73</c:f>
              <c:numCache>
                <c:formatCode>General</c:formatCode>
                <c:ptCount val="16"/>
                <c:pt idx="3">
                  <c:v>6909.5</c:v>
                </c:pt>
                <c:pt idx="4">
                  <c:v>7572</c:v>
                </c:pt>
                <c:pt idx="5">
                  <c:v>8293.25</c:v>
                </c:pt>
                <c:pt idx="6">
                  <c:v>9122.5</c:v>
                </c:pt>
                <c:pt idx="7">
                  <c:v>10163.25</c:v>
                </c:pt>
                <c:pt idx="8">
                  <c:v>11146.75</c:v>
                </c:pt>
                <c:pt idx="9">
                  <c:v>12124.25</c:v>
                </c:pt>
                <c:pt idx="10">
                  <c:v>12974</c:v>
                </c:pt>
                <c:pt idx="11">
                  <c:v>13959.5</c:v>
                </c:pt>
                <c:pt idx="12">
                  <c:v>14737.25</c:v>
                </c:pt>
                <c:pt idx="13">
                  <c:v>15658</c:v>
                </c:pt>
                <c:pt idx="14">
                  <c:v>16639.25</c:v>
                </c:pt>
                <c:pt idx="15">
                  <c:v>17681.25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C0-9046-B457-1D7FFD7DA927}"/>
            </c:ext>
          </c:extLst>
        </c:ser>
        <c:ser>
          <c:idx val="3"/>
          <c:order val="2"/>
          <c:tx>
            <c:v>центр. скользящая средняя по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Facebook!$A$58:$A$73</c:f>
              <c:strCache>
                <c:ptCount val="16"/>
                <c:pt idx="0">
                  <c:v>Q1 '16</c:v>
                </c:pt>
                <c:pt idx="1">
                  <c:v>Q2 '16</c:v>
                </c:pt>
                <c:pt idx="2">
                  <c:v>Q3 '16</c:v>
                </c:pt>
                <c:pt idx="3">
                  <c:v>Q4 '16</c:v>
                </c:pt>
                <c:pt idx="4">
                  <c:v>Q1 '17</c:v>
                </c:pt>
                <c:pt idx="5">
                  <c:v>Q2 '17</c:v>
                </c:pt>
                <c:pt idx="6">
                  <c:v>Q3 '17</c:v>
                </c:pt>
                <c:pt idx="7">
                  <c:v>Q4 '17</c:v>
                </c:pt>
                <c:pt idx="8">
                  <c:v>Q1 '18</c:v>
                </c:pt>
                <c:pt idx="9">
                  <c:v>Q2 '18</c:v>
                </c:pt>
                <c:pt idx="10">
                  <c:v>Q3 '18</c:v>
                </c:pt>
                <c:pt idx="11">
                  <c:v>Q4 '18</c:v>
                </c:pt>
                <c:pt idx="12">
                  <c:v>Q1 '19</c:v>
                </c:pt>
                <c:pt idx="13">
                  <c:v>Q2 '19</c:v>
                </c:pt>
                <c:pt idx="14">
                  <c:v>Q3 '19</c:v>
                </c:pt>
                <c:pt idx="15">
                  <c:v>Q4 '19</c:v>
                </c:pt>
              </c:strCache>
            </c:strRef>
          </c:cat>
          <c:val>
            <c:numRef>
              <c:f>Facebook!$E$58:$E$73</c:f>
              <c:numCache>
                <c:formatCode>General</c:formatCode>
                <c:ptCount val="16"/>
                <c:pt idx="2">
                  <c:v>7240.75</c:v>
                </c:pt>
                <c:pt idx="3">
                  <c:v>7932.625</c:v>
                </c:pt>
                <c:pt idx="4">
                  <c:v>8707.875</c:v>
                </c:pt>
                <c:pt idx="5">
                  <c:v>9642.875</c:v>
                </c:pt>
                <c:pt idx="6">
                  <c:v>10655</c:v>
                </c:pt>
                <c:pt idx="7">
                  <c:v>11635.5</c:v>
                </c:pt>
                <c:pt idx="8">
                  <c:v>12549.125</c:v>
                </c:pt>
                <c:pt idx="9">
                  <c:v>13466.75</c:v>
                </c:pt>
                <c:pt idx="10">
                  <c:v>14348.375</c:v>
                </c:pt>
                <c:pt idx="11">
                  <c:v>15197.625</c:v>
                </c:pt>
                <c:pt idx="12">
                  <c:v>16148.625</c:v>
                </c:pt>
                <c:pt idx="13">
                  <c:v>17160.25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C0-9046-B457-1D7FFD7DA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35743"/>
        <c:axId val="108537375"/>
      </c:lineChart>
      <c:catAx>
        <c:axId val="10853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537375"/>
        <c:crosses val="autoZero"/>
        <c:auto val="1"/>
        <c:lblAlgn val="ctr"/>
        <c:lblOffset val="100"/>
        <c:noMultiLvlLbl val="0"/>
      </c:catAx>
      <c:valAx>
        <c:axId val="108537375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Revenue,</a:t>
                </a:r>
                <a:r>
                  <a:rPr lang="en-US" baseline="0"/>
                  <a:t> mil $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53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Popularity</a:t>
            </a:r>
            <a:r>
              <a:rPr lang="en-US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Facebook!$A$14:$A$23</c:f>
              <c:strCache>
                <c:ptCount val="10"/>
                <c:pt idx="0">
                  <c:v>Bangladesh</c:v>
                </c:pt>
                <c:pt idx="1">
                  <c:v>Egypt</c:v>
                </c:pt>
                <c:pt idx="2">
                  <c:v>Thailand</c:v>
                </c:pt>
                <c:pt idx="3">
                  <c:v>Vietnam</c:v>
                </c:pt>
                <c:pt idx="4">
                  <c:v>Philippines</c:v>
                </c:pt>
                <c:pt idx="5">
                  <c:v>Mexico</c:v>
                </c:pt>
                <c:pt idx="6">
                  <c:v>Brazil</c:v>
                </c:pt>
                <c:pt idx="7">
                  <c:v>Indonesia</c:v>
                </c:pt>
                <c:pt idx="8">
                  <c:v>United States</c:v>
                </c:pt>
                <c:pt idx="9">
                  <c:v>India</c:v>
                </c:pt>
              </c:strCache>
            </c:strRef>
          </c:cat>
          <c:val>
            <c:numRef>
              <c:f>Facebook!$D$14:$D$23</c:f>
              <c:numCache>
                <c:formatCode>0%</c:formatCode>
                <c:ptCount val="10"/>
                <c:pt idx="0">
                  <c:v>0.22981366459627328</c:v>
                </c:pt>
                <c:pt idx="1">
                  <c:v>0.41836734693877553</c:v>
                </c:pt>
                <c:pt idx="2">
                  <c:v>0.69565217391304346</c:v>
                </c:pt>
                <c:pt idx="3">
                  <c:v>0.65625</c:v>
                </c:pt>
                <c:pt idx="4">
                  <c:v>0.67924528301886788</c:v>
                </c:pt>
                <c:pt idx="5">
                  <c:v>0.68253968253968256</c:v>
                </c:pt>
                <c:pt idx="6">
                  <c:v>0.57416267942583732</c:v>
                </c:pt>
                <c:pt idx="7">
                  <c:v>0.48689138576779029</c:v>
                </c:pt>
                <c:pt idx="8">
                  <c:v>0.510752688172043</c:v>
                </c:pt>
                <c:pt idx="9">
                  <c:v>0.20694752402069475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1-F644-9DAC-A917DA822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"/>
        <c:axId val="138612895"/>
        <c:axId val="138389311"/>
      </c:barChart>
      <c:catAx>
        <c:axId val="138612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389311"/>
        <c:crosses val="autoZero"/>
        <c:auto val="1"/>
        <c:lblAlgn val="ctr"/>
        <c:lblOffset val="100"/>
        <c:noMultiLvlLbl val="0"/>
      </c:catAx>
      <c:valAx>
        <c:axId val="13838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61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TikTok Global User Spending by Month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Tiktok!$B$57</c:f>
              <c:strCache>
                <c:ptCount val="1"/>
                <c:pt idx="0">
                  <c:v>User Spending, in millions $</c:v>
                </c:pt>
              </c:strCache>
            </c:strRef>
          </c:tx>
          <c:spPr>
            <a:solidFill>
              <a:srgbClr val="AA5EAC"/>
            </a:solidFill>
            <a:ln>
              <a:noFill/>
            </a:ln>
            <a:effectLst/>
          </c:spPr>
          <c:invertIfNegative val="0"/>
          <c:cat>
            <c:strRef>
              <c:f>Tiktok!$A$58:$A$70</c:f>
              <c:strCache>
                <c:ptCount val="13"/>
                <c:pt idx="0">
                  <c:v>Jul-18</c:v>
                </c:pt>
                <c:pt idx="1">
                  <c:v>Aug-18</c:v>
                </c:pt>
                <c:pt idx="2">
                  <c:v>Sep-18</c:v>
                </c:pt>
                <c:pt idx="3">
                  <c:v>Oct-18</c:v>
                </c:pt>
                <c:pt idx="4">
                  <c:v>Nov-18</c:v>
                </c:pt>
                <c:pt idx="5">
                  <c:v>Dec-18</c:v>
                </c:pt>
                <c:pt idx="6">
                  <c:v>Jan-19</c:v>
                </c:pt>
                <c:pt idx="7">
                  <c:v>Feb-19</c:v>
                </c:pt>
                <c:pt idx="8">
                  <c:v>Mar-19</c:v>
                </c:pt>
                <c:pt idx="9">
                  <c:v>Apr-19</c:v>
                </c:pt>
                <c:pt idx="10">
                  <c:v>May-19</c:v>
                </c:pt>
                <c:pt idx="11">
                  <c:v>Jun-19</c:v>
                </c:pt>
                <c:pt idx="12">
                  <c:v>Jul-19</c:v>
                </c:pt>
              </c:strCache>
            </c:strRef>
          </c:cat>
          <c:val>
            <c:numRef>
              <c:f>Tiktok!$B$58:$B$70</c:f>
              <c:numCache>
                <c:formatCode>#\ ##0.0_ ;\-#\ ##0.0\ </c:formatCode>
                <c:ptCount val="13"/>
                <c:pt idx="0">
                  <c:v>3</c:v>
                </c:pt>
                <c:pt idx="1">
                  <c:v>3.5</c:v>
                </c:pt>
                <c:pt idx="2">
                  <c:v>3.1</c:v>
                </c:pt>
                <c:pt idx="3">
                  <c:v>3.8</c:v>
                </c:pt>
                <c:pt idx="4">
                  <c:v>4.0999999999999996</c:v>
                </c:pt>
                <c:pt idx="5">
                  <c:v>6</c:v>
                </c:pt>
                <c:pt idx="6">
                  <c:v>6</c:v>
                </c:pt>
                <c:pt idx="7">
                  <c:v>5.5</c:v>
                </c:pt>
                <c:pt idx="8">
                  <c:v>7.4</c:v>
                </c:pt>
                <c:pt idx="9">
                  <c:v>7.4</c:v>
                </c:pt>
                <c:pt idx="10">
                  <c:v>9</c:v>
                </c:pt>
                <c:pt idx="11">
                  <c:v>11.2</c:v>
                </c:pt>
                <c:pt idx="12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0-43B9-BB75-7930B4AB1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668424"/>
        <c:axId val="475670720"/>
      </c:barChart>
      <c:lineChart>
        <c:grouping val="standard"/>
        <c:varyColors val="0"/>
        <c:ser>
          <c:idx val="1"/>
          <c:order val="1"/>
          <c:tx>
            <c:strRef>
              <c:f>Tiktok!$C$57</c:f>
              <c:strCache>
                <c:ptCount val="1"/>
                <c:pt idx="0">
                  <c:v>% of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Tiktok!$A$58:$A$70</c:f>
              <c:strCache>
                <c:ptCount val="13"/>
                <c:pt idx="0">
                  <c:v>Jul-18</c:v>
                </c:pt>
                <c:pt idx="1">
                  <c:v>Aug-18</c:v>
                </c:pt>
                <c:pt idx="2">
                  <c:v>Sep-18</c:v>
                </c:pt>
                <c:pt idx="3">
                  <c:v>Oct-18</c:v>
                </c:pt>
                <c:pt idx="4">
                  <c:v>Nov-18</c:v>
                </c:pt>
                <c:pt idx="5">
                  <c:v>Dec-18</c:v>
                </c:pt>
                <c:pt idx="6">
                  <c:v>Jan-19</c:v>
                </c:pt>
                <c:pt idx="7">
                  <c:v>Feb-19</c:v>
                </c:pt>
                <c:pt idx="8">
                  <c:v>Mar-19</c:v>
                </c:pt>
                <c:pt idx="9">
                  <c:v>Apr-19</c:v>
                </c:pt>
                <c:pt idx="10">
                  <c:v>May-19</c:v>
                </c:pt>
                <c:pt idx="11">
                  <c:v>Jun-19</c:v>
                </c:pt>
                <c:pt idx="12">
                  <c:v>Jul-19</c:v>
                </c:pt>
              </c:strCache>
            </c:strRef>
          </c:cat>
          <c:val>
            <c:numRef>
              <c:f>Tiktok!$C$58:$C$70</c:f>
              <c:numCache>
                <c:formatCode>0%</c:formatCode>
                <c:ptCount val="13"/>
                <c:pt idx="0">
                  <c:v>1</c:v>
                </c:pt>
                <c:pt idx="1">
                  <c:v>1.1666666666666667</c:v>
                </c:pt>
                <c:pt idx="2">
                  <c:v>1.0333333333333334</c:v>
                </c:pt>
                <c:pt idx="3">
                  <c:v>1.2666666666666666</c:v>
                </c:pt>
                <c:pt idx="4">
                  <c:v>1.3666666666666665</c:v>
                </c:pt>
                <c:pt idx="5">
                  <c:v>2</c:v>
                </c:pt>
                <c:pt idx="6">
                  <c:v>2</c:v>
                </c:pt>
                <c:pt idx="7">
                  <c:v>1.8333333333333333</c:v>
                </c:pt>
                <c:pt idx="8">
                  <c:v>2.4666666666666668</c:v>
                </c:pt>
                <c:pt idx="9">
                  <c:v>2.4666666666666668</c:v>
                </c:pt>
                <c:pt idx="10">
                  <c:v>3</c:v>
                </c:pt>
                <c:pt idx="11">
                  <c:v>3.7333333333333329</c:v>
                </c:pt>
                <c:pt idx="12">
                  <c:v>3.9666666666666668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0-43B9-BB75-7930B4AB1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136544"/>
        <c:axId val="512134248"/>
      </c:lineChart>
      <c:catAx>
        <c:axId val="475668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670720"/>
        <c:crosses val="autoZero"/>
        <c:auto val="1"/>
        <c:lblAlgn val="ctr"/>
        <c:lblOffset val="100"/>
        <c:noMultiLvlLbl val="0"/>
      </c:catAx>
      <c:valAx>
        <c:axId val="47567072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spending, mil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\ ##0.0_ ;\-#\ ##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668424"/>
        <c:crosses val="autoZero"/>
        <c:crossBetween val="between"/>
      </c:valAx>
      <c:valAx>
        <c:axId val="51213424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136544"/>
        <c:crosses val="max"/>
        <c:crossBetween val="between"/>
      </c:valAx>
      <c:catAx>
        <c:axId val="51213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2134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monthly active TikTok users worldwide as of </a:t>
            </a:r>
          </a:p>
          <a:p>
            <a:pPr>
              <a:defRPr/>
            </a:pPr>
            <a:r>
              <a:rPr lang="en-US"/>
              <a:t>2018-19</a:t>
            </a:r>
          </a:p>
        </c:rich>
      </c:tx>
      <c:layout>
        <c:manualLayout>
          <c:xMode val="edge"/>
          <c:yMode val="edge"/>
          <c:x val="0.11378558375412746"/>
          <c:y val="2.3612432596498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Tiktok!$B$2</c:f>
              <c:strCache>
                <c:ptCount val="1"/>
                <c:pt idx="0">
                  <c:v>Number of users in millions</c:v>
                </c:pt>
              </c:strCache>
            </c:strRef>
          </c:tx>
          <c:spPr>
            <a:solidFill>
              <a:srgbClr val="AA5EAC"/>
            </a:solidFill>
            <a:ln>
              <a:solidFill>
                <a:srgbClr val="AA5EAC"/>
              </a:solidFill>
            </a:ln>
            <a:effectLst/>
          </c:spPr>
          <c:invertIfNegative val="0"/>
          <c:cat>
            <c:strRef>
              <c:f>Tiktok!$A$3:$A$10</c:f>
              <c:strCache>
                <c:ptCount val="8"/>
                <c:pt idx="0">
                  <c:v>Q1 '18</c:v>
                </c:pt>
                <c:pt idx="1">
                  <c:v>Q2 '18</c:v>
                </c:pt>
                <c:pt idx="2">
                  <c:v>Q3 '18</c:v>
                </c:pt>
                <c:pt idx="3">
                  <c:v>Q4 '18</c:v>
                </c:pt>
                <c:pt idx="4">
                  <c:v>Q1 '19</c:v>
                </c:pt>
                <c:pt idx="5">
                  <c:v>Q2 '19</c:v>
                </c:pt>
                <c:pt idx="6">
                  <c:v>Q3 '19</c:v>
                </c:pt>
                <c:pt idx="7">
                  <c:v>Q4 '19</c:v>
                </c:pt>
              </c:strCache>
            </c:strRef>
          </c:cat>
          <c:val>
            <c:numRef>
              <c:f>Tiktok!$B$3:$B$10</c:f>
              <c:numCache>
                <c:formatCode>General</c:formatCode>
                <c:ptCount val="8"/>
                <c:pt idx="0">
                  <c:v>74</c:v>
                </c:pt>
                <c:pt idx="1">
                  <c:v>150</c:v>
                </c:pt>
                <c:pt idx="2">
                  <c:v>267</c:v>
                </c:pt>
                <c:pt idx="3">
                  <c:v>375</c:v>
                </c:pt>
                <c:pt idx="4">
                  <c:v>497</c:v>
                </c:pt>
                <c:pt idx="5">
                  <c:v>514</c:v>
                </c:pt>
                <c:pt idx="6">
                  <c:v>535</c:v>
                </c:pt>
                <c:pt idx="7">
                  <c:v>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9-4E88-8842-7071B0C6B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1034384"/>
        <c:axId val="431033072"/>
      </c:barChart>
      <c:lineChart>
        <c:grouping val="standard"/>
        <c:varyColors val="0"/>
        <c:ser>
          <c:idx val="1"/>
          <c:order val="1"/>
          <c:tx>
            <c:strRef>
              <c:f>Tiktok!$C$2</c:f>
              <c:strCache>
                <c:ptCount val="1"/>
                <c:pt idx="0">
                  <c:v>% of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Tiktok!$A$3:$A$10</c:f>
              <c:strCache>
                <c:ptCount val="8"/>
                <c:pt idx="0">
                  <c:v>Q1 '18</c:v>
                </c:pt>
                <c:pt idx="1">
                  <c:v>Q2 '18</c:v>
                </c:pt>
                <c:pt idx="2">
                  <c:v>Q3 '18</c:v>
                </c:pt>
                <c:pt idx="3">
                  <c:v>Q4 '18</c:v>
                </c:pt>
                <c:pt idx="4">
                  <c:v>Q1 '19</c:v>
                </c:pt>
                <c:pt idx="5">
                  <c:v>Q2 '19</c:v>
                </c:pt>
                <c:pt idx="6">
                  <c:v>Q3 '19</c:v>
                </c:pt>
                <c:pt idx="7">
                  <c:v>Q4 '19</c:v>
                </c:pt>
              </c:strCache>
            </c:strRef>
          </c:cat>
          <c:val>
            <c:numRef>
              <c:f>Tiktok!$C$3:$C$10</c:f>
              <c:numCache>
                <c:formatCode>0%</c:formatCode>
                <c:ptCount val="8"/>
                <c:pt idx="0">
                  <c:v>1</c:v>
                </c:pt>
                <c:pt idx="1">
                  <c:v>2.0270270270270272</c:v>
                </c:pt>
                <c:pt idx="2">
                  <c:v>3.6081081081081079</c:v>
                </c:pt>
                <c:pt idx="3">
                  <c:v>5.0675675675675675</c:v>
                </c:pt>
                <c:pt idx="4">
                  <c:v>6.7162162162162158</c:v>
                </c:pt>
                <c:pt idx="5">
                  <c:v>6.9459459459459456</c:v>
                </c:pt>
                <c:pt idx="6">
                  <c:v>7.2297297297297298</c:v>
                </c:pt>
                <c:pt idx="7">
                  <c:v>7.8513513513513518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9-4E88-8842-7071B0C6B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161472"/>
        <c:axId val="5121601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Tiktok!$D$2</c15:sqref>
                        </c15:formulaRef>
                      </c:ext>
                    </c:extLst>
                    <c:strCache>
                      <c:ptCount val="1"/>
                      <c:pt idx="0">
                        <c:v>Quarterly revenue, mil $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Tiktok!$A$3:$A$10</c15:sqref>
                        </c15:formulaRef>
                      </c:ext>
                    </c:extLst>
                    <c:strCache>
                      <c:ptCount val="8"/>
                      <c:pt idx="0">
                        <c:v>Q1 '18</c:v>
                      </c:pt>
                      <c:pt idx="1">
                        <c:v>Q2 '18</c:v>
                      </c:pt>
                      <c:pt idx="2">
                        <c:v>Q3 '18</c:v>
                      </c:pt>
                      <c:pt idx="3">
                        <c:v>Q4 '18</c:v>
                      </c:pt>
                      <c:pt idx="4">
                        <c:v>Q1 '19</c:v>
                      </c:pt>
                      <c:pt idx="5">
                        <c:v>Q2 '19</c:v>
                      </c:pt>
                      <c:pt idx="6">
                        <c:v>Q3 '19</c:v>
                      </c:pt>
                      <c:pt idx="7">
                        <c:v>Q4 '19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Tiktok!$D$3:$D$10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7</c:v>
                      </c:pt>
                      <c:pt idx="2">
                        <c:v>10</c:v>
                      </c:pt>
                      <c:pt idx="3">
                        <c:v>12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C39-4E88-8842-7071B0C6BB9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Tiktok!$E$2</c15:sqref>
                        </c15:formulaRef>
                      </c:ext>
                    </c:extLst>
                    <c:strCache>
                      <c:ptCount val="1"/>
                      <c:pt idx="0">
                        <c:v>% of growth of revenue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Tiktok!$A$3:$A$10</c15:sqref>
                        </c15:formulaRef>
                      </c:ext>
                    </c:extLst>
                    <c:strCache>
                      <c:ptCount val="8"/>
                      <c:pt idx="0">
                        <c:v>Q1 '18</c:v>
                      </c:pt>
                      <c:pt idx="1">
                        <c:v>Q2 '18</c:v>
                      </c:pt>
                      <c:pt idx="2">
                        <c:v>Q3 '18</c:v>
                      </c:pt>
                      <c:pt idx="3">
                        <c:v>Q4 '18</c:v>
                      </c:pt>
                      <c:pt idx="4">
                        <c:v>Q1 '19</c:v>
                      </c:pt>
                      <c:pt idx="5">
                        <c:v>Q2 '19</c:v>
                      </c:pt>
                      <c:pt idx="6">
                        <c:v>Q3 '19</c:v>
                      </c:pt>
                      <c:pt idx="7">
                        <c:v>Q4 '19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Tiktok!$E$3:$E$10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1</c:v>
                      </c:pt>
                      <c:pt idx="1">
                        <c:v>0.875</c:v>
                      </c:pt>
                      <c:pt idx="2">
                        <c:v>1.25</c:v>
                      </c:pt>
                      <c:pt idx="3">
                        <c:v>1.5</c:v>
                      </c:pt>
                      <c:pt idx="4">
                        <c:v>1.875</c:v>
                      </c:pt>
                      <c:pt idx="5">
                        <c:v>2.5</c:v>
                      </c:pt>
                      <c:pt idx="6">
                        <c:v>3.125</c:v>
                      </c:pt>
                      <c:pt idx="7">
                        <c:v>7.5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C39-4E88-8842-7071B0C6BB91}"/>
                  </c:ext>
                </c:extLst>
              </c15:ser>
            </c15:filteredLineSeries>
          </c:ext>
        </c:extLst>
      </c:lineChart>
      <c:catAx>
        <c:axId val="4310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033072"/>
        <c:crosses val="autoZero"/>
        <c:auto val="1"/>
        <c:lblAlgn val="ctr"/>
        <c:lblOffset val="100"/>
        <c:noMultiLvlLbl val="0"/>
      </c:catAx>
      <c:valAx>
        <c:axId val="431033072"/>
        <c:scaling>
          <c:orientation val="minMax"/>
          <c:max val="59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034384"/>
        <c:crosses val="autoZero"/>
        <c:crossBetween val="between"/>
      </c:valAx>
      <c:valAx>
        <c:axId val="512160160"/>
        <c:scaling>
          <c:orientation val="minMax"/>
          <c:min val="0.95000000000000007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161472"/>
        <c:crosses val="max"/>
        <c:crossBetween val="between"/>
      </c:valAx>
      <c:catAx>
        <c:axId val="51216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2160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473529</xdr:colOff>
      <xdr:row>11</xdr:row>
      <xdr:rowOff>285069</xdr:rowOff>
    </xdr:from>
    <xdr:to>
      <xdr:col>15</xdr:col>
      <xdr:colOff>416379</xdr:colOff>
      <xdr:row>28</xdr:row>
      <xdr:rowOff>150358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D9CDA-D013-4C4A-8F00-B43B13E99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276412</xdr:colOff>
      <xdr:row>25</xdr:row>
      <xdr:rowOff>371288</xdr:rowOff>
    </xdr:from>
    <xdr:to>
      <xdr:col>17</xdr:col>
      <xdr:colOff>363257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818121-7726-4DFF-9B4B-85F5E498F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593912</xdr:colOff>
      <xdr:row>0</xdr:row>
      <xdr:rowOff>169208</xdr:rowOff>
    </xdr:from>
    <xdr:to>
      <xdr:col>16</xdr:col>
      <xdr:colOff>28014</xdr:colOff>
      <xdr:row>11</xdr:row>
      <xdr:rowOff>22412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A4905C-AE85-4F93-9B35-D965F6730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46653</xdr:colOff>
      <xdr:row>14</xdr:row>
      <xdr:rowOff>54429</xdr:rowOff>
    </xdr:from>
    <xdr:to>
      <xdr:col>19</xdr:col>
      <xdr:colOff>107885</xdr:colOff>
      <xdr:row>17</xdr:row>
      <xdr:rowOff>171858</xdr:rowOff>
    </xdr:to>
    <xdr:pic>
      <xdr:nvPicPr>
        <xdr:cNvPr id="5" name="Рисунок 7">
          <a:extLst>
            <a:ext uri="{FF2B5EF4-FFF2-40B4-BE49-F238E27FC236}">
              <a16:creationId xmlns:a16="http://schemas.microsoft.com/office/drawing/2014/main" id="{9F772BF4-3512-46DA-A3CC-6A03DDE2E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00203" y="3531054"/>
          <a:ext cx="1413782" cy="688929"/>
        </a:xfrm>
        <a:prstGeom prst="rect">
          <a:avLst/>
        </a:prstGeom>
      </xdr:spPr>
    </xdr:pic>
    <xdr:clientData/>
  </xdr:twoCellAnchor>
  <xdr:twoCellAnchor>
    <xdr:from>
      <xdr:col>5</xdr:col>
      <xdr:colOff>361950</xdr:colOff>
      <xdr:row>40</xdr:row>
      <xdr:rowOff>324970</xdr:rowOff>
    </xdr:from>
    <xdr:to>
      <xdr:col>14</xdr:col>
      <xdr:colOff>161925</xdr:colOff>
      <xdr:row>64</xdr:row>
      <xdr:rowOff>176893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48D395-E848-4A25-8AAD-C72AF960F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353786</xdr:colOff>
      <xdr:row>66</xdr:row>
      <xdr:rowOff>13607</xdr:rowOff>
    </xdr:from>
    <xdr:to>
      <xdr:col>9</xdr:col>
      <xdr:colOff>87245</xdr:colOff>
      <xdr:row>77</xdr:row>
      <xdr:rowOff>84525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F5EAE4-FDC0-48AD-965B-58693AAD7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56776</xdr:colOff>
      <xdr:row>74</xdr:row>
      <xdr:rowOff>37650</xdr:rowOff>
    </xdr:from>
    <xdr:to>
      <xdr:col>5</xdr:col>
      <xdr:colOff>116541</xdr:colOff>
      <xdr:row>95</xdr:row>
      <xdr:rowOff>34661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D95B38-D981-0040-B1D1-7E125DE1A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792788</xdr:colOff>
      <xdr:row>24</xdr:row>
      <xdr:rowOff>110067</xdr:rowOff>
    </xdr:from>
    <xdr:to>
      <xdr:col>6</xdr:col>
      <xdr:colOff>1054485</xdr:colOff>
      <xdr:row>35</xdr:row>
      <xdr:rowOff>332509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6BEF33-0235-D141-A41E-EDFD78EBD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38101</xdr:colOff>
      <xdr:row>56</xdr:row>
      <xdr:rowOff>23812</xdr:rowOff>
    </xdr:from>
    <xdr:to>
      <xdr:col>13</xdr:col>
      <xdr:colOff>514351</xdr:colOff>
      <xdr:row>70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0B0012-6925-4678-BD41-7AEDB8E0B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0</xdr:row>
      <xdr:rowOff>57150</xdr:rowOff>
    </xdr:from>
    <xdr:to>
      <xdr:col>15</xdr:col>
      <xdr:colOff>381000</xdr:colOff>
      <xdr:row>17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21F627-F34D-459E-A722-CB6906A66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13606</xdr:colOff>
      <xdr:row>18</xdr:row>
      <xdr:rowOff>68036</xdr:rowOff>
    </xdr:from>
    <xdr:to>
      <xdr:col>15</xdr:col>
      <xdr:colOff>395967</xdr:colOff>
      <xdr:row>35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A7024E-C108-4DC3-8822-E54380827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459442</xdr:colOff>
      <xdr:row>37</xdr:row>
      <xdr:rowOff>44823</xdr:rowOff>
    </xdr:from>
    <xdr:to>
      <xdr:col>19</xdr:col>
      <xdr:colOff>481853</xdr:colOff>
      <xdr:row>55</xdr:row>
      <xdr:rowOff>392205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9CC250-2D02-4363-AC1C-E6D7D5F94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749300</xdr:colOff>
      <xdr:row>23</xdr:row>
      <xdr:rowOff>82550</xdr:rowOff>
    </xdr:from>
    <xdr:to>
      <xdr:col>5</xdr:col>
      <xdr:colOff>266700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AB83D-0A68-574C-B0ED-637E6627C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396697</xdr:colOff>
      <xdr:row>1</xdr:row>
      <xdr:rowOff>119580</xdr:rowOff>
    </xdr:from>
    <xdr:to>
      <xdr:col>22</xdr:col>
      <xdr:colOff>273978</xdr:colOff>
      <xdr:row>15</xdr:row>
      <xdr:rowOff>108735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27D71A-7832-614E-9954-2EE74B386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imofey/Desktop/boomer-zoom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mer-zoomer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6DF02E-9011-4C84-B775-28B7E54455A9}" name="Table1" displayName="Table1" ref="A2:H10" totalsRowShown="0" dataDxfId="75">
  <autoFilter ref="A2:H10" xr:uid="{B66B83FA-52F5-4807-AF57-85B1B2FD27F8}"/>
  <tableColumns count="8">
    <tableColumn id="1" xr3:uid="{FA7120CA-6971-4A3A-A7B3-0AEC6236C9F4}" name="Period" dataDxfId="74"/>
    <tableColumn id="2" xr3:uid="{BE58FB52-9E08-46CA-BC1F-1D4744B88EFD}" name="Number of users in millions" dataDxfId="73"/>
    <tableColumn id="3" xr3:uid="{C77EB90F-C8F6-4497-9EBA-A1F8AD8D5605}" name="% of growth" dataDxfId="72"/>
    <tableColumn id="4" xr3:uid="{FC875E48-026B-42CD-B348-624263B551C4}" name="US and Canada" dataDxfId="71"/>
    <tableColumn id="5" xr3:uid="{C2D2178B-19E1-4E01-9562-8BB27E46CFB4}" name="Europe" dataDxfId="70"/>
    <tableColumn id="6" xr3:uid="{1C48E385-3237-441E-B517-DFA388CF693A}" name="Asia-Pacific" dataDxfId="69"/>
    <tableColumn id="7" xr3:uid="{C2A8AF74-7BC2-4607-8D8D-BD32A8BF714F}" name="Rest of world" dataDxfId="68"/>
    <tableColumn id="8" xr3:uid="{70129C20-B4E0-444B-A835-B82D4454D6D6}" name="Quarterly revenue, mil $" dataDxfId="67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DF313C3-FE95-4A1F-B13C-BB201C9D3AB4}" name="Table13610" displayName="Table13610" ref="A26:B33" totalsRowShown="0" dataDxfId="23">
  <autoFilter ref="A26:B33" xr:uid="{7F9E013E-09C0-4206-B379-8D54BC0FBAAF}"/>
  <tableColumns count="2">
    <tableColumn id="1" xr3:uid="{4F234ADB-1948-4C43-84A1-0345555087E5}" name="Frequency" dataDxfId="22" totalsRowDxfId="21"/>
    <tableColumn id="2" xr3:uid="{CF83B712-A900-4DF8-AAF2-CB9EDECC2C6B}" name="Share of respondents" dataDxfId="20" totalsRowDxfId="19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1AC858E-E963-4EEB-8F55-D6EA86D26F25}" name="Table136711" displayName="Table136711" ref="A36:B38" totalsRowShown="0" dataDxfId="18">
  <autoFilter ref="A36:B38" xr:uid="{A210A899-4FA1-43F8-9795-3B5FCF8655A1}"/>
  <tableColumns count="2">
    <tableColumn id="1" xr3:uid="{E9B3B194-ED5A-44C3-B277-312AE82F02A3}" name="Gender" dataDxfId="17"/>
    <tableColumn id="2" xr3:uid="{256400F3-1531-41C6-B1C8-3547A63ED08F}" name="Share of respondents" dataDxfId="16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5718881-C518-4949-8901-C6AB55252EA0}" name="Table1367812" displayName="Table1367812" ref="A41:B44" totalsRowShown="0" dataDxfId="15">
  <autoFilter ref="A41:B44" xr:uid="{E817BE7D-C96B-410E-8D58-81F19A11525B}"/>
  <tableColumns count="2">
    <tableColumn id="1" xr3:uid="{00C6649E-E3DC-40DF-8898-F49DBBCDAFF5}" name="Education" dataDxfId="14"/>
    <tableColumn id="2" xr3:uid="{C4BAE123-8601-4AF0-8897-20D082C45F54}" name="Share of respondents" dataDxfId="13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45C25FB-C7C8-4755-89F6-5770C7ED9DE9}" name="Table13678913" displayName="Table13678913" ref="A47:D54" totalsRowShown="0" headerRowDxfId="12" dataDxfId="11">
  <autoFilter ref="A47:D54" xr:uid="{C824DB2F-9F9C-40A4-984E-522F79179C1E}"/>
  <tableColumns count="4">
    <tableColumn id="1" xr3:uid="{7A19B395-2110-45A6-879F-DC42135657A5}" name="Age group" dataDxfId="10" totalsRowDxfId="9"/>
    <tableColumn id="2" xr3:uid="{098FA687-9CE4-4D74-BCFB-335477F14DD7}" name="Female" dataDxfId="8" totalsRowDxfId="7"/>
    <tableColumn id="3" xr3:uid="{5DE7B71A-167B-441E-B103-B88241AB4AC4}" name="Male" dataDxfId="6" totalsRowDxfId="5"/>
    <tableColumn id="4" xr3:uid="{61868713-7029-8C4A-9741-FC8874AEFA04}" name="Both" dataDxfId="4">
      <calculatedColumnFormula>Table13678913[[#This Row],[Female]]-Table13678913[[#This Row],[Male]]</calculatedColumnFormula>
    </tableColumn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025C0FA-BCFE-4D8A-AD89-51608AF7CB3C}" name="Table136781214" displayName="Table136781214" ref="A57:C70" totalsRowShown="0" dataDxfId="3">
  <autoFilter ref="A57:C70" xr:uid="{E1F841DE-6C0B-4E44-B2DC-C839E7E03F0E}"/>
  <tableColumns count="3">
    <tableColumn id="1" xr3:uid="{AFB8B5F3-19B5-487F-BF6B-D72689FD7DE8}" name="Month" dataDxfId="2"/>
    <tableColumn id="2" xr3:uid="{53CDEDF6-29A8-4FE7-B89E-FE3FA86B3A85}" name="User Spending, in millions $" dataDxfId="1"/>
    <tableColumn id="3" xr3:uid="{D6DBBF11-4781-4AB6-8AB5-F8B179F999B4}" name="% of growth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911010-C88A-4962-BAEA-81BFB014EB63}" name="Table13" displayName="Table13" ref="A13:D23" totalsRowShown="0" dataDxfId="66">
  <autoFilter ref="A13:D23" xr:uid="{902CE42D-0824-4FCC-9F8E-AA2CF83C8BB0}"/>
  <sortState xmlns:xlrd2="http://schemas.microsoft.com/office/spreadsheetml/2017/richdata2" ref="A14:D23">
    <sortCondition ref="B13:B23"/>
  </sortState>
  <tableColumns count="4">
    <tableColumn id="1" xr3:uid="{0F864D79-F3C4-4C53-B477-A6BDBD6E273B}" name="Country" dataDxfId="65"/>
    <tableColumn id="2" xr3:uid="{2A162FFD-7203-4282-B00C-F13C7F5BF065}" name="Number of users in millions" dataDxfId="64"/>
    <tableColumn id="3" xr3:uid="{5378CD69-AD8F-EF48-A118-EDA96A724FB1}" name="Population in millions" dataDxfId="63"/>
    <tableColumn id="4" xr3:uid="{CDA21DAF-1720-B040-8DAC-995CA791C857}" name="% of users" dataDxfId="62">
      <calculatedColumnFormula>[1]!Table13[[#This Row],[Number of users in millions]]/[1]!Table13[[#This Row],[Population in millions]]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BD729B-8CE2-4A8A-B1B9-703EE873A8EA}" name="Table136" displayName="Table136" ref="A26:B33" totalsRowShown="0" dataDxfId="61">
  <autoFilter ref="A26:B33" xr:uid="{7F9E013E-09C0-4206-B379-8D54BC0FBAAF}"/>
  <tableColumns count="2">
    <tableColumn id="1" xr3:uid="{F834B317-F989-4165-B51C-76038E7FE19D}" name="Frequency" dataDxfId="60"/>
    <tableColumn id="2" xr3:uid="{CC3E68E8-505A-4A07-8D49-5383917E55A7}" name="Share of respondents" dataDxfId="5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CEC533-A18D-4A3A-AA47-52B076B267E4}" name="Table1367" displayName="Table1367" ref="A36:B38" totalsRowShown="0" dataDxfId="58">
  <autoFilter ref="A36:B38" xr:uid="{A210A899-4FA1-43F8-9795-3B5FCF8655A1}"/>
  <tableColumns count="2">
    <tableColumn id="1" xr3:uid="{8EC89887-F475-4D65-A70E-10AF989108F9}" name="Gender" dataDxfId="57"/>
    <tableColumn id="2" xr3:uid="{52C4BC6B-049E-492B-9E18-858C770B5FBC}" name="Share of respondents" dataDxfId="5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C02C41A-BAEF-4992-93A9-F5F128B0B361}" name="Table13678" displayName="Table13678" ref="A41:B44" totalsRowShown="0" dataDxfId="55">
  <autoFilter ref="A41:B44" xr:uid="{E817BE7D-C96B-410E-8D58-81F19A11525B}"/>
  <tableColumns count="2">
    <tableColumn id="1" xr3:uid="{4F9F159C-FF4E-4BD3-B89E-BD3AD33B3A8C}" name="Education" dataDxfId="54"/>
    <tableColumn id="2" xr3:uid="{955EEE5D-CF85-4E46-9F42-3FFA9734637F}" name="Share of respondents" dataDxfId="5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9919F88-2418-4F47-9E7C-523959AFE3E4}" name="Table136789" displayName="Table136789" ref="A47:D54" totalsRowShown="0" headerRowDxfId="52" dataDxfId="51">
  <autoFilter ref="A47:D54" xr:uid="{C824DB2F-9F9C-40A4-984E-522F79179C1E}"/>
  <tableColumns count="4">
    <tableColumn id="1" xr3:uid="{C0E4FE66-1EE6-47C6-8924-D3F69BF7ED21}" name="Age group" dataDxfId="50" totalsRowDxfId="49"/>
    <tableColumn id="2" xr3:uid="{4CA8ABF3-1625-4790-A24C-C53A7D7712A8}" name="Female" dataDxfId="48"/>
    <tableColumn id="3" xr3:uid="{B279A461-011F-464F-A93E-5B118D2A8007}" name="Male" dataDxfId="47" totalsRowDxfId="46"/>
    <tableColumn id="5" xr3:uid="{434A15A7-20C4-334E-B870-DBB556D7406B}" name="Both" dataDxfId="45">
      <calculatedColumnFormula>Table136789[[#This Row],[Female]]-Table136789[[#This Row],[Male]]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21D2C24-8E69-4CAB-A26A-BB5CD41D7ABA}" name="Table15" displayName="Table15" ref="A57:E73" totalsRowShown="0" headerRowDxfId="44" tableBorderDxfId="43">
  <autoFilter ref="A57:E73" xr:uid="{37FFBEA9-FBFA-4C3A-8D49-E5C122895C60}"/>
  <tableColumns count="5">
    <tableColumn id="1" xr3:uid="{C60F6E55-09F8-4297-8A5E-9EA7A3CAFCBD}" name="Period" dataDxfId="42"/>
    <tableColumn id="2" xr3:uid="{98875D31-0366-4626-858A-91A5C4293245}" name="Quarterly revenue, mil $"/>
    <tableColumn id="3" xr3:uid="{93B789EB-ADB1-7F41-88A0-A69BC2AE1FF1}" name="Скользащая средняя по 3" dataDxfId="41">
      <calculatedColumnFormula>AVERAGE(B57:B59)</calculatedColumnFormula>
    </tableColumn>
    <tableColumn id="4" xr3:uid="{72F10359-C4D4-E044-85F9-96F2F3E5214B}" name="Нецентр. Скользащая ср. по 4" dataDxfId="40">
      <calculatedColumnFormula>AVERAGE(B55:B58)</calculatedColumnFormula>
    </tableColumn>
    <tableColumn id="5" xr3:uid="{E4D1B9F3-2AEC-954B-AFF1-32C2BBCF0797}" name="Центр. По 4" dataDxfId="39">
      <calculatedColumnFormula>AVERAGE(D59:D60)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10DDC4-F048-4DBA-B96C-674F32106228}" name="Table14" displayName="Table14" ref="A2:E10" totalsRowShown="0" dataDxfId="38">
  <autoFilter ref="A2:E10" xr:uid="{B66B83FA-52F5-4807-AF57-85B1B2FD27F8}"/>
  <tableColumns count="5">
    <tableColumn id="1" xr3:uid="{74769E01-6206-49AD-9660-07923467D1D2}" name="Period" dataDxfId="37"/>
    <tableColumn id="2" xr3:uid="{8E2A5433-DD85-4346-B71B-EBA7188EAD96}" name="Number of users in millions" dataDxfId="36"/>
    <tableColumn id="3" xr3:uid="{CBF9F4C7-8C5F-49D7-B7A8-DC9340FA9D2F}" name="% of growth" dataDxfId="35"/>
    <tableColumn id="4" xr3:uid="{DC87FC11-C2F9-4900-8210-A02CB45C01A8}" name="Quarterly revenue, mil $" dataDxfId="34"/>
    <tableColumn id="5" xr3:uid="{E2CCAA7E-CB32-452D-BC7D-9F16FE655A23}" name="% of growth of revenue" dataDxfId="33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16F331-4A04-4687-ADA7-970CE90D0ADC}" name="Table135" displayName="Table135" ref="A13:D23" totalsRowShown="0" dataDxfId="32">
  <autoFilter ref="A13:D23" xr:uid="{902CE42D-0824-4FCC-9F8E-AA2CF83C8BB0}"/>
  <sortState xmlns:xlrd2="http://schemas.microsoft.com/office/spreadsheetml/2017/richdata2" ref="A14:D23">
    <sortCondition ref="B13:B23"/>
  </sortState>
  <tableColumns count="4">
    <tableColumn id="1" xr3:uid="{94E6108E-DFB6-43AC-8790-039C4DE3557B}" name="Country" dataDxfId="31" totalsRowDxfId="30"/>
    <tableColumn id="2" xr3:uid="{4258B432-4BE1-4B7F-AFAD-BE5D4CC61511}" name="Number of users in millions" dataDxfId="29" totalsRowDxfId="28"/>
    <tableColumn id="3" xr3:uid="{98D35288-422E-064F-AE59-AD1984D9A2B9}" name="Population in millions" dataDxfId="27" totalsRowDxfId="26"/>
    <tableColumn id="4" xr3:uid="{3A8F4065-639B-EF4A-81A9-0BE5A112E07F}" name="% of users" dataDxfId="25" totalsRowDxfId="24">
      <calculatedColumnFormula>Table135[[#This Row],[Number of users in millions]]/Table135[[#This Row],[Population in millions]]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2E20-B371-4F80-B38C-8E8A4E4C1ACE}">
  <dimension ref="A1:Y73"/>
  <sheetViews>
    <sheetView topLeftCell="L1" zoomScale="132" zoomScaleNormal="85" workbookViewId="0">
      <selection activeCell="U7" sqref="U7"/>
    </sheetView>
  </sheetViews>
  <sheetFormatPr baseColWidth="10" defaultColWidth="8.83203125" defaultRowHeight="15"/>
  <cols>
    <col min="1" max="1" width="18.5" customWidth="1"/>
    <col min="2" max="2" width="27.5" customWidth="1"/>
    <col min="3" max="3" width="14.5" customWidth="1"/>
    <col min="4" max="4" width="16.6640625" customWidth="1"/>
    <col min="5" max="5" width="10.83203125" customWidth="1"/>
    <col min="6" max="6" width="14.5" customWidth="1"/>
    <col min="7" max="7" width="15.83203125" customWidth="1"/>
    <col min="8" max="8" width="26.5" customWidth="1"/>
    <col min="18" max="18" width="11.1640625" customWidth="1"/>
  </cols>
  <sheetData>
    <row r="1" spans="1:25" ht="29.25" customHeight="1" thickBot="1">
      <c r="A1" s="53" t="s">
        <v>108</v>
      </c>
      <c r="B1" s="53"/>
      <c r="C1" s="53"/>
      <c r="D1" s="53"/>
      <c r="E1" s="53"/>
      <c r="F1" s="53"/>
      <c r="G1" s="53"/>
      <c r="H1" s="53"/>
    </row>
    <row r="2" spans="1:25" ht="16" thickBot="1">
      <c r="A2" t="s">
        <v>4</v>
      </c>
      <c r="B2" t="s">
        <v>5</v>
      </c>
      <c r="C2" t="s">
        <v>73</v>
      </c>
      <c r="D2" t="s">
        <v>78</v>
      </c>
      <c r="E2" t="s">
        <v>79</v>
      </c>
      <c r="F2" t="s">
        <v>80</v>
      </c>
      <c r="G2" t="s">
        <v>81</v>
      </c>
      <c r="H2" t="s">
        <v>82</v>
      </c>
      <c r="R2" s="14" t="s">
        <v>83</v>
      </c>
      <c r="S2" s="15">
        <f>CORREL(Table1[Quarterly revenue, mil $],Table1[Number of users in millions])</f>
        <v>0.88704677056594172</v>
      </c>
    </row>
    <row r="3" spans="1:25" ht="16" thickBot="1">
      <c r="A3" s="1" t="s">
        <v>74</v>
      </c>
      <c r="B3" s="1">
        <v>2196</v>
      </c>
      <c r="C3" s="10">
        <v>1</v>
      </c>
      <c r="D3" s="1">
        <v>241</v>
      </c>
      <c r="E3" s="1">
        <v>377</v>
      </c>
      <c r="F3" s="1">
        <v>873</v>
      </c>
      <c r="G3" s="1">
        <v>705</v>
      </c>
      <c r="H3" s="1">
        <v>11966</v>
      </c>
    </row>
    <row r="4" spans="1:25">
      <c r="A4" s="1" t="s">
        <v>75</v>
      </c>
      <c r="B4" s="1">
        <v>2334</v>
      </c>
      <c r="C4" s="10">
        <f>Table1[[#This Row],[Number of users in millions]]/$B$3</f>
        <v>1.0628415300546448</v>
      </c>
      <c r="D4" s="1">
        <v>241</v>
      </c>
      <c r="E4" s="1">
        <v>376</v>
      </c>
      <c r="F4" s="1">
        <v>894</v>
      </c>
      <c r="G4" s="1">
        <v>723</v>
      </c>
      <c r="H4" s="1">
        <v>13231</v>
      </c>
      <c r="R4" s="54" t="s">
        <v>84</v>
      </c>
      <c r="S4" s="55"/>
      <c r="T4" s="56"/>
    </row>
    <row r="5" spans="1:25">
      <c r="A5" s="1" t="s">
        <v>76</v>
      </c>
      <c r="B5" s="1">
        <v>2272</v>
      </c>
      <c r="C5" s="10">
        <f>Table1[[#This Row],[Number of users in millions]]/$B$3</f>
        <v>1.0346083788706739</v>
      </c>
      <c r="D5" s="1">
        <v>242</v>
      </c>
      <c r="E5" s="1">
        <v>375</v>
      </c>
      <c r="F5" s="1">
        <v>917</v>
      </c>
      <c r="G5" s="1">
        <v>736</v>
      </c>
      <c r="H5" s="1">
        <v>13727</v>
      </c>
      <c r="R5" s="57"/>
      <c r="S5" s="58"/>
      <c r="T5" s="59"/>
    </row>
    <row r="6" spans="1:25">
      <c r="A6" s="1" t="s">
        <v>77</v>
      </c>
      <c r="B6" s="1">
        <v>2320</v>
      </c>
      <c r="C6" s="10">
        <f>Table1[[#This Row],[Number of users in millions]]/$B$3</f>
        <v>1.0564663023679417</v>
      </c>
      <c r="D6" s="1">
        <v>242</v>
      </c>
      <c r="E6" s="1">
        <v>381</v>
      </c>
      <c r="F6" s="1">
        <v>947</v>
      </c>
      <c r="G6" s="1">
        <v>750</v>
      </c>
      <c r="H6" s="1">
        <v>16914</v>
      </c>
      <c r="R6" s="57"/>
      <c r="S6" s="58"/>
      <c r="T6" s="59"/>
    </row>
    <row r="7" spans="1:25" ht="16" thickBot="1">
      <c r="A7" s="1" t="s">
        <v>0</v>
      </c>
      <c r="B7" s="1">
        <v>2375</v>
      </c>
      <c r="C7" s="10">
        <f>Table1[[#This Row],[Number of users in millions]]/$B$3</f>
        <v>1.081511839708561</v>
      </c>
      <c r="D7" s="1">
        <v>243</v>
      </c>
      <c r="E7" s="1">
        <v>384</v>
      </c>
      <c r="F7" s="1">
        <v>981</v>
      </c>
      <c r="G7" s="1">
        <v>768</v>
      </c>
      <c r="H7" s="1">
        <v>15077</v>
      </c>
      <c r="R7" s="60"/>
      <c r="S7" s="61"/>
      <c r="T7" s="62"/>
    </row>
    <row r="8" spans="1:25">
      <c r="A8" s="1" t="s">
        <v>1</v>
      </c>
      <c r="B8" s="1">
        <v>2414</v>
      </c>
      <c r="C8" s="10">
        <f>Table1[[#This Row],[Number of users in millions]]/$B$3</f>
        <v>1.0992714025500911</v>
      </c>
      <c r="D8" s="1">
        <v>244</v>
      </c>
      <c r="E8" s="1">
        <v>385</v>
      </c>
      <c r="F8" s="1">
        <v>1003</v>
      </c>
      <c r="G8" s="1">
        <v>782</v>
      </c>
      <c r="H8" s="1">
        <v>16914</v>
      </c>
    </row>
    <row r="9" spans="1:25">
      <c r="A9" s="1" t="s">
        <v>2</v>
      </c>
      <c r="B9" s="1">
        <v>2449</v>
      </c>
      <c r="C9" s="10">
        <f>Table1[[#This Row],[Number of users in millions]]/$B$3</f>
        <v>1.1152094717668488</v>
      </c>
      <c r="D9" s="1">
        <v>247</v>
      </c>
      <c r="E9" s="1">
        <v>387</v>
      </c>
      <c r="F9" s="1">
        <v>1013</v>
      </c>
      <c r="G9" s="1">
        <v>802</v>
      </c>
      <c r="H9" s="1">
        <v>17652</v>
      </c>
      <c r="R9" s="17" t="s">
        <v>85</v>
      </c>
      <c r="S9" s="17"/>
      <c r="T9" s="17"/>
      <c r="U9" s="17"/>
    </row>
    <row r="10" spans="1:25">
      <c r="A10" s="1" t="s">
        <v>3</v>
      </c>
      <c r="B10" s="1">
        <v>2498</v>
      </c>
      <c r="C10" s="10">
        <f>Table1[[#This Row],[Number of users in millions]]/$B$3</f>
        <v>1.1375227686703095</v>
      </c>
      <c r="D10" s="1">
        <v>250</v>
      </c>
      <c r="E10" s="1">
        <v>396</v>
      </c>
      <c r="F10" s="1">
        <v>1022</v>
      </c>
      <c r="G10" s="1">
        <v>830</v>
      </c>
      <c r="H10" s="1">
        <v>21082</v>
      </c>
      <c r="R10" s="16" t="s">
        <v>86</v>
      </c>
      <c r="S10" s="16" t="s">
        <v>87</v>
      </c>
      <c r="T10" s="16"/>
      <c r="U10" s="16"/>
    </row>
    <row r="11" spans="1:25">
      <c r="R11" s="18">
        <f>S2</f>
        <v>0.88704677056594172</v>
      </c>
      <c r="S11">
        <v>8</v>
      </c>
    </row>
    <row r="12" spans="1:25" ht="27" customHeight="1" thickBot="1">
      <c r="A12" s="63" t="s">
        <v>14</v>
      </c>
      <c r="B12" s="63"/>
      <c r="R12" s="17" t="s">
        <v>88</v>
      </c>
      <c r="S12" s="17"/>
      <c r="T12" s="17"/>
      <c r="U12" s="17"/>
    </row>
    <row r="13" spans="1:25" ht="16" thickBot="1">
      <c r="A13" t="s">
        <v>6</v>
      </c>
      <c r="B13" t="s">
        <v>5</v>
      </c>
      <c r="C13" t="s">
        <v>112</v>
      </c>
      <c r="D13" t="s">
        <v>113</v>
      </c>
      <c r="R13" s="19" t="s">
        <v>89</v>
      </c>
      <c r="S13" s="20"/>
      <c r="T13" s="20"/>
      <c r="U13" s="20" t="s">
        <v>118</v>
      </c>
      <c r="V13" s="20"/>
      <c r="W13" s="20"/>
      <c r="X13" s="20"/>
      <c r="Y13" s="30"/>
    </row>
    <row r="14" spans="1:25" ht="16" thickBot="1">
      <c r="A14" s="1" t="s">
        <v>17</v>
      </c>
      <c r="B14" s="1">
        <v>37</v>
      </c>
      <c r="C14" s="1">
        <v>161</v>
      </c>
      <c r="D14" s="10">
        <f>[1]!Table13[[#This Row],[Number of users in millions]]/[1]!Table13[[#This Row],[Population in millions]]</f>
        <v>0.22981366459627328</v>
      </c>
      <c r="R14" s="21" t="s">
        <v>90</v>
      </c>
      <c r="S14" s="22"/>
      <c r="T14" s="22"/>
      <c r="U14" s="22" t="s">
        <v>96</v>
      </c>
      <c r="V14" s="22"/>
      <c r="W14" s="22"/>
      <c r="X14" s="22"/>
      <c r="Y14" s="28"/>
    </row>
    <row r="15" spans="1:25">
      <c r="A15" s="1" t="s">
        <v>16</v>
      </c>
      <c r="B15" s="1">
        <v>41</v>
      </c>
      <c r="C15" s="1">
        <v>98</v>
      </c>
      <c r="D15" s="10">
        <f>[1]!Table13[[#This Row],[Number of users in millions]]/[1]!Table13[[#This Row],[Population in millions]]</f>
        <v>0.41836734693877553</v>
      </c>
    </row>
    <row r="16" spans="1:25">
      <c r="A16" s="1" t="s">
        <v>15</v>
      </c>
      <c r="B16" s="1">
        <v>48</v>
      </c>
      <c r="C16" s="1">
        <v>69</v>
      </c>
      <c r="D16" s="10">
        <f>[1]!Table13[[#This Row],[Number of users in millions]]/[1]!Table13[[#This Row],[Population in millions]]</f>
        <v>0.69565217391304346</v>
      </c>
    </row>
    <row r="17" spans="1:24">
      <c r="A17" s="1" t="s">
        <v>13</v>
      </c>
      <c r="B17" s="1">
        <v>63</v>
      </c>
      <c r="C17" s="1">
        <v>96</v>
      </c>
      <c r="D17" s="10">
        <f>[1]!Table13[[#This Row],[Number of users in millions]]/[1]!Table13[[#This Row],[Population in millions]]</f>
        <v>0.65625</v>
      </c>
    </row>
    <row r="18" spans="1:24">
      <c r="A18" s="1" t="s">
        <v>12</v>
      </c>
      <c r="B18" s="1">
        <v>72</v>
      </c>
      <c r="C18" s="1">
        <v>106</v>
      </c>
      <c r="D18" s="10">
        <f>[1]!Table13[[#This Row],[Number of users in millions]]/[1]!Table13[[#This Row],[Population in millions]]</f>
        <v>0.67924528301886788</v>
      </c>
    </row>
    <row r="19" spans="1:24" ht="15" customHeight="1">
      <c r="A19" s="1" t="s">
        <v>11</v>
      </c>
      <c r="B19" s="1">
        <v>86</v>
      </c>
      <c r="C19" s="1">
        <v>126</v>
      </c>
      <c r="D19" s="10">
        <f>[1]!Table13[[#This Row],[Number of users in millions]]/[1]!Table13[[#This Row],[Population in millions]]</f>
        <v>0.68253968253968256</v>
      </c>
      <c r="R19" s="16" t="s">
        <v>91</v>
      </c>
      <c r="S19" s="16"/>
    </row>
    <row r="20" spans="1:24">
      <c r="A20" s="1" t="s">
        <v>10</v>
      </c>
      <c r="B20" s="1">
        <v>120</v>
      </c>
      <c r="C20" s="1">
        <v>209</v>
      </c>
      <c r="D20" s="10">
        <f>[1]!Table13[[#This Row],[Number of users in millions]]/[1]!Table13[[#This Row],[Population in millions]]</f>
        <v>0.57416267942583732</v>
      </c>
      <c r="R20">
        <v>0.05</v>
      </c>
      <c r="S20" s="23"/>
    </row>
    <row r="21" spans="1:24">
      <c r="A21" s="1" t="s">
        <v>9</v>
      </c>
      <c r="B21" s="1">
        <v>130</v>
      </c>
      <c r="C21" s="1">
        <v>267</v>
      </c>
      <c r="D21" s="10">
        <f>[1]!Table13[[#This Row],[Number of users in millions]]/[1]!Table13[[#This Row],[Population in millions]]</f>
        <v>0.48689138576779029</v>
      </c>
      <c r="R21" s="16" t="s">
        <v>92</v>
      </c>
      <c r="S21" s="16" t="s">
        <v>93</v>
      </c>
    </row>
    <row r="22" spans="1:24">
      <c r="A22" s="1" t="s">
        <v>8</v>
      </c>
      <c r="B22" s="1">
        <v>190</v>
      </c>
      <c r="C22" s="1">
        <v>372</v>
      </c>
      <c r="D22" s="10">
        <f>[1]!Table13[[#This Row],[Number of users in millions]]/[1]!Table13[[#This Row],[Population in millions]]</f>
        <v>0.510752688172043</v>
      </c>
      <c r="R22" s="18">
        <f>ABS(R11)*SQRT(S11-2)/SQRT(1-R11^2)</f>
        <v>4.7063203562627747</v>
      </c>
      <c r="S22" s="18">
        <f>_xlfn.T.INV.2T(R20,S11-2)</f>
        <v>2.4469118511449697</v>
      </c>
    </row>
    <row r="23" spans="1:24" ht="16" thickBot="1">
      <c r="A23" s="1" t="s">
        <v>7</v>
      </c>
      <c r="B23" s="1">
        <v>280</v>
      </c>
      <c r="C23" s="1">
        <v>1353</v>
      </c>
      <c r="D23" s="10">
        <f>[1]!Table13[[#This Row],[Number of users in millions]]/[1]!Table13[[#This Row],[Population in millions]]</f>
        <v>0.20694752402069475</v>
      </c>
    </row>
    <row r="24" spans="1:24">
      <c r="R24" s="24" t="s">
        <v>94</v>
      </c>
      <c r="S24" s="25"/>
    </row>
    <row r="25" spans="1:24" ht="18.75" customHeight="1" thickBot="1">
      <c r="A25" s="53" t="s">
        <v>54</v>
      </c>
      <c r="B25" s="53"/>
      <c r="R25" s="26" t="s">
        <v>95</v>
      </c>
      <c r="S25" s="27"/>
    </row>
    <row r="26" spans="1:24" ht="29.25" customHeight="1" thickBot="1">
      <c r="A26" t="s">
        <v>19</v>
      </c>
      <c r="B26" t="s">
        <v>18</v>
      </c>
      <c r="R26" s="21" t="s">
        <v>97</v>
      </c>
      <c r="S26" s="28"/>
      <c r="T26" s="29"/>
      <c r="U26" s="29"/>
      <c r="V26" s="29"/>
      <c r="W26" s="29"/>
      <c r="X26" s="29"/>
    </row>
    <row r="27" spans="1:24" ht="14.25" customHeight="1">
      <c r="A27" s="1" t="s">
        <v>20</v>
      </c>
      <c r="B27" s="3">
        <v>0.52</v>
      </c>
    </row>
    <row r="28" spans="1:24" ht="17.25" customHeight="1">
      <c r="A28" s="1" t="s">
        <v>21</v>
      </c>
      <c r="B28" s="3">
        <v>0.21</v>
      </c>
    </row>
    <row r="29" spans="1:24">
      <c r="A29" s="1" t="s">
        <v>22</v>
      </c>
      <c r="B29" s="3">
        <v>0.15</v>
      </c>
    </row>
    <row r="30" spans="1:24">
      <c r="A30" s="1" t="s">
        <v>23</v>
      </c>
      <c r="B30" s="3">
        <v>0.04</v>
      </c>
    </row>
    <row r="31" spans="1:24">
      <c r="A31" s="1" t="s">
        <v>24</v>
      </c>
      <c r="B31" s="3">
        <v>0.03</v>
      </c>
    </row>
    <row r="32" spans="1:24" ht="15" customHeight="1">
      <c r="A32" s="1" t="s">
        <v>25</v>
      </c>
      <c r="B32" s="3">
        <v>0.02</v>
      </c>
    </row>
    <row r="33" spans="1:6">
      <c r="A33" s="1" t="s">
        <v>26</v>
      </c>
      <c r="B33" s="3">
        <v>0.03</v>
      </c>
    </row>
    <row r="35" spans="1:6" ht="30.75" customHeight="1">
      <c r="A35" s="53" t="s">
        <v>27</v>
      </c>
      <c r="B35" s="53"/>
    </row>
    <row r="36" spans="1:6" ht="27.75" customHeight="1">
      <c r="A36" t="s">
        <v>34</v>
      </c>
      <c r="B36" t="s">
        <v>18</v>
      </c>
    </row>
    <row r="37" spans="1:6">
      <c r="A37" s="1" t="s">
        <v>28</v>
      </c>
      <c r="B37" s="3">
        <v>0.44</v>
      </c>
    </row>
    <row r="38" spans="1:6">
      <c r="A38" s="1" t="s">
        <v>29</v>
      </c>
      <c r="B38" s="3">
        <v>0.56000000000000005</v>
      </c>
    </row>
    <row r="39" spans="1:6" ht="13.5" customHeight="1"/>
    <row r="40" spans="1:6" ht="30" customHeight="1">
      <c r="A40" s="53" t="s">
        <v>30</v>
      </c>
      <c r="B40" s="53"/>
    </row>
    <row r="41" spans="1:6" ht="27.75" customHeight="1">
      <c r="A41" t="s">
        <v>35</v>
      </c>
      <c r="B41" t="s">
        <v>18</v>
      </c>
    </row>
    <row r="42" spans="1:6" ht="30" customHeight="1">
      <c r="A42" s="1" t="s">
        <v>31</v>
      </c>
      <c r="B42" s="3">
        <v>0.18</v>
      </c>
    </row>
    <row r="43" spans="1:6">
      <c r="A43" s="1" t="s">
        <v>32</v>
      </c>
      <c r="B43" s="3">
        <v>0.43</v>
      </c>
    </row>
    <row r="44" spans="1:6">
      <c r="A44" s="1" t="s">
        <v>33</v>
      </c>
      <c r="B44" s="3">
        <v>0.39</v>
      </c>
    </row>
    <row r="46" spans="1:6" ht="30.75" customHeight="1">
      <c r="A46" s="53" t="s">
        <v>99</v>
      </c>
      <c r="B46" s="53"/>
      <c r="C46" s="53"/>
      <c r="D46" s="53"/>
    </row>
    <row r="47" spans="1:6" ht="39.75" customHeight="1">
      <c r="A47" s="4" t="s">
        <v>36</v>
      </c>
      <c r="B47" s="4" t="s">
        <v>28</v>
      </c>
      <c r="C47" s="4" t="s">
        <v>29</v>
      </c>
      <c r="D47" s="31" t="s">
        <v>98</v>
      </c>
    </row>
    <row r="48" spans="1:6">
      <c r="A48" s="1" t="s">
        <v>37</v>
      </c>
      <c r="B48" s="6">
        <v>1.2999999999999999E-2</v>
      </c>
      <c r="C48" s="8">
        <v>-1.0999999999999999E-2</v>
      </c>
      <c r="D48" s="3">
        <f>Table136789[[#This Row],[Female]]-Table136789[[#This Row],[Male]]</f>
        <v>2.4E-2</v>
      </c>
      <c r="F48" s="34"/>
    </row>
    <row r="49" spans="1:5">
      <c r="A49" s="1" t="s">
        <v>38</v>
      </c>
      <c r="B49" s="6">
        <v>7.4999999999999997E-2</v>
      </c>
      <c r="C49" s="8">
        <v>-7.0000000000000007E-2</v>
      </c>
      <c r="D49" s="3">
        <f>Table136789[[#This Row],[Female]]-Table136789[[#This Row],[Male]]</f>
        <v>0.14500000000000002</v>
      </c>
    </row>
    <row r="50" spans="1:5">
      <c r="A50" s="1" t="s">
        <v>39</v>
      </c>
      <c r="B50" s="6">
        <v>0.13600000000000001</v>
      </c>
      <c r="C50" s="8">
        <v>-0.13600000000000001</v>
      </c>
      <c r="D50" s="3">
        <f>Table136789[[#This Row],[Female]]-Table136789[[#This Row],[Male]]</f>
        <v>0.27200000000000002</v>
      </c>
    </row>
    <row r="51" spans="1:5">
      <c r="A51" s="1" t="s">
        <v>40</v>
      </c>
      <c r="B51" s="6">
        <v>0.10100000000000001</v>
      </c>
      <c r="C51" s="8">
        <v>-8.7999999999999995E-2</v>
      </c>
      <c r="D51" s="3">
        <f>Table136789[[#This Row],[Female]]-Table136789[[#This Row],[Male]]</f>
        <v>0.189</v>
      </c>
    </row>
    <row r="52" spans="1:5">
      <c r="A52" s="1" t="s">
        <v>41</v>
      </c>
      <c r="B52" s="6">
        <v>7.9000000000000001E-2</v>
      </c>
      <c r="C52" s="8">
        <v>-6.6000000000000003E-2</v>
      </c>
      <c r="D52" s="3">
        <f>Table136789[[#This Row],[Female]]-Table136789[[#This Row],[Male]]</f>
        <v>0.14500000000000002</v>
      </c>
    </row>
    <row r="53" spans="1:5" ht="33.75" customHeight="1">
      <c r="A53" s="1" t="s">
        <v>42</v>
      </c>
      <c r="B53" s="9">
        <v>7.0000000000000007E-2</v>
      </c>
      <c r="C53" s="8">
        <v>-4.8000000000000001E-2</v>
      </c>
      <c r="D53" s="3">
        <f>Table136789[[#This Row],[Female]]-Table136789[[#This Row],[Male]]</f>
        <v>0.11800000000000001</v>
      </c>
    </row>
    <row r="54" spans="1:5">
      <c r="A54" s="1" t="s">
        <v>43</v>
      </c>
      <c r="B54" s="6">
        <v>6.6000000000000003E-2</v>
      </c>
      <c r="C54" s="8">
        <v>-4.1000000000000002E-2</v>
      </c>
      <c r="D54" s="3">
        <f>Table136789[[#This Row],[Female]]-Table136789[[#This Row],[Male]]</f>
        <v>0.10700000000000001</v>
      </c>
    </row>
    <row r="56" spans="1:5" ht="33.75" customHeight="1">
      <c r="A56" s="52" t="s">
        <v>109</v>
      </c>
      <c r="B56" s="52"/>
    </row>
    <row r="57" spans="1:5">
      <c r="A57" s="39" t="s">
        <v>4</v>
      </c>
      <c r="B57" s="40" t="s">
        <v>82</v>
      </c>
      <c r="C57" s="42" t="s">
        <v>114</v>
      </c>
      <c r="D57" s="42" t="s">
        <v>115</v>
      </c>
      <c r="E57" s="42" t="s">
        <v>116</v>
      </c>
    </row>
    <row r="58" spans="1:5">
      <c r="A58" s="37" t="s">
        <v>100</v>
      </c>
      <c r="B58" s="41">
        <v>5382</v>
      </c>
    </row>
    <row r="59" spans="1:5">
      <c r="A59" s="37" t="s">
        <v>101</v>
      </c>
      <c r="B59" s="41">
        <v>6436</v>
      </c>
      <c r="C59">
        <f t="shared" ref="C59:C73" si="0">AVERAGE(B58:B60)</f>
        <v>6276.333333333333</v>
      </c>
    </row>
    <row r="60" spans="1:5">
      <c r="A60" s="37" t="s">
        <v>102</v>
      </c>
      <c r="B60" s="41">
        <v>7011</v>
      </c>
      <c r="C60">
        <f>AVERAGE(B59:B61)</f>
        <v>7418.666666666667</v>
      </c>
      <c r="E60">
        <f t="shared" ref="E60:E71" si="1">AVERAGE(D61:D62)</f>
        <v>7240.75</v>
      </c>
    </row>
    <row r="61" spans="1:5">
      <c r="A61" s="37" t="s">
        <v>103</v>
      </c>
      <c r="B61" s="41">
        <v>8809</v>
      </c>
      <c r="C61">
        <f t="shared" si="0"/>
        <v>7950.666666666667</v>
      </c>
      <c r="D61">
        <f t="shared" ref="D61:D73" si="2">AVERAGE(B58:B61)</f>
        <v>6909.5</v>
      </c>
      <c r="E61">
        <f t="shared" si="1"/>
        <v>7932.625</v>
      </c>
    </row>
    <row r="62" spans="1:5">
      <c r="A62" s="37" t="s">
        <v>104</v>
      </c>
      <c r="B62" s="41">
        <v>8032</v>
      </c>
      <c r="C62">
        <f t="shared" si="0"/>
        <v>8720.6666666666661</v>
      </c>
      <c r="D62">
        <f t="shared" si="2"/>
        <v>7572</v>
      </c>
      <c r="E62">
        <f t="shared" si="1"/>
        <v>8707.875</v>
      </c>
    </row>
    <row r="63" spans="1:5">
      <c r="A63" s="37" t="s">
        <v>105</v>
      </c>
      <c r="B63" s="41">
        <v>9321</v>
      </c>
      <c r="C63">
        <f t="shared" si="0"/>
        <v>9227</v>
      </c>
      <c r="D63">
        <f t="shared" si="2"/>
        <v>8293.25</v>
      </c>
      <c r="E63">
        <f t="shared" si="1"/>
        <v>9642.875</v>
      </c>
    </row>
    <row r="64" spans="1:5">
      <c r="A64" s="37" t="s">
        <v>106</v>
      </c>
      <c r="B64" s="41">
        <v>10328</v>
      </c>
      <c r="C64">
        <f t="shared" si="0"/>
        <v>10873.666666666666</v>
      </c>
      <c r="D64">
        <f t="shared" si="2"/>
        <v>9122.5</v>
      </c>
      <c r="E64">
        <f t="shared" si="1"/>
        <v>10655</v>
      </c>
    </row>
    <row r="65" spans="1:5">
      <c r="A65" s="37" t="s">
        <v>107</v>
      </c>
      <c r="B65" s="41">
        <v>12972</v>
      </c>
      <c r="C65">
        <f t="shared" si="0"/>
        <v>11755.333333333334</v>
      </c>
      <c r="D65">
        <f t="shared" si="2"/>
        <v>10163.25</v>
      </c>
      <c r="E65">
        <f t="shared" si="1"/>
        <v>11635.5</v>
      </c>
    </row>
    <row r="66" spans="1:5">
      <c r="A66" s="37" t="s">
        <v>74</v>
      </c>
      <c r="B66" s="35">
        <v>11966</v>
      </c>
      <c r="C66">
        <f t="shared" si="0"/>
        <v>12723</v>
      </c>
      <c r="D66">
        <f t="shared" si="2"/>
        <v>11146.75</v>
      </c>
      <c r="E66">
        <f t="shared" si="1"/>
        <v>12549.125</v>
      </c>
    </row>
    <row r="67" spans="1:5">
      <c r="A67" s="37" t="s">
        <v>75</v>
      </c>
      <c r="B67" s="35">
        <v>13231</v>
      </c>
      <c r="C67">
        <f t="shared" si="0"/>
        <v>12974.666666666666</v>
      </c>
      <c r="D67">
        <f t="shared" si="2"/>
        <v>12124.25</v>
      </c>
      <c r="E67">
        <f t="shared" si="1"/>
        <v>13466.75</v>
      </c>
    </row>
    <row r="68" spans="1:5">
      <c r="A68" s="37" t="s">
        <v>76</v>
      </c>
      <c r="B68" s="35">
        <v>13727</v>
      </c>
      <c r="C68">
        <f t="shared" si="0"/>
        <v>14624</v>
      </c>
      <c r="D68">
        <f t="shared" si="2"/>
        <v>12974</v>
      </c>
      <c r="E68">
        <f t="shared" si="1"/>
        <v>14348.375</v>
      </c>
    </row>
    <row r="69" spans="1:5">
      <c r="A69" s="37" t="s">
        <v>77</v>
      </c>
      <c r="B69" s="35">
        <v>16914</v>
      </c>
      <c r="C69">
        <f t="shared" si="0"/>
        <v>15239.333333333334</v>
      </c>
      <c r="D69">
        <f t="shared" si="2"/>
        <v>13959.5</v>
      </c>
      <c r="E69">
        <f t="shared" si="1"/>
        <v>15197.625</v>
      </c>
    </row>
    <row r="70" spans="1:5">
      <c r="A70" s="37" t="s">
        <v>0</v>
      </c>
      <c r="B70" s="35">
        <v>15077</v>
      </c>
      <c r="C70">
        <f t="shared" si="0"/>
        <v>16301.666666666666</v>
      </c>
      <c r="D70">
        <f t="shared" si="2"/>
        <v>14737.25</v>
      </c>
      <c r="E70">
        <f t="shared" si="1"/>
        <v>16148.625</v>
      </c>
    </row>
    <row r="71" spans="1:5">
      <c r="A71" s="37" t="s">
        <v>1</v>
      </c>
      <c r="B71" s="35">
        <v>16914</v>
      </c>
      <c r="C71">
        <f t="shared" si="0"/>
        <v>16547.666666666668</v>
      </c>
      <c r="D71">
        <f t="shared" si="2"/>
        <v>15658</v>
      </c>
      <c r="E71">
        <f t="shared" si="1"/>
        <v>17160.25</v>
      </c>
    </row>
    <row r="72" spans="1:5">
      <c r="A72" s="37" t="s">
        <v>2</v>
      </c>
      <c r="B72" s="35">
        <v>17652</v>
      </c>
      <c r="C72">
        <f t="shared" si="0"/>
        <v>18549.333333333332</v>
      </c>
      <c r="D72">
        <f t="shared" si="2"/>
        <v>16639.25</v>
      </c>
    </row>
    <row r="73" spans="1:5">
      <c r="A73" s="38" t="s">
        <v>3</v>
      </c>
      <c r="B73" s="36">
        <v>21082</v>
      </c>
      <c r="C73">
        <f t="shared" si="0"/>
        <v>19367</v>
      </c>
      <c r="D73">
        <f t="shared" si="2"/>
        <v>17681.25</v>
      </c>
    </row>
  </sheetData>
  <mergeCells count="8">
    <mergeCell ref="A56:B56"/>
    <mergeCell ref="A1:H1"/>
    <mergeCell ref="A46:D46"/>
    <mergeCell ref="R4:T7"/>
    <mergeCell ref="A35:B35"/>
    <mergeCell ref="A12:B12"/>
    <mergeCell ref="A25:B25"/>
    <mergeCell ref="A40:B40"/>
  </mergeCells>
  <phoneticPr fontId="9" type="noConversion"/>
  <pageMargins left="0.7" right="0.7" top="0.75" bottom="0.75" header="0.3" footer="0.3"/>
  <pageSetup paperSize="9" orientation="portrait" horizontalDpi="0" verticalDpi="0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9D73-CBFC-4254-AC94-C350D64AB630}">
  <dimension ref="A1:AF72"/>
  <sheetViews>
    <sheetView tabSelected="1" topLeftCell="R15" zoomScale="150" zoomScaleNormal="70" workbookViewId="0">
      <selection activeCell="AC9" sqref="AC9"/>
    </sheetView>
  </sheetViews>
  <sheetFormatPr baseColWidth="10" defaultColWidth="8.83203125" defaultRowHeight="15"/>
  <cols>
    <col min="1" max="1" width="18.5" customWidth="1"/>
    <col min="2" max="2" width="27.5" customWidth="1"/>
    <col min="3" max="3" width="15.6640625" customWidth="1"/>
    <col min="4" max="4" width="26.1640625" customWidth="1"/>
    <col min="5" max="5" width="24.5" customWidth="1"/>
  </cols>
  <sheetData>
    <row r="1" spans="1:32" ht="29.25" customHeight="1">
      <c r="A1" s="53" t="s">
        <v>45</v>
      </c>
      <c r="B1" s="53"/>
      <c r="C1" s="2"/>
    </row>
    <row r="2" spans="1:32">
      <c r="A2" t="s">
        <v>4</v>
      </c>
      <c r="B2" t="s">
        <v>5</v>
      </c>
      <c r="C2" t="s">
        <v>73</v>
      </c>
      <c r="D2" t="s">
        <v>82</v>
      </c>
      <c r="E2" t="s">
        <v>110</v>
      </c>
    </row>
    <row r="3" spans="1:32">
      <c r="A3" s="1" t="s">
        <v>74</v>
      </c>
      <c r="B3" s="1">
        <v>74</v>
      </c>
      <c r="C3" s="3">
        <v>1</v>
      </c>
      <c r="D3" s="1">
        <v>8</v>
      </c>
      <c r="E3" s="3">
        <v>1</v>
      </c>
      <c r="Y3" s="43" t="s">
        <v>117</v>
      </c>
      <c r="Z3" s="44">
        <f>CORREL(Table14[Number of users in millions],D3:D10)</f>
        <v>0.68893387438272091</v>
      </c>
    </row>
    <row r="4" spans="1:32">
      <c r="A4" s="1" t="s">
        <v>75</v>
      </c>
      <c r="B4" s="1">
        <v>150</v>
      </c>
      <c r="C4" s="10">
        <f>Table14[[#This Row],[Number of users in millions]]/$B$3</f>
        <v>2.0270270270270272</v>
      </c>
      <c r="D4" s="1">
        <v>7</v>
      </c>
      <c r="E4" s="10">
        <f>Table14[[#This Row],[Quarterly revenue, mil $]]/$D$3</f>
        <v>0.875</v>
      </c>
    </row>
    <row r="5" spans="1:32">
      <c r="A5" s="1" t="s">
        <v>76</v>
      </c>
      <c r="B5" s="1">
        <v>267</v>
      </c>
      <c r="C5" s="10">
        <f>Table14[[#This Row],[Number of users in millions]]/$B$3</f>
        <v>3.6081081081081079</v>
      </c>
      <c r="D5" s="1">
        <v>10</v>
      </c>
      <c r="E5" s="10">
        <f>Table14[[#This Row],[Quarterly revenue, mil $]]/$D$3</f>
        <v>1.25</v>
      </c>
    </row>
    <row r="6" spans="1:32" ht="16" thickBot="1">
      <c r="A6" s="1" t="s">
        <v>77</v>
      </c>
      <c r="B6" s="1">
        <v>375</v>
      </c>
      <c r="C6" s="10">
        <f>Table14[[#This Row],[Number of users in millions]]/$B$3</f>
        <v>5.0675675675675675</v>
      </c>
      <c r="D6" s="1">
        <v>12</v>
      </c>
      <c r="E6" s="10">
        <f>Table14[[#This Row],[Quarterly revenue, mil $]]/$D$3</f>
        <v>1.5</v>
      </c>
      <c r="Y6" s="17" t="s">
        <v>88</v>
      </c>
      <c r="Z6" s="17"/>
      <c r="AA6" s="17"/>
      <c r="AB6" s="17"/>
    </row>
    <row r="7" spans="1:32" ht="16" thickBot="1">
      <c r="A7" s="1" t="s">
        <v>0</v>
      </c>
      <c r="B7" s="1">
        <v>497</v>
      </c>
      <c r="C7" s="10">
        <f>Table14[[#This Row],[Number of users in millions]]/$B$3</f>
        <v>6.7162162162162158</v>
      </c>
      <c r="D7" s="1">
        <v>15</v>
      </c>
      <c r="E7" s="10">
        <f>Table14[[#This Row],[Quarterly revenue, mil $]]/$D$3</f>
        <v>1.875</v>
      </c>
      <c r="Y7" s="19" t="s">
        <v>89</v>
      </c>
      <c r="Z7" s="20"/>
      <c r="AA7" s="20"/>
      <c r="AB7" s="20" t="s">
        <v>118</v>
      </c>
      <c r="AC7" s="20"/>
      <c r="AD7" s="20"/>
      <c r="AE7" s="20"/>
      <c r="AF7" s="30"/>
    </row>
    <row r="8" spans="1:32" ht="16" thickBot="1">
      <c r="A8" s="1" t="s">
        <v>1</v>
      </c>
      <c r="B8" s="1">
        <v>514</v>
      </c>
      <c r="C8" s="10">
        <f>Table14[[#This Row],[Number of users in millions]]/$B$3</f>
        <v>6.9459459459459456</v>
      </c>
      <c r="D8" s="1">
        <v>20</v>
      </c>
      <c r="E8" s="10">
        <f>Table14[[#This Row],[Quarterly revenue, mil $]]/$D$3</f>
        <v>2.5</v>
      </c>
      <c r="Y8" s="21" t="s">
        <v>90</v>
      </c>
      <c r="Z8" s="22"/>
      <c r="AA8" s="22"/>
      <c r="AB8" s="22" t="s">
        <v>96</v>
      </c>
      <c r="AC8" s="22"/>
      <c r="AD8" s="22"/>
      <c r="AE8" s="22"/>
      <c r="AF8" s="28"/>
    </row>
    <row r="9" spans="1:32">
      <c r="A9" s="1" t="s">
        <v>2</v>
      </c>
      <c r="B9" s="1">
        <v>535</v>
      </c>
      <c r="C9" s="10">
        <f>Table14[[#This Row],[Number of users in millions]]/$B$3</f>
        <v>7.2297297297297298</v>
      </c>
      <c r="D9" s="1">
        <v>25</v>
      </c>
      <c r="E9" s="10">
        <f>Table14[[#This Row],[Quarterly revenue, mil $]]/$D$3</f>
        <v>3.125</v>
      </c>
    </row>
    <row r="10" spans="1:32">
      <c r="A10" s="1" t="s">
        <v>3</v>
      </c>
      <c r="B10" s="1">
        <v>581</v>
      </c>
      <c r="C10" s="10">
        <f>Table14[[#This Row],[Number of users in millions]]/$B$3</f>
        <v>7.8513513513513518</v>
      </c>
      <c r="D10" s="1">
        <v>60</v>
      </c>
      <c r="E10" s="10">
        <f>Table14[[#This Row],[Quarterly revenue, mil $]]/$D$3</f>
        <v>7.5</v>
      </c>
      <c r="Y10" t="s">
        <v>119</v>
      </c>
      <c r="Z10" t="s">
        <v>87</v>
      </c>
    </row>
    <row r="11" spans="1:32">
      <c r="Y11" s="45">
        <f>Z3</f>
        <v>0.68893387438272091</v>
      </c>
      <c r="Z11">
        <v>8</v>
      </c>
    </row>
    <row r="12" spans="1:32" ht="27" customHeight="1">
      <c r="A12" s="53" t="s">
        <v>46</v>
      </c>
      <c r="B12" s="53"/>
    </row>
    <row r="13" spans="1:32">
      <c r="A13" t="s">
        <v>6</v>
      </c>
      <c r="B13" t="s">
        <v>5</v>
      </c>
      <c r="C13" t="s">
        <v>112</v>
      </c>
      <c r="D13" t="s">
        <v>113</v>
      </c>
      <c r="Y13" t="s">
        <v>92</v>
      </c>
      <c r="Z13" t="s">
        <v>120</v>
      </c>
    </row>
    <row r="14" spans="1:32">
      <c r="A14" s="1" t="s">
        <v>51</v>
      </c>
      <c r="B14" s="1">
        <v>17</v>
      </c>
      <c r="C14" s="1">
        <v>83</v>
      </c>
      <c r="D14" s="10">
        <f>Table135[[#This Row],[Number of users in millions]]/Table135[[#This Row],[Population in millions]]</f>
        <v>0.20481927710843373</v>
      </c>
      <c r="Y14">
        <f>Y11*SQRT(Z11-2)/SQRT(1-Y11^2)</f>
        <v>2.3282010527046517</v>
      </c>
      <c r="Z14">
        <f>_xlfn.T.INV.2T(0.05,Tiktok!Z11-2)</f>
        <v>2.4469118511449697</v>
      </c>
    </row>
    <row r="15" spans="1:32">
      <c r="A15" s="1" t="s">
        <v>50</v>
      </c>
      <c r="B15" s="1">
        <v>18</v>
      </c>
      <c r="C15" s="1">
        <v>67</v>
      </c>
      <c r="D15" s="10">
        <f>Table135[[#This Row],[Number of users in millions]]/Table135[[#This Row],[Population in millions]]</f>
        <v>0.26865671641791045</v>
      </c>
    </row>
    <row r="16" spans="1:32">
      <c r="A16" s="1" t="s">
        <v>49</v>
      </c>
      <c r="B16" s="1">
        <v>21</v>
      </c>
      <c r="C16" s="1">
        <v>34</v>
      </c>
      <c r="D16" s="10">
        <f>Table135[[#This Row],[Number of users in millions]]/Table135[[#This Row],[Population in millions]]</f>
        <v>0.61764705882352944</v>
      </c>
      <c r="Y16" s="46" t="s">
        <v>121</v>
      </c>
      <c r="Z16" s="47"/>
      <c r="AA16" s="47"/>
      <c r="AB16" s="47"/>
      <c r="AC16" s="48"/>
    </row>
    <row r="17" spans="1:29">
      <c r="A17" s="1" t="s">
        <v>48</v>
      </c>
      <c r="B17" s="1">
        <v>24</v>
      </c>
      <c r="C17" s="1">
        <v>212</v>
      </c>
      <c r="D17" s="10">
        <f>Table135[[#This Row],[Number of users in millions]]/Table135[[#This Row],[Population in millions]]</f>
        <v>0.11320754716981132</v>
      </c>
      <c r="Y17" s="49" t="s">
        <v>122</v>
      </c>
      <c r="Z17" s="50"/>
      <c r="AA17" s="50"/>
      <c r="AB17" s="50"/>
      <c r="AC17" s="51"/>
    </row>
    <row r="18" spans="1:29">
      <c r="A18" s="1" t="s">
        <v>10</v>
      </c>
      <c r="B18" s="1">
        <v>35</v>
      </c>
      <c r="C18" s="1">
        <v>209</v>
      </c>
      <c r="D18" s="10">
        <f>Table135[[#This Row],[Number of users in millions]]/Table135[[#This Row],[Population in millions]]</f>
        <v>0.1674641148325359</v>
      </c>
    </row>
    <row r="19" spans="1:29">
      <c r="A19" s="1" t="s">
        <v>11</v>
      </c>
      <c r="B19" s="1">
        <v>38</v>
      </c>
      <c r="C19" s="1">
        <v>126</v>
      </c>
      <c r="D19" s="10">
        <f>Table135[[#This Row],[Number of users in millions]]/Table135[[#This Row],[Population in millions]]</f>
        <v>0.30158730158730157</v>
      </c>
    </row>
    <row r="20" spans="1:29">
      <c r="A20" s="1" t="s">
        <v>52</v>
      </c>
      <c r="B20" s="1">
        <v>49</v>
      </c>
      <c r="C20" s="1">
        <v>145</v>
      </c>
      <c r="D20" s="10">
        <f>Table135[[#This Row],[Number of users in millions]]/Table135[[#This Row],[Population in millions]]</f>
        <v>0.33793103448275863</v>
      </c>
    </row>
    <row r="21" spans="1:29">
      <c r="A21" s="1" t="s">
        <v>47</v>
      </c>
      <c r="B21" s="1">
        <v>57</v>
      </c>
      <c r="C21" s="1">
        <v>82</v>
      </c>
      <c r="D21" s="10">
        <f>Table135[[#This Row],[Number of users in millions]]/Table135[[#This Row],[Population in millions]]</f>
        <v>0.69512195121951215</v>
      </c>
    </row>
    <row r="22" spans="1:29">
      <c r="A22" s="1" t="s">
        <v>8</v>
      </c>
      <c r="B22" s="1">
        <v>84</v>
      </c>
      <c r="C22" s="1">
        <v>372</v>
      </c>
      <c r="D22" s="10">
        <f>Table135[[#This Row],[Number of users in millions]]/Table135[[#This Row],[Population in millions]]</f>
        <v>0.22580645161290322</v>
      </c>
    </row>
    <row r="23" spans="1:29">
      <c r="A23" s="1" t="s">
        <v>7</v>
      </c>
      <c r="B23" s="1">
        <v>198</v>
      </c>
      <c r="C23" s="1">
        <v>1353</v>
      </c>
      <c r="D23" s="10">
        <f>Table135[[#This Row],[Number of users in millions]]/Table135[[#This Row],[Population in millions]]</f>
        <v>0.14634146341463414</v>
      </c>
    </row>
    <row r="25" spans="1:29" ht="29.25" customHeight="1">
      <c r="A25" s="53" t="s">
        <v>53</v>
      </c>
      <c r="B25" s="53"/>
    </row>
    <row r="26" spans="1:29">
      <c r="A26" t="s">
        <v>19</v>
      </c>
      <c r="B26" t="s">
        <v>18</v>
      </c>
    </row>
    <row r="27" spans="1:29">
      <c r="A27" s="1" t="s">
        <v>20</v>
      </c>
      <c r="B27" s="3">
        <v>0.27</v>
      </c>
    </row>
    <row r="28" spans="1:29">
      <c r="A28" s="1" t="s">
        <v>21</v>
      </c>
      <c r="B28" s="3">
        <v>0.24</v>
      </c>
    </row>
    <row r="29" spans="1:29">
      <c r="A29" s="1" t="s">
        <v>22</v>
      </c>
      <c r="B29" s="3">
        <v>0.31</v>
      </c>
    </row>
    <row r="30" spans="1:29">
      <c r="A30" s="1" t="s">
        <v>23</v>
      </c>
      <c r="B30" s="3">
        <v>0.06</v>
      </c>
    </row>
    <row r="31" spans="1:29">
      <c r="A31" s="1" t="s">
        <v>24</v>
      </c>
      <c r="B31" s="3">
        <v>0.05</v>
      </c>
    </row>
    <row r="32" spans="1:29">
      <c r="A32" s="1" t="s">
        <v>25</v>
      </c>
      <c r="B32" s="3">
        <v>0.04</v>
      </c>
    </row>
    <row r="33" spans="1:4">
      <c r="A33" s="1" t="s">
        <v>26</v>
      </c>
      <c r="B33" s="3">
        <v>0.03</v>
      </c>
    </row>
    <row r="34" spans="1:4">
      <c r="A34" s="1"/>
      <c r="B34" s="3"/>
    </row>
    <row r="35" spans="1:4" ht="27.75" customHeight="1">
      <c r="A35" s="53" t="s">
        <v>44</v>
      </c>
      <c r="B35" s="53"/>
    </row>
    <row r="36" spans="1:4">
      <c r="A36" t="s">
        <v>34</v>
      </c>
      <c r="B36" t="s">
        <v>18</v>
      </c>
    </row>
    <row r="37" spans="1:4">
      <c r="A37" s="1" t="s">
        <v>28</v>
      </c>
      <c r="B37" s="3">
        <v>0.50900000000000001</v>
      </c>
    </row>
    <row r="38" spans="1:4">
      <c r="A38" s="1" t="s">
        <v>29</v>
      </c>
      <c r="B38" s="3">
        <v>0.49099999999999999</v>
      </c>
    </row>
    <row r="39" spans="1:4" ht="16.5" customHeight="1"/>
    <row r="40" spans="1:4" ht="27.75" customHeight="1">
      <c r="A40" s="53" t="s">
        <v>55</v>
      </c>
      <c r="B40" s="53"/>
    </row>
    <row r="41" spans="1:4">
      <c r="A41" t="s">
        <v>35</v>
      </c>
      <c r="B41" t="s">
        <v>18</v>
      </c>
    </row>
    <row r="42" spans="1:4">
      <c r="A42" s="1" t="s">
        <v>31</v>
      </c>
      <c r="B42" s="3">
        <v>0.34</v>
      </c>
    </row>
    <row r="43" spans="1:4">
      <c r="A43" s="1" t="s">
        <v>32</v>
      </c>
      <c r="B43" s="3">
        <v>0.47</v>
      </c>
    </row>
    <row r="44" spans="1:4">
      <c r="A44" s="1" t="s">
        <v>33</v>
      </c>
      <c r="B44" s="3">
        <v>0.19</v>
      </c>
    </row>
    <row r="46" spans="1:4" ht="21.75" customHeight="1">
      <c r="A46" s="53" t="s">
        <v>111</v>
      </c>
      <c r="B46" s="53"/>
      <c r="C46" s="53"/>
      <c r="D46" s="53"/>
    </row>
    <row r="47" spans="1:4">
      <c r="A47" s="4" t="s">
        <v>36</v>
      </c>
      <c r="B47" s="4" t="s">
        <v>28</v>
      </c>
      <c r="C47" s="4" t="s">
        <v>29</v>
      </c>
      <c r="D47" s="31" t="s">
        <v>98</v>
      </c>
    </row>
    <row r="48" spans="1:4">
      <c r="A48" s="1" t="s">
        <v>37</v>
      </c>
      <c r="B48" s="6">
        <v>7.9000000000000001E-2</v>
      </c>
      <c r="C48" s="8">
        <v>-7.2999999999999995E-2</v>
      </c>
      <c r="D48" s="32">
        <f>Table13678913[[#This Row],[Female]]-Table13678913[[#This Row],[Male]]</f>
        <v>0.152</v>
      </c>
    </row>
    <row r="49" spans="1:4">
      <c r="A49" s="1" t="s">
        <v>38</v>
      </c>
      <c r="B49" s="6">
        <v>0.13700000000000001</v>
      </c>
      <c r="C49" s="8">
        <v>-0.121</v>
      </c>
      <c r="D49" s="32">
        <f>Table13678913[[#This Row],[Female]]-Table13678913[[#This Row],[Male]]</f>
        <v>0.25800000000000001</v>
      </c>
    </row>
    <row r="50" spans="1:4">
      <c r="A50" s="1" t="s">
        <v>39</v>
      </c>
      <c r="B50" s="5">
        <v>0.13600000000000001</v>
      </c>
      <c r="C50" s="8">
        <v>-9.6000000000000002E-2</v>
      </c>
      <c r="D50" s="33">
        <f>Table13678913[[#This Row],[Female]]-Table13678913[[#This Row],[Male]]</f>
        <v>0.23200000000000001</v>
      </c>
    </row>
    <row r="51" spans="1:4">
      <c r="A51" s="1" t="s">
        <v>40</v>
      </c>
      <c r="B51" s="6">
        <v>6.8000000000000005E-2</v>
      </c>
      <c r="C51" s="8">
        <v>-9.5000000000000001E-2</v>
      </c>
      <c r="D51" s="33">
        <f>Table13678913[[#This Row],[Female]]-Table13678913[[#This Row],[Male]]</f>
        <v>0.16300000000000001</v>
      </c>
    </row>
    <row r="52" spans="1:4">
      <c r="A52" s="1" t="s">
        <v>41</v>
      </c>
      <c r="B52" s="6">
        <v>2.5000000000000001E-2</v>
      </c>
      <c r="C52" s="7">
        <v>-6.6000000000000003E-2</v>
      </c>
      <c r="D52" s="33">
        <f>Table13678913[[#This Row],[Female]]-Table13678913[[#This Row],[Male]]</f>
        <v>9.0999999999999998E-2</v>
      </c>
    </row>
    <row r="53" spans="1:4">
      <c r="A53" s="1" t="s">
        <v>42</v>
      </c>
      <c r="B53" s="9">
        <v>2.4E-2</v>
      </c>
      <c r="C53" s="7">
        <v>-4.8000000000000001E-2</v>
      </c>
      <c r="D53" s="33">
        <f>Table13678913[[#This Row],[Female]]-Table13678913[[#This Row],[Male]]</f>
        <v>7.2000000000000008E-2</v>
      </c>
    </row>
    <row r="54" spans="1:4">
      <c r="A54" s="1" t="s">
        <v>43</v>
      </c>
      <c r="B54" s="6">
        <v>1.6E-2</v>
      </c>
      <c r="C54" s="8">
        <v>-1.6E-2</v>
      </c>
      <c r="D54" s="33">
        <f>Table13678913[[#This Row],[Female]]-Table13678913[[#This Row],[Male]]</f>
        <v>3.2000000000000001E-2</v>
      </c>
    </row>
    <row r="56" spans="1:4" ht="30.75" customHeight="1">
      <c r="A56" s="53" t="s">
        <v>56</v>
      </c>
      <c r="B56" s="53"/>
    </row>
    <row r="57" spans="1:4">
      <c r="A57" t="s">
        <v>57</v>
      </c>
      <c r="B57" t="s">
        <v>71</v>
      </c>
      <c r="C57" t="s">
        <v>73</v>
      </c>
    </row>
    <row r="58" spans="1:4">
      <c r="A58" s="1" t="s">
        <v>58</v>
      </c>
      <c r="B58" s="11">
        <v>3</v>
      </c>
      <c r="C58" s="10">
        <v>1</v>
      </c>
    </row>
    <row r="59" spans="1:4">
      <c r="A59" s="1" t="s">
        <v>59</v>
      </c>
      <c r="B59" s="11">
        <v>3.5</v>
      </c>
      <c r="C59" s="10">
        <f>Table136781214[[#This Row],[User Spending, in millions $]]/$B$58</f>
        <v>1.1666666666666667</v>
      </c>
    </row>
    <row r="60" spans="1:4">
      <c r="A60" s="1" t="s">
        <v>60</v>
      </c>
      <c r="B60" s="11">
        <v>3.1</v>
      </c>
      <c r="C60" s="10">
        <f>Table136781214[[#This Row],[User Spending, in millions $]]/$B$58</f>
        <v>1.0333333333333334</v>
      </c>
    </row>
    <row r="61" spans="1:4">
      <c r="A61" s="1" t="s">
        <v>61</v>
      </c>
      <c r="B61" s="11">
        <v>3.8</v>
      </c>
      <c r="C61" s="10">
        <f>Table136781214[[#This Row],[User Spending, in millions $]]/$B$58</f>
        <v>1.2666666666666666</v>
      </c>
    </row>
    <row r="62" spans="1:4">
      <c r="A62" s="1" t="s">
        <v>62</v>
      </c>
      <c r="B62" s="11">
        <v>4.0999999999999996</v>
      </c>
      <c r="C62" s="10">
        <f>Table136781214[[#This Row],[User Spending, in millions $]]/$B$58</f>
        <v>1.3666666666666665</v>
      </c>
    </row>
    <row r="63" spans="1:4">
      <c r="A63" s="1" t="s">
        <v>63</v>
      </c>
      <c r="B63" s="11">
        <v>6</v>
      </c>
      <c r="C63" s="10">
        <f>Table136781214[[#This Row],[User Spending, in millions $]]/$B$58</f>
        <v>2</v>
      </c>
    </row>
    <row r="64" spans="1:4">
      <c r="A64" s="1" t="s">
        <v>64</v>
      </c>
      <c r="B64" s="11">
        <v>6</v>
      </c>
      <c r="C64" s="10">
        <f>Table136781214[[#This Row],[User Spending, in millions $]]/$B$58</f>
        <v>2</v>
      </c>
    </row>
    <row r="65" spans="1:3">
      <c r="A65" s="1" t="s">
        <v>65</v>
      </c>
      <c r="B65" s="11">
        <v>5.5</v>
      </c>
      <c r="C65" s="10">
        <f>Table136781214[[#This Row],[User Spending, in millions $]]/$B$58</f>
        <v>1.8333333333333333</v>
      </c>
    </row>
    <row r="66" spans="1:3">
      <c r="A66" s="1" t="s">
        <v>66</v>
      </c>
      <c r="B66" s="11">
        <v>7.4</v>
      </c>
      <c r="C66" s="10">
        <f>Table136781214[[#This Row],[User Spending, in millions $]]/$B$58</f>
        <v>2.4666666666666668</v>
      </c>
    </row>
    <row r="67" spans="1:3">
      <c r="A67" s="1" t="s">
        <v>67</v>
      </c>
      <c r="B67" s="11">
        <v>7.4</v>
      </c>
      <c r="C67" s="10">
        <f>Table136781214[[#This Row],[User Spending, in millions $]]/$B$58</f>
        <v>2.4666666666666668</v>
      </c>
    </row>
    <row r="68" spans="1:3">
      <c r="A68" s="1" t="s">
        <v>68</v>
      </c>
      <c r="B68" s="11">
        <v>9</v>
      </c>
      <c r="C68" s="10">
        <f>Table136781214[[#This Row],[User Spending, in millions $]]/$B$58</f>
        <v>3</v>
      </c>
    </row>
    <row r="69" spans="1:3">
      <c r="A69" s="1" t="s">
        <v>69</v>
      </c>
      <c r="B69" s="11">
        <v>11.2</v>
      </c>
      <c r="C69" s="10">
        <f>Table136781214[[#This Row],[User Spending, in millions $]]/$B$58</f>
        <v>3.7333333333333329</v>
      </c>
    </row>
    <row r="70" spans="1:3">
      <c r="A70" s="1" t="s">
        <v>70</v>
      </c>
      <c r="B70" s="11">
        <v>11.9</v>
      </c>
      <c r="C70" s="10">
        <f>Table136781214[[#This Row],[User Spending, in millions $]]/$B$58</f>
        <v>3.9666666666666668</v>
      </c>
    </row>
    <row r="71" spans="1:3" ht="16" thickBot="1"/>
    <row r="72" spans="1:3" ht="16" thickBot="1">
      <c r="A72" s="12" t="s">
        <v>72</v>
      </c>
      <c r="B72" s="13">
        <f>SUM(B58:B70)</f>
        <v>81.900000000000006</v>
      </c>
    </row>
  </sheetData>
  <mergeCells count="7">
    <mergeCell ref="A56:B56"/>
    <mergeCell ref="A1:B1"/>
    <mergeCell ref="A12:B12"/>
    <mergeCell ref="A25:B25"/>
    <mergeCell ref="A35:B35"/>
    <mergeCell ref="A40:B40"/>
    <mergeCell ref="A46:D46"/>
  </mergeCells>
  <phoneticPr fontId="9" type="noConversion"/>
  <pageMargins left="0.7" right="0.7" top="0.75" bottom="0.75" header="0.3" footer="0.3"/>
  <pageSetup paperSize="9" orientation="portrait" horizontalDpi="0" verticalDpi="0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1760-F201-4C3B-8B43-19B6F118EB5F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Facebook</vt:lpstr>
      <vt:lpstr>Tiktok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Низовцев</dc:creator>
  <cp:lastModifiedBy>Microsoft Office User</cp:lastModifiedBy>
  <dcterms:created xsi:type="dcterms:W3CDTF">2020-05-25T13:48:58Z</dcterms:created>
  <dcterms:modified xsi:type="dcterms:W3CDTF">2021-01-16T14:31:00Z</dcterms:modified>
</cp:coreProperties>
</file>