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Лист3" sheetId="2" r:id="rId5"/>
    <sheet state="visible" name="Сводная таблица 1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<sst xmlns="http://schemas.openxmlformats.org/spreadsheetml/2006/main" count="203" uniqueCount="28">
  <si>
    <t>Отметка времени</t>
  </si>
  <si>
    <t>Насколько щека шершавая?</t>
  </si>
  <si>
    <t>Чем брился?</t>
  </si>
  <si>
    <t>Была ли пена?</t>
  </si>
  <si>
    <t>Было ли средство после бритья?</t>
  </si>
  <si>
    <t>Новое лезвие сегодня?</t>
  </si>
  <si>
    <t xml:space="preserve"> </t>
  </si>
  <si>
    <t>Blade_use(raw)</t>
  </si>
  <si>
    <t>Blade_use</t>
  </si>
  <si>
    <t>Times_in_a_row</t>
  </si>
  <si>
    <t>Электробритва роторная</t>
  </si>
  <si>
    <t>Да</t>
  </si>
  <si>
    <t>Нет</t>
  </si>
  <si>
    <t>y^</t>
  </si>
  <si>
    <t>y</t>
  </si>
  <si>
    <t>electric</t>
  </si>
  <si>
    <t>foam</t>
  </si>
  <si>
    <t>aftershave</t>
  </si>
  <si>
    <t>bladeuse</t>
  </si>
  <si>
    <t>bladeuse^2</t>
  </si>
  <si>
    <t>AVERAGE из Насколько щека шершавая?</t>
  </si>
  <si>
    <t>Т-образный станок</t>
  </si>
  <si>
    <t>Всего (Т-образный станок)</t>
  </si>
  <si>
    <t>Всего (Электробритва роторная)</t>
  </si>
  <si>
    <t>Итого</t>
  </si>
  <si>
    <t>Всего (Да)</t>
  </si>
  <si>
    <t>Всего (Нет)</t>
  </si>
  <si>
    <t>no aftershave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</si>
</sst>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.m"/>
    <numFmt numFmtId="166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y^ и 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'Лист3'!$B$1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'Лист3'!$C$2:$C$35</c:f>
            </c:numRef>
          </c:xVal>
          <c:yVal>
            <c:numRef>
              <c:f>'Лист3'!$B$2:$B$35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16677"/>
        <c:axId val="935058074"/>
      </c:scatterChart>
      <c:valAx>
        <c:axId val="14756166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058074"/>
      </c:valAx>
      <c:valAx>
        <c:axId val="9350580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616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aftershave и no aftershave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'Сводная таблица 1'!$C$19</c:f>
            </c:strRef>
          </c:tx>
          <c:spPr>
            <a:solidFill>
              <a:schemeClr val="accent1"/>
            </a:solidFill>
          </c:spPr>
          <c:cat>
            <c:strRef>
              <c:f>'Сводная таблица 1'!$D$18:$J$18</c:f>
            </c:strRef>
          </c:cat>
          <c:val>
            <c:numRef>
              <c:f>'Сводная таблица 1'!$D$19:$J$19</c:f>
            </c:numRef>
          </c:val>
        </c:ser>
        <c:ser>
          <c:idx val="1"/>
          <c:order val="1"/>
          <c:tx>
            <c:strRef>
              <c:f>'Сводная таблица 1'!$C$20</c:f>
            </c:strRef>
          </c:tx>
          <c:spPr>
            <a:solidFill>
              <a:schemeClr val="accent2"/>
            </a:solidFill>
          </c:spPr>
          <c:cat>
            <c:strRef>
              <c:f>'Сводная таблица 1'!$D$18:$J$18</c:f>
            </c:strRef>
          </c:cat>
          <c:val>
            <c:numRef>
              <c:f>'Сводная таблица 1'!$D$20:$J$20</c:f>
            </c:numRef>
          </c:val>
        </c:ser>
        <c:axId val="1321594549"/>
        <c:axId val="2076032670"/>
      </c:barChart>
      <c:catAx>
        <c:axId val="1321594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032670"/>
      </c:catAx>
      <c:valAx>
        <c:axId val="2076032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594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238125</xdr:colOff>
      <xdr:row>12</xdr:row>
      <xdr:rowOff>104775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2</xdr:row>
      <xdr:rowOff>180975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45" sheet="Ответы на форму (1)"/>
  </cacheSource>
  <cacheFields>
    <cacheField name="Насколько щека шершавая?" numFmtId="0">
      <sharedItems containsSemiMixedTypes="0" containsString="0" containsNumber="1" containsInteger="1">
        <n v="4.0"/>
        <n v="2.0"/>
        <n v="1.0"/>
        <n v="3.0"/>
      </sharedItems>
    </cacheField>
    <cacheField name="Чем брился?" numFmtId="0">
      <sharedItems>
        <s v="Электробритва роторная"/>
        <s v="Т-образный станок"/>
      </sharedItems>
    </cacheField>
    <cacheField name="Была ли пена?" numFmtId="0">
      <sharedItems>
        <s v="Да"/>
        <s v="Нет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49" sheet="Ответы на форму (1)"/>
  </cacheSource>
  <cacheFields>
    <cacheField name="Отметка времени" numFmtId="164">
      <sharedItems containsSemiMixedTypes="0" containsDate="1" containsString="0">
        <d v="2020-04-06T09:43:17Z"/>
        <d v="2020-04-07T08:26:38Z"/>
        <d v="2020-04-08T09:02:56Z"/>
        <d v="2020-04-09T08:33:27Z"/>
        <d v="2020-04-10T08:30:12Z"/>
        <d v="2020-04-11T12:20:30Z"/>
        <d v="2020-04-12T09:28:01Z"/>
        <d v="2020-04-13T08:58:52Z"/>
        <d v="2020-04-14T09:05:39Z"/>
        <d v="2020-04-15T09:01:13Z"/>
        <d v="2020-04-16T08:51:15Z"/>
        <d v="2020-04-17T08:48:27Z"/>
        <d v="2020-04-20T08:42:02Z"/>
        <d v="2020-04-21T09:43:34Z"/>
        <d v="2020-04-22T12:13:52Z"/>
        <d v="2020-04-23T09:00:35Z"/>
        <d v="2020-04-25T11:04:15Z"/>
        <d v="2020-04-26T14:29:27Z"/>
        <d v="2020-04-27T08:55:20Z"/>
        <d v="2020-04-28T09:02:16Z"/>
        <d v="2020-04-29T12:11:20Z"/>
        <d v="2020-04-30T11:22:55Z"/>
        <d v="2020-05-01T17:06:30Z"/>
        <d v="2020-05-02T16:17:46Z"/>
        <d v="2020-05-03T11:40:31Z"/>
        <d v="2020-05-04T12:29:06Z"/>
        <d v="2020-05-05T09:32:43Z"/>
        <d v="2020-05-06T08:38:38Z"/>
        <d v="2020-05-07T08:44:42Z"/>
        <d v="2020-05-08T09:04:24Z"/>
        <d v="2020-05-09T08:51:33Z"/>
        <d v="2020-05-10T23:56:15Z"/>
        <d v="2020-05-11T11:10:55Z"/>
        <d v="2020-05-12T11:19:13Z"/>
        <d v="2020-05-13T09:19:39Z"/>
        <d v="2020-05-14T08:55:05Z"/>
        <d v="2020-05-15T08:58:10Z"/>
        <d v="2020-05-16T16:17:52Z"/>
        <d v="2020-05-17T10:28:25Z"/>
        <d v="2020-05-18T08:40:47Z"/>
        <d v="2020-05-19T08:57:50Z"/>
        <d v="2020-05-20T09:21:27Z"/>
        <d v="2020-05-21T09:00:49Z"/>
        <d v="2020-05-22T09:19:40Z"/>
        <d v="2020-05-23T08:55:13Z"/>
        <d v="2020-05-24T18:47:34Z"/>
        <d v="2020-05-25T14:45:10Z"/>
        <d v="2020-05-26T10:51:54Z"/>
      </sharedItems>
    </cacheField>
    <cacheField name="Насколько щека шершавая?" numFmtId="0">
      <sharedItems containsSemiMixedTypes="0" containsString="0" containsNumber="1" containsInteger="1">
        <n v="4.0"/>
        <n v="2.0"/>
        <n v="1.0"/>
        <n v="3.0"/>
      </sharedItems>
    </cacheField>
    <cacheField name="Чем брился?" numFmtId="0">
      <sharedItems>
        <s v="Электробритва роторная"/>
        <s v="Т-образный станок"/>
      </sharedItems>
    </cacheField>
    <cacheField name="Была ли пена?" numFmtId="0">
      <sharedItems>
        <s v="Да"/>
        <s v="Нет"/>
      </sharedItems>
    </cacheField>
    <cacheField name="Было ли средство после бритья?" numFmtId="0">
      <sharedItems>
        <s v="Нет"/>
        <s v="Да"/>
      </sharedItems>
    </cacheField>
    <cacheField name="Новое лезвие сегодня?" numFmtId="0">
      <sharedItems containsBlank="1">
        <m/>
        <s v="Да"/>
        <s v="Нет"/>
      </sharedItems>
    </cacheField>
    <cacheField name=" " numFmtId="0">
      <sharedItems containsString="0" containsBlank="1">
        <m/>
      </sharedItems>
    </cacheField>
    <cacheField name="Blade_use(raw)" numFmtId="0">
      <sharedItems containsSemiMixedTypes="0" containsString="0" containsNumber="1" containsInteger="1">
        <n v="0.0"/>
        <n v="1.0"/>
        <n v="2.0"/>
        <n v="3.0"/>
        <n v="4.0"/>
        <n v="5.0"/>
        <n v="7.0"/>
        <n v="6.0"/>
        <n v="8.0"/>
        <n v="9.0"/>
      </sharedItems>
    </cacheField>
    <cacheField name="Blade_use" numFmtId="0">
      <sharedItems containsSemiMixedTypes="0" containsString="0" containsNumber="1" containsInteger="1">
        <n v="0.0"/>
        <n v="1.0"/>
        <n v="2.0"/>
        <n v="3.0"/>
        <n v="4.0"/>
        <n v="5.0"/>
        <n v="7.0"/>
        <n v="6.0"/>
        <n v="8.0"/>
        <n v="9.0"/>
      </sharedItems>
    </cacheField>
    <cacheField name="Times_in_a_row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Ответы на форму (1)" cacheId="0" dataCaption="" compact="0" compactData="0">
  <location ref="P2:R8" firstHeaderRow="0" firstDataRow="2" firstDataCol="0"/>
  <pivotFields>
    <pivotField name="Насколько щека шершавая?" dataField="1" compact="0" outline="0" multipleItemSelectionAllowed="1" showAll="0">
      <items>
        <item x="0"/>
        <item x="1"/>
        <item x="2"/>
        <item x="3"/>
        <item t="default"/>
      </items>
    </pivotField>
    <pivotField name="Чем брился?" axis="axisRow" compact="0" outline="0" multipleItemSelectionAllowed="1" showAll="0" sortType="ascending">
      <items>
        <item x="1"/>
        <item x="0"/>
        <item t="default"/>
      </items>
    </pivotField>
    <pivotField name="Была ли пена?" axis="axisRow" compact="0" outline="0" multipleItemSelectionAllowed="1" showAll="0" sortType="ascending">
      <items>
        <item x="0"/>
        <item x="1"/>
        <item t="default"/>
      </items>
    </pivotField>
  </pivotFields>
  <rowFields>
    <field x="1"/>
    <field x="2"/>
  </rowFields>
  <dataFields>
    <dataField name="AVERAGE of Насколько щека шершавая?" fld="0" subtotal="average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Сводная таблица 1" cacheId="1" dataCaption="" compact="0" compactData="0">
  <location ref="A1:U9" firstHeaderRow="0" firstDataRow="2" firstDataCol="2"/>
  <pivotFields>
    <pivotField name="Отметка времени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Насколько щека шершавая?" dataField="1" compact="0" outline="0" multipleItemSelectionAllowed="1" showAll="0">
      <items>
        <item x="0"/>
        <item x="1"/>
        <item x="2"/>
        <item x="3"/>
        <item t="default"/>
      </items>
    </pivotField>
    <pivotField name="Чем брился?" axis="axisRow" compact="0" outline="0" multipleItemSelectionAllowed="1" showAll="0" sortType="ascending">
      <items>
        <item x="1"/>
        <item x="0"/>
        <item t="default"/>
      </items>
    </pivotField>
    <pivotField name="Была ли пена?" axis="axisRow" compact="0" outline="0" multipleItemSelectionAllowed="1" showAll="0" sortType="ascending">
      <items>
        <item x="0"/>
        <item x="1"/>
        <item t="default"/>
      </items>
    </pivotField>
    <pivotField name="Было ли средство после бритья?" axis="axisCol" compact="0" outline="0" multipleItemSelectionAllowed="1" showAll="0" sortType="ascending">
      <items>
        <item x="1"/>
        <item x="0"/>
        <item t="default"/>
      </items>
    </pivotField>
    <pivotField name="Новое лезвие сегодня?" compact="0" outline="0" multipleItemSelectionAllowed="1" showAll="0">
      <items>
        <item x="0"/>
        <item x="1"/>
        <item x="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Blade_use(raw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lade_use" axis="axisCol" compact="0" outline="0" multipleItemSelectionAllowed="1" showAll="0" sortType="ascending">
      <items>
        <item x="0"/>
        <item x="1"/>
        <item x="2"/>
        <item x="3"/>
        <item x="4"/>
        <item x="5"/>
        <item x="7"/>
        <item x="6"/>
        <item x="8"/>
        <item x="9"/>
        <item t="default"/>
      </items>
    </pivotField>
    <pivotField name="Times_in_a_r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  <field x="3"/>
  </rowFields>
  <colFields>
    <field x="4"/>
    <field x="8"/>
  </colFields>
  <dataFields>
    <dataField name="AVERAGE of Насколько щека шершавая?" fld="1" subtotal="average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  <col customWidth="1" min="14" max="2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>
      <c r="A2" s="4">
        <v>43927.40505806713</v>
      </c>
      <c r="B2" s="2">
        <v>4.0</v>
      </c>
      <c r="C2" s="2" t="s">
        <v>10</v>
      </c>
      <c r="D2" s="2" t="s">
        <v>11</v>
      </c>
      <c r="E2" s="2" t="s">
        <v>12</v>
      </c>
      <c r="F2" s="5"/>
      <c r="G2" s="2"/>
      <c r="H2" s="2">
        <v>0.0</v>
      </c>
      <c r="I2" s="2">
        <f t="shared" ref="I2:I23" si="1">H2</f>
        <v>0</v>
      </c>
      <c r="J2" s="2">
        <v>1.0</v>
      </c>
    </row>
    <row r="3">
      <c r="A3" s="4">
        <v>43928.35183105324</v>
      </c>
      <c r="B3" s="2">
        <v>2.0</v>
      </c>
      <c r="C3" s="2" t="s">
        <v>21</v>
      </c>
      <c r="D3" s="2" t="s">
        <v>11</v>
      </c>
      <c r="E3" s="2" t="s">
        <v>12</v>
      </c>
      <c r="F3" s="5"/>
      <c r="G3" s="2"/>
      <c r="H3" s="2">
        <v>1.0</v>
      </c>
      <c r="I3" s="2">
        <f t="shared" si="1"/>
        <v>1</v>
      </c>
      <c r="J3" s="1">
        <f t="shared" ref="J3:J49" si="2">if(C3=C2,J2+1,1)</f>
        <v>1</v>
      </c>
    </row>
    <row r="4">
      <c r="A4" s="4">
        <v>43929.37703711806</v>
      </c>
      <c r="B4" s="2">
        <v>1.0</v>
      </c>
      <c r="C4" s="2" t="s">
        <v>10</v>
      </c>
      <c r="D4" s="2" t="s">
        <v>11</v>
      </c>
      <c r="E4" s="2" t="s">
        <v>12</v>
      </c>
      <c r="F4" s="5"/>
      <c r="G4" s="2"/>
      <c r="H4" s="2">
        <v>0.0</v>
      </c>
      <c r="I4" s="2">
        <f t="shared" si="1"/>
        <v>0</v>
      </c>
      <c r="J4" s="1">
        <f t="shared" si="2"/>
        <v>1</v>
      </c>
      <c r="L4" s="2">
        <v>4.0</v>
      </c>
      <c r="M4" s="2">
        <v>2.0</v>
      </c>
      <c r="N4" s="1">
        <f>TTEST(L4:L10,M4:M13,2,3)</f>
        <v>0.08808648436</v>
      </c>
    </row>
    <row r="5">
      <c r="A5" s="4">
        <v>43930.35656825232</v>
      </c>
      <c r="B5" s="2">
        <v>1.0</v>
      </c>
      <c r="C5" s="2" t="s">
        <v>10</v>
      </c>
      <c r="D5" s="2" t="s">
        <v>11</v>
      </c>
      <c r="E5" s="2" t="s">
        <v>12</v>
      </c>
      <c r="F5" s="5"/>
      <c r="G5" s="2"/>
      <c r="H5" s="2">
        <v>0.0</v>
      </c>
      <c r="I5" s="2">
        <f t="shared" si="1"/>
        <v>0</v>
      </c>
      <c r="J5" s="1">
        <f t="shared" si="2"/>
        <v>2</v>
      </c>
      <c r="L5" s="2">
        <v>1.0</v>
      </c>
      <c r="M5" s="2">
        <v>1.0</v>
      </c>
    </row>
    <row r="6">
      <c r="A6" s="4">
        <v>43931.35431148148</v>
      </c>
      <c r="B6" s="2">
        <v>2.0</v>
      </c>
      <c r="C6" s="2" t="s">
        <v>10</v>
      </c>
      <c r="D6" s="2" t="s">
        <v>12</v>
      </c>
      <c r="E6" s="2" t="s">
        <v>12</v>
      </c>
      <c r="F6" s="5"/>
      <c r="G6" s="2"/>
      <c r="H6" s="2">
        <v>0.0</v>
      </c>
      <c r="I6" s="2">
        <f t="shared" si="1"/>
        <v>0</v>
      </c>
      <c r="J6" s="1">
        <f t="shared" si="2"/>
        <v>3</v>
      </c>
      <c r="L6" s="2">
        <v>1.0</v>
      </c>
      <c r="M6" s="2">
        <v>1.0</v>
      </c>
    </row>
    <row r="7">
      <c r="A7" s="4">
        <v>43932.514246562496</v>
      </c>
      <c r="B7" s="2">
        <v>1.0</v>
      </c>
      <c r="C7" s="2" t="s">
        <v>21</v>
      </c>
      <c r="D7" s="2" t="s">
        <v>11</v>
      </c>
      <c r="E7" s="2" t="s">
        <v>11</v>
      </c>
      <c r="F7" s="5"/>
      <c r="G7" s="2"/>
      <c r="H7" s="2">
        <v>2.0</v>
      </c>
      <c r="I7" s="2">
        <f t="shared" si="1"/>
        <v>2</v>
      </c>
      <c r="J7" s="1">
        <f t="shared" si="2"/>
        <v>1</v>
      </c>
      <c r="L7" s="2">
        <v>2.0</v>
      </c>
      <c r="M7" s="2">
        <v>1.0</v>
      </c>
    </row>
    <row r="8">
      <c r="A8" s="4">
        <v>43933.39445760417</v>
      </c>
      <c r="B8" s="2">
        <v>3.0</v>
      </c>
      <c r="C8" s="2" t="s">
        <v>10</v>
      </c>
      <c r="D8" s="2" t="s">
        <v>12</v>
      </c>
      <c r="E8" s="2" t="s">
        <v>12</v>
      </c>
      <c r="F8" s="5"/>
      <c r="G8" s="2"/>
      <c r="H8" s="2">
        <v>0.0</v>
      </c>
      <c r="I8" s="2">
        <f t="shared" si="1"/>
        <v>0</v>
      </c>
      <c r="J8" s="1">
        <f t="shared" si="2"/>
        <v>1</v>
      </c>
      <c r="L8" s="2">
        <v>3.0</v>
      </c>
      <c r="M8" s="2">
        <v>1.0</v>
      </c>
    </row>
    <row r="9">
      <c r="A9" s="4">
        <v>43934.37422075232</v>
      </c>
      <c r="B9" s="2">
        <v>2.0</v>
      </c>
      <c r="C9" s="2" t="s">
        <v>10</v>
      </c>
      <c r="D9" s="2" t="s">
        <v>12</v>
      </c>
      <c r="E9" s="2" t="s">
        <v>12</v>
      </c>
      <c r="F9" s="5"/>
      <c r="G9" s="2"/>
      <c r="H9" s="2">
        <v>0.0</v>
      </c>
      <c r="I9" s="2">
        <f t="shared" si="1"/>
        <v>0</v>
      </c>
      <c r="J9" s="1">
        <f t="shared" si="2"/>
        <v>2</v>
      </c>
      <c r="L9" s="2">
        <v>2.0</v>
      </c>
      <c r="M9" s="2">
        <v>1.0</v>
      </c>
    </row>
    <row r="10">
      <c r="A10" s="4">
        <v>43935.378927962964</v>
      </c>
      <c r="B10" s="2">
        <v>2.0</v>
      </c>
      <c r="C10" s="2" t="s">
        <v>10</v>
      </c>
      <c r="D10" s="2" t="s">
        <v>12</v>
      </c>
      <c r="E10" s="2" t="s">
        <v>12</v>
      </c>
      <c r="F10" s="5"/>
      <c r="G10" s="2"/>
      <c r="H10" s="2">
        <v>0.0</v>
      </c>
      <c r="I10" s="2">
        <f t="shared" si="1"/>
        <v>0</v>
      </c>
      <c r="J10" s="1">
        <f t="shared" si="2"/>
        <v>3</v>
      </c>
      <c r="L10" s="2">
        <v>2.0</v>
      </c>
      <c r="M10" s="2">
        <v>1.0</v>
      </c>
    </row>
    <row r="11">
      <c r="A11" s="4">
        <v>43936.37584678241</v>
      </c>
      <c r="B11" s="2">
        <v>1.0</v>
      </c>
      <c r="C11" s="2" t="s">
        <v>21</v>
      </c>
      <c r="D11" s="2" t="s">
        <v>11</v>
      </c>
      <c r="E11" s="2" t="s">
        <v>12</v>
      </c>
      <c r="F11" s="5"/>
      <c r="G11" s="2"/>
      <c r="H11" s="2">
        <v>3.0</v>
      </c>
      <c r="I11" s="2">
        <f t="shared" si="1"/>
        <v>3</v>
      </c>
      <c r="J11" s="1">
        <f t="shared" si="2"/>
        <v>1</v>
      </c>
      <c r="M11" s="2">
        <v>2.0</v>
      </c>
    </row>
    <row r="12">
      <c r="A12" s="4">
        <v>43937.36893108796</v>
      </c>
      <c r="B12" s="2">
        <v>1.0</v>
      </c>
      <c r="C12" s="2" t="s">
        <v>21</v>
      </c>
      <c r="D12" s="2" t="s">
        <v>11</v>
      </c>
      <c r="E12" s="2" t="s">
        <v>12</v>
      </c>
      <c r="F12" s="5"/>
      <c r="G12" s="2"/>
      <c r="H12" s="2">
        <v>4.0</v>
      </c>
      <c r="I12" s="2">
        <f t="shared" si="1"/>
        <v>4</v>
      </c>
      <c r="J12" s="1">
        <f t="shared" si="2"/>
        <v>2</v>
      </c>
      <c r="M12" s="2">
        <v>2.0</v>
      </c>
    </row>
    <row r="13">
      <c r="A13" s="4">
        <v>43938.36698730324</v>
      </c>
      <c r="B13" s="2">
        <v>1.0</v>
      </c>
      <c r="C13" s="2" t="s">
        <v>21</v>
      </c>
      <c r="D13" s="2" t="s">
        <v>11</v>
      </c>
      <c r="E13" s="2" t="s">
        <v>12</v>
      </c>
      <c r="F13" s="5"/>
      <c r="G13" s="2"/>
      <c r="H13" s="2">
        <v>5.0</v>
      </c>
      <c r="I13" s="2">
        <f t="shared" si="1"/>
        <v>5</v>
      </c>
      <c r="J13" s="1">
        <f t="shared" si="2"/>
        <v>3</v>
      </c>
      <c r="M13" s="2">
        <v>1.0</v>
      </c>
    </row>
    <row r="14">
      <c r="A14" s="4">
        <v>43941.36252353009</v>
      </c>
      <c r="B14" s="2">
        <v>2.0</v>
      </c>
      <c r="C14" s="2" t="s">
        <v>21</v>
      </c>
      <c r="D14" s="2" t="s">
        <v>11</v>
      </c>
      <c r="E14" s="2" t="s">
        <v>12</v>
      </c>
      <c r="F14" s="5"/>
      <c r="G14" s="2"/>
      <c r="H14" s="2">
        <v>7.0</v>
      </c>
      <c r="I14" s="2">
        <f t="shared" si="1"/>
        <v>7</v>
      </c>
      <c r="J14" s="1">
        <f t="shared" si="2"/>
        <v>4</v>
      </c>
    </row>
    <row r="15">
      <c r="A15" s="4">
        <v>43942.405260590276</v>
      </c>
      <c r="B15" s="2">
        <v>2.0</v>
      </c>
      <c r="C15" s="2" t="s">
        <v>21</v>
      </c>
      <c r="D15" s="2" t="s">
        <v>11</v>
      </c>
      <c r="E15" s="2" t="s">
        <v>12</v>
      </c>
      <c r="F15" s="5"/>
      <c r="G15" s="2"/>
      <c r="H15" s="2">
        <v>1.0</v>
      </c>
      <c r="I15" s="2">
        <f t="shared" si="1"/>
        <v>1</v>
      </c>
      <c r="J15" s="1">
        <f t="shared" si="2"/>
        <v>5</v>
      </c>
    </row>
    <row r="16">
      <c r="A16" s="4">
        <v>43943.50963306713</v>
      </c>
      <c r="B16" s="2">
        <v>1.0</v>
      </c>
      <c r="C16" s="2" t="s">
        <v>21</v>
      </c>
      <c r="D16" s="2" t="s">
        <v>11</v>
      </c>
      <c r="E16" s="2" t="s">
        <v>12</v>
      </c>
      <c r="F16" s="5"/>
      <c r="G16" s="2"/>
      <c r="H16" s="2">
        <v>2.0</v>
      </c>
      <c r="I16" s="2">
        <f t="shared" si="1"/>
        <v>2</v>
      </c>
      <c r="J16" s="1">
        <f t="shared" si="2"/>
        <v>6</v>
      </c>
    </row>
    <row r="17">
      <c r="A17" s="4">
        <v>43944.37540956018</v>
      </c>
      <c r="B17" s="2">
        <v>1.0</v>
      </c>
      <c r="C17" s="2" t="s">
        <v>21</v>
      </c>
      <c r="D17" s="2" t="s">
        <v>11</v>
      </c>
      <c r="E17" s="2" t="s">
        <v>12</v>
      </c>
      <c r="F17" s="5"/>
      <c r="H17" s="1">
        <f t="shared" ref="H17:H22" si="3">H16+1</f>
        <v>3</v>
      </c>
      <c r="I17" s="2">
        <f t="shared" si="1"/>
        <v>3</v>
      </c>
      <c r="J17" s="1">
        <f t="shared" si="2"/>
        <v>7</v>
      </c>
    </row>
    <row r="18">
      <c r="A18" s="4">
        <v>43946.461285763886</v>
      </c>
      <c r="B18" s="2">
        <v>1.0</v>
      </c>
      <c r="C18" s="2" t="s">
        <v>21</v>
      </c>
      <c r="D18" s="2" t="s">
        <v>11</v>
      </c>
      <c r="E18" s="2" t="s">
        <v>12</v>
      </c>
      <c r="F18" s="5"/>
      <c r="H18" s="1">
        <f t="shared" si="3"/>
        <v>4</v>
      </c>
      <c r="I18" s="2">
        <f t="shared" si="1"/>
        <v>4</v>
      </c>
      <c r="J18" s="1">
        <f t="shared" si="2"/>
        <v>8</v>
      </c>
    </row>
    <row r="19">
      <c r="A19" s="4">
        <v>43947.603784722225</v>
      </c>
      <c r="B19" s="2">
        <v>1.0</v>
      </c>
      <c r="C19" s="2" t="s">
        <v>21</v>
      </c>
      <c r="D19" s="2" t="s">
        <v>11</v>
      </c>
      <c r="E19" s="2" t="s">
        <v>12</v>
      </c>
      <c r="F19" s="5"/>
      <c r="H19" s="1">
        <f t="shared" si="3"/>
        <v>5</v>
      </c>
      <c r="I19" s="2">
        <f t="shared" si="1"/>
        <v>5</v>
      </c>
      <c r="J19" s="1">
        <f t="shared" si="2"/>
        <v>9</v>
      </c>
    </row>
    <row r="20">
      <c r="A20" s="4">
        <v>43948.37176105324</v>
      </c>
      <c r="B20" s="2">
        <v>2.0</v>
      </c>
      <c r="C20" s="2" t="s">
        <v>21</v>
      </c>
      <c r="D20" s="2" t="s">
        <v>11</v>
      </c>
      <c r="E20" s="2" t="s">
        <v>11</v>
      </c>
      <c r="F20" s="5"/>
      <c r="H20" s="1">
        <f t="shared" si="3"/>
        <v>6</v>
      </c>
      <c r="I20" s="2">
        <f t="shared" si="1"/>
        <v>6</v>
      </c>
      <c r="J20" s="1">
        <f t="shared" si="2"/>
        <v>10</v>
      </c>
    </row>
    <row r="21">
      <c r="A21" s="4">
        <v>43949.37658310185</v>
      </c>
      <c r="B21" s="2">
        <v>2.0</v>
      </c>
      <c r="C21" s="2" t="s">
        <v>21</v>
      </c>
      <c r="D21" s="2" t="s">
        <v>11</v>
      </c>
      <c r="E21" s="2" t="s">
        <v>12</v>
      </c>
      <c r="F21" s="5"/>
      <c r="H21" s="1">
        <f t="shared" si="3"/>
        <v>7</v>
      </c>
      <c r="I21" s="2">
        <f t="shared" si="1"/>
        <v>7</v>
      </c>
      <c r="J21" s="1">
        <f t="shared" si="2"/>
        <v>11</v>
      </c>
    </row>
    <row r="22">
      <c r="A22" s="4">
        <v>43950.5078756713</v>
      </c>
      <c r="B22" s="2">
        <v>4.0</v>
      </c>
      <c r="C22" s="2" t="s">
        <v>21</v>
      </c>
      <c r="D22" s="2" t="s">
        <v>11</v>
      </c>
      <c r="E22" s="2" t="s">
        <v>12</v>
      </c>
      <c r="F22" s="5"/>
      <c r="H22" s="1">
        <f t="shared" si="3"/>
        <v>8</v>
      </c>
      <c r="I22" s="2">
        <f t="shared" si="1"/>
        <v>8</v>
      </c>
      <c r="J22" s="1">
        <f t="shared" si="2"/>
        <v>12</v>
      </c>
    </row>
    <row r="23">
      <c r="A23" s="4">
        <v>43951.47425293981</v>
      </c>
      <c r="B23" s="2">
        <v>3.0</v>
      </c>
      <c r="C23" s="2" t="s">
        <v>21</v>
      </c>
      <c r="D23" s="2" t="s">
        <v>11</v>
      </c>
      <c r="E23" s="2" t="s">
        <v>12</v>
      </c>
      <c r="F23" s="5"/>
      <c r="G23" s="2"/>
      <c r="H23" s="2">
        <v>9.0</v>
      </c>
      <c r="I23" s="2">
        <f t="shared" si="1"/>
        <v>9</v>
      </c>
      <c r="J23" s="1">
        <f t="shared" si="2"/>
        <v>13</v>
      </c>
    </row>
    <row r="24">
      <c r="A24" s="4">
        <v>43952.71285041666</v>
      </c>
      <c r="B24" s="2">
        <v>3.0</v>
      </c>
      <c r="C24" s="2" t="s">
        <v>21</v>
      </c>
      <c r="D24" s="2" t="s">
        <v>11</v>
      </c>
      <c r="E24" s="2" t="s">
        <v>12</v>
      </c>
      <c r="F24" s="2" t="s">
        <v>11</v>
      </c>
      <c r="H24" s="1">
        <f>if(F24="Да",1,H23+1)</f>
        <v>1</v>
      </c>
      <c r="I24" s="1">
        <f t="shared" ref="I24:I49" si="4">if(C24="Т-образный станок",H24,0)</f>
        <v>1</v>
      </c>
      <c r="J24" s="1">
        <f t="shared" si="2"/>
        <v>14</v>
      </c>
    </row>
    <row r="25">
      <c r="A25" s="4">
        <v>43953.67900952546</v>
      </c>
      <c r="B25" s="2">
        <v>3.0</v>
      </c>
      <c r="C25" s="2" t="s">
        <v>10</v>
      </c>
      <c r="D25" s="2" t="s">
        <v>12</v>
      </c>
      <c r="E25" s="2" t="s">
        <v>12</v>
      </c>
      <c r="H25" s="1">
        <f t="shared" ref="H25:H49" si="5">if(F25="Да",1,if(F25="Нет",H24+1,H24))</f>
        <v>1</v>
      </c>
      <c r="I25" s="1">
        <f t="shared" si="4"/>
        <v>0</v>
      </c>
      <c r="J25" s="1">
        <f t="shared" si="2"/>
        <v>1</v>
      </c>
    </row>
    <row r="26">
      <c r="A26" s="4">
        <v>43954.48647761574</v>
      </c>
      <c r="B26" s="2">
        <v>2.0</v>
      </c>
      <c r="C26" s="2" t="s">
        <v>10</v>
      </c>
      <c r="D26" s="2" t="s">
        <v>11</v>
      </c>
      <c r="E26" s="2" t="s">
        <v>12</v>
      </c>
      <c r="H26" s="1">
        <f t="shared" si="5"/>
        <v>1</v>
      </c>
      <c r="I26" s="1">
        <f t="shared" si="4"/>
        <v>0</v>
      </c>
      <c r="J26" s="1">
        <f t="shared" si="2"/>
        <v>2</v>
      </c>
    </row>
    <row r="27">
      <c r="A27" s="4">
        <v>43955.52021351852</v>
      </c>
      <c r="B27" s="2">
        <v>1.0</v>
      </c>
      <c r="C27" s="2" t="s">
        <v>10</v>
      </c>
      <c r="D27" s="2" t="s">
        <v>11</v>
      </c>
      <c r="E27" s="2" t="s">
        <v>11</v>
      </c>
      <c r="H27" s="1">
        <f t="shared" si="5"/>
        <v>1</v>
      </c>
      <c r="I27" s="1">
        <f t="shared" si="4"/>
        <v>0</v>
      </c>
      <c r="J27" s="1">
        <f t="shared" si="2"/>
        <v>3</v>
      </c>
    </row>
    <row r="28">
      <c r="A28" s="4">
        <v>43956.397720810186</v>
      </c>
      <c r="B28" s="2">
        <v>2.0</v>
      </c>
      <c r="C28" s="2" t="s">
        <v>21</v>
      </c>
      <c r="D28" s="2" t="s">
        <v>11</v>
      </c>
      <c r="E28" s="2" t="s">
        <v>11</v>
      </c>
      <c r="F28" s="2" t="s">
        <v>12</v>
      </c>
      <c r="H28" s="1">
        <f t="shared" si="5"/>
        <v>2</v>
      </c>
      <c r="I28" s="1">
        <f t="shared" si="4"/>
        <v>2</v>
      </c>
      <c r="J28" s="1">
        <f t="shared" si="2"/>
        <v>1</v>
      </c>
    </row>
    <row r="29">
      <c r="A29" s="4">
        <v>43957.36017056713</v>
      </c>
      <c r="B29" s="2">
        <v>2.0</v>
      </c>
      <c r="C29" s="2" t="s">
        <v>21</v>
      </c>
      <c r="D29" s="2" t="s">
        <v>11</v>
      </c>
      <c r="E29" s="2" t="s">
        <v>11</v>
      </c>
      <c r="F29" s="2" t="s">
        <v>12</v>
      </c>
      <c r="H29" s="1">
        <f t="shared" si="5"/>
        <v>3</v>
      </c>
      <c r="I29" s="1">
        <f t="shared" si="4"/>
        <v>3</v>
      </c>
      <c r="J29" s="1">
        <f t="shared" si="2"/>
        <v>2</v>
      </c>
    </row>
    <row r="30">
      <c r="A30" s="4">
        <v>43958.3643784375</v>
      </c>
      <c r="B30" s="2">
        <v>1.0</v>
      </c>
      <c r="C30" s="2" t="s">
        <v>21</v>
      </c>
      <c r="D30" s="2" t="s">
        <v>11</v>
      </c>
      <c r="E30" s="2" t="s">
        <v>11</v>
      </c>
      <c r="F30" s="2" t="s">
        <v>12</v>
      </c>
      <c r="H30" s="1">
        <f t="shared" si="5"/>
        <v>4</v>
      </c>
      <c r="I30" s="1">
        <f t="shared" si="4"/>
        <v>4</v>
      </c>
      <c r="J30" s="1">
        <f t="shared" si="2"/>
        <v>3</v>
      </c>
    </row>
    <row r="31">
      <c r="A31" s="4">
        <v>43959.378064895835</v>
      </c>
      <c r="B31" s="2">
        <v>3.0</v>
      </c>
      <c r="C31" s="2" t="s">
        <v>10</v>
      </c>
      <c r="D31" s="2" t="s">
        <v>12</v>
      </c>
      <c r="E31" s="2" t="s">
        <v>11</v>
      </c>
      <c r="H31" s="1">
        <f t="shared" si="5"/>
        <v>4</v>
      </c>
      <c r="I31" s="1">
        <f t="shared" si="4"/>
        <v>0</v>
      </c>
      <c r="J31" s="1">
        <f t="shared" si="2"/>
        <v>1</v>
      </c>
    </row>
    <row r="32">
      <c r="A32" s="4">
        <v>43960.36914267361</v>
      </c>
      <c r="B32" s="2">
        <v>1.0</v>
      </c>
      <c r="C32" s="2" t="s">
        <v>21</v>
      </c>
      <c r="D32" s="2" t="s">
        <v>11</v>
      </c>
      <c r="E32" s="2" t="s">
        <v>12</v>
      </c>
      <c r="F32" s="2" t="s">
        <v>12</v>
      </c>
      <c r="H32" s="1">
        <f t="shared" si="5"/>
        <v>5</v>
      </c>
      <c r="I32" s="1">
        <f t="shared" si="4"/>
        <v>5</v>
      </c>
      <c r="J32" s="1">
        <f t="shared" si="2"/>
        <v>1</v>
      </c>
    </row>
    <row r="33">
      <c r="A33" s="4">
        <v>43961.997405381946</v>
      </c>
      <c r="B33" s="2">
        <v>1.0</v>
      </c>
      <c r="C33" s="2" t="s">
        <v>21</v>
      </c>
      <c r="D33" s="2" t="s">
        <v>11</v>
      </c>
      <c r="E33" s="2" t="s">
        <v>11</v>
      </c>
      <c r="F33" s="2" t="s">
        <v>12</v>
      </c>
      <c r="H33" s="1">
        <f t="shared" si="5"/>
        <v>6</v>
      </c>
      <c r="I33" s="1">
        <f t="shared" si="4"/>
        <v>6</v>
      </c>
      <c r="J33" s="1">
        <f t="shared" si="2"/>
        <v>2</v>
      </c>
    </row>
    <row r="34">
      <c r="A34" s="4">
        <v>43962.46591990741</v>
      </c>
      <c r="B34" s="2">
        <v>2.0</v>
      </c>
      <c r="C34" s="2" t="s">
        <v>10</v>
      </c>
      <c r="D34" s="2" t="s">
        <v>12</v>
      </c>
      <c r="E34" s="2" t="s">
        <v>12</v>
      </c>
      <c r="H34" s="1">
        <f t="shared" si="5"/>
        <v>6</v>
      </c>
      <c r="I34" s="1">
        <f t="shared" si="4"/>
        <v>0</v>
      </c>
      <c r="J34" s="1">
        <f t="shared" si="2"/>
        <v>1</v>
      </c>
    </row>
    <row r="35">
      <c r="A35" s="4">
        <v>43963.47168835648</v>
      </c>
      <c r="B35" s="2">
        <v>2.0</v>
      </c>
      <c r="C35" s="2" t="s">
        <v>10</v>
      </c>
      <c r="D35" s="2" t="s">
        <v>11</v>
      </c>
      <c r="E35" s="2" t="s">
        <v>12</v>
      </c>
      <c r="H35" s="1">
        <f t="shared" si="5"/>
        <v>6</v>
      </c>
      <c r="I35" s="1">
        <f t="shared" si="4"/>
        <v>0</v>
      </c>
      <c r="J35" s="1">
        <f t="shared" si="2"/>
        <v>2</v>
      </c>
    </row>
    <row r="36">
      <c r="A36" s="4">
        <v>43964.38865032408</v>
      </c>
      <c r="B36" s="2">
        <v>1.0</v>
      </c>
      <c r="C36" s="2" t="s">
        <v>10</v>
      </c>
      <c r="D36" s="2" t="s">
        <v>11</v>
      </c>
      <c r="E36" s="2" t="s">
        <v>11</v>
      </c>
      <c r="H36" s="1">
        <f t="shared" si="5"/>
        <v>6</v>
      </c>
      <c r="I36" s="1">
        <f t="shared" si="4"/>
        <v>0</v>
      </c>
      <c r="J36" s="1">
        <f t="shared" si="2"/>
        <v>3</v>
      </c>
    </row>
    <row r="37">
      <c r="A37" s="4">
        <v>43965.371595081015</v>
      </c>
      <c r="B37" s="2">
        <v>1.0</v>
      </c>
      <c r="C37" s="2" t="s">
        <v>10</v>
      </c>
      <c r="D37" s="2" t="s">
        <v>11</v>
      </c>
      <c r="E37" s="2" t="s">
        <v>11</v>
      </c>
      <c r="H37" s="1">
        <f t="shared" si="5"/>
        <v>6</v>
      </c>
      <c r="I37" s="1">
        <f t="shared" si="4"/>
        <v>0</v>
      </c>
      <c r="J37" s="1">
        <f t="shared" si="2"/>
        <v>4</v>
      </c>
    </row>
    <row r="38">
      <c r="A38" s="4">
        <v>43966.37372993055</v>
      </c>
      <c r="B38" s="2">
        <v>2.0</v>
      </c>
      <c r="C38" s="2" t="s">
        <v>10</v>
      </c>
      <c r="D38" s="2" t="s">
        <v>12</v>
      </c>
      <c r="E38" s="2" t="s">
        <v>11</v>
      </c>
      <c r="H38" s="1">
        <f t="shared" si="5"/>
        <v>6</v>
      </c>
      <c r="I38" s="1">
        <f t="shared" si="4"/>
        <v>0</v>
      </c>
      <c r="J38" s="1">
        <f t="shared" si="2"/>
        <v>5</v>
      </c>
    </row>
    <row r="39">
      <c r="A39" s="4">
        <v>43967.67908099537</v>
      </c>
      <c r="B39" s="2">
        <v>1.0</v>
      </c>
      <c r="C39" s="2" t="s">
        <v>10</v>
      </c>
      <c r="D39" s="2" t="s">
        <v>11</v>
      </c>
      <c r="E39" s="2" t="s">
        <v>11</v>
      </c>
      <c r="H39" s="1">
        <f t="shared" si="5"/>
        <v>6</v>
      </c>
      <c r="I39" s="1">
        <f t="shared" si="4"/>
        <v>0</v>
      </c>
      <c r="J39" s="1">
        <f t="shared" si="2"/>
        <v>6</v>
      </c>
    </row>
    <row r="40">
      <c r="A40" s="4">
        <v>43968.436402858795</v>
      </c>
      <c r="B40" s="2">
        <v>2.0</v>
      </c>
      <c r="C40" s="2" t="s">
        <v>21</v>
      </c>
      <c r="D40" s="2" t="s">
        <v>11</v>
      </c>
      <c r="E40" s="2" t="s">
        <v>11</v>
      </c>
      <c r="F40" s="2" t="s">
        <v>12</v>
      </c>
      <c r="H40" s="1">
        <f t="shared" si="5"/>
        <v>7</v>
      </c>
      <c r="I40" s="1">
        <f t="shared" si="4"/>
        <v>7</v>
      </c>
      <c r="J40" s="1">
        <f t="shared" si="2"/>
        <v>1</v>
      </c>
    </row>
    <row r="41">
      <c r="A41" s="4">
        <v>43969.361665868055</v>
      </c>
      <c r="B41" s="2">
        <v>1.0</v>
      </c>
      <c r="C41" s="2" t="s">
        <v>10</v>
      </c>
      <c r="D41" s="2" t="s">
        <v>11</v>
      </c>
      <c r="E41" s="2" t="s">
        <v>11</v>
      </c>
      <c r="H41" s="1">
        <f t="shared" si="5"/>
        <v>7</v>
      </c>
      <c r="I41" s="1">
        <f t="shared" si="4"/>
        <v>0</v>
      </c>
      <c r="J41" s="1">
        <f t="shared" si="2"/>
        <v>1</v>
      </c>
    </row>
    <row r="42">
      <c r="A42" s="4">
        <v>43970.373501875</v>
      </c>
      <c r="B42" s="2">
        <v>3.0</v>
      </c>
      <c r="C42" s="2" t="s">
        <v>10</v>
      </c>
      <c r="D42" s="2" t="s">
        <v>12</v>
      </c>
      <c r="E42" s="2" t="s">
        <v>11</v>
      </c>
      <c r="H42" s="1">
        <f t="shared" si="5"/>
        <v>7</v>
      </c>
      <c r="I42" s="1">
        <f t="shared" si="4"/>
        <v>0</v>
      </c>
      <c r="J42" s="1">
        <f t="shared" si="2"/>
        <v>2</v>
      </c>
    </row>
    <row r="43">
      <c r="A43" s="4">
        <v>43971.38990730324</v>
      </c>
      <c r="B43" s="2">
        <v>1.0</v>
      </c>
      <c r="C43" s="2" t="s">
        <v>21</v>
      </c>
      <c r="D43" s="2" t="s">
        <v>11</v>
      </c>
      <c r="E43" s="2" t="s">
        <v>11</v>
      </c>
      <c r="F43" s="2" t="s">
        <v>11</v>
      </c>
      <c r="H43" s="1">
        <f t="shared" si="5"/>
        <v>1</v>
      </c>
      <c r="I43" s="1">
        <f t="shared" si="4"/>
        <v>1</v>
      </c>
      <c r="J43" s="1">
        <f t="shared" si="2"/>
        <v>1</v>
      </c>
    </row>
    <row r="44">
      <c r="A44" s="4">
        <v>43972.37556954861</v>
      </c>
      <c r="B44" s="2">
        <v>2.0</v>
      </c>
      <c r="C44" s="2" t="s">
        <v>10</v>
      </c>
      <c r="D44" s="2" t="s">
        <v>12</v>
      </c>
      <c r="E44" s="2" t="s">
        <v>11</v>
      </c>
      <c r="H44" s="1">
        <f t="shared" si="5"/>
        <v>1</v>
      </c>
      <c r="I44" s="1">
        <f t="shared" si="4"/>
        <v>0</v>
      </c>
      <c r="J44" s="1">
        <f t="shared" si="2"/>
        <v>1</v>
      </c>
    </row>
    <row r="45">
      <c r="A45" s="4">
        <v>43973.388665300925</v>
      </c>
      <c r="B45" s="2">
        <v>2.0</v>
      </c>
      <c r="C45" s="2" t="s">
        <v>10</v>
      </c>
      <c r="D45" s="2" t="s">
        <v>11</v>
      </c>
      <c r="E45" s="2" t="s">
        <v>11</v>
      </c>
      <c r="H45" s="1">
        <f t="shared" si="5"/>
        <v>1</v>
      </c>
      <c r="I45" s="1">
        <f t="shared" si="4"/>
        <v>0</v>
      </c>
      <c r="J45" s="1">
        <f t="shared" si="2"/>
        <v>2</v>
      </c>
    </row>
    <row r="46">
      <c r="A46" s="4">
        <v>43974.371683414356</v>
      </c>
      <c r="B46" s="2">
        <v>1.0</v>
      </c>
      <c r="C46" s="2" t="s">
        <v>21</v>
      </c>
      <c r="D46" s="2" t="s">
        <v>11</v>
      </c>
      <c r="E46" s="2" t="s">
        <v>11</v>
      </c>
      <c r="F46" s="2" t="s">
        <v>12</v>
      </c>
      <c r="H46" s="1">
        <f t="shared" si="5"/>
        <v>2</v>
      </c>
      <c r="I46" s="1">
        <f t="shared" si="4"/>
        <v>2</v>
      </c>
      <c r="J46" s="1">
        <f t="shared" si="2"/>
        <v>1</v>
      </c>
    </row>
    <row r="47">
      <c r="A47" s="4">
        <v>43975.78303873843</v>
      </c>
      <c r="B47" s="2">
        <v>2.0</v>
      </c>
      <c r="C47" s="2" t="s">
        <v>10</v>
      </c>
      <c r="D47" s="2" t="s">
        <v>12</v>
      </c>
      <c r="E47" s="2" t="s">
        <v>12</v>
      </c>
      <c r="H47" s="1">
        <f t="shared" si="5"/>
        <v>2</v>
      </c>
      <c r="I47" s="1">
        <f t="shared" si="4"/>
        <v>0</v>
      </c>
      <c r="J47" s="1">
        <f t="shared" si="2"/>
        <v>1</v>
      </c>
    </row>
    <row r="48">
      <c r="A48" s="4">
        <v>43976.6147094676</v>
      </c>
      <c r="B48" s="2">
        <v>2.0</v>
      </c>
      <c r="C48" s="2" t="s">
        <v>21</v>
      </c>
      <c r="D48" s="2" t="s">
        <v>11</v>
      </c>
      <c r="E48" s="2" t="s">
        <v>11</v>
      </c>
      <c r="F48" s="2" t="s">
        <v>12</v>
      </c>
      <c r="H48" s="1">
        <f t="shared" si="5"/>
        <v>3</v>
      </c>
      <c r="I48" s="1">
        <f t="shared" si="4"/>
        <v>3</v>
      </c>
      <c r="J48" s="1">
        <f t="shared" si="2"/>
        <v>1</v>
      </c>
    </row>
    <row r="49">
      <c r="A49" s="4">
        <v>43977.452712060185</v>
      </c>
      <c r="B49" s="2">
        <v>1.0</v>
      </c>
      <c r="C49" s="2" t="s">
        <v>21</v>
      </c>
      <c r="D49" s="2" t="s">
        <v>11</v>
      </c>
      <c r="E49" s="2" t="s">
        <v>11</v>
      </c>
      <c r="F49" s="2" t="s">
        <v>12</v>
      </c>
      <c r="H49" s="1">
        <f t="shared" si="5"/>
        <v>4</v>
      </c>
      <c r="I49" s="1">
        <f t="shared" si="4"/>
        <v>4</v>
      </c>
      <c r="J49" s="1">
        <f t="shared" si="2"/>
        <v>2</v>
      </c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1" t="str">
        <f>'Ответы на форму (1)'!J1</f>
        <v>Times_in_a_row</v>
      </c>
      <c r="K1" s="1">
        <f t="array" ref="K1:Q5">LINEST(C2:C35,D2:I35,1,1)</f>
        <v>0.03409421989</v>
      </c>
      <c r="L1" s="1">
        <v>0.1068585691937495</v>
      </c>
      <c r="M1" s="1">
        <v>-0.8957535873955534</v>
      </c>
      <c r="N1" s="1">
        <v>0.12049968917817273</v>
      </c>
      <c r="O1" s="1">
        <v>-0.6021659711580251</v>
      </c>
      <c r="P1" s="1">
        <v>-1.0043167244405973</v>
      </c>
      <c r="Q1" s="1">
        <v>3.3572266776007056</v>
      </c>
      <c r="T1" s="6">
        <f>V1*Y1+W1*Z1+AA1</f>
        <v>66591.04533</v>
      </c>
      <c r="U1" s="2">
        <v>16.0</v>
      </c>
      <c r="V1" s="7">
        <v>43895.0</v>
      </c>
      <c r="W1" s="2">
        <v>16.0</v>
      </c>
      <c r="Y1" s="2">
        <v>1.51703</v>
      </c>
      <c r="Z1" s="2">
        <v>0.42828</v>
      </c>
      <c r="AA1" s="2">
        <v>-5.839</v>
      </c>
    </row>
    <row r="2">
      <c r="A2" s="1">
        <f t="shared" ref="A2:A35" si="1">B2-C2</f>
        <v>-3.738547522</v>
      </c>
      <c r="B2" s="1">
        <f t="shared" ref="B2:B35" si="2">SUMPRODUCT(D2:F2,$K$1:$M$1)+$N$1</f>
        <v>0.2614524783</v>
      </c>
      <c r="C2" s="1">
        <f>'Ответы на форму (1)'!B2</f>
        <v>4</v>
      </c>
      <c r="D2" s="1">
        <f>IF('Ответы на форму (1)'!C2='Ответы на форму (1)'!$C$2,1,0)</f>
        <v>1</v>
      </c>
      <c r="E2" s="1">
        <f>if('Ответы на форму (1)'!D2="Да",1,0)</f>
        <v>1</v>
      </c>
      <c r="F2" s="1">
        <f>if('Ответы на форму (1)'!E2="Да",1,0)</f>
        <v>0</v>
      </c>
      <c r="G2" s="1">
        <f>'Ответы на форму (1)'!I2</f>
        <v>0</v>
      </c>
      <c r="H2" s="1">
        <f t="shared" ref="H2:H35" si="3">G2^2</f>
        <v>0</v>
      </c>
      <c r="I2" s="1">
        <f>'Ответы на форму (1)'!J2</f>
        <v>1</v>
      </c>
      <c r="K2" s="1">
        <v>0.0440711156551309</v>
      </c>
      <c r="L2" s="1">
        <v>0.03200163567900305</v>
      </c>
      <c r="M2" s="1">
        <v>0.28791978309808197</v>
      </c>
      <c r="N2" s="1">
        <v>0.2993467304683637</v>
      </c>
      <c r="O2" s="1">
        <v>0.3891369161231429</v>
      </c>
      <c r="P2" s="1">
        <v>0.6633411789489493</v>
      </c>
      <c r="Q2" s="1">
        <v>0.7468710457208365</v>
      </c>
    </row>
    <row r="3">
      <c r="A3" s="1">
        <f t="shared" si="1"/>
        <v>-1.772641742</v>
      </c>
      <c r="B3" s="1">
        <f t="shared" si="2"/>
        <v>0.2273582584</v>
      </c>
      <c r="C3" s="1">
        <f>'Ответы на форму (1)'!B3</f>
        <v>2</v>
      </c>
      <c r="D3" s="1">
        <f>IF('Ответы на форму (1)'!C3='Ответы на форму (1)'!$C$2,1,0)</f>
        <v>0</v>
      </c>
      <c r="E3" s="1">
        <f>if('Ответы на форму (1)'!D3="Да",1,0)</f>
        <v>1</v>
      </c>
      <c r="F3" s="1">
        <f>if('Ответы на форму (1)'!E3="Да",1,0)</f>
        <v>0</v>
      </c>
      <c r="G3" s="1">
        <f>'Ответы на форму (1)'!I3</f>
        <v>1</v>
      </c>
      <c r="H3" s="1">
        <f t="shared" si="3"/>
        <v>1</v>
      </c>
      <c r="I3" s="1">
        <f>'Ответы на форму (1)'!J3</f>
        <v>1</v>
      </c>
      <c r="K3" s="1">
        <v>0.49738620948296</v>
      </c>
      <c r="L3" s="1">
        <v>0.6992324728757058</v>
      </c>
      <c r="M3" s="1" t="e">
        <v>#N/A</v>
      </c>
      <c r="N3" s="1" t="e">
        <v>#N/A</v>
      </c>
      <c r="O3" s="1" t="e">
        <v>#N/A</v>
      </c>
      <c r="P3" s="1" t="e">
        <v>#N/A</v>
      </c>
      <c r="Q3" s="1" t="e">
        <v>#N/A</v>
      </c>
    </row>
    <row r="4">
      <c r="A4" s="1">
        <f t="shared" si="1"/>
        <v>-0.7385475217</v>
      </c>
      <c r="B4" s="1">
        <f t="shared" si="2"/>
        <v>0.2614524783</v>
      </c>
      <c r="C4" s="1">
        <f>'Ответы на форму (1)'!B4</f>
        <v>1</v>
      </c>
      <c r="D4" s="1">
        <f>IF('Ответы на форму (1)'!C4='Ответы на форму (1)'!$C$2,1,0)</f>
        <v>1</v>
      </c>
      <c r="E4" s="1">
        <f>if('Ответы на форму (1)'!D4="Да",1,0)</f>
        <v>1</v>
      </c>
      <c r="F4" s="1">
        <f>if('Ответы на форму (1)'!E4="Да",1,0)</f>
        <v>0</v>
      </c>
      <c r="G4" s="1">
        <f>'Ответы на форму (1)'!I4</f>
        <v>0</v>
      </c>
      <c r="H4" s="1">
        <f t="shared" si="3"/>
        <v>0</v>
      </c>
      <c r="I4" s="1">
        <f>'Ответы на форму (1)'!J4</f>
        <v>1</v>
      </c>
      <c r="K4" s="1">
        <v>4.453196440095366</v>
      </c>
      <c r="L4" s="1">
        <v>27.0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</row>
    <row r="5">
      <c r="A5" s="1">
        <f t="shared" si="1"/>
        <v>-0.7385475217</v>
      </c>
      <c r="B5" s="1">
        <f t="shared" si="2"/>
        <v>0.2614524783</v>
      </c>
      <c r="C5" s="1">
        <f>'Ответы на форму (1)'!B5</f>
        <v>1</v>
      </c>
      <c r="D5" s="1">
        <f>IF('Ответы на форму (1)'!C5='Ответы на форму (1)'!$C$2,1,0)</f>
        <v>1</v>
      </c>
      <c r="E5" s="1">
        <f>if('Ответы на форму (1)'!D5="Да",1,0)</f>
        <v>1</v>
      </c>
      <c r="F5" s="1">
        <f>if('Ответы на форму (1)'!E5="Да",1,0)</f>
        <v>0</v>
      </c>
      <c r="G5" s="1">
        <f>'Ответы на форму (1)'!I5</f>
        <v>0</v>
      </c>
      <c r="H5" s="1">
        <f t="shared" si="3"/>
        <v>0</v>
      </c>
      <c r="I5" s="1">
        <f>'Ответы на форму (1)'!J5</f>
        <v>2</v>
      </c>
      <c r="K5" s="1">
        <v>13.063702502008336</v>
      </c>
      <c r="L5" s="1">
        <v>13.201003380344613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</row>
    <row r="6">
      <c r="A6" s="1">
        <f t="shared" si="1"/>
        <v>-1.845406091</v>
      </c>
      <c r="B6" s="1">
        <f t="shared" si="2"/>
        <v>0.1545939091</v>
      </c>
      <c r="C6" s="1">
        <f>'Ответы на форму (1)'!B6</f>
        <v>2</v>
      </c>
      <c r="D6" s="1">
        <f>IF('Ответы на форму (1)'!C6='Ответы на форму (1)'!$C$2,1,0)</f>
        <v>1</v>
      </c>
      <c r="E6" s="1">
        <f>if('Ответы на форму (1)'!D6="Да",1,0)</f>
        <v>0</v>
      </c>
      <c r="F6" s="1">
        <f>if('Ответы на форму (1)'!E6="Да",1,0)</f>
        <v>0</v>
      </c>
      <c r="G6" s="1">
        <f>'Ответы на форму (1)'!I6</f>
        <v>0</v>
      </c>
      <c r="H6" s="1">
        <f t="shared" si="3"/>
        <v>0</v>
      </c>
      <c r="I6" s="1">
        <f>'Ответы на форму (1)'!J6</f>
        <v>3</v>
      </c>
    </row>
    <row r="7">
      <c r="A7" s="1">
        <f t="shared" si="1"/>
        <v>-1.668395329</v>
      </c>
      <c r="B7" s="1">
        <f t="shared" si="2"/>
        <v>-0.668395329</v>
      </c>
      <c r="C7" s="1">
        <f>'Ответы на форму (1)'!B7</f>
        <v>1</v>
      </c>
      <c r="D7" s="1">
        <f>IF('Ответы на форму (1)'!C7='Ответы на форму (1)'!$C$2,1,0)</f>
        <v>0</v>
      </c>
      <c r="E7" s="1">
        <f>if('Ответы на форму (1)'!D7="Да",1,0)</f>
        <v>1</v>
      </c>
      <c r="F7" s="1">
        <f>if('Ответы на форму (1)'!E7="Да",1,0)</f>
        <v>1</v>
      </c>
      <c r="G7" s="1">
        <f>'Ответы на форму (1)'!I7</f>
        <v>2</v>
      </c>
      <c r="H7" s="1">
        <f t="shared" si="3"/>
        <v>4</v>
      </c>
      <c r="I7" s="1">
        <f>'Ответы на форму (1)'!J7</f>
        <v>1</v>
      </c>
    </row>
    <row r="8">
      <c r="A8" s="1">
        <f t="shared" si="1"/>
        <v>-2.845406091</v>
      </c>
      <c r="B8" s="1">
        <f t="shared" si="2"/>
        <v>0.1545939091</v>
      </c>
      <c r="C8" s="1">
        <f>'Ответы на форму (1)'!B8</f>
        <v>3</v>
      </c>
      <c r="D8" s="1">
        <f>IF('Ответы на форму (1)'!C8='Ответы на форму (1)'!$C$2,1,0)</f>
        <v>1</v>
      </c>
      <c r="E8" s="1">
        <f>if('Ответы на форму (1)'!D8="Да",1,0)</f>
        <v>0</v>
      </c>
      <c r="F8" s="1">
        <f>if('Ответы на форму (1)'!E8="Да",1,0)</f>
        <v>0</v>
      </c>
      <c r="G8" s="1">
        <f>'Ответы на форму (1)'!I8</f>
        <v>0</v>
      </c>
      <c r="H8" s="1">
        <f t="shared" si="3"/>
        <v>0</v>
      </c>
      <c r="I8" s="1">
        <f>'Ответы на форму (1)'!J8</f>
        <v>1</v>
      </c>
    </row>
    <row r="9">
      <c r="A9" s="1">
        <f t="shared" si="1"/>
        <v>-1.845406091</v>
      </c>
      <c r="B9" s="1">
        <f t="shared" si="2"/>
        <v>0.1545939091</v>
      </c>
      <c r="C9" s="1">
        <f>'Ответы на форму (1)'!B9</f>
        <v>2</v>
      </c>
      <c r="D9" s="1">
        <f>IF('Ответы на форму (1)'!C9='Ответы на форму (1)'!$C$2,1,0)</f>
        <v>1</v>
      </c>
      <c r="E9" s="1">
        <f>if('Ответы на форму (1)'!D9="Да",1,0)</f>
        <v>0</v>
      </c>
      <c r="F9" s="1">
        <f>if('Ответы на форму (1)'!E9="Да",1,0)</f>
        <v>0</v>
      </c>
      <c r="G9" s="1">
        <f>'Ответы на форму (1)'!I9</f>
        <v>0</v>
      </c>
      <c r="H9" s="1">
        <f t="shared" si="3"/>
        <v>0</v>
      </c>
      <c r="I9" s="1">
        <f>'Ответы на форму (1)'!J9</f>
        <v>2</v>
      </c>
    </row>
    <row r="10">
      <c r="A10" s="1">
        <f t="shared" si="1"/>
        <v>-1.845406091</v>
      </c>
      <c r="B10" s="1">
        <f t="shared" si="2"/>
        <v>0.1545939091</v>
      </c>
      <c r="C10" s="1">
        <f>'Ответы на форму (1)'!B10</f>
        <v>2</v>
      </c>
      <c r="D10" s="1">
        <f>IF('Ответы на форму (1)'!C10='Ответы на форму (1)'!$C$2,1,0)</f>
        <v>1</v>
      </c>
      <c r="E10" s="1">
        <f>if('Ответы на форму (1)'!D10="Да",1,0)</f>
        <v>0</v>
      </c>
      <c r="F10" s="1">
        <f>if('Ответы на форму (1)'!E10="Да",1,0)</f>
        <v>0</v>
      </c>
      <c r="G10" s="1">
        <f>'Ответы на форму (1)'!I10</f>
        <v>0</v>
      </c>
      <c r="H10" s="1">
        <f t="shared" si="3"/>
        <v>0</v>
      </c>
      <c r="I10" s="1">
        <f>'Ответы на форму (1)'!J10</f>
        <v>3</v>
      </c>
    </row>
    <row r="11">
      <c r="A11" s="1">
        <f t="shared" si="1"/>
        <v>-0.7726417416</v>
      </c>
      <c r="B11" s="1">
        <f t="shared" si="2"/>
        <v>0.2273582584</v>
      </c>
      <c r="C11" s="1">
        <f>'Ответы на форму (1)'!B11</f>
        <v>1</v>
      </c>
      <c r="D11" s="1">
        <f>IF('Ответы на форму (1)'!C11='Ответы на форму (1)'!$C$2,1,0)</f>
        <v>0</v>
      </c>
      <c r="E11" s="1">
        <f>if('Ответы на форму (1)'!D11="Да",1,0)</f>
        <v>1</v>
      </c>
      <c r="F11" s="1">
        <f>if('Ответы на форму (1)'!E11="Да",1,0)</f>
        <v>0</v>
      </c>
      <c r="G11" s="1">
        <f>'Ответы на форму (1)'!I11</f>
        <v>3</v>
      </c>
      <c r="H11" s="1">
        <f t="shared" si="3"/>
        <v>9</v>
      </c>
      <c r="I11" s="1">
        <f>'Ответы на форму (1)'!J11</f>
        <v>1</v>
      </c>
      <c r="K11" s="1">
        <f t="shared" ref="K11:Q11" si="4">1-_xlfn.NORM.S.DIST(abs(K1/K2))</f>
        <v>0.2195782847</v>
      </c>
      <c r="L11" s="1">
        <f t="shared" si="4"/>
        <v>0.0004201613384</v>
      </c>
      <c r="M11" s="1">
        <f t="shared" si="4"/>
        <v>0.0009318894276</v>
      </c>
      <c r="N11" s="1">
        <f t="shared" si="4"/>
        <v>0.3436425217</v>
      </c>
      <c r="O11" s="1">
        <f t="shared" si="4"/>
        <v>0.0608786091</v>
      </c>
      <c r="P11" s="1">
        <f t="shared" si="4"/>
        <v>0.06500944437</v>
      </c>
      <c r="Q11" s="1">
        <f t="shared" si="4"/>
        <v>0.000003477592918</v>
      </c>
    </row>
    <row r="12">
      <c r="A12" s="1">
        <f t="shared" si="1"/>
        <v>-0.7726417416</v>
      </c>
      <c r="B12" s="1">
        <f t="shared" si="2"/>
        <v>0.2273582584</v>
      </c>
      <c r="C12" s="1">
        <f>'Ответы на форму (1)'!B12</f>
        <v>1</v>
      </c>
      <c r="D12" s="1">
        <f>IF('Ответы на форму (1)'!C12='Ответы на форму (1)'!$C$2,1,0)</f>
        <v>0</v>
      </c>
      <c r="E12" s="1">
        <f>if('Ответы на форму (1)'!D12="Да",1,0)</f>
        <v>1</v>
      </c>
      <c r="F12" s="1">
        <f>if('Ответы на форму (1)'!E12="Да",1,0)</f>
        <v>0</v>
      </c>
      <c r="G12" s="1">
        <f>'Ответы на форму (1)'!I12</f>
        <v>4</v>
      </c>
      <c r="H12" s="1">
        <f t="shared" si="3"/>
        <v>16</v>
      </c>
      <c r="I12" s="1">
        <f>'Ответы на форму (1)'!J12</f>
        <v>2</v>
      </c>
    </row>
    <row r="13">
      <c r="A13" s="1">
        <f t="shared" si="1"/>
        <v>-0.7726417416</v>
      </c>
      <c r="B13" s="1">
        <f t="shared" si="2"/>
        <v>0.2273582584</v>
      </c>
      <c r="C13" s="1">
        <f>'Ответы на форму (1)'!B13</f>
        <v>1</v>
      </c>
      <c r="D13" s="1">
        <f>IF('Ответы на форму (1)'!C13='Ответы на форму (1)'!$C$2,1,0)</f>
        <v>0</v>
      </c>
      <c r="E13" s="1">
        <f>if('Ответы на форму (1)'!D13="Да",1,0)</f>
        <v>1</v>
      </c>
      <c r="F13" s="1">
        <f>if('Ответы на форму (1)'!E13="Да",1,0)</f>
        <v>0</v>
      </c>
      <c r="G13" s="1">
        <f>'Ответы на форму (1)'!I13</f>
        <v>5</v>
      </c>
      <c r="H13" s="1">
        <f t="shared" si="3"/>
        <v>25</v>
      </c>
      <c r="I13" s="1">
        <f>'Ответы на форму (1)'!J13</f>
        <v>3</v>
      </c>
    </row>
    <row r="14">
      <c r="A14" s="1">
        <f t="shared" si="1"/>
        <v>-1.772641742</v>
      </c>
      <c r="B14" s="1">
        <f t="shared" si="2"/>
        <v>0.2273582584</v>
      </c>
      <c r="C14" s="1">
        <f>'Ответы на форму (1)'!B14</f>
        <v>2</v>
      </c>
      <c r="D14" s="1">
        <f>IF('Ответы на форму (1)'!C14='Ответы на форму (1)'!$C$2,1,0)</f>
        <v>0</v>
      </c>
      <c r="E14" s="1">
        <f>if('Ответы на форму (1)'!D14="Да",1,0)</f>
        <v>1</v>
      </c>
      <c r="F14" s="1">
        <f>if('Ответы на форму (1)'!E14="Да",1,0)</f>
        <v>0</v>
      </c>
      <c r="G14" s="1">
        <f>'Ответы на форму (1)'!I14</f>
        <v>7</v>
      </c>
      <c r="H14" s="1">
        <f t="shared" si="3"/>
        <v>49</v>
      </c>
      <c r="I14" s="1">
        <f>'Ответы на форму (1)'!J14</f>
        <v>4</v>
      </c>
    </row>
    <row r="15">
      <c r="A15" s="1">
        <f t="shared" si="1"/>
        <v>-1.772641742</v>
      </c>
      <c r="B15" s="1">
        <f t="shared" si="2"/>
        <v>0.2273582584</v>
      </c>
      <c r="C15" s="1">
        <f>'Ответы на форму (1)'!B15</f>
        <v>2</v>
      </c>
      <c r="D15" s="1">
        <f>IF('Ответы на форму (1)'!C15='Ответы на форму (1)'!$C$2,1,0)</f>
        <v>0</v>
      </c>
      <c r="E15" s="1">
        <f>if('Ответы на форму (1)'!D15="Да",1,0)</f>
        <v>1</v>
      </c>
      <c r="F15" s="1">
        <f>if('Ответы на форму (1)'!E15="Да",1,0)</f>
        <v>0</v>
      </c>
      <c r="G15" s="1">
        <f>'Ответы на форму (1)'!I15</f>
        <v>1</v>
      </c>
      <c r="H15" s="1">
        <f t="shared" si="3"/>
        <v>1</v>
      </c>
      <c r="I15" s="1">
        <f>'Ответы на форму (1)'!J15</f>
        <v>5</v>
      </c>
    </row>
    <row r="16">
      <c r="A16" s="1">
        <f t="shared" si="1"/>
        <v>-0.7726417416</v>
      </c>
      <c r="B16" s="1">
        <f t="shared" si="2"/>
        <v>0.2273582584</v>
      </c>
      <c r="C16" s="1">
        <f>'Ответы на форму (1)'!B16</f>
        <v>1</v>
      </c>
      <c r="D16" s="1">
        <f>IF('Ответы на форму (1)'!C16='Ответы на форму (1)'!$C$2,1,0)</f>
        <v>0</v>
      </c>
      <c r="E16" s="1">
        <f>if('Ответы на форму (1)'!D16="Да",1,0)</f>
        <v>1</v>
      </c>
      <c r="F16" s="1">
        <f>if('Ответы на форму (1)'!E16="Да",1,0)</f>
        <v>0</v>
      </c>
      <c r="G16" s="1">
        <f>'Ответы на форму (1)'!I16</f>
        <v>2</v>
      </c>
      <c r="H16" s="1">
        <f t="shared" si="3"/>
        <v>4</v>
      </c>
      <c r="I16" s="1">
        <f>'Ответы на форму (1)'!J16</f>
        <v>6</v>
      </c>
    </row>
    <row r="17">
      <c r="A17" s="1">
        <f t="shared" si="1"/>
        <v>-0.7726417416</v>
      </c>
      <c r="B17" s="1">
        <f t="shared" si="2"/>
        <v>0.2273582584</v>
      </c>
      <c r="C17" s="1">
        <f>'Ответы на форму (1)'!B17</f>
        <v>1</v>
      </c>
      <c r="D17" s="1">
        <f>IF('Ответы на форму (1)'!C17='Ответы на форму (1)'!$C$2,1,0)</f>
        <v>0</v>
      </c>
      <c r="E17" s="1">
        <f>if('Ответы на форму (1)'!D17="Да",1,0)</f>
        <v>1</v>
      </c>
      <c r="F17" s="1">
        <f>if('Ответы на форму (1)'!E17="Да",1,0)</f>
        <v>0</v>
      </c>
      <c r="G17" s="1">
        <f>'Ответы на форму (1)'!I17</f>
        <v>3</v>
      </c>
      <c r="H17" s="1">
        <f t="shared" si="3"/>
        <v>9</v>
      </c>
      <c r="I17" s="1">
        <f>'Ответы на форму (1)'!J17</f>
        <v>7</v>
      </c>
    </row>
    <row r="18">
      <c r="A18" s="1">
        <f t="shared" si="1"/>
        <v>-0.7726417416</v>
      </c>
      <c r="B18" s="1">
        <f t="shared" si="2"/>
        <v>0.2273582584</v>
      </c>
      <c r="C18" s="1">
        <f>'Ответы на форму (1)'!B18</f>
        <v>1</v>
      </c>
      <c r="D18" s="1">
        <f>IF('Ответы на форму (1)'!C18='Ответы на форму (1)'!$C$2,1,0)</f>
        <v>0</v>
      </c>
      <c r="E18" s="1">
        <f>if('Ответы на форму (1)'!D18="Да",1,0)</f>
        <v>1</v>
      </c>
      <c r="F18" s="1">
        <f>if('Ответы на форму (1)'!E18="Да",1,0)</f>
        <v>0</v>
      </c>
      <c r="G18" s="1">
        <f>'Ответы на форму (1)'!I18</f>
        <v>4</v>
      </c>
      <c r="H18" s="1">
        <f t="shared" si="3"/>
        <v>16</v>
      </c>
      <c r="I18" s="1">
        <f>'Ответы на форму (1)'!J18</f>
        <v>8</v>
      </c>
    </row>
    <row r="19">
      <c r="A19" s="1">
        <f t="shared" si="1"/>
        <v>-0.7726417416</v>
      </c>
      <c r="B19" s="1">
        <f t="shared" si="2"/>
        <v>0.2273582584</v>
      </c>
      <c r="C19" s="1">
        <f>'Ответы на форму (1)'!B19</f>
        <v>1</v>
      </c>
      <c r="D19" s="1">
        <f>IF('Ответы на форму (1)'!C19='Ответы на форму (1)'!$C$2,1,0)</f>
        <v>0</v>
      </c>
      <c r="E19" s="1">
        <f>if('Ответы на форму (1)'!D19="Да",1,0)</f>
        <v>1</v>
      </c>
      <c r="F19" s="1">
        <f>if('Ответы на форму (1)'!E19="Да",1,0)</f>
        <v>0</v>
      </c>
      <c r="G19" s="1">
        <f>'Ответы на форму (1)'!I19</f>
        <v>5</v>
      </c>
      <c r="H19" s="1">
        <f t="shared" si="3"/>
        <v>25</v>
      </c>
      <c r="I19" s="1">
        <f>'Ответы на форму (1)'!J19</f>
        <v>9</v>
      </c>
    </row>
    <row r="20">
      <c r="A20" s="1">
        <f t="shared" si="1"/>
        <v>-2.668395329</v>
      </c>
      <c r="B20" s="1">
        <f t="shared" si="2"/>
        <v>-0.668395329</v>
      </c>
      <c r="C20" s="1">
        <f>'Ответы на форму (1)'!B20</f>
        <v>2</v>
      </c>
      <c r="D20" s="1">
        <f>IF('Ответы на форму (1)'!C20='Ответы на форму (1)'!$C$2,1,0)</f>
        <v>0</v>
      </c>
      <c r="E20" s="1">
        <f>if('Ответы на форму (1)'!D20="Да",1,0)</f>
        <v>1</v>
      </c>
      <c r="F20" s="1">
        <f>if('Ответы на форму (1)'!E20="Да",1,0)</f>
        <v>1</v>
      </c>
      <c r="G20" s="1">
        <f>'Ответы на форму (1)'!I20</f>
        <v>6</v>
      </c>
      <c r="H20" s="1">
        <f t="shared" si="3"/>
        <v>36</v>
      </c>
      <c r="I20" s="1">
        <f>'Ответы на форму (1)'!J20</f>
        <v>10</v>
      </c>
    </row>
    <row r="21">
      <c r="A21" s="1">
        <f t="shared" si="1"/>
        <v>-1.772641742</v>
      </c>
      <c r="B21" s="1">
        <f t="shared" si="2"/>
        <v>0.2273582584</v>
      </c>
      <c r="C21" s="1">
        <f>'Ответы на форму (1)'!B21</f>
        <v>2</v>
      </c>
      <c r="D21" s="1">
        <f>IF('Ответы на форму (1)'!C21='Ответы на форму (1)'!$C$2,1,0)</f>
        <v>0</v>
      </c>
      <c r="E21" s="1">
        <f>if('Ответы на форму (1)'!D21="Да",1,0)</f>
        <v>1</v>
      </c>
      <c r="F21" s="1">
        <f>if('Ответы на форму (1)'!E21="Да",1,0)</f>
        <v>0</v>
      </c>
      <c r="G21" s="1">
        <f>'Ответы на форму (1)'!I21</f>
        <v>7</v>
      </c>
      <c r="H21" s="1">
        <f t="shared" si="3"/>
        <v>49</v>
      </c>
      <c r="I21" s="1">
        <f>'Ответы на форму (1)'!J21</f>
        <v>11</v>
      </c>
    </row>
    <row r="22">
      <c r="A22" s="1">
        <f t="shared" si="1"/>
        <v>-3.772641742</v>
      </c>
      <c r="B22" s="1">
        <f t="shared" si="2"/>
        <v>0.2273582584</v>
      </c>
      <c r="C22" s="1">
        <f>'Ответы на форму (1)'!B22</f>
        <v>4</v>
      </c>
      <c r="D22" s="1">
        <f>IF('Ответы на форму (1)'!C22='Ответы на форму (1)'!$C$2,1,0)</f>
        <v>0</v>
      </c>
      <c r="E22" s="1">
        <f>if('Ответы на форму (1)'!D22="Да",1,0)</f>
        <v>1</v>
      </c>
      <c r="F22" s="1">
        <f>if('Ответы на форму (1)'!E22="Да",1,0)</f>
        <v>0</v>
      </c>
      <c r="G22" s="1">
        <f>'Ответы на форму (1)'!I22</f>
        <v>8</v>
      </c>
      <c r="H22" s="1">
        <f t="shared" si="3"/>
        <v>64</v>
      </c>
      <c r="I22" s="1">
        <f>'Ответы на форму (1)'!J22</f>
        <v>12</v>
      </c>
    </row>
    <row r="23">
      <c r="A23" s="1">
        <f t="shared" si="1"/>
        <v>-2.772641742</v>
      </c>
      <c r="B23" s="1">
        <f t="shared" si="2"/>
        <v>0.2273582584</v>
      </c>
      <c r="C23" s="1">
        <f>'Ответы на форму (1)'!B23</f>
        <v>3</v>
      </c>
      <c r="D23" s="1">
        <f>IF('Ответы на форму (1)'!C23='Ответы на форму (1)'!$C$2,1,0)</f>
        <v>0</v>
      </c>
      <c r="E23" s="1">
        <f>if('Ответы на форму (1)'!D23="Да",1,0)</f>
        <v>1</v>
      </c>
      <c r="F23" s="1">
        <f>if('Ответы на форму (1)'!E23="Да",1,0)</f>
        <v>0</v>
      </c>
      <c r="G23" s="1">
        <f>'Ответы на форму (1)'!I23</f>
        <v>9</v>
      </c>
      <c r="H23" s="1">
        <f t="shared" si="3"/>
        <v>81</v>
      </c>
      <c r="I23" s="1">
        <f>'Ответы на форму (1)'!J23</f>
        <v>13</v>
      </c>
    </row>
    <row r="24">
      <c r="A24" s="1">
        <f t="shared" si="1"/>
        <v>-2.772641742</v>
      </c>
      <c r="B24" s="1">
        <f t="shared" si="2"/>
        <v>0.2273582584</v>
      </c>
      <c r="C24" s="1">
        <f>'Ответы на форму (1)'!B24</f>
        <v>3</v>
      </c>
      <c r="D24" s="1">
        <f>IF('Ответы на форму (1)'!C24='Ответы на форму (1)'!$C$2,1,0)</f>
        <v>0</v>
      </c>
      <c r="E24" s="1">
        <f>if('Ответы на форму (1)'!D24="Да",1,0)</f>
        <v>1</v>
      </c>
      <c r="F24" s="1">
        <f>if('Ответы на форму (1)'!E24="Да",1,0)</f>
        <v>0</v>
      </c>
      <c r="G24" s="1">
        <f>'Ответы на форму (1)'!I24</f>
        <v>1</v>
      </c>
      <c r="H24" s="1">
        <f t="shared" si="3"/>
        <v>1</v>
      </c>
      <c r="I24" s="1">
        <f>'Ответы на форму (1)'!J24</f>
        <v>14</v>
      </c>
    </row>
    <row r="25">
      <c r="A25" s="1">
        <f t="shared" si="1"/>
        <v>-2.845406091</v>
      </c>
      <c r="B25" s="1">
        <f t="shared" si="2"/>
        <v>0.1545939091</v>
      </c>
      <c r="C25" s="1">
        <f>'Ответы на форму (1)'!B25</f>
        <v>3</v>
      </c>
      <c r="D25" s="1">
        <f>IF('Ответы на форму (1)'!C25='Ответы на форму (1)'!$C$2,1,0)</f>
        <v>1</v>
      </c>
      <c r="E25" s="1">
        <f>if('Ответы на форму (1)'!D25="Да",1,0)</f>
        <v>0</v>
      </c>
      <c r="F25" s="1">
        <f>if('Ответы на форму (1)'!E25="Да",1,0)</f>
        <v>0</v>
      </c>
      <c r="G25" s="1">
        <f>'Ответы на форму (1)'!I25</f>
        <v>0</v>
      </c>
      <c r="H25" s="1">
        <f t="shared" si="3"/>
        <v>0</v>
      </c>
      <c r="I25" s="1">
        <f>'Ответы на форму (1)'!J25</f>
        <v>1</v>
      </c>
    </row>
    <row r="26">
      <c r="A26" s="1">
        <f t="shared" si="1"/>
        <v>-1.738547522</v>
      </c>
      <c r="B26" s="1">
        <f t="shared" si="2"/>
        <v>0.2614524783</v>
      </c>
      <c r="C26" s="1">
        <f>'Ответы на форму (1)'!B26</f>
        <v>2</v>
      </c>
      <c r="D26" s="1">
        <f>IF('Ответы на форму (1)'!C26='Ответы на форму (1)'!$C$2,1,0)</f>
        <v>1</v>
      </c>
      <c r="E26" s="1">
        <f>if('Ответы на форму (1)'!D26="Да",1,0)</f>
        <v>1</v>
      </c>
      <c r="F26" s="1">
        <f>if('Ответы на форму (1)'!E26="Да",1,0)</f>
        <v>0</v>
      </c>
      <c r="G26" s="1">
        <f>'Ответы на форму (1)'!I26</f>
        <v>0</v>
      </c>
      <c r="H26" s="1">
        <f t="shared" si="3"/>
        <v>0</v>
      </c>
      <c r="I26" s="1">
        <f>'Ответы на форму (1)'!J26</f>
        <v>2</v>
      </c>
    </row>
    <row r="27">
      <c r="A27" s="1">
        <f t="shared" si="1"/>
        <v>-1.634301109</v>
      </c>
      <c r="B27" s="1">
        <f t="shared" si="2"/>
        <v>-0.6343011091</v>
      </c>
      <c r="C27" s="1">
        <f>'Ответы на форму (1)'!B27</f>
        <v>1</v>
      </c>
      <c r="D27" s="1">
        <f>IF('Ответы на форму (1)'!C27='Ответы на форму (1)'!$C$2,1,0)</f>
        <v>1</v>
      </c>
      <c r="E27" s="1">
        <f>if('Ответы на форму (1)'!D27="Да",1,0)</f>
        <v>1</v>
      </c>
      <c r="F27" s="1">
        <f>if('Ответы на форму (1)'!E27="Да",1,0)</f>
        <v>1</v>
      </c>
      <c r="G27" s="1">
        <f>'Ответы на форму (1)'!I27</f>
        <v>0</v>
      </c>
      <c r="H27" s="1">
        <f t="shared" si="3"/>
        <v>0</v>
      </c>
      <c r="I27" s="1">
        <f>'Ответы на форму (1)'!J27</f>
        <v>3</v>
      </c>
    </row>
    <row r="28">
      <c r="A28" s="1">
        <f t="shared" si="1"/>
        <v>-2.668395329</v>
      </c>
      <c r="B28" s="1">
        <f t="shared" si="2"/>
        <v>-0.668395329</v>
      </c>
      <c r="C28" s="1">
        <f>'Ответы на форму (1)'!B28</f>
        <v>2</v>
      </c>
      <c r="D28" s="1">
        <f>IF('Ответы на форму (1)'!C28='Ответы на форму (1)'!$C$2,1,0)</f>
        <v>0</v>
      </c>
      <c r="E28" s="1">
        <f>if('Ответы на форму (1)'!D28="Да",1,0)</f>
        <v>1</v>
      </c>
      <c r="F28" s="1">
        <f>if('Ответы на форму (1)'!E28="Да",1,0)</f>
        <v>1</v>
      </c>
      <c r="G28" s="1">
        <f>'Ответы на форму (1)'!I28</f>
        <v>2</v>
      </c>
      <c r="H28" s="1">
        <f t="shared" si="3"/>
        <v>4</v>
      </c>
      <c r="I28" s="1">
        <f>'Ответы на форму (1)'!J28</f>
        <v>1</v>
      </c>
    </row>
    <row r="29">
      <c r="A29" s="1">
        <f t="shared" si="1"/>
        <v>-2.668395329</v>
      </c>
      <c r="B29" s="1">
        <f t="shared" si="2"/>
        <v>-0.668395329</v>
      </c>
      <c r="C29" s="1">
        <f>'Ответы на форму (1)'!B29</f>
        <v>2</v>
      </c>
      <c r="D29" s="1">
        <f>IF('Ответы на форму (1)'!C29='Ответы на форму (1)'!$C$2,1,0)</f>
        <v>0</v>
      </c>
      <c r="E29" s="1">
        <f>if('Ответы на форму (1)'!D29="Да",1,0)</f>
        <v>1</v>
      </c>
      <c r="F29" s="1">
        <f>if('Ответы на форму (1)'!E29="Да",1,0)</f>
        <v>1</v>
      </c>
      <c r="G29" s="1">
        <f>'Ответы на форму (1)'!I29</f>
        <v>3</v>
      </c>
      <c r="H29" s="1">
        <f t="shared" si="3"/>
        <v>9</v>
      </c>
      <c r="I29" s="1">
        <f>'Ответы на форму (1)'!J29</f>
        <v>2</v>
      </c>
    </row>
    <row r="30">
      <c r="A30" s="1">
        <f t="shared" si="1"/>
        <v>-1.668395329</v>
      </c>
      <c r="B30" s="1">
        <f t="shared" si="2"/>
        <v>-0.668395329</v>
      </c>
      <c r="C30" s="1">
        <f>'Ответы на форму (1)'!B30</f>
        <v>1</v>
      </c>
      <c r="D30" s="1">
        <f>IF('Ответы на форму (1)'!C30='Ответы на форму (1)'!$C$2,1,0)</f>
        <v>0</v>
      </c>
      <c r="E30" s="1">
        <f>if('Ответы на форму (1)'!D30="Да",1,0)</f>
        <v>1</v>
      </c>
      <c r="F30" s="1">
        <f>if('Ответы на форму (1)'!E30="Да",1,0)</f>
        <v>1</v>
      </c>
      <c r="G30" s="1">
        <f>'Ответы на форму (1)'!I30</f>
        <v>4</v>
      </c>
      <c r="H30" s="1">
        <f t="shared" si="3"/>
        <v>16</v>
      </c>
      <c r="I30" s="1">
        <f>'Ответы на форму (1)'!J30</f>
        <v>3</v>
      </c>
    </row>
    <row r="31">
      <c r="A31" s="1">
        <f t="shared" si="1"/>
        <v>-3.741159678</v>
      </c>
      <c r="B31" s="1">
        <f t="shared" si="2"/>
        <v>-0.7411596783</v>
      </c>
      <c r="C31" s="1">
        <f>'Ответы на форму (1)'!B31</f>
        <v>3</v>
      </c>
      <c r="D31" s="1">
        <f>IF('Ответы на форму (1)'!C31='Ответы на форму (1)'!$C$2,1,0)</f>
        <v>1</v>
      </c>
      <c r="E31" s="1">
        <f>if('Ответы на форму (1)'!D31="Да",1,0)</f>
        <v>0</v>
      </c>
      <c r="F31" s="1">
        <f>if('Ответы на форму (1)'!E31="Да",1,0)</f>
        <v>1</v>
      </c>
      <c r="G31" s="1">
        <f>'Ответы на форму (1)'!I31</f>
        <v>0</v>
      </c>
      <c r="H31" s="1">
        <f t="shared" si="3"/>
        <v>0</v>
      </c>
      <c r="I31" s="1">
        <f>'Ответы на форму (1)'!J31</f>
        <v>1</v>
      </c>
    </row>
    <row r="32">
      <c r="A32" s="1">
        <f t="shared" si="1"/>
        <v>-0.7726417416</v>
      </c>
      <c r="B32" s="1">
        <f t="shared" si="2"/>
        <v>0.2273582584</v>
      </c>
      <c r="C32" s="1">
        <f>'Ответы на форму (1)'!B32</f>
        <v>1</v>
      </c>
      <c r="D32" s="1">
        <f>IF('Ответы на форму (1)'!C32='Ответы на форму (1)'!$C$2,1,0)</f>
        <v>0</v>
      </c>
      <c r="E32" s="1">
        <f>if('Ответы на форму (1)'!D32="Да",1,0)</f>
        <v>1</v>
      </c>
      <c r="F32" s="1">
        <f>if('Ответы на форму (1)'!E32="Да",1,0)</f>
        <v>0</v>
      </c>
      <c r="G32" s="1">
        <f>'Ответы на форму (1)'!I32</f>
        <v>5</v>
      </c>
      <c r="H32" s="1">
        <f t="shared" si="3"/>
        <v>25</v>
      </c>
      <c r="I32" s="1">
        <f>'Ответы на форму (1)'!J32</f>
        <v>1</v>
      </c>
    </row>
    <row r="33">
      <c r="A33" s="1">
        <f t="shared" si="1"/>
        <v>-1.668395329</v>
      </c>
      <c r="B33" s="1">
        <f t="shared" si="2"/>
        <v>-0.668395329</v>
      </c>
      <c r="C33" s="1">
        <f>'Ответы на форму (1)'!B33</f>
        <v>1</v>
      </c>
      <c r="D33" s="1">
        <f>IF('Ответы на форму (1)'!C33='Ответы на форму (1)'!$C$2,1,0)</f>
        <v>0</v>
      </c>
      <c r="E33" s="1">
        <f>if('Ответы на форму (1)'!D33="Да",1,0)</f>
        <v>1</v>
      </c>
      <c r="F33" s="1">
        <f>if('Ответы на форму (1)'!E33="Да",1,0)</f>
        <v>1</v>
      </c>
      <c r="G33" s="1">
        <f>'Ответы на форму (1)'!I33</f>
        <v>6</v>
      </c>
      <c r="H33" s="1">
        <f t="shared" si="3"/>
        <v>36</v>
      </c>
      <c r="I33" s="1">
        <f>'Ответы на форму (1)'!J33</f>
        <v>2</v>
      </c>
    </row>
    <row r="34">
      <c r="A34" s="1">
        <f t="shared" si="1"/>
        <v>-1.845406091</v>
      </c>
      <c r="B34" s="1">
        <f t="shared" si="2"/>
        <v>0.1545939091</v>
      </c>
      <c r="C34" s="1">
        <f>'Ответы на форму (1)'!B34</f>
        <v>2</v>
      </c>
      <c r="D34" s="1">
        <f>IF('Ответы на форму (1)'!C34='Ответы на форму (1)'!$C$2,1,0)</f>
        <v>1</v>
      </c>
      <c r="E34" s="1">
        <f>if('Ответы на форму (1)'!D34="Да",1,0)</f>
        <v>0</v>
      </c>
      <c r="F34" s="1">
        <f>if('Ответы на форму (1)'!E34="Да",1,0)</f>
        <v>0</v>
      </c>
      <c r="G34" s="1">
        <f>'Ответы на форму (1)'!I34</f>
        <v>0</v>
      </c>
      <c r="H34" s="1">
        <f t="shared" si="3"/>
        <v>0</v>
      </c>
      <c r="I34" s="1">
        <f>'Ответы на форму (1)'!J34</f>
        <v>1</v>
      </c>
    </row>
    <row r="35">
      <c r="A35" s="1">
        <f t="shared" si="1"/>
        <v>-1.738547522</v>
      </c>
      <c r="B35" s="1">
        <f t="shared" si="2"/>
        <v>0.2614524783</v>
      </c>
      <c r="C35" s="1">
        <f>'Ответы на форму (1)'!B35</f>
        <v>2</v>
      </c>
      <c r="D35" s="1">
        <f>IF('Ответы на форму (1)'!C35='Ответы на форму (1)'!$C$2,1,0)</f>
        <v>1</v>
      </c>
      <c r="E35" s="1">
        <f>if('Ответы на форму (1)'!D35="Да",1,0)</f>
        <v>1</v>
      </c>
      <c r="F35" s="1">
        <f>if('Ответы на форму (1)'!E35="Да",1,0)</f>
        <v>0</v>
      </c>
      <c r="G35" s="1">
        <f>'Ответы на форму (1)'!I35</f>
        <v>0</v>
      </c>
      <c r="H35" s="1">
        <f t="shared" si="3"/>
        <v>0</v>
      </c>
      <c r="I35" s="1">
        <f>'Ответы на форму (1)'!J35</f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8">
      <c r="D18" s="8">
        <f t="shared" ref="D18:G18" si="1">D3</f>
        <v>1</v>
      </c>
      <c r="E18" s="8">
        <f t="shared" si="1"/>
        <v>2</v>
      </c>
      <c r="F18" s="1">
        <f t="shared" si="1"/>
        <v>3</v>
      </c>
      <c r="G18" s="1">
        <f t="shared" si="1"/>
        <v>4</v>
      </c>
      <c r="H18" s="2">
        <v>5.0</v>
      </c>
      <c r="I18" s="1">
        <f t="shared" ref="I18:J18" si="2">H3</f>
        <v>6</v>
      </c>
      <c r="J18" s="1">
        <f t="shared" si="2"/>
        <v>7</v>
      </c>
    </row>
    <row r="19">
      <c r="C19" s="2" t="s">
        <v>17</v>
      </c>
      <c r="D19" s="8">
        <f t="shared" ref="D19:G19" si="3">D5</f>
        <v>1</v>
      </c>
      <c r="E19" s="8">
        <f t="shared" si="3"/>
        <v>1.333333333</v>
      </c>
      <c r="F19" s="1">
        <f t="shared" si="3"/>
        <v>2</v>
      </c>
      <c r="G19" s="1">
        <f t="shared" si="3"/>
        <v>1</v>
      </c>
      <c r="I19" s="1">
        <f t="shared" ref="I19:J19" si="4">H5</f>
        <v>1.5</v>
      </c>
      <c r="J19" s="1">
        <f t="shared" si="4"/>
        <v>2</v>
      </c>
    </row>
    <row r="20">
      <c r="C20" s="2" t="s">
        <v>27</v>
      </c>
      <c r="D20" s="1">
        <f t="shared" ref="D20:H20" si="5">L5</f>
        <v>2.333333333</v>
      </c>
      <c r="E20" s="1">
        <f t="shared" si="5"/>
        <v>1</v>
      </c>
      <c r="F20" s="1">
        <f t="shared" si="5"/>
        <v>1</v>
      </c>
      <c r="G20" s="1">
        <f t="shared" si="5"/>
        <v>1</v>
      </c>
      <c r="H20" s="1">
        <f t="shared" si="5"/>
        <v>1</v>
      </c>
      <c r="J20" s="1">
        <f>Q5</f>
        <v>2</v>
      </c>
    </row>
  </sheetData>
  <drawing r:id="rId2"/>
</worksheet>
</file>