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mshellenberger/Desktop/"/>
    </mc:Choice>
  </mc:AlternateContent>
  <xr:revisionPtr revIDLastSave="0" documentId="13_ncr:1_{246E9259-61EF-6246-97B7-A66F2AD65C72}" xr6:coauthVersionLast="47" xr6:coauthVersionMax="47" xr10:uidLastSave="{00000000-0000-0000-0000-000000000000}"/>
  <bookViews>
    <workbookView xWindow="0" yWindow="1000" windowWidth="40960" windowHeight="24560" xr2:uid="{75831E0A-D79A-4647-9A10-09340A082F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1" i="1" l="1"/>
  <c r="M72" i="1"/>
  <c r="M70" i="1"/>
  <c r="M69" i="1"/>
  <c r="N59" i="1"/>
  <c r="N60" i="1"/>
  <c r="N61" i="1"/>
  <c r="N62" i="1"/>
  <c r="N63" i="1"/>
  <c r="N64" i="1"/>
  <c r="N65" i="1"/>
  <c r="N66" i="1"/>
  <c r="N58" i="1"/>
  <c r="J38" i="1"/>
  <c r="I38" i="1"/>
  <c r="I40" i="1"/>
  <c r="H40" i="1"/>
  <c r="C37" i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J40" i="1"/>
  <c r="K40" i="1"/>
  <c r="L40" i="1"/>
  <c r="M40" i="1"/>
  <c r="C41" i="1"/>
  <c r="D41" i="1"/>
  <c r="E41" i="1"/>
  <c r="F41" i="1"/>
  <c r="G41" i="1"/>
  <c r="H41" i="1"/>
  <c r="I41" i="1"/>
  <c r="J41" i="1"/>
  <c r="K41" i="1"/>
  <c r="L41" i="1"/>
  <c r="M41" i="1"/>
  <c r="N51" i="1" s="1"/>
  <c r="C42" i="1"/>
  <c r="D42" i="1"/>
  <c r="E42" i="1"/>
  <c r="F42" i="1"/>
  <c r="G42" i="1"/>
  <c r="H42" i="1"/>
  <c r="I42" i="1"/>
  <c r="J42" i="1"/>
  <c r="K42" i="1"/>
  <c r="L42" i="1"/>
  <c r="M42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B38" i="1"/>
  <c r="B39" i="1"/>
  <c r="B40" i="1"/>
  <c r="B41" i="1"/>
  <c r="B42" i="1"/>
  <c r="B43" i="1"/>
  <c r="B44" i="1"/>
  <c r="B37" i="1"/>
  <c r="N14" i="1"/>
  <c r="E27" i="1"/>
  <c r="E29" i="1" s="1"/>
  <c r="C91" i="1"/>
  <c r="D91" i="1"/>
  <c r="E91" i="1"/>
  <c r="F91" i="1"/>
  <c r="G91" i="1"/>
  <c r="H91" i="1"/>
  <c r="I91" i="1"/>
  <c r="J91" i="1"/>
  <c r="K91" i="1"/>
  <c r="L91" i="1"/>
  <c r="C92" i="1"/>
  <c r="D92" i="1"/>
  <c r="E92" i="1"/>
  <c r="F92" i="1"/>
  <c r="G92" i="1"/>
  <c r="H92" i="1"/>
  <c r="I92" i="1"/>
  <c r="J92" i="1"/>
  <c r="K92" i="1"/>
  <c r="L92" i="1"/>
  <c r="M92" i="1"/>
  <c r="C93" i="1"/>
  <c r="D93" i="1"/>
  <c r="E93" i="1"/>
  <c r="F93" i="1"/>
  <c r="G93" i="1"/>
  <c r="H93" i="1"/>
  <c r="I93" i="1"/>
  <c r="J93" i="1"/>
  <c r="K93" i="1"/>
  <c r="L93" i="1"/>
  <c r="M93" i="1"/>
  <c r="C94" i="1"/>
  <c r="D94" i="1"/>
  <c r="E94" i="1"/>
  <c r="F94" i="1"/>
  <c r="G94" i="1"/>
  <c r="H94" i="1"/>
  <c r="I94" i="1"/>
  <c r="J94" i="1"/>
  <c r="K94" i="1"/>
  <c r="L94" i="1"/>
  <c r="M94" i="1"/>
  <c r="C95" i="1"/>
  <c r="D95" i="1"/>
  <c r="E95" i="1"/>
  <c r="F95" i="1"/>
  <c r="G95" i="1"/>
  <c r="H95" i="1"/>
  <c r="I95" i="1"/>
  <c r="J95" i="1"/>
  <c r="K95" i="1"/>
  <c r="L95" i="1"/>
  <c r="M95" i="1"/>
  <c r="C96" i="1"/>
  <c r="D96" i="1"/>
  <c r="E96" i="1"/>
  <c r="F96" i="1"/>
  <c r="G96" i="1"/>
  <c r="H96" i="1"/>
  <c r="I96" i="1"/>
  <c r="J96" i="1"/>
  <c r="K96" i="1"/>
  <c r="L96" i="1"/>
  <c r="M96" i="1"/>
  <c r="C97" i="1"/>
  <c r="D97" i="1"/>
  <c r="E97" i="1"/>
  <c r="F97" i="1"/>
  <c r="G97" i="1"/>
  <c r="H97" i="1"/>
  <c r="I97" i="1"/>
  <c r="J97" i="1"/>
  <c r="K97" i="1"/>
  <c r="L97" i="1"/>
  <c r="M97" i="1"/>
  <c r="B97" i="1"/>
  <c r="B96" i="1"/>
  <c r="B95" i="1"/>
  <c r="B94" i="1"/>
  <c r="B93" i="1"/>
  <c r="B92" i="1"/>
  <c r="B91" i="1"/>
  <c r="C75" i="1"/>
  <c r="D75" i="1"/>
  <c r="E75" i="1"/>
  <c r="F75" i="1"/>
  <c r="G75" i="1"/>
  <c r="H75" i="1"/>
  <c r="I75" i="1"/>
  <c r="J75" i="1"/>
  <c r="K75" i="1"/>
  <c r="L75" i="1"/>
  <c r="M75" i="1"/>
  <c r="C76" i="1"/>
  <c r="D76" i="1"/>
  <c r="E76" i="1"/>
  <c r="F76" i="1"/>
  <c r="G76" i="1"/>
  <c r="H76" i="1"/>
  <c r="I76" i="1"/>
  <c r="J76" i="1"/>
  <c r="K76" i="1"/>
  <c r="L76" i="1"/>
  <c r="M76" i="1"/>
  <c r="B76" i="1"/>
  <c r="B75" i="1"/>
  <c r="C77" i="1"/>
  <c r="D77" i="1"/>
  <c r="E77" i="1"/>
  <c r="F77" i="1"/>
  <c r="G77" i="1"/>
  <c r="H77" i="1"/>
  <c r="I77" i="1"/>
  <c r="J77" i="1"/>
  <c r="K77" i="1"/>
  <c r="L77" i="1"/>
  <c r="M77" i="1"/>
  <c r="C74" i="1"/>
  <c r="D74" i="1"/>
  <c r="E74" i="1"/>
  <c r="F74" i="1"/>
  <c r="G74" i="1"/>
  <c r="H74" i="1"/>
  <c r="I74" i="1"/>
  <c r="J74" i="1"/>
  <c r="K74" i="1"/>
  <c r="L74" i="1"/>
  <c r="M74" i="1"/>
  <c r="B77" i="1"/>
  <c r="B74" i="1"/>
  <c r="C73" i="1"/>
  <c r="D73" i="1"/>
  <c r="E73" i="1"/>
  <c r="F73" i="1"/>
  <c r="G73" i="1"/>
  <c r="H73" i="1"/>
  <c r="I73" i="1"/>
  <c r="J73" i="1"/>
  <c r="K73" i="1"/>
  <c r="L73" i="1"/>
  <c r="M73" i="1"/>
  <c r="B73" i="1"/>
  <c r="C69" i="1"/>
  <c r="D69" i="1"/>
  <c r="E69" i="1"/>
  <c r="F69" i="1"/>
  <c r="G69" i="1"/>
  <c r="H69" i="1"/>
  <c r="I69" i="1"/>
  <c r="J69" i="1"/>
  <c r="K69" i="1"/>
  <c r="L69" i="1"/>
  <c r="B69" i="1"/>
  <c r="N17" i="1"/>
  <c r="N18" i="1"/>
  <c r="N19" i="1"/>
  <c r="K27" i="1"/>
  <c r="K28" i="1" s="1"/>
  <c r="J27" i="1"/>
  <c r="J29" i="1" s="1"/>
  <c r="I27" i="1"/>
  <c r="I29" i="1" s="1"/>
  <c r="M27" i="1"/>
  <c r="M29" i="1" s="1"/>
  <c r="L27" i="1"/>
  <c r="L29" i="1" s="1"/>
  <c r="D27" i="1"/>
  <c r="D29" i="1" s="1"/>
  <c r="B27" i="1"/>
  <c r="B29" i="1" s="1"/>
  <c r="N21" i="1"/>
  <c r="N22" i="1"/>
  <c r="N23" i="1"/>
  <c r="N24" i="1"/>
  <c r="N20" i="1"/>
  <c r="N95" i="1" s="1"/>
  <c r="N15" i="1"/>
  <c r="C70" i="1"/>
  <c r="D70" i="1"/>
  <c r="E70" i="1"/>
  <c r="F70" i="1"/>
  <c r="G70" i="1"/>
  <c r="H70" i="1"/>
  <c r="I70" i="1"/>
  <c r="J70" i="1"/>
  <c r="K70" i="1"/>
  <c r="L70" i="1"/>
  <c r="C71" i="1"/>
  <c r="D71" i="1"/>
  <c r="E71" i="1"/>
  <c r="F71" i="1"/>
  <c r="G71" i="1"/>
  <c r="H71" i="1"/>
  <c r="I71" i="1"/>
  <c r="J71" i="1"/>
  <c r="K71" i="1"/>
  <c r="L71" i="1"/>
  <c r="M71" i="1"/>
  <c r="C72" i="1"/>
  <c r="D72" i="1"/>
  <c r="E72" i="1"/>
  <c r="F72" i="1"/>
  <c r="G72" i="1"/>
  <c r="H72" i="1"/>
  <c r="I72" i="1"/>
  <c r="J72" i="1"/>
  <c r="K72" i="1"/>
  <c r="L72" i="1"/>
  <c r="C27" i="1"/>
  <c r="C28" i="1" s="1"/>
  <c r="N37" i="1" l="1"/>
  <c r="J50" i="1"/>
  <c r="N72" i="1"/>
  <c r="I50" i="1"/>
  <c r="E100" i="1"/>
  <c r="N52" i="1"/>
  <c r="J81" i="1"/>
  <c r="N80" i="1"/>
  <c r="L103" i="1"/>
  <c r="J101" i="1"/>
  <c r="N38" i="1"/>
  <c r="N40" i="1"/>
  <c r="F54" i="1"/>
  <c r="L80" i="1"/>
  <c r="M85" i="1"/>
  <c r="J106" i="1"/>
  <c r="M105" i="1"/>
  <c r="E105" i="1"/>
  <c r="K103" i="1"/>
  <c r="N50" i="1"/>
  <c r="N76" i="1"/>
  <c r="M81" i="1"/>
  <c r="N47" i="1"/>
  <c r="I51" i="1"/>
  <c r="N49" i="1"/>
  <c r="N94" i="1"/>
  <c r="L52" i="1"/>
  <c r="N71" i="1"/>
  <c r="E87" i="1"/>
  <c r="M80" i="1"/>
  <c r="E88" i="1"/>
  <c r="J82" i="1"/>
  <c r="N96" i="1"/>
  <c r="H80" i="1"/>
  <c r="L84" i="1"/>
  <c r="L88" i="1"/>
  <c r="L86" i="1"/>
  <c r="F106" i="1"/>
  <c r="I105" i="1"/>
  <c r="L104" i="1"/>
  <c r="G103" i="1"/>
  <c r="J102" i="1"/>
  <c r="M101" i="1"/>
  <c r="E101" i="1"/>
  <c r="G100" i="1"/>
  <c r="N84" i="1"/>
  <c r="G83" i="1"/>
  <c r="N106" i="1"/>
  <c r="N74" i="1"/>
  <c r="K81" i="1"/>
  <c r="N91" i="1"/>
  <c r="N103" i="1"/>
  <c r="N73" i="1"/>
  <c r="N87" i="1"/>
  <c r="N70" i="1"/>
  <c r="G84" i="1"/>
  <c r="G86" i="1"/>
  <c r="G104" i="1"/>
  <c r="N77" i="1"/>
  <c r="N100" i="1"/>
  <c r="N32" i="1"/>
  <c r="H81" i="1"/>
  <c r="G88" i="1"/>
  <c r="I106" i="1"/>
  <c r="I83" i="1"/>
  <c r="L82" i="1"/>
  <c r="G81" i="1"/>
  <c r="N43" i="1"/>
  <c r="F84" i="1"/>
  <c r="F88" i="1"/>
  <c r="F86" i="1"/>
  <c r="H106" i="1"/>
  <c r="F104" i="1"/>
  <c r="I103" i="1"/>
  <c r="G101" i="1"/>
  <c r="I100" i="1"/>
  <c r="I54" i="1"/>
  <c r="N53" i="1"/>
  <c r="N34" i="1"/>
  <c r="N92" i="1"/>
  <c r="M83" i="1"/>
  <c r="N44" i="1"/>
  <c r="N102" i="1"/>
  <c r="H101" i="1"/>
  <c r="H83" i="1"/>
  <c r="K82" i="1"/>
  <c r="F81" i="1"/>
  <c r="N42" i="1"/>
  <c r="I80" i="1"/>
  <c r="M84" i="1"/>
  <c r="M88" i="1"/>
  <c r="N86" i="1"/>
  <c r="N105" i="1"/>
  <c r="G106" i="1"/>
  <c r="N104" i="1"/>
  <c r="H103" i="1"/>
  <c r="F101" i="1"/>
  <c r="K100" i="1"/>
  <c r="N54" i="1"/>
  <c r="N48" i="1"/>
  <c r="N75" i="1"/>
  <c r="L83" i="1"/>
  <c r="M100" i="1"/>
  <c r="L106" i="1"/>
  <c r="F82" i="1"/>
  <c r="I81" i="1"/>
  <c r="H84" i="1"/>
  <c r="H88" i="1"/>
  <c r="H86" i="1"/>
  <c r="E102" i="1"/>
  <c r="H104" i="1"/>
  <c r="F102" i="1"/>
  <c r="I101" i="1"/>
  <c r="N85" i="1"/>
  <c r="N69" i="1"/>
  <c r="N97" i="1"/>
  <c r="E84" i="1"/>
  <c r="L87" i="1"/>
  <c r="N39" i="1"/>
  <c r="N93" i="1"/>
  <c r="F83" i="1"/>
  <c r="I82" i="1"/>
  <c r="G80" i="1"/>
  <c r="K84" i="1"/>
  <c r="H85" i="1"/>
  <c r="K88" i="1"/>
  <c r="H87" i="1"/>
  <c r="K86" i="1"/>
  <c r="M106" i="1"/>
  <c r="E106" i="1"/>
  <c r="H105" i="1"/>
  <c r="K104" i="1"/>
  <c r="F103" i="1"/>
  <c r="I102" i="1"/>
  <c r="L101" i="1"/>
  <c r="F100" i="1"/>
  <c r="M87" i="1"/>
  <c r="N88" i="1"/>
  <c r="E104" i="1"/>
  <c r="L81" i="1"/>
  <c r="H82" i="1"/>
  <c r="F80" i="1"/>
  <c r="J84" i="1"/>
  <c r="E85" i="1"/>
  <c r="G85" i="1"/>
  <c r="J88" i="1"/>
  <c r="E86" i="1"/>
  <c r="G87" i="1"/>
  <c r="J86" i="1"/>
  <c r="G105" i="1"/>
  <c r="J104" i="1"/>
  <c r="M103" i="1"/>
  <c r="E103" i="1"/>
  <c r="H102" i="1"/>
  <c r="K101" i="1"/>
  <c r="M86" i="1"/>
  <c r="K52" i="1"/>
  <c r="G51" i="1"/>
  <c r="E48" i="1"/>
  <c r="L100" i="1"/>
  <c r="L85" i="1"/>
  <c r="K106" i="1"/>
  <c r="G82" i="1"/>
  <c r="E80" i="1"/>
  <c r="I84" i="1"/>
  <c r="F85" i="1"/>
  <c r="I88" i="1"/>
  <c r="F87" i="1"/>
  <c r="I86" i="1"/>
  <c r="F105" i="1"/>
  <c r="I104" i="1"/>
  <c r="G102" i="1"/>
  <c r="N41" i="1"/>
  <c r="F51" i="1"/>
  <c r="N101" i="1"/>
  <c r="J51" i="1"/>
  <c r="L102" i="1"/>
  <c r="K87" i="1"/>
  <c r="K80" i="1"/>
  <c r="J87" i="1"/>
  <c r="J103" i="1"/>
  <c r="M82" i="1"/>
  <c r="M104" i="1"/>
  <c r="M102" i="1"/>
  <c r="L105" i="1"/>
  <c r="K83" i="1"/>
  <c r="K105" i="1"/>
  <c r="J105" i="1"/>
  <c r="J100" i="1"/>
  <c r="M54" i="1"/>
  <c r="I47" i="1"/>
  <c r="F48" i="1"/>
  <c r="K49" i="1"/>
  <c r="I87" i="1"/>
  <c r="I85" i="1"/>
  <c r="K85" i="1"/>
  <c r="K102" i="1"/>
  <c r="H100" i="1"/>
  <c r="J85" i="1"/>
  <c r="J83" i="1"/>
  <c r="J80" i="1"/>
  <c r="H54" i="1"/>
  <c r="H47" i="1"/>
  <c r="M48" i="1"/>
  <c r="L54" i="1"/>
  <c r="J53" i="1"/>
  <c r="J52" i="1"/>
  <c r="M51" i="1"/>
  <c r="E51" i="1"/>
  <c r="H50" i="1"/>
  <c r="J47" i="1"/>
  <c r="G48" i="1"/>
  <c r="L49" i="1"/>
  <c r="J49" i="1"/>
  <c r="G54" i="1"/>
  <c r="I52" i="1"/>
  <c r="L51" i="1"/>
  <c r="G50" i="1"/>
  <c r="L34" i="1"/>
  <c r="H49" i="1"/>
  <c r="K54" i="1"/>
  <c r="J54" i="1"/>
  <c r="M53" i="1"/>
  <c r="H52" i="1"/>
  <c r="K51" i="1"/>
  <c r="F50" i="1"/>
  <c r="M34" i="1"/>
  <c r="G47" i="1"/>
  <c r="L48" i="1"/>
  <c r="I49" i="1"/>
  <c r="K47" i="1"/>
  <c r="H48" i="1"/>
  <c r="F49" i="1"/>
  <c r="L53" i="1"/>
  <c r="G52" i="1"/>
  <c r="M50" i="1"/>
  <c r="E47" i="1"/>
  <c r="M47" i="1"/>
  <c r="G49" i="1"/>
  <c r="I48" i="1"/>
  <c r="I53" i="1"/>
  <c r="E34" i="1"/>
  <c r="L47" i="1"/>
  <c r="K53" i="1"/>
  <c r="F52" i="1"/>
  <c r="L50" i="1"/>
  <c r="F47" i="1"/>
  <c r="K48" i="1"/>
  <c r="M49" i="1"/>
  <c r="M52" i="1"/>
  <c r="K50" i="1"/>
  <c r="J48" i="1"/>
  <c r="E32" i="1"/>
  <c r="H51" i="1"/>
  <c r="F53" i="1"/>
  <c r="M32" i="1"/>
  <c r="E49" i="1"/>
  <c r="G53" i="1"/>
  <c r="L32" i="1"/>
  <c r="H53" i="1"/>
  <c r="H27" i="1"/>
  <c r="F27" i="1"/>
  <c r="I32" i="1" s="1"/>
  <c r="G27" i="1"/>
  <c r="B28" i="1"/>
  <c r="J28" i="1"/>
  <c r="I28" i="1"/>
  <c r="K29" i="1"/>
  <c r="C29" i="1"/>
  <c r="M28" i="1"/>
  <c r="E28" i="1"/>
  <c r="L28" i="1"/>
  <c r="D28" i="1"/>
  <c r="N33" i="1" l="1"/>
  <c r="E50" i="1"/>
  <c r="E52" i="1"/>
  <c r="E33" i="1"/>
  <c r="L33" i="1"/>
  <c r="M33" i="1"/>
  <c r="E54" i="1"/>
  <c r="E53" i="1"/>
  <c r="G29" i="1"/>
  <c r="G32" i="1"/>
  <c r="F29" i="1"/>
  <c r="F32" i="1"/>
  <c r="H29" i="1"/>
  <c r="H34" i="1" s="1"/>
  <c r="K32" i="1"/>
  <c r="H32" i="1"/>
  <c r="J32" i="1"/>
  <c r="N27" i="1"/>
  <c r="N29" i="1" s="1"/>
  <c r="F28" i="1"/>
  <c r="F33" i="1" s="1"/>
  <c r="H28" i="1"/>
  <c r="G28" i="1"/>
  <c r="G33" i="1" s="1"/>
  <c r="J33" i="1" l="1"/>
  <c r="K34" i="1"/>
  <c r="F34" i="1"/>
  <c r="I34" i="1"/>
  <c r="G34" i="1"/>
  <c r="J34" i="1"/>
  <c r="N28" i="1"/>
  <c r="I33" i="1"/>
  <c r="K33" i="1"/>
  <c r="H33" i="1"/>
  <c r="B71" i="1"/>
  <c r="N82" i="1" s="1"/>
  <c r="E82" i="1" l="1"/>
  <c r="B72" i="1"/>
  <c r="N83" i="1" s="1"/>
  <c r="B70" i="1"/>
  <c r="N81" i="1" s="1"/>
  <c r="E81" i="1" l="1"/>
  <c r="E83" i="1"/>
</calcChain>
</file>

<file path=xl/sharedStrings.xml><?xml version="1.0" encoding="utf-8"?>
<sst xmlns="http://schemas.openxmlformats.org/spreadsheetml/2006/main" count="105" uniqueCount="61">
  <si>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</si>
  <si>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</si>
  <si>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</si>
  <si>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</si>
  <si>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</si>
  <si>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</si>
  <si>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</si>
  <si>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</si>
  <si>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</si>
  <si>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</si>
  <si>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</si>
  <si>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</si>
  <si>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Member Months</t>
  </si>
  <si>
    <t>Revenue</t>
  </si>
  <si>
    <t>Medical Expense</t>
  </si>
  <si>
    <t>Clinician</t>
  </si>
  <si>
    <t>Home Health</t>
  </si>
  <si>
    <t>LTC</t>
  </si>
  <si>
    <t>DME</t>
  </si>
  <si>
    <t>Rx</t>
  </si>
  <si>
    <t>Medical Expense PMPM</t>
  </si>
  <si>
    <t>MLR</t>
  </si>
  <si>
    <t>Annualized</t>
  </si>
  <si>
    <t>Hospital Inpatient</t>
  </si>
  <si>
    <t>Hospital Outpatient Facility</t>
  </si>
  <si>
    <t>Hospital ED</t>
  </si>
  <si>
    <t>IP Admits</t>
  </si>
  <si>
    <t>IP Beddays</t>
  </si>
  <si>
    <t>IP Readmissions - 30</t>
  </si>
  <si>
    <t>Hospital Dx Image</t>
  </si>
  <si>
    <t>Dx Imaging Studies</t>
  </si>
  <si>
    <t>ED Visits</t>
  </si>
  <si>
    <t xml:space="preserve">IP ALOS </t>
  </si>
  <si>
    <t>IP Admits/1000</t>
  </si>
  <si>
    <t>IP Beddays/1000</t>
  </si>
  <si>
    <t>IP Readmission Rate - 30</t>
  </si>
  <si>
    <t>Dx Imaging Studies/1000</t>
  </si>
  <si>
    <t>ED Visits/1000</t>
  </si>
  <si>
    <t>Clinician Visits/1000</t>
  </si>
  <si>
    <t>Home Health Visits/1000</t>
  </si>
  <si>
    <t>DME Units</t>
  </si>
  <si>
    <t>Rx Scripts</t>
  </si>
  <si>
    <t>Rx Scripts/1000</t>
  </si>
  <si>
    <t>Utilization Raw</t>
  </si>
  <si>
    <t>Utilization Rates</t>
  </si>
  <si>
    <t>Cost Per Unit</t>
  </si>
  <si>
    <t>Clinician Visits</t>
  </si>
  <si>
    <t>Home Health Visits</t>
  </si>
  <si>
    <t>Global Financials</t>
  </si>
  <si>
    <t>Admin/Other Expense</t>
  </si>
  <si>
    <t>3 Month Trends</t>
  </si>
  <si>
    <t>Calculated Field</t>
  </si>
  <si>
    <t>Source Data Input</t>
  </si>
  <si>
    <t>Assumptions</t>
  </si>
  <si>
    <t>https://www.cms.gov/files/document/report-congress-risk-adjustment-medicare-advantage-december-2021.pdf</t>
  </si>
  <si>
    <t>Monthly variations simulated stochastically using Excel RAND seed over 5% variance.</t>
  </si>
  <si>
    <t>Medical Economics Trend Analysis Simulation</t>
  </si>
  <si>
    <t>Medical expense ratios by category of service taken from CMS Risk Adjustment Report to Congress, Dec. 2021.</t>
  </si>
  <si>
    <t>Assumed 2.8% monthly membership growth rate with risk revenue of $1000 PMPM.</t>
  </si>
  <si>
    <t>Assumed annual medical expense trend of 17.4% while maintaining stable medical loss ratio.</t>
  </si>
  <si>
    <t xml:space="preserve">Simulated data for a Medicare Advantage health plan calendar year starting with 80,000 members.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</si>
</sst>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_);_(* \(#,##0\);_(* &quot;-&quot;?_);_(@_)"/>
    <numFmt numFmtId="167" formatCode="_(* #,##0.00000_);_(* \(#,##0.00000\);_(* &quot;-&quot;??_);_(@_)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u/>
      <sz val="1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43" fontId="0" fillId="0" borderId="0" xfId="1" applyFont="1"/>
    <xf numFmtId="167" fontId="0" fillId="0" borderId="0" xfId="1" applyNumberFormat="1" applyFont="1"/>
    <xf numFmtId="43" fontId="0" fillId="0" borderId="0" xfId="1" applyFont="1" applyFill="1"/>
    <xf numFmtId="167" fontId="0" fillId="3" borderId="1" xfId="1" applyNumberFormat="1" applyFont="1" applyFill="1" applyBorder="1"/>
    <xf numFmtId="44" fontId="0" fillId="3" borderId="1" xfId="2" applyFont="1" applyFill="1" applyBorder="1"/>
    <xf numFmtId="43" fontId="0" fillId="3" borderId="1" xfId="0" applyNumberFormat="1" applyFill="1" applyBorder="1"/>
    <xf numFmtId="2" fontId="0" fillId="3" borderId="1" xfId="0" applyNumberFormat="1" applyFill="1" applyBorder="1"/>
    <xf numFmtId="10" fontId="0" fillId="3" borderId="1" xfId="3" applyNumberFormat="1" applyFont="1" applyFill="1" applyBorder="1"/>
    <xf numFmtId="43" fontId="0" fillId="3" borderId="1" xfId="1" applyFont="1" applyFill="1" applyBorder="1"/>
    <xf numFmtId="164" fontId="0" fillId="2" borderId="1" xfId="1" applyNumberFormat="1" applyFont="1" applyFill="1" applyBorder="1"/>
    <xf numFmtId="44" fontId="0" fillId="2" borderId="1" xfId="2" applyFont="1" applyFill="1" applyBorder="1"/>
    <xf numFmtId="44" fontId="0" fillId="2" borderId="1" xfId="0" applyNumberFormat="1" applyFill="1" applyBorder="1"/>
    <xf numFmtId="44" fontId="4" fillId="3" borderId="1" xfId="0" applyNumberFormat="1" applyFont="1" applyFill="1" applyBorder="1"/>
    <xf numFmtId="0" fontId="0" fillId="4" borderId="0" xfId="0" applyFill="1"/>
    <xf numFmtId="0" fontId="0" fillId="4" borderId="3" xfId="0" applyFill="1" applyBorder="1"/>
    <xf numFmtId="0" fontId="0" fillId="4" borderId="5" xfId="0" applyFill="1" applyBorder="1"/>
    <xf numFmtId="0" fontId="0" fillId="4" borderId="4" xfId="0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6" fontId="0" fillId="2" borderId="0" xfId="0" applyNumberFormat="1" applyFill="1"/>
    <xf numFmtId="164" fontId="0" fillId="3" borderId="7" xfId="1" applyNumberFormat="1" applyFont="1" applyFill="1" applyBorder="1"/>
    <xf numFmtId="44" fontId="0" fillId="2" borderId="0" xfId="0" applyNumberFormat="1" applyFill="1"/>
    <xf numFmtId="44" fontId="0" fillId="3" borderId="7" xfId="0" applyNumberFormat="1" applyFill="1" applyBorder="1"/>
    <xf numFmtId="0" fontId="0" fillId="0" borderId="7" xfId="0" applyBorder="1"/>
    <xf numFmtId="44" fontId="4" fillId="3" borderId="0" xfId="0" applyNumberFormat="1" applyFont="1" applyFill="1"/>
    <xf numFmtId="44" fontId="0" fillId="3" borderId="0" xfId="0" applyNumberFormat="1" applyFill="1"/>
    <xf numFmtId="167" fontId="0" fillId="3" borderId="0" xfId="1" applyNumberFormat="1" applyFont="1" applyFill="1" applyBorder="1"/>
    <xf numFmtId="167" fontId="0" fillId="3" borderId="7" xfId="1" applyNumberFormat="1" applyFont="1" applyFill="1" applyBorder="1"/>
    <xf numFmtId="165" fontId="4" fillId="3" borderId="0" xfId="3" applyNumberFormat="1" applyFont="1" applyFill="1" applyBorder="1"/>
    <xf numFmtId="165" fontId="4" fillId="3" borderId="7" xfId="3" applyNumberFormat="1" applyFont="1" applyFill="1" applyBorder="1"/>
    <xf numFmtId="44" fontId="0" fillId="3" borderId="0" xfId="2" applyFont="1" applyFill="1" applyBorder="1"/>
    <xf numFmtId="44" fontId="0" fillId="3" borderId="7" xfId="2" applyFont="1" applyFill="1" applyBorder="1"/>
    <xf numFmtId="165" fontId="0" fillId="3" borderId="0" xfId="3" applyNumberFormat="1" applyFont="1" applyFill="1" applyBorder="1"/>
    <xf numFmtId="165" fontId="0" fillId="3" borderId="7" xfId="3" applyNumberFormat="1" applyFont="1" applyFill="1" applyBorder="1"/>
    <xf numFmtId="164" fontId="0" fillId="2" borderId="0" xfId="1" applyNumberFormat="1" applyFont="1" applyFill="1" applyBorder="1"/>
    <xf numFmtId="43" fontId="0" fillId="3" borderId="0" xfId="0" applyNumberFormat="1" applyFill="1"/>
    <xf numFmtId="43" fontId="0" fillId="3" borderId="7" xfId="0" applyNumberFormat="1" applyFill="1" applyBorder="1"/>
    <xf numFmtId="2" fontId="0" fillId="3" borderId="0" xfId="0" applyNumberFormat="1" applyFill="1"/>
    <xf numFmtId="2" fontId="0" fillId="3" borderId="7" xfId="0" applyNumberFormat="1" applyFill="1" applyBorder="1"/>
    <xf numFmtId="10" fontId="0" fillId="3" borderId="0" xfId="3" applyNumberFormat="1" applyFont="1" applyFill="1" applyBorder="1"/>
    <xf numFmtId="10" fontId="0" fillId="3" borderId="7" xfId="3" applyNumberFormat="1" applyFont="1" applyFill="1" applyBorder="1"/>
    <xf numFmtId="43" fontId="0" fillId="3" borderId="0" xfId="1" applyFont="1" applyFill="1" applyBorder="1"/>
    <xf numFmtId="43" fontId="0" fillId="3" borderId="7" xfId="1" applyFont="1" applyFill="1" applyBorder="1"/>
    <xf numFmtId="0" fontId="0" fillId="4" borderId="9" xfId="0" applyFill="1" applyBorder="1"/>
    <xf numFmtId="0" fontId="0" fillId="4" borderId="10" xfId="0" applyFill="1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3" fillId="4" borderId="1" xfId="0" applyFont="1" applyFill="1" applyBorder="1"/>
    <xf numFmtId="0" fontId="5" fillId="4" borderId="1" xfId="4" applyFill="1" applyBorder="1"/>
    <xf numFmtId="0" fontId="0" fillId="4" borderId="2" xfId="0" applyFill="1" applyBorder="1"/>
    <xf numFmtId="0" fontId="4" fillId="4" borderId="1" xfId="0" applyFont="1" applyFill="1" applyBorder="1"/>
    <xf numFmtId="165" fontId="0" fillId="3" borderId="3" xfId="3" applyNumberFormat="1" applyFont="1" applyFill="1" applyBorder="1"/>
    <xf numFmtId="165" fontId="0" fillId="3" borderId="6" xfId="3" applyNumberFormat="1" applyFont="1" applyFill="1" applyBorder="1"/>
    <xf numFmtId="44" fontId="0" fillId="4" borderId="1" xfId="0" applyNumberFormat="1" applyFill="1" applyBorder="1"/>
    <xf numFmtId="44" fontId="0" fillId="4" borderId="0" xfId="0" applyNumberFormat="1" applyFill="1"/>
    <xf numFmtId="0" fontId="0" fillId="4" borderId="7" xfId="0" applyFill="1" applyBorder="1"/>
    <xf numFmtId="167" fontId="0" fillId="4" borderId="1" xfId="1" applyNumberFormat="1" applyFont="1" applyFill="1" applyBorder="1"/>
    <xf numFmtId="167" fontId="0" fillId="4" borderId="0" xfId="1" applyNumberFormat="1" applyFont="1" applyFill="1" applyBorder="1"/>
    <xf numFmtId="167" fontId="0" fillId="4" borderId="7" xfId="0" applyNumberFormat="1" applyFill="1" applyBorder="1"/>
    <xf numFmtId="44" fontId="0" fillId="4" borderId="1" xfId="2" applyFont="1" applyFill="1" applyBorder="1"/>
    <xf numFmtId="44" fontId="0" fillId="4" borderId="0" xfId="2" applyFont="1" applyFill="1" applyBorder="1"/>
    <xf numFmtId="44" fontId="0" fillId="4" borderId="7" xfId="2" applyFont="1" applyFill="1" applyBorder="1"/>
    <xf numFmtId="165" fontId="0" fillId="4" borderId="0" xfId="3" applyNumberFormat="1" applyFont="1" applyFill="1" applyBorder="1"/>
    <xf numFmtId="43" fontId="0" fillId="4" borderId="1" xfId="0" applyNumberFormat="1" applyFill="1" applyBorder="1"/>
    <xf numFmtId="43" fontId="0" fillId="4" borderId="0" xfId="0" applyNumberFormat="1" applyFill="1"/>
    <xf numFmtId="43" fontId="0" fillId="4" borderId="7" xfId="1" applyFont="1" applyFill="1" applyBorder="1"/>
    <xf numFmtId="44" fontId="0" fillId="4" borderId="2" xfId="2" applyFont="1" applyFill="1" applyBorder="1"/>
    <xf numFmtId="44" fontId="0" fillId="4" borderId="3" xfId="2" applyFont="1" applyFill="1" applyBorder="1"/>
    <xf numFmtId="0" fontId="6" fillId="4" borderId="8" xfId="0" applyFont="1" applyFill="1" applyBorder="1"/>
    <xf numFmtId="0" fontId="0" fillId="0" borderId="9" xfId="0" applyBorder="1"/>
    <xf numFmtId="0" fontId="0" fillId="0" borderId="5" xfId="0" applyBorder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Medical</a:t>
            </a:r>
            <a:r>
              <a:rPr lang="en-US" baseline="0"/>
              <a:t> Loss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Sheet1!$B$13:$M$13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Sheet1!$B$29:$M$29</c:f>
              <c:numCache>
                <c:formatCode>_(* #,##0.00000_);_(* \(#,##0.00000\);_(* "-"??_);_(@_)</c:formatCode>
                <c:ptCount val="12"/>
                <c:pt idx="0">
                  <c:v>0.87978414954241435</c:v>
                </c:pt>
                <c:pt idx="1">
                  <c:v>0.87096906133679808</c:v>
                </c:pt>
                <c:pt idx="2">
                  <c:v>0.87421395841439298</c:v>
                </c:pt>
                <c:pt idx="3">
                  <c:v>0.86462147741149908</c:v>
                </c:pt>
                <c:pt idx="4">
                  <c:v>0.87047199769412598</c:v>
                </c:pt>
                <c:pt idx="5">
                  <c:v>0.87844386252132356</c:v>
                </c:pt>
                <c:pt idx="6">
                  <c:v>0.87209805483189229</c:v>
                </c:pt>
                <c:pt idx="7">
                  <c:v>0.87166554486798009</c:v>
                </c:pt>
                <c:pt idx="8">
                  <c:v>0.87056996329735381</c:v>
                </c:pt>
                <c:pt idx="9">
                  <c:v>0.86762351952586481</c:v>
                </c:pt>
                <c:pt idx="10">
                  <c:v>0.86977339169190415</c:v>
                </c:pt>
                <c:pt idx="11">
                  <c:v>0.87675908075169806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3-E74B-9C1F-0A0E0A10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338768"/>
        <c:axId val="489523184"/>
      </c:lineChart>
      <c:catAx>
        <c:axId val="83133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23184"/>
        <c:crosses val="autoZero"/>
        <c:auto val="1"/>
        <c:lblAlgn val="ctr"/>
        <c:lblOffset val="100"/>
        <c:noMultiLvlLbl val="0"/>
      </c:catAx>
      <c:valAx>
        <c:axId val="489523184"/>
        <c:scaling>
          <c:orientation val="minMax"/>
          <c:max val="0.9"/>
          <c:min val="0.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38768"/>
        <c:crosses val="autoZero"/>
        <c:crossBetween val="between"/>
        <c:majorUnit val="5.0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Medical Expense PMPM - Hospital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Hospital Inpatient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Sheet1!$B$13:$M$13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Sheet1!$B$37:$M$37</c:f>
              <c:numCache>
                <c:formatCode>_("$"* #,##0.00_);_("$"* \(#,##0.00\);_("$"* "-"??_);_(@_)</c:formatCode>
                <c:ptCount val="12"/>
                <c:pt idx="0">
                  <c:v>66.37503006152869</c:v>
                </c:pt>
                <c:pt idx="1">
                  <c:v>64.961629714106621</c:v>
                </c:pt>
                <c:pt idx="2">
                  <c:v>62.613397774494956</c:v>
                </c:pt>
                <c:pt idx="3">
                  <c:v>63.957611078244312</c:v>
                </c:pt>
                <c:pt idx="4">
                  <c:v>63.353535509983885</c:v>
                </c:pt>
                <c:pt idx="5">
                  <c:v>61.284712205605018</c:v>
                </c:pt>
                <c:pt idx="6">
                  <c:v>59.267223293010517</c:v>
                </c:pt>
                <c:pt idx="7">
                  <c:v>59.506118326641101</c:v>
                </c:pt>
                <c:pt idx="8">
                  <c:v>59.609866211407891</c:v>
                </c:pt>
                <c:pt idx="9">
                  <c:v>57.710475288822991</c:v>
                </c:pt>
                <c:pt idx="10">
                  <c:v>57.352098876878571</c:v>
                </c:pt>
                <c:pt idx="11">
                  <c:v>57.504407794219652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9-CE4A-B22F-F19267C520C1}"/>
            </c:ext>
          </c:extLst>
        </c:ser>
        <c:ser>
          <c:idx val="1"/>
          <c:order val="1"/>
          <c:tx>
            <c:v>Hospital Outpatient Facility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Sheet1!$B$13:$M$13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Sheet1!$B$38:$M$38</c:f>
              <c:numCache>
                <c:formatCode>_("$"* #,##0.00_);_("$"* \(#,##0.00\);_("$"* "-"??_);_(@_)</c:formatCode>
                <c:ptCount val="12"/>
                <c:pt idx="0">
                  <c:v>36.875016700849272</c:v>
                </c:pt>
                <c:pt idx="1">
                  <c:v>36.089794285614786</c:v>
                </c:pt>
                <c:pt idx="2">
                  <c:v>34.785220985830534</c:v>
                </c:pt>
                <c:pt idx="3">
                  <c:v>35.532006154580174</c:v>
                </c:pt>
                <c:pt idx="4">
                  <c:v>35.196408616657713</c:v>
                </c:pt>
                <c:pt idx="5">
                  <c:v>34.047062336447226</c:v>
                </c:pt>
                <c:pt idx="6">
                  <c:v>32.92623516278362</c:v>
                </c:pt>
                <c:pt idx="7">
                  <c:v>33.058954625911717</c:v>
                </c:pt>
                <c:pt idx="8">
                  <c:v>33.116592339671051</c:v>
                </c:pt>
                <c:pt idx="9">
                  <c:v>32.061375160457217</c:v>
                </c:pt>
                <c:pt idx="10">
                  <c:v>31.862277153821427</c:v>
                </c:pt>
                <c:pt idx="11">
                  <c:v>31.946893219010914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9-CE4A-B22F-F19267C520C1}"/>
            </c:ext>
          </c:extLst>
        </c:ser>
        <c:ser>
          <c:idx val="2"/>
          <c:order val="2"/>
          <c:tx>
            <c:v>Hospital ED</c:v>
          </c:tx>
          <c:spPr>
            <a:ln w="28575" cap="rnd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Sheet1!$B$13:$M$13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Sheet1!$B$39:$M$39</c:f>
              <c:numCache>
                <c:formatCode>_("$"* #,##0.00_);_("$"* \(#,##0.00\);_("$"* "-"??_);_(@_)</c:formatCode>
                <c:ptCount val="12"/>
                <c:pt idx="0">
                  <c:v>44.250020041019127</c:v>
                </c:pt>
                <c:pt idx="1">
                  <c:v>43.307753142737745</c:v>
                </c:pt>
                <c:pt idx="2">
                  <c:v>41.74226518299664</c:v>
                </c:pt>
                <c:pt idx="3">
                  <c:v>42.638407385496201</c:v>
                </c:pt>
                <c:pt idx="4">
                  <c:v>42.235690339989254</c:v>
                </c:pt>
                <c:pt idx="5">
                  <c:v>40.856474803736674</c:v>
                </c:pt>
                <c:pt idx="6">
                  <c:v>39.511482195340342</c:v>
                </c:pt>
                <c:pt idx="7">
                  <c:v>39.670745551094065</c:v>
                </c:pt>
                <c:pt idx="8">
                  <c:v>39.739910807605256</c:v>
                </c:pt>
                <c:pt idx="9">
                  <c:v>38.473650192548661</c:v>
                </c:pt>
                <c:pt idx="10">
                  <c:v>38.234732584585714</c:v>
                </c:pt>
                <c:pt idx="11">
                  <c:v>38.336271862813099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9-CE4A-B22F-F19267C5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298128"/>
        <c:axId val="408613840"/>
      </c:lineChart>
      <c:catAx>
        <c:axId val="5552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13840"/>
        <c:crosses val="autoZero"/>
        <c:auto val="1"/>
        <c:lblAlgn val="ctr"/>
        <c:lblOffset val="100"/>
        <c:noMultiLvlLbl val="0"/>
      </c:catAx>
      <c:valAx>
        <c:axId val="408613840"/>
        <c:scaling>
          <c:orientation val="minMax"/>
          <c:max val="7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981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Medical Expense PMPM - OP</a:t>
            </a:r>
            <a:r>
              <a:rPr lang="en-US" baseline="0"/>
              <a:t> Professional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Clinician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Sheet1!$B$13:$M$13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Sheet1!$B$40:$M$40</c:f>
              <c:numCache>
                <c:formatCode>_("$"* #,##0.00_);_("$"* \(#,##0.00\);_("$"* "-"??_);_(@_)</c:formatCode>
                <c:ptCount val="12"/>
                <c:pt idx="0">
                  <c:v>139.65281345098484</c:v>
                </c:pt>
                <c:pt idx="1">
                  <c:v>138.97619186772033</c:v>
                </c:pt>
                <c:pt idx="2">
                  <c:v>134.36067126241713</c:v>
                </c:pt>
                <c:pt idx="3">
                  <c:v>132.54153175238659</c:v>
                </c:pt>
                <c:pt idx="4">
                  <c:v>133.91622294860824</c:v>
                </c:pt>
                <c:pt idx="5">
                  <c:v>132.08647455572387</c:v>
                </c:pt>
                <c:pt idx="6">
                  <c:v>129.96288177563812</c:v>
                </c:pt>
                <c:pt idx="7">
                  <c:v>124.81724602185518</c:v>
                </c:pt>
                <c:pt idx="8">
                  <c:v>124.28287868994207</c:v>
                </c:pt>
                <c:pt idx="9">
                  <c:v>123.34556838977225</c:v>
                </c:pt>
                <c:pt idx="10">
                  <c:v>120.3425652094357</c:v>
                </c:pt>
                <c:pt idx="11">
                  <c:v>120.99558051251981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F-9C42-B830-9FC1259327F3}"/>
            </c:ext>
          </c:extLst>
        </c:ser>
        <c:ser>
          <c:idx val="1"/>
          <c:order val="1"/>
          <c:tx>
            <c:v>Home Health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Sheet1!$B$13:$M$13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Sheet1!$B$41:$M$41</c:f>
              <c:numCache>
                <c:formatCode>_("$"* #,##0.00_);_("$"* \(#,##0.00\);_("$"* "-"??_);_(@_)</c:formatCode>
                <c:ptCount val="12"/>
                <c:pt idx="0">
                  <c:v>218.96025187298017</c:v>
                </c:pt>
                <c:pt idx="1">
                  <c:v>210.38187801543191</c:v>
                </c:pt>
                <c:pt idx="2">
                  <c:v>215.69241723145211</c:v>
                </c:pt>
                <c:pt idx="3">
                  <c:v>203.17031547026031</c:v>
                </c:pt>
                <c:pt idx="4">
                  <c:v>204.5647651034852</c:v>
                </c:pt>
                <c:pt idx="5">
                  <c:v>205.98843084307993</c:v>
                </c:pt>
                <c:pt idx="6">
                  <c:v>204.19083072644767</c:v>
                </c:pt>
                <c:pt idx="7">
                  <c:v>197.34947610988385</c:v>
                </c:pt>
                <c:pt idx="8">
                  <c:v>197.31851948094305</c:v>
                </c:pt>
                <c:pt idx="9">
                  <c:v>195.09787166876717</c:v>
                </c:pt>
                <c:pt idx="10">
                  <c:v>187.86663211448828</c:v>
                </c:pt>
                <c:pt idx="11">
                  <c:v>191.27930383994686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F-9C42-B830-9FC125932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417263"/>
        <c:axId val="1792051359"/>
      </c:lineChart>
      <c:catAx>
        <c:axId val="179241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51359"/>
        <c:crosses val="autoZero"/>
        <c:auto val="1"/>
        <c:lblAlgn val="ctr"/>
        <c:lblOffset val="100"/>
        <c:noMultiLvlLbl val="0"/>
      </c:catAx>
      <c:valAx>
        <c:axId val="1792051359"/>
        <c:scaling>
          <c:orientation val="minMax"/>
          <c:max val="24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17263"/>
        <c:crosses val="autoZero"/>
        <c:crossBetween val="between"/>
        <c:majorUnit val="10"/>
      </c:valAx>
      <c:spPr>
        <a:noFill/>
        <a:ln>
          <a:noFill/>
          <a:prstDash val="lg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Medical Expense PMPM - LTC, DME, Rx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LTC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Sheet1!$B$42:$M$42</c:f>
              <c:numCache>
                <c:formatCode>_("$"* #,##0.00_);_("$"* \(#,##0.00\);_("$"* "-"??_);_(@_)</c:formatCode>
                <c:ptCount val="12"/>
                <c:pt idx="0">
                  <c:v>124.23969664761584</c:v>
                </c:pt>
                <c:pt idx="1">
                  <c:v>119.56982266343475</c:v>
                </c:pt>
                <c:pt idx="2">
                  <c:v>120.2835845310106</c:v>
                </c:pt>
                <c:pt idx="3">
                  <c:v>116.17121102066402</c:v>
                </c:pt>
                <c:pt idx="4">
                  <c:v>113.25764190349314</c:v>
                </c:pt>
                <c:pt idx="5">
                  <c:v>115.14375287130329</c:v>
                </c:pt>
                <c:pt idx="6">
                  <c:v>110.90406612357832</c:v>
                </c:pt>
                <c:pt idx="7">
                  <c:v>113.71173436590909</c:v>
                </c:pt>
                <c:pt idx="8">
                  <c:v>110.39210092480123</c:v>
                </c:pt>
                <c:pt idx="9">
                  <c:v>106.16370534744131</c:v>
                </c:pt>
                <c:pt idx="10">
                  <c:v>108.64657331277415</c:v>
                </c:pt>
                <c:pt idx="11">
                  <c:v>108.24058976649785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C-E14E-82B4-A6ECC647C037}"/>
            </c:ext>
          </c:extLst>
        </c:ser>
        <c:ser>
          <c:idx val="1"/>
          <c:order val="1"/>
          <c:tx>
            <c:v>DME</c:v>
          </c:tx>
          <c:spPr>
            <a:ln w="28575" cap="flat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Sheet1!$B$43:$M$43</c:f>
              <c:numCache>
                <c:formatCode>_("$"* #,##0.00_);_("$"* \(#,##0.00\);_("$"* "-"??_);_(@_)</c:formatCode>
                <c:ptCount val="12"/>
                <c:pt idx="0">
                  <c:v>94.491186231805813</c:v>
                </c:pt>
                <c:pt idx="1">
                  <c:v>91.971798135416975</c:v>
                </c:pt>
                <c:pt idx="2">
                  <c:v>92.419119055706219</c:v>
                </c:pt>
                <c:pt idx="3">
                  <c:v>88.77192822725641</c:v>
                </c:pt>
                <c:pt idx="4">
                  <c:v>90.316063148072573</c:v>
                </c:pt>
                <c:pt idx="5">
                  <c:v>87.372045019846325</c:v>
                </c:pt>
                <c:pt idx="6">
                  <c:v>86.561010896434851</c:v>
                </c:pt>
                <c:pt idx="7">
                  <c:v>84.258967166497371</c:v>
                </c:pt>
                <c:pt idx="8">
                  <c:v>84.001515385745492</c:v>
                </c:pt>
                <c:pt idx="9">
                  <c:v>83.051850242640583</c:v>
                </c:pt>
                <c:pt idx="10">
                  <c:v>83.911779058444353</c:v>
                </c:pt>
                <c:pt idx="11">
                  <c:v>80.329814993046838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C-E14E-82B4-A6ECC647C037}"/>
            </c:ext>
          </c:extLst>
        </c:ser>
        <c:ser>
          <c:idx val="2"/>
          <c:order val="2"/>
          <c:tx>
            <c:v>Rx</c:v>
          </c:tx>
          <c:spPr>
            <a:ln w="28575" cap="rnd">
              <a:solidFill>
                <a:schemeClr val="accent3"/>
              </a:solidFill>
              <a:prstDash val="lgDashDot"/>
              <a:round/>
            </a:ln>
            <a:effectLst/>
          </c:spPr>
          <c:marker>
            <c:symbol val="none"/>
          </c:marker>
          <c:val>
            <c:numRef>
              <c:f>Sheet1!$B$44:$M$44</c:f>
              <c:numCache>
                <c:formatCode>_("$"* #,##0.00_);_("$"* \(#,##0.00\);_("$"* "-"??_);_(@_)</c:formatCode>
                <c:ptCount val="12"/>
                <c:pt idx="0">
                  <c:v>154.94013453563065</c:v>
                </c:pt>
                <c:pt idx="1">
                  <c:v>154.69599332033272</c:v>
                </c:pt>
                <c:pt idx="2">
                  <c:v>150.34661617910388</c:v>
                </c:pt>
                <c:pt idx="3">
                  <c:v>149.44973880841036</c:v>
                </c:pt>
                <c:pt idx="4">
                  <c:v>144.42822426591351</c:v>
                </c:pt>
                <c:pt idx="5">
                  <c:v>147.5084274753672</c:v>
                </c:pt>
                <c:pt idx="6">
                  <c:v>144.66049784690802</c:v>
                </c:pt>
                <c:pt idx="7">
                  <c:v>144.99764062498591</c:v>
                </c:pt>
                <c:pt idx="8">
                  <c:v>137.83648690961871</c:v>
                </c:pt>
                <c:pt idx="9">
                  <c:v>137.82234761727997</c:v>
                </c:pt>
                <c:pt idx="10">
                  <c:v>137.61866423697856</c:v>
                </c:pt>
                <c:pt idx="11">
                  <c:v>133.59088692020143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C-E14E-82B4-A6ECC647C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417263"/>
        <c:axId val="1792051359"/>
      </c:lineChart>
      <c:catAx>
        <c:axId val="179241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51359"/>
        <c:crosses val="autoZero"/>
        <c:auto val="1"/>
        <c:lblAlgn val="ctr"/>
        <c:lblOffset val="100"/>
        <c:noMultiLvlLbl val="0"/>
      </c:catAx>
      <c:valAx>
        <c:axId val="1792051359"/>
        <c:scaling>
          <c:orientation val="minMax"/>
          <c:max val="165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17263"/>
        <c:crosses val="autoZero"/>
        <c:crossBetween val="between"/>
        <c:majorUnit val="10"/>
      </c:valAx>
      <c:spPr>
        <a:noFill/>
        <a:ln>
          <a:noFill/>
          <a:prstDash val="lg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16932</xdr:rowOff>
    </xdr:from>
    <xdr:to>
      <xdr:col>6</xdr:col>
      <xdr:colOff>931333</xdr:colOff>
      <xdr:row>128</xdr:row>
      <xdr:rowOff>118534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B99670-F5C9-BD56-79FB-452E24B2C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931334</xdr:colOff>
      <xdr:row>106</xdr:row>
      <xdr:rowOff>8468</xdr:rowOff>
    </xdr:from>
    <xdr:to>
      <xdr:col>13</xdr:col>
      <xdr:colOff>1329268</xdr:colOff>
      <xdr:row>128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01CEE7-72A4-996F-E3FE-C27254B58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128</xdr:row>
      <xdr:rowOff>126997</xdr:rowOff>
    </xdr:from>
    <xdr:to>
      <xdr:col>6</xdr:col>
      <xdr:colOff>931334</xdr:colOff>
      <xdr:row>151</xdr:row>
      <xdr:rowOff>169334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0AECDF-5872-B33A-C07B-857AF8457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939800</xdr:colOff>
      <xdr:row>128</xdr:row>
      <xdr:rowOff>169334</xdr:rowOff>
    </xdr:from>
    <xdr:to>
      <xdr:col>13</xdr:col>
      <xdr:colOff>1337734</xdr:colOff>
      <xdr:row>151</xdr:row>
      <xdr:rowOff>177799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715BDB-2B03-7A40-BC6B-6B5A5C799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ms.gov/files/document/report-congress-risk-adjustment-medicare-advantage-december-20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D684-27B6-F340-84F6-1E4FDB1D7EEE}">
  <dimension ref="A1:T153"/>
  <sheetViews>
    <sheetView tabSelected="1" zoomScale="150" zoomScaleNormal="150" workbookViewId="0">
      <selection activeCell="A13" sqref="A13"/>
    </sheetView>
  </sheetViews>
  <sheetFormatPr baseColWidth="10" defaultRowHeight="16" x14ac:dyDescent="0.2"/>
  <cols>
    <col min="1" max="1" width="23" customWidth="1"/>
    <col min="2" max="4" width="15" bestFit="1" customWidth="1"/>
    <col min="5" max="5" width="16.1640625" bestFit="1" customWidth="1"/>
    <col min="6" max="13" width="15" bestFit="1" customWidth="1"/>
    <col min="14" max="14" width="17.6640625" bestFit="1" customWidth="1"/>
    <col min="15" max="20" width="10.83203125" style="1"/>
  </cols>
  <sheetData>
    <row r="1" spans="1:14" ht="24" x14ac:dyDescent="0.3">
      <c r="A1" s="71" t="s">
        <v>56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4" x14ac:dyDescent="0.2">
      <c r="A2" s="47" t="s">
        <v>51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6"/>
    </row>
    <row r="3" spans="1:14" x14ac:dyDescent="0.2">
      <c r="A3" s="48" t="s">
        <v>52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6"/>
    </row>
    <row r="4" spans="1:14" x14ac:dyDescent="0.2">
      <c r="A4" s="49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6"/>
    </row>
    <row r="5" spans="1:14" x14ac:dyDescent="0.2">
      <c r="A5" s="50" t="s">
        <v>53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6"/>
    </row>
    <row r="6" spans="1:14" x14ac:dyDescent="0.2">
      <c r="A6" s="49" t="s">
        <v>60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6"/>
    </row>
    <row r="7" spans="1:14" x14ac:dyDescent="0.2">
      <c r="A7" s="49" t="s">
        <v>57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6"/>
    </row>
    <row r="8" spans="1:14" x14ac:dyDescent="0.2">
      <c r="A8" s="51" t="s">
        <v>54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6"/>
    </row>
    <row r="9" spans="1:14" x14ac:dyDescent="0.2">
      <c r="A9" s="49" t="s">
        <v>55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6"/>
    </row>
    <row r="10" spans="1:14" x14ac:dyDescent="0.2">
      <c r="A10" s="49" t="s">
        <v>58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6"/>
    </row>
    <row r="11" spans="1:14" x14ac:dyDescent="0.2">
      <c r="A11" s="49" t="s">
        <v>59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6"/>
    </row>
    <row r="12" spans="1:14" x14ac:dyDescent="0.2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7"/>
    </row>
    <row r="13" spans="1:14" ht="37" customHeight="1" x14ac:dyDescent="0.2">
      <c r="A13" s="49"/>
      <c r="B13" s="18" t="s">
        <v>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19" t="s">
        <v>6</v>
      </c>
      <c r="I13" s="19" t="s">
        <v>7</v>
      </c>
      <c r="J13" s="19" t="s">
        <v>8</v>
      </c>
      <c r="K13" s="19" t="s">
        <v>9</v>
      </c>
      <c r="L13" s="19" t="s">
        <v>10</v>
      </c>
      <c r="M13" s="19" t="s">
        <v>11</v>
      </c>
      <c r="N13" s="20" t="s">
        <v>22</v>
      </c>
    </row>
    <row r="14" spans="1:14" x14ac:dyDescent="0.2">
      <c r="A14" s="49" t="s">
        <v>12</v>
      </c>
      <c r="B14" s="10">
        <v>80000</v>
      </c>
      <c r="C14" s="21">
        <v>82240</v>
      </c>
      <c r="D14" s="21">
        <v>84542.720000000001</v>
      </c>
      <c r="E14" s="21">
        <v>86909.916160000008</v>
      </c>
      <c r="F14" s="21">
        <v>89343.393812480004</v>
      </c>
      <c r="G14" s="21">
        <v>91845.008839229442</v>
      </c>
      <c r="H14" s="21">
        <v>94416.669086727867</v>
      </c>
      <c r="I14" s="21">
        <v>97060.335821156244</v>
      </c>
      <c r="J14" s="21">
        <v>99778.025224148616</v>
      </c>
      <c r="K14" s="21">
        <v>102571.80993042477</v>
      </c>
      <c r="L14" s="21">
        <v>105443.82060847667</v>
      </c>
      <c r="M14" s="21">
        <v>108396.24758551402</v>
      </c>
      <c r="N14" s="22">
        <f>SUM(B14:M14)</f>
        <v>1122547.9470681578</v>
      </c>
    </row>
    <row r="15" spans="1:14" x14ac:dyDescent="0.2">
      <c r="A15" s="49" t="s">
        <v>13</v>
      </c>
      <c r="B15" s="11">
        <v>80000000</v>
      </c>
      <c r="C15" s="23">
        <v>81200000</v>
      </c>
      <c r="D15" s="23">
        <v>82418000</v>
      </c>
      <c r="E15" s="23">
        <v>83654270</v>
      </c>
      <c r="F15" s="23">
        <v>84909084.049999997</v>
      </c>
      <c r="G15" s="23">
        <v>86182720.310749993</v>
      </c>
      <c r="H15" s="23">
        <v>87475461.115411237</v>
      </c>
      <c r="I15" s="23">
        <v>88787593.032142401</v>
      </c>
      <c r="J15" s="23">
        <v>90119406.927624539</v>
      </c>
      <c r="K15" s="23">
        <v>91471198.031538904</v>
      </c>
      <c r="L15" s="23">
        <v>92843266.002011985</v>
      </c>
      <c r="M15" s="23">
        <v>94235914.992042169</v>
      </c>
      <c r="N15" s="24">
        <f>SUM(B15:M15)</f>
        <v>1043296914.4615213</v>
      </c>
    </row>
    <row r="16" spans="1:14" x14ac:dyDescent="0.2">
      <c r="A16" s="49"/>
      <c r="B16" s="49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25"/>
    </row>
    <row r="17" spans="1:20" x14ac:dyDescent="0.2">
      <c r="A17" s="49" t="s">
        <v>23</v>
      </c>
      <c r="B17" s="12">
        <v>5310002.4049222954</v>
      </c>
      <c r="C17" s="23">
        <v>5342444.4276881283</v>
      </c>
      <c r="D17" s="23">
        <v>5293506.9562977506</v>
      </c>
      <c r="E17" s="23">
        <v>5558550.6166041009</v>
      </c>
      <c r="F17" s="23">
        <v>5660219.8724814262</v>
      </c>
      <c r="G17" s="23">
        <v>5628694.9342334252</v>
      </c>
      <c r="H17" s="23">
        <v>5595813.8093453841</v>
      </c>
      <c r="I17" s="23">
        <v>5775683.8281972455</v>
      </c>
      <c r="J17" s="23">
        <v>5947754.7344499808</v>
      </c>
      <c r="K17" s="23">
        <v>5919467.9023196278</v>
      </c>
      <c r="L17" s="23">
        <v>6047424.4254932003</v>
      </c>
      <c r="M17" s="23">
        <v>6233262.0245205956</v>
      </c>
      <c r="N17" s="24">
        <f t="shared" ref="N17:N19" si="0">SUM(B17:M17)</f>
        <v>68312825.936553165</v>
      </c>
      <c r="O17" s="2"/>
    </row>
    <row r="18" spans="1:20" x14ac:dyDescent="0.2">
      <c r="A18" s="49" t="s">
        <v>29</v>
      </c>
      <c r="B18" s="12">
        <v>2950001.336067942</v>
      </c>
      <c r="C18" s="23">
        <v>2968024.6820489601</v>
      </c>
      <c r="D18" s="23">
        <v>2940837.1979431948</v>
      </c>
      <c r="E18" s="23">
        <v>3088083.675891167</v>
      </c>
      <c r="F18" s="23">
        <v>3144566.5958230146</v>
      </c>
      <c r="G18" s="23">
        <v>3127052.7412407915</v>
      </c>
      <c r="H18" s="23">
        <v>3108785.4496363243</v>
      </c>
      <c r="I18" s="23">
        <v>3208713.2378873583</v>
      </c>
      <c r="J18" s="23">
        <v>3304308.1858055447</v>
      </c>
      <c r="K18" s="23">
        <v>3288593.2790664597</v>
      </c>
      <c r="L18" s="23">
        <v>3359680.2363851112</v>
      </c>
      <c r="M18" s="23">
        <v>3462923.3469558861</v>
      </c>
      <c r="N18" s="24">
        <f t="shared" si="0"/>
        <v>37951569.964751758</v>
      </c>
      <c r="O18" s="2"/>
    </row>
    <row r="19" spans="1:20" x14ac:dyDescent="0.2">
      <c r="A19" s="49" t="s">
        <v>25</v>
      </c>
      <c r="B19" s="12">
        <v>3540001.6032815301</v>
      </c>
      <c r="C19" s="23">
        <v>3561629.6184587521</v>
      </c>
      <c r="D19" s="23">
        <v>3529004.6375318337</v>
      </c>
      <c r="E19" s="23">
        <v>3705700.4110694001</v>
      </c>
      <c r="F19" s="23">
        <v>3773479.9149876176</v>
      </c>
      <c r="G19" s="23">
        <v>3752463.2894889498</v>
      </c>
      <c r="H19" s="23">
        <v>3730542.5395635893</v>
      </c>
      <c r="I19" s="23">
        <v>3850455.8854648299</v>
      </c>
      <c r="J19" s="23">
        <v>3965169.8229666534</v>
      </c>
      <c r="K19" s="23">
        <v>3946311.9348797514</v>
      </c>
      <c r="L19" s="23">
        <v>4031616.2836621334</v>
      </c>
      <c r="M19" s="23">
        <v>4155508.0163470632</v>
      </c>
      <c r="N19" s="24">
        <f t="shared" si="0"/>
        <v>45541883.9577021</v>
      </c>
      <c r="O19" s="2"/>
    </row>
    <row r="20" spans="1:20" x14ac:dyDescent="0.2">
      <c r="A20" s="49" t="s">
        <v>15</v>
      </c>
      <c r="B20" s="12">
        <v>11172225.076078787</v>
      </c>
      <c r="C20" s="23">
        <v>11429402.01920132</v>
      </c>
      <c r="D20" s="23">
        <v>11359216.609550579</v>
      </c>
      <c r="E20" s="23">
        <v>11519173.412317896</v>
      </c>
      <c r="F20" s="23">
        <v>11964529.844777377</v>
      </c>
      <c r="G20" s="23">
        <v>12131483.423113113</v>
      </c>
      <c r="H20" s="23">
        <v>12270662.402167961</v>
      </c>
      <c r="I20" s="23">
        <v>12114803.815153142</v>
      </c>
      <c r="J20" s="23">
        <v>12400700.204854842</v>
      </c>
      <c r="K20" s="23">
        <v>12651778.19663593</v>
      </c>
      <c r="L20" s="23">
        <v>12689379.857507644</v>
      </c>
      <c r="M20" s="23">
        <v>13115466.901988093</v>
      </c>
      <c r="N20" s="24">
        <f>SUM(B20:M20)</f>
        <v>144818821.76334667</v>
      </c>
      <c r="O20" s="2"/>
    </row>
    <row r="21" spans="1:20" x14ac:dyDescent="0.2">
      <c r="A21" s="49" t="s">
        <v>16</v>
      </c>
      <c r="B21" s="12">
        <v>17516820.149838414</v>
      </c>
      <c r="C21" s="23">
        <v>17301805.64798912</v>
      </c>
      <c r="D21" s="23">
        <v>18235223.636121832</v>
      </c>
      <c r="E21" s="23">
        <v>17657515.083721075</v>
      </c>
      <c r="F21" s="23">
        <v>18276510.368798144</v>
      </c>
      <c r="G21" s="23">
        <v>18919009.251561679</v>
      </c>
      <c r="H21" s="23">
        <v>19279018.095243074</v>
      </c>
      <c r="I21" s="23">
        <v>19154806.425354578</v>
      </c>
      <c r="J21" s="23">
        <v>19688052.213961195</v>
      </c>
      <c r="K21" s="23">
        <v>20011541.810639191</v>
      </c>
      <c r="L21" s="23">
        <v>19809375.454998784</v>
      </c>
      <c r="M21" s="23">
        <v>20733958.777019642</v>
      </c>
      <c r="N21" s="24">
        <f t="shared" ref="N21:N24" si="1">SUM(B21:M21)</f>
        <v>226583636.91524673</v>
      </c>
      <c r="O21" s="2"/>
    </row>
    <row r="22" spans="1:20" x14ac:dyDescent="0.2">
      <c r="A22" s="49" t="s">
        <v>17</v>
      </c>
      <c r="B22" s="12">
        <v>9939175.7318092678</v>
      </c>
      <c r="C22" s="23">
        <v>9833422.2158408742</v>
      </c>
      <c r="D22" s="23">
        <v>10169101.407601561</v>
      </c>
      <c r="E22" s="23">
        <v>10096430.210011579</v>
      </c>
      <c r="F22" s="23">
        <v>10118822.102856625</v>
      </c>
      <c r="G22" s="23">
        <v>10575379.000246901</v>
      </c>
      <c r="H22" s="23">
        <v>10471192.51156248</v>
      </c>
      <c r="I22" s="23">
        <v>11036899.124361251</v>
      </c>
      <c r="J22" s="23">
        <v>11014705.830621576</v>
      </c>
      <c r="K22" s="23">
        <v>10889403.406407369</v>
      </c>
      <c r="L22" s="23">
        <v>11456109.786117867</v>
      </c>
      <c r="M22" s="23">
        <v>11732873.767131357</v>
      </c>
      <c r="N22" s="24">
        <f t="shared" si="1"/>
        <v>127333515.0945687</v>
      </c>
      <c r="O22" s="2"/>
    </row>
    <row r="23" spans="1:20" x14ac:dyDescent="0.2">
      <c r="A23" s="49" t="s">
        <v>18</v>
      </c>
      <c r="B23" s="12">
        <v>7559294.8985444652</v>
      </c>
      <c r="C23" s="23">
        <v>7563760.6786566917</v>
      </c>
      <c r="D23" s="23">
        <v>7813363.7049732348</v>
      </c>
      <c r="E23" s="23">
        <v>7715160.8395923926</v>
      </c>
      <c r="F23" s="23">
        <v>8069143.5974310599</v>
      </c>
      <c r="G23" s="23">
        <v>8024686.2471493389</v>
      </c>
      <c r="H23" s="23">
        <v>8172802.3216213342</v>
      </c>
      <c r="I23" s="23">
        <v>8178203.6491240133</v>
      </c>
      <c r="J23" s="23">
        <v>8381505.3210256211</v>
      </c>
      <c r="K23" s="23">
        <v>8518778.5974582322</v>
      </c>
      <c r="L23" s="23">
        <v>8847978.5779767353</v>
      </c>
      <c r="M23" s="23">
        <v>8707450.5144848414</v>
      </c>
      <c r="N23" s="24">
        <f t="shared" si="1"/>
        <v>97552128.948037952</v>
      </c>
      <c r="O23" s="2"/>
    </row>
    <row r="24" spans="1:20" x14ac:dyDescent="0.2">
      <c r="A24" s="49" t="s">
        <v>19</v>
      </c>
      <c r="B24" s="12">
        <v>12395210.762850452</v>
      </c>
      <c r="C24" s="23">
        <v>12722198.490664164</v>
      </c>
      <c r="D24" s="23">
        <v>12710711.87457745</v>
      </c>
      <c r="E24" s="23">
        <v>12988664.269972844</v>
      </c>
      <c r="F24" s="23">
        <v>12903707.718226692</v>
      </c>
      <c r="G24" s="23">
        <v>13547912.825335937</v>
      </c>
      <c r="H24" s="23">
        <v>13658362.355132822</v>
      </c>
      <c r="I24" s="23">
        <v>14073519.692336459</v>
      </c>
      <c r="J24" s="23">
        <v>13753052.467675965</v>
      </c>
      <c r="K24" s="23">
        <v>14136687.643964572</v>
      </c>
      <c r="L24" s="23">
        <v>14511037.744182151</v>
      </c>
      <c r="M24" s="23">
        <v>14480750.853770562</v>
      </c>
      <c r="N24" s="24">
        <f t="shared" si="1"/>
        <v>161881816.69869006</v>
      </c>
      <c r="O24" s="2"/>
    </row>
    <row r="25" spans="1:20" x14ac:dyDescent="0.2">
      <c r="A25" s="49"/>
      <c r="B25" s="5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8"/>
      <c r="O25" s="2"/>
    </row>
    <row r="26" spans="1:20" x14ac:dyDescent="0.2">
      <c r="A26" s="50" t="s">
        <v>48</v>
      </c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8"/>
      <c r="O26" s="2"/>
    </row>
    <row r="27" spans="1:20" x14ac:dyDescent="0.2">
      <c r="A27" s="53" t="s">
        <v>14</v>
      </c>
      <c r="B27" s="13">
        <f t="shared" ref="B27:M27" si="2">SUM(B17:B24)</f>
        <v>70382731.963393152</v>
      </c>
      <c r="C27" s="26">
        <f t="shared" si="2"/>
        <v>70722687.780548006</v>
      </c>
      <c r="D27" s="26">
        <f t="shared" si="2"/>
        <v>72050966.024597436</v>
      </c>
      <c r="E27" s="26">
        <f t="shared" si="2"/>
        <v>72329278.519180447</v>
      </c>
      <c r="F27" s="27">
        <f t="shared" si="2"/>
        <v>73910980.015381947</v>
      </c>
      <c r="G27" s="27">
        <f t="shared" si="2"/>
        <v>75706681.712370142</v>
      </c>
      <c r="H27" s="27">
        <f t="shared" si="2"/>
        <v>76287179.484272972</v>
      </c>
      <c r="I27" s="27">
        <f t="shared" si="2"/>
        <v>77393085.657878876</v>
      </c>
      <c r="J27" s="27">
        <f t="shared" si="2"/>
        <v>78455248.781361386</v>
      </c>
      <c r="K27" s="27">
        <f t="shared" si="2"/>
        <v>79362562.771371141</v>
      </c>
      <c r="L27" s="27">
        <f t="shared" si="2"/>
        <v>80752602.36632362</v>
      </c>
      <c r="M27" s="27">
        <f t="shared" si="2"/>
        <v>82622194.202218056</v>
      </c>
      <c r="N27" s="24">
        <f>SUM(B27:M27)</f>
        <v>909976199.27889705</v>
      </c>
    </row>
    <row r="28" spans="1:20" x14ac:dyDescent="0.2">
      <c r="A28" s="49" t="s">
        <v>49</v>
      </c>
      <c r="B28" s="13">
        <f t="shared" ref="B28:M28" si="3">B15-B27</f>
        <v>9617268.0366068482</v>
      </c>
      <c r="C28" s="26">
        <f t="shared" si="3"/>
        <v>10477312.219451994</v>
      </c>
      <c r="D28" s="26">
        <f t="shared" si="3"/>
        <v>10367033.975402564</v>
      </c>
      <c r="E28" s="26">
        <f t="shared" si="3"/>
        <v>11324991.480819553</v>
      </c>
      <c r="F28" s="27">
        <f t="shared" si="3"/>
        <v>10998104.03461805</v>
      </c>
      <c r="G28" s="27">
        <f t="shared" si="3"/>
        <v>10476038.59837985</v>
      </c>
      <c r="H28" s="27">
        <f t="shared" si="3"/>
        <v>11188281.631138265</v>
      </c>
      <c r="I28" s="27">
        <f t="shared" si="3"/>
        <v>11394507.374263525</v>
      </c>
      <c r="J28" s="27">
        <f t="shared" si="3"/>
        <v>11664158.146263152</v>
      </c>
      <c r="K28" s="27">
        <f t="shared" si="3"/>
        <v>12108635.260167763</v>
      </c>
      <c r="L28" s="27">
        <f t="shared" si="3"/>
        <v>12090663.635688365</v>
      </c>
      <c r="M28" s="27">
        <f t="shared" si="3"/>
        <v>11613720.789824113</v>
      </c>
      <c r="N28" s="24">
        <f>SUM(B28:M28)</f>
        <v>133320715.18262404</v>
      </c>
    </row>
    <row r="29" spans="1:20" x14ac:dyDescent="0.2">
      <c r="A29" s="49" t="s">
        <v>21</v>
      </c>
      <c r="B29" s="4">
        <f t="shared" ref="B29:N29" si="4">B27/B15</f>
        <v>0.87978414954241435</v>
      </c>
      <c r="C29" s="28">
        <f t="shared" si="4"/>
        <v>0.87096906133679808</v>
      </c>
      <c r="D29" s="28">
        <f t="shared" si="4"/>
        <v>0.87421395841439298</v>
      </c>
      <c r="E29" s="28">
        <f t="shared" si="4"/>
        <v>0.86462147741149908</v>
      </c>
      <c r="F29" s="28">
        <f t="shared" si="4"/>
        <v>0.87047199769412598</v>
      </c>
      <c r="G29" s="28">
        <f t="shared" si="4"/>
        <v>0.87844386252132356</v>
      </c>
      <c r="H29" s="28">
        <f t="shared" si="4"/>
        <v>0.87209805483189229</v>
      </c>
      <c r="I29" s="28">
        <f t="shared" si="4"/>
        <v>0.87166554486798009</v>
      </c>
      <c r="J29" s="28">
        <f t="shared" si="4"/>
        <v>0.87056996329735381</v>
      </c>
      <c r="K29" s="28">
        <f t="shared" si="4"/>
        <v>0.86762351952586481</v>
      </c>
      <c r="L29" s="28">
        <f t="shared" si="4"/>
        <v>0.86977339169190415</v>
      </c>
      <c r="M29" s="28">
        <f t="shared" si="4"/>
        <v>0.87675908075169806</v>
      </c>
      <c r="N29" s="29">
        <f t="shared" si="4"/>
        <v>0.87221210631928758</v>
      </c>
    </row>
    <row r="30" spans="1:20" x14ac:dyDescent="0.2">
      <c r="A30" s="49"/>
      <c r="B30" s="59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1"/>
      <c r="O30" s="3"/>
      <c r="P30" s="3"/>
      <c r="Q30" s="3"/>
      <c r="R30" s="3"/>
      <c r="S30" s="3"/>
      <c r="T30" s="3"/>
    </row>
    <row r="31" spans="1:20" x14ac:dyDescent="0.2">
      <c r="A31" s="50" t="s">
        <v>50</v>
      </c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1"/>
      <c r="O31" s="3"/>
      <c r="P31" s="3"/>
      <c r="Q31" s="3"/>
      <c r="R31" s="3"/>
      <c r="S31" s="3"/>
      <c r="T31" s="3"/>
    </row>
    <row r="32" spans="1:20" x14ac:dyDescent="0.2">
      <c r="A32" s="53" t="s">
        <v>14</v>
      </c>
      <c r="B32" s="59"/>
      <c r="C32" s="60"/>
      <c r="D32" s="60"/>
      <c r="E32" s="30">
        <f>(E27-B27)/B27</f>
        <v>2.7656592767665168E-2</v>
      </c>
      <c r="F32" s="30">
        <f t="shared" ref="F32:M32" si="5">(F27-C27)/C27</f>
        <v>4.5081604431200198E-2</v>
      </c>
      <c r="G32" s="30">
        <f t="shared" si="5"/>
        <v>5.0737913583624727E-2</v>
      </c>
      <c r="H32" s="30">
        <f t="shared" si="5"/>
        <v>5.4720592353799842E-2</v>
      </c>
      <c r="I32" s="30">
        <f t="shared" si="5"/>
        <v>4.7112156296293894E-2</v>
      </c>
      <c r="J32" s="30">
        <f t="shared" si="5"/>
        <v>3.6305475379752906E-2</v>
      </c>
      <c r="K32" s="30">
        <f t="shared" si="5"/>
        <v>4.0313238841556291E-2</v>
      </c>
      <c r="L32" s="30">
        <f t="shared" si="5"/>
        <v>4.3408486428564236E-2</v>
      </c>
      <c r="M32" s="30">
        <f t="shared" si="5"/>
        <v>5.3112385539291165E-2</v>
      </c>
      <c r="N32" s="31">
        <f>(M27-B27)/B27</f>
        <v>0.17389865237386332</v>
      </c>
    </row>
    <row r="33" spans="1:14" x14ac:dyDescent="0.2">
      <c r="A33" s="49" t="s">
        <v>49</v>
      </c>
      <c r="B33" s="59"/>
      <c r="C33" s="60"/>
      <c r="D33" s="60"/>
      <c r="E33" s="30">
        <f t="shared" ref="E33:M33" si="6">(E28-B28)/B28</f>
        <v>0.17756845683332143</v>
      </c>
      <c r="F33" s="30">
        <f t="shared" si="6"/>
        <v>4.9706623631885591E-2</v>
      </c>
      <c r="G33" s="30">
        <f t="shared" si="6"/>
        <v>1.0514542851496134E-2</v>
      </c>
      <c r="H33" s="30">
        <f t="shared" si="6"/>
        <v>-1.20715189863785E-2</v>
      </c>
      <c r="I33" s="30">
        <f t="shared" si="6"/>
        <v>3.604287960886176E-2</v>
      </c>
      <c r="J33" s="30">
        <f t="shared" si="6"/>
        <v>0.11341305558639772</v>
      </c>
      <c r="K33" s="30">
        <f t="shared" si="6"/>
        <v>8.2260498919516672E-2</v>
      </c>
      <c r="L33" s="30">
        <f t="shared" si="6"/>
        <v>6.1095775232655462E-2</v>
      </c>
      <c r="M33" s="30">
        <f t="shared" si="6"/>
        <v>-4.3241317381484349E-3</v>
      </c>
      <c r="N33" s="31">
        <f>(M28-B28)/B28</f>
        <v>0.20759042439266889</v>
      </c>
    </row>
    <row r="34" spans="1:14" x14ac:dyDescent="0.2">
      <c r="A34" s="49" t="s">
        <v>21</v>
      </c>
      <c r="B34" s="59"/>
      <c r="C34" s="60"/>
      <c r="D34" s="60"/>
      <c r="E34" s="30">
        <f t="shared" ref="E34:M34" si="7">(E29-B29)/B29</f>
        <v>-1.7234536606281829E-2</v>
      </c>
      <c r="F34" s="30">
        <f t="shared" si="7"/>
        <v>-5.707018363076972E-4</v>
      </c>
      <c r="G34" s="30">
        <f t="shared" si="7"/>
        <v>4.8385227280088022E-3</v>
      </c>
      <c r="H34" s="30">
        <f t="shared" si="7"/>
        <v>8.6472261165389478E-3</v>
      </c>
      <c r="I34" s="30">
        <f t="shared" si="7"/>
        <v>1.3711494189540992E-3</v>
      </c>
      <c r="J34" s="30">
        <f t="shared" si="7"/>
        <v>-8.9634631874710331E-3</v>
      </c>
      <c r="K34" s="30">
        <f t="shared" si="7"/>
        <v>-5.1307708820540884E-3</v>
      </c>
      <c r="L34" s="30">
        <f t="shared" si="7"/>
        <v>-2.170733014762582E-3</v>
      </c>
      <c r="M34" s="30">
        <f t="shared" si="7"/>
        <v>7.1092706103740013E-3</v>
      </c>
      <c r="N34" s="31">
        <f>(M29-B29)/B29</f>
        <v>-3.4384215631637171E-3</v>
      </c>
    </row>
    <row r="35" spans="1:14" x14ac:dyDescent="0.2">
      <c r="A35" s="49"/>
      <c r="B35" s="49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61"/>
    </row>
    <row r="36" spans="1:14" x14ac:dyDescent="0.2">
      <c r="A36" s="50" t="s">
        <v>20</v>
      </c>
      <c r="B36" s="49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61"/>
    </row>
    <row r="37" spans="1:14" x14ac:dyDescent="0.2">
      <c r="A37" s="49" t="s">
        <v>23</v>
      </c>
      <c r="B37" s="5">
        <f t="shared" ref="B37:B44" si="8">B17/B$14</f>
        <v>66.37503006152869</v>
      </c>
      <c r="C37" s="32">
        <f t="shared" ref="C37:N37" si="9">C17/C$14</f>
        <v>64.961629714106621</v>
      </c>
      <c r="D37" s="32">
        <f t="shared" si="9"/>
        <v>62.613397774494956</v>
      </c>
      <c r="E37" s="32">
        <f t="shared" si="9"/>
        <v>63.957611078244312</v>
      </c>
      <c r="F37" s="32">
        <f t="shared" si="9"/>
        <v>63.353535509983885</v>
      </c>
      <c r="G37" s="32">
        <f t="shared" si="9"/>
        <v>61.284712205605018</v>
      </c>
      <c r="H37" s="32">
        <f t="shared" si="9"/>
        <v>59.267223293010517</v>
      </c>
      <c r="I37" s="32">
        <f t="shared" si="9"/>
        <v>59.506118326641101</v>
      </c>
      <c r="J37" s="32">
        <f t="shared" si="9"/>
        <v>59.609866211407891</v>
      </c>
      <c r="K37" s="32">
        <f t="shared" si="9"/>
        <v>57.710475288822991</v>
      </c>
      <c r="L37" s="32">
        <f t="shared" si="9"/>
        <v>57.352098876878571</v>
      </c>
      <c r="M37" s="32">
        <f t="shared" si="9"/>
        <v>57.504407794219652</v>
      </c>
      <c r="N37" s="33">
        <f t="shared" si="9"/>
        <v>60.855151991476951</v>
      </c>
    </row>
    <row r="38" spans="1:14" x14ac:dyDescent="0.2">
      <c r="A38" s="49" t="s">
        <v>24</v>
      </c>
      <c r="B38" s="5">
        <f t="shared" si="8"/>
        <v>36.875016700849272</v>
      </c>
      <c r="C38" s="32">
        <f t="shared" ref="C38:N38" si="10">C18/C$14</f>
        <v>36.089794285614786</v>
      </c>
      <c r="D38" s="32">
        <f t="shared" si="10"/>
        <v>34.785220985830534</v>
      </c>
      <c r="E38" s="32">
        <f t="shared" si="10"/>
        <v>35.532006154580174</v>
      </c>
      <c r="F38" s="32">
        <f t="shared" si="10"/>
        <v>35.196408616657713</v>
      </c>
      <c r="G38" s="32">
        <f t="shared" si="10"/>
        <v>34.047062336447226</v>
      </c>
      <c r="H38" s="32">
        <f t="shared" si="10"/>
        <v>32.92623516278362</v>
      </c>
      <c r="I38" s="32">
        <f t="shared" si="10"/>
        <v>33.058954625911717</v>
      </c>
      <c r="J38" s="32">
        <f t="shared" si="10"/>
        <v>33.116592339671051</v>
      </c>
      <c r="K38" s="32">
        <f t="shared" si="10"/>
        <v>32.061375160457217</v>
      </c>
      <c r="L38" s="32">
        <f t="shared" si="10"/>
        <v>31.862277153821427</v>
      </c>
      <c r="M38" s="32">
        <f t="shared" si="10"/>
        <v>31.946893219010914</v>
      </c>
      <c r="N38" s="33">
        <f t="shared" si="10"/>
        <v>33.808417773042748</v>
      </c>
    </row>
    <row r="39" spans="1:14" x14ac:dyDescent="0.2">
      <c r="A39" s="49" t="s">
        <v>25</v>
      </c>
      <c r="B39" s="5">
        <f t="shared" si="8"/>
        <v>44.250020041019127</v>
      </c>
      <c r="C39" s="32">
        <f t="shared" ref="C39:N39" si="11">C19/C$14</f>
        <v>43.307753142737745</v>
      </c>
      <c r="D39" s="32">
        <f t="shared" si="11"/>
        <v>41.74226518299664</v>
      </c>
      <c r="E39" s="32">
        <f t="shared" si="11"/>
        <v>42.638407385496201</v>
      </c>
      <c r="F39" s="32">
        <f t="shared" si="11"/>
        <v>42.235690339989254</v>
      </c>
      <c r="G39" s="32">
        <f t="shared" si="11"/>
        <v>40.856474803736674</v>
      </c>
      <c r="H39" s="32">
        <f t="shared" si="11"/>
        <v>39.511482195340342</v>
      </c>
      <c r="I39" s="32">
        <f t="shared" si="11"/>
        <v>39.670745551094065</v>
      </c>
      <c r="J39" s="32">
        <f t="shared" si="11"/>
        <v>39.739910807605256</v>
      </c>
      <c r="K39" s="32">
        <f t="shared" si="11"/>
        <v>38.473650192548661</v>
      </c>
      <c r="L39" s="32">
        <f t="shared" si="11"/>
        <v>38.234732584585714</v>
      </c>
      <c r="M39" s="32">
        <f t="shared" si="11"/>
        <v>38.336271862813099</v>
      </c>
      <c r="N39" s="33">
        <f t="shared" si="11"/>
        <v>40.570101327651287</v>
      </c>
    </row>
    <row r="40" spans="1:14" x14ac:dyDescent="0.2">
      <c r="A40" s="49" t="s">
        <v>15</v>
      </c>
      <c r="B40" s="5">
        <f t="shared" si="8"/>
        <v>139.65281345098484</v>
      </c>
      <c r="C40" s="32">
        <f t="shared" ref="C40:N40" si="12">C20/C$14</f>
        <v>138.97619186772033</v>
      </c>
      <c r="D40" s="32">
        <f t="shared" si="12"/>
        <v>134.36067126241713</v>
      </c>
      <c r="E40" s="32">
        <f t="shared" si="12"/>
        <v>132.54153175238659</v>
      </c>
      <c r="F40" s="32">
        <f t="shared" si="12"/>
        <v>133.91622294860824</v>
      </c>
      <c r="G40" s="32">
        <f t="shared" si="12"/>
        <v>132.08647455572387</v>
      </c>
      <c r="H40" s="32">
        <f t="shared" si="12"/>
        <v>129.96288177563812</v>
      </c>
      <c r="I40" s="32">
        <f t="shared" si="12"/>
        <v>124.81724602185518</v>
      </c>
      <c r="J40" s="32">
        <f t="shared" si="12"/>
        <v>124.28287868994207</v>
      </c>
      <c r="K40" s="32">
        <f t="shared" si="12"/>
        <v>123.34556838977225</v>
      </c>
      <c r="L40" s="32">
        <f t="shared" si="12"/>
        <v>120.3425652094357</v>
      </c>
      <c r="M40" s="32">
        <f t="shared" si="12"/>
        <v>120.99558051251981</v>
      </c>
      <c r="N40" s="33">
        <f t="shared" si="12"/>
        <v>129.00902998538351</v>
      </c>
    </row>
    <row r="41" spans="1:14" x14ac:dyDescent="0.2">
      <c r="A41" s="49" t="s">
        <v>16</v>
      </c>
      <c r="B41" s="5">
        <f t="shared" si="8"/>
        <v>218.96025187298017</v>
      </c>
      <c r="C41" s="32">
        <f t="shared" ref="C41:N41" si="13">C21/C$14</f>
        <v>210.38187801543191</v>
      </c>
      <c r="D41" s="32">
        <f t="shared" si="13"/>
        <v>215.69241723145211</v>
      </c>
      <c r="E41" s="32">
        <f t="shared" si="13"/>
        <v>203.17031547026031</v>
      </c>
      <c r="F41" s="32">
        <f t="shared" si="13"/>
        <v>204.5647651034852</v>
      </c>
      <c r="G41" s="32">
        <f t="shared" si="13"/>
        <v>205.98843084307993</v>
      </c>
      <c r="H41" s="32">
        <f t="shared" si="13"/>
        <v>204.19083072644767</v>
      </c>
      <c r="I41" s="32">
        <f t="shared" si="13"/>
        <v>197.34947610988385</v>
      </c>
      <c r="J41" s="32">
        <f t="shared" si="13"/>
        <v>197.31851948094305</v>
      </c>
      <c r="K41" s="32">
        <f t="shared" si="13"/>
        <v>195.09787166876717</v>
      </c>
      <c r="L41" s="32">
        <f t="shared" si="13"/>
        <v>187.86663211448828</v>
      </c>
      <c r="M41" s="32">
        <f t="shared" si="13"/>
        <v>191.27930383994686</v>
      </c>
      <c r="N41" s="33">
        <f t="shared" si="13"/>
        <v>201.84762486718907</v>
      </c>
    </row>
    <row r="42" spans="1:14" x14ac:dyDescent="0.2">
      <c r="A42" s="49" t="s">
        <v>17</v>
      </c>
      <c r="B42" s="5">
        <f t="shared" si="8"/>
        <v>124.23969664761584</v>
      </c>
      <c r="C42" s="32">
        <f t="shared" ref="C42:N42" si="14">C22/C$14</f>
        <v>119.56982266343475</v>
      </c>
      <c r="D42" s="32">
        <f t="shared" si="14"/>
        <v>120.2835845310106</v>
      </c>
      <c r="E42" s="32">
        <f t="shared" si="14"/>
        <v>116.17121102066402</v>
      </c>
      <c r="F42" s="32">
        <f t="shared" si="14"/>
        <v>113.25764190349314</v>
      </c>
      <c r="G42" s="32">
        <f t="shared" si="14"/>
        <v>115.14375287130329</v>
      </c>
      <c r="H42" s="32">
        <f t="shared" si="14"/>
        <v>110.90406612357832</v>
      </c>
      <c r="I42" s="32">
        <f t="shared" si="14"/>
        <v>113.71173436590909</v>
      </c>
      <c r="J42" s="32">
        <f t="shared" si="14"/>
        <v>110.39210092480123</v>
      </c>
      <c r="K42" s="32">
        <f t="shared" si="14"/>
        <v>106.16370534744131</v>
      </c>
      <c r="L42" s="32">
        <f t="shared" si="14"/>
        <v>108.64657331277415</v>
      </c>
      <c r="M42" s="32">
        <f t="shared" si="14"/>
        <v>108.24058976649785</v>
      </c>
      <c r="N42" s="33">
        <f t="shared" si="14"/>
        <v>113.43258470797184</v>
      </c>
    </row>
    <row r="43" spans="1:14" x14ac:dyDescent="0.2">
      <c r="A43" s="49" t="s">
        <v>18</v>
      </c>
      <c r="B43" s="5">
        <f t="shared" si="8"/>
        <v>94.491186231805813</v>
      </c>
      <c r="C43" s="32">
        <f t="shared" ref="C43:N43" si="15">C23/C$14</f>
        <v>91.971798135416975</v>
      </c>
      <c r="D43" s="32">
        <f t="shared" si="15"/>
        <v>92.419119055706219</v>
      </c>
      <c r="E43" s="32">
        <f t="shared" si="15"/>
        <v>88.77192822725641</v>
      </c>
      <c r="F43" s="32">
        <f t="shared" si="15"/>
        <v>90.316063148072573</v>
      </c>
      <c r="G43" s="32">
        <f t="shared" si="15"/>
        <v>87.372045019846325</v>
      </c>
      <c r="H43" s="32">
        <f t="shared" si="15"/>
        <v>86.561010896434851</v>
      </c>
      <c r="I43" s="32">
        <f t="shared" si="15"/>
        <v>84.258967166497371</v>
      </c>
      <c r="J43" s="32">
        <f t="shared" si="15"/>
        <v>84.001515385745492</v>
      </c>
      <c r="K43" s="32">
        <f t="shared" si="15"/>
        <v>83.051850242640583</v>
      </c>
      <c r="L43" s="32">
        <f t="shared" si="15"/>
        <v>83.911779058444353</v>
      </c>
      <c r="M43" s="32">
        <f t="shared" si="15"/>
        <v>80.329814993046838</v>
      </c>
      <c r="N43" s="33">
        <f t="shared" si="15"/>
        <v>86.902416242283564</v>
      </c>
    </row>
    <row r="44" spans="1:14" x14ac:dyDescent="0.2">
      <c r="A44" s="49" t="s">
        <v>19</v>
      </c>
      <c r="B44" s="5">
        <f t="shared" si="8"/>
        <v>154.94013453563065</v>
      </c>
      <c r="C44" s="32">
        <f t="shared" ref="C44:N44" si="16">C24/C$14</f>
        <v>154.69599332033272</v>
      </c>
      <c r="D44" s="32">
        <f t="shared" si="16"/>
        <v>150.34661617910388</v>
      </c>
      <c r="E44" s="32">
        <f t="shared" si="16"/>
        <v>149.44973880841036</v>
      </c>
      <c r="F44" s="32">
        <f t="shared" si="16"/>
        <v>144.42822426591351</v>
      </c>
      <c r="G44" s="32">
        <f t="shared" si="16"/>
        <v>147.5084274753672</v>
      </c>
      <c r="H44" s="32">
        <f t="shared" si="16"/>
        <v>144.66049784690802</v>
      </c>
      <c r="I44" s="32">
        <f t="shared" si="16"/>
        <v>144.99764062498591</v>
      </c>
      <c r="J44" s="32">
        <f t="shared" si="16"/>
        <v>137.83648690961871</v>
      </c>
      <c r="K44" s="32">
        <f t="shared" si="16"/>
        <v>137.82234761727997</v>
      </c>
      <c r="L44" s="32">
        <f t="shared" si="16"/>
        <v>137.61866423697856</v>
      </c>
      <c r="M44" s="32">
        <f t="shared" si="16"/>
        <v>133.59088692020143</v>
      </c>
      <c r="N44" s="33">
        <f t="shared" si="16"/>
        <v>144.20926707094236</v>
      </c>
    </row>
    <row r="45" spans="1:14" x14ac:dyDescent="0.2">
      <c r="A45" s="49"/>
      <c r="B45" s="62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4"/>
    </row>
    <row r="46" spans="1:14" x14ac:dyDescent="0.2">
      <c r="A46" s="50" t="s">
        <v>50</v>
      </c>
      <c r="B46" s="62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4"/>
    </row>
    <row r="47" spans="1:14" x14ac:dyDescent="0.2">
      <c r="A47" s="49" t="s">
        <v>23</v>
      </c>
      <c r="B47" s="62"/>
      <c r="C47" s="63"/>
      <c r="D47" s="63"/>
      <c r="E47" s="34">
        <f t="shared" ref="E47:M54" si="17">(E37-B37)/B37</f>
        <v>-3.6420608488515423E-2</v>
      </c>
      <c r="F47" s="34">
        <f t="shared" si="17"/>
        <v>-2.4754523727312423E-2</v>
      </c>
      <c r="G47" s="34">
        <f t="shared" si="17"/>
        <v>-2.1220467441732845E-2</v>
      </c>
      <c r="H47" s="34">
        <f t="shared" si="17"/>
        <v>-7.3335881471490241E-2</v>
      </c>
      <c r="I47" s="34">
        <f t="shared" si="17"/>
        <v>-6.0729320824351944E-2</v>
      </c>
      <c r="J47" s="34">
        <f t="shared" si="17"/>
        <v>-2.7328936270079252E-2</v>
      </c>
      <c r="K47" s="34">
        <f t="shared" si="17"/>
        <v>-2.6266592522668691E-2</v>
      </c>
      <c r="L47" s="34">
        <f t="shared" si="17"/>
        <v>-3.619828532485822E-2</v>
      </c>
      <c r="M47" s="34">
        <f t="shared" si="17"/>
        <v>-3.532063651545831E-2</v>
      </c>
      <c r="N47" s="35">
        <f>(M37-B37)/B37</f>
        <v>-0.13364396609818632</v>
      </c>
    </row>
    <row r="48" spans="1:14" x14ac:dyDescent="0.2">
      <c r="A48" s="49" t="s">
        <v>24</v>
      </c>
      <c r="B48" s="62"/>
      <c r="C48" s="63"/>
      <c r="D48" s="63"/>
      <c r="E48" s="34">
        <f t="shared" si="17"/>
        <v>-3.6420608488515423E-2</v>
      </c>
      <c r="F48" s="34">
        <f t="shared" si="17"/>
        <v>-2.4754523727312357E-2</v>
      </c>
      <c r="G48" s="34">
        <f t="shared" si="17"/>
        <v>-2.1220467441733115E-2</v>
      </c>
      <c r="H48" s="34">
        <f t="shared" si="17"/>
        <v>-7.3335881471490255E-2</v>
      </c>
      <c r="I48" s="34">
        <f t="shared" si="17"/>
        <v>-6.0729320824352076E-2</v>
      </c>
      <c r="J48" s="34">
        <f t="shared" si="17"/>
        <v>-2.7328936270079048E-2</v>
      </c>
      <c r="K48" s="34">
        <f t="shared" si="17"/>
        <v>-2.6266592522668667E-2</v>
      </c>
      <c r="L48" s="34">
        <f t="shared" si="17"/>
        <v>-3.6198285324858095E-2</v>
      </c>
      <c r="M48" s="34">
        <f t="shared" si="17"/>
        <v>-3.532063651545847E-2</v>
      </c>
      <c r="N48" s="35">
        <f t="shared" ref="N48:N54" si="18">(M38-B38)/B38</f>
        <v>-0.13364396609818643</v>
      </c>
    </row>
    <row r="49" spans="1:20" x14ac:dyDescent="0.2">
      <c r="A49" s="49" t="s">
        <v>25</v>
      </c>
      <c r="B49" s="62"/>
      <c r="C49" s="63"/>
      <c r="D49" s="63"/>
      <c r="E49" s="34">
        <f t="shared" si="17"/>
        <v>-3.6420608488515582E-2</v>
      </c>
      <c r="F49" s="34">
        <f t="shared" si="17"/>
        <v>-2.4754523727312423E-2</v>
      </c>
      <c r="G49" s="34">
        <f t="shared" si="17"/>
        <v>-2.1220467441733015E-2</v>
      </c>
      <c r="H49" s="34">
        <f t="shared" si="17"/>
        <v>-7.333588147149013E-2</v>
      </c>
      <c r="I49" s="34">
        <f t="shared" si="17"/>
        <v>-6.0729320824351944E-2</v>
      </c>
      <c r="J49" s="34">
        <f t="shared" si="17"/>
        <v>-2.7328936270079256E-2</v>
      </c>
      <c r="K49" s="34">
        <f t="shared" si="17"/>
        <v>-2.6266592522668632E-2</v>
      </c>
      <c r="L49" s="34">
        <f t="shared" si="17"/>
        <v>-3.6198285324858165E-2</v>
      </c>
      <c r="M49" s="34">
        <f t="shared" si="17"/>
        <v>-3.5320636515458255E-2</v>
      </c>
      <c r="N49" s="35">
        <f t="shared" si="18"/>
        <v>-0.13364396609818638</v>
      </c>
    </row>
    <row r="50" spans="1:20" x14ac:dyDescent="0.2">
      <c r="A50" s="49" t="s">
        <v>15</v>
      </c>
      <c r="B50" s="62"/>
      <c r="C50" s="63"/>
      <c r="D50" s="63"/>
      <c r="E50" s="34">
        <f t="shared" si="17"/>
        <v>-5.0921148832380352E-2</v>
      </c>
      <c r="F50" s="34">
        <f t="shared" si="17"/>
        <v>-3.6408890264659509E-2</v>
      </c>
      <c r="G50" s="34">
        <f t="shared" si="17"/>
        <v>-1.692605942889026E-2</v>
      </c>
      <c r="H50" s="34">
        <f t="shared" si="17"/>
        <v>-1.9455411014608511E-2</v>
      </c>
      <c r="I50" s="34">
        <f t="shared" si="17"/>
        <v>-6.7945292410501165E-2</v>
      </c>
      <c r="J50" s="34">
        <f t="shared" si="17"/>
        <v>-5.9079446945869286E-2</v>
      </c>
      <c r="K50" s="34">
        <f t="shared" si="17"/>
        <v>-5.0916948712246106E-2</v>
      </c>
      <c r="L50" s="34">
        <f t="shared" si="17"/>
        <v>-3.5849860135801853E-2</v>
      </c>
      <c r="M50" s="34">
        <f t="shared" si="17"/>
        <v>-2.6450129028820858E-2</v>
      </c>
      <c r="N50" s="35">
        <f>(M40-B40)/B40</f>
        <v>-0.13359725792429752</v>
      </c>
    </row>
    <row r="51" spans="1:20" x14ac:dyDescent="0.2">
      <c r="A51" s="49" t="s">
        <v>16</v>
      </c>
      <c r="B51" s="62"/>
      <c r="C51" s="63"/>
      <c r="D51" s="63"/>
      <c r="E51" s="34">
        <f t="shared" si="17"/>
        <v>-7.2113254655368567E-2</v>
      </c>
      <c r="F51" s="34">
        <f t="shared" si="17"/>
        <v>-2.7650256603945763E-2</v>
      </c>
      <c r="G51" s="34">
        <f t="shared" si="17"/>
        <v>-4.4989928310549612E-2</v>
      </c>
      <c r="H51" s="34">
        <f t="shared" si="17"/>
        <v>5.02295452869318E-3</v>
      </c>
      <c r="I51" s="34">
        <f t="shared" si="17"/>
        <v>-3.5271416316252108E-2</v>
      </c>
      <c r="J51" s="34">
        <f t="shared" si="17"/>
        <v>-4.2089312135891413E-2</v>
      </c>
      <c r="K51" s="34">
        <f t="shared" si="17"/>
        <v>-4.4531671796086893E-2</v>
      </c>
      <c r="L51" s="34">
        <f t="shared" si="17"/>
        <v>-4.8051021884220953E-2</v>
      </c>
      <c r="M51" s="34">
        <f t="shared" si="17"/>
        <v>-3.0606430946687978E-2</v>
      </c>
      <c r="N51" s="35">
        <f t="shared" si="18"/>
        <v>-0.12641996799077099</v>
      </c>
    </row>
    <row r="52" spans="1:20" x14ac:dyDescent="0.2">
      <c r="A52" s="49" t="s">
        <v>17</v>
      </c>
      <c r="B52" s="62"/>
      <c r="C52" s="63"/>
      <c r="D52" s="63"/>
      <c r="E52" s="34">
        <f t="shared" si="17"/>
        <v>-6.4942895424452571E-2</v>
      </c>
      <c r="F52" s="34">
        <f t="shared" si="17"/>
        <v>-5.2790751205754848E-2</v>
      </c>
      <c r="G52" s="34">
        <f t="shared" si="17"/>
        <v>-4.2730948530904478E-2</v>
      </c>
      <c r="H52" s="34">
        <f t="shared" si="17"/>
        <v>-4.5339502367318901E-2</v>
      </c>
      <c r="I52" s="34">
        <f t="shared" si="17"/>
        <v>4.0093759218728002E-3</v>
      </c>
      <c r="J52" s="34">
        <f t="shared" si="17"/>
        <v>-4.1267127638379204E-2</v>
      </c>
      <c r="K52" s="34">
        <f t="shared" si="17"/>
        <v>-4.2742894303396547E-2</v>
      </c>
      <c r="L52" s="34">
        <f t="shared" si="17"/>
        <v>-4.4543872990591586E-2</v>
      </c>
      <c r="M52" s="34">
        <f t="shared" si="17"/>
        <v>-1.94897201908403E-2</v>
      </c>
      <c r="N52" s="35">
        <f>(M42-B42)/B42</f>
        <v>-0.12877612641390024</v>
      </c>
    </row>
    <row r="53" spans="1:20" x14ac:dyDescent="0.2">
      <c r="A53" s="49" t="s">
        <v>18</v>
      </c>
      <c r="B53" s="62"/>
      <c r="C53" s="63"/>
      <c r="D53" s="63"/>
      <c r="E53" s="34">
        <f t="shared" si="17"/>
        <v>-6.0526893910707362E-2</v>
      </c>
      <c r="F53" s="34">
        <f t="shared" si="17"/>
        <v>-1.8002637992426108E-2</v>
      </c>
      <c r="G53" s="34">
        <f t="shared" si="17"/>
        <v>-5.4610713534476961E-2</v>
      </c>
      <c r="H53" s="34">
        <f t="shared" si="17"/>
        <v>-2.490559093367448E-2</v>
      </c>
      <c r="I53" s="34">
        <f t="shared" si="17"/>
        <v>-6.7065544826113974E-2</v>
      </c>
      <c r="J53" s="34">
        <f t="shared" si="17"/>
        <v>-3.8576751103115724E-2</v>
      </c>
      <c r="K53" s="34">
        <f t="shared" si="17"/>
        <v>-4.0539737434360283E-2</v>
      </c>
      <c r="L53" s="34">
        <f t="shared" si="17"/>
        <v>-4.1204885334870959E-3</v>
      </c>
      <c r="M53" s="34">
        <f t="shared" si="17"/>
        <v>-4.3709930420156647E-2</v>
      </c>
      <c r="N53" s="35">
        <f t="shared" si="18"/>
        <v>-0.14986975826526608</v>
      </c>
    </row>
    <row r="54" spans="1:20" x14ac:dyDescent="0.2">
      <c r="A54" s="49" t="s">
        <v>19</v>
      </c>
      <c r="B54" s="62"/>
      <c r="C54" s="63"/>
      <c r="D54" s="63"/>
      <c r="E54" s="34">
        <f t="shared" si="17"/>
        <v>-3.5435594164646186E-2</v>
      </c>
      <c r="F54" s="34">
        <f t="shared" si="17"/>
        <v>-6.6373852573915648E-2</v>
      </c>
      <c r="G54" s="34">
        <f t="shared" si="17"/>
        <v>-1.8877636064356905E-2</v>
      </c>
      <c r="H54" s="34">
        <f t="shared" si="17"/>
        <v>-3.2045830254959447E-2</v>
      </c>
      <c r="I54" s="34">
        <f t="shared" si="17"/>
        <v>3.9425559786985462E-3</v>
      </c>
      <c r="J54" s="34">
        <f t="shared" si="17"/>
        <v>-6.556873211439819E-2</v>
      </c>
      <c r="K54" s="34">
        <f t="shared" si="17"/>
        <v>-4.7270335242899211E-2</v>
      </c>
      <c r="L54" s="34">
        <f t="shared" si="17"/>
        <v>-5.0890320395570662E-2</v>
      </c>
      <c r="M54" s="34">
        <f t="shared" si="17"/>
        <v>-3.0801713570958789E-2</v>
      </c>
      <c r="N54" s="35">
        <f t="shared" si="18"/>
        <v>-0.13779029997240427</v>
      </c>
    </row>
    <row r="55" spans="1:20" x14ac:dyDescent="0.2">
      <c r="A55" s="49"/>
      <c r="B55" s="62"/>
      <c r="C55" s="63"/>
      <c r="D55" s="63"/>
      <c r="E55" s="65"/>
      <c r="F55" s="63"/>
      <c r="G55" s="63"/>
      <c r="H55" s="63"/>
      <c r="I55" s="63"/>
      <c r="J55" s="63"/>
      <c r="K55" s="63"/>
      <c r="L55" s="63"/>
      <c r="M55" s="63"/>
      <c r="N55" s="64"/>
      <c r="O55" s="3"/>
      <c r="P55" s="3"/>
      <c r="Q55" s="3"/>
      <c r="R55" s="3"/>
      <c r="S55" s="3"/>
      <c r="T55" s="3"/>
    </row>
    <row r="56" spans="1:20" x14ac:dyDescent="0.2">
      <c r="A56" s="49"/>
      <c r="B56" s="49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64"/>
    </row>
    <row r="57" spans="1:20" x14ac:dyDescent="0.2">
      <c r="A57" s="50" t="s">
        <v>43</v>
      </c>
      <c r="B57" s="49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64"/>
    </row>
    <row r="58" spans="1:20" x14ac:dyDescent="0.2">
      <c r="A58" s="49" t="s">
        <v>27</v>
      </c>
      <c r="B58" s="10">
        <v>1566</v>
      </c>
      <c r="C58" s="36">
        <v>1547</v>
      </c>
      <c r="D58" s="36">
        <v>1601</v>
      </c>
      <c r="E58" s="36">
        <v>1491</v>
      </c>
      <c r="F58" s="36">
        <v>1596</v>
      </c>
      <c r="G58" s="36">
        <v>1534</v>
      </c>
      <c r="H58" s="36">
        <v>1536</v>
      </c>
      <c r="I58" s="36">
        <v>1588</v>
      </c>
      <c r="J58" s="36">
        <v>1594</v>
      </c>
      <c r="K58" s="36">
        <v>1542</v>
      </c>
      <c r="L58" s="36">
        <v>1580</v>
      </c>
      <c r="M58" s="36">
        <v>1514</v>
      </c>
      <c r="N58" s="22">
        <f>SUM(B58:M58)</f>
        <v>18689</v>
      </c>
    </row>
    <row r="59" spans="1:20" x14ac:dyDescent="0.2">
      <c r="A59" s="49" t="s">
        <v>26</v>
      </c>
      <c r="B59" s="10">
        <v>430</v>
      </c>
      <c r="C59" s="36">
        <v>406</v>
      </c>
      <c r="D59" s="36">
        <v>414</v>
      </c>
      <c r="E59" s="36">
        <v>417</v>
      </c>
      <c r="F59" s="36">
        <v>432</v>
      </c>
      <c r="G59" s="36">
        <v>432</v>
      </c>
      <c r="H59" s="36">
        <v>418</v>
      </c>
      <c r="I59" s="36">
        <v>417</v>
      </c>
      <c r="J59" s="36">
        <v>416</v>
      </c>
      <c r="K59" s="36">
        <v>413</v>
      </c>
      <c r="L59" s="36">
        <v>418</v>
      </c>
      <c r="M59" s="36">
        <v>406</v>
      </c>
      <c r="N59" s="22">
        <f t="shared" ref="N59:N66" si="19">SUM(B59:M59)</f>
        <v>5019</v>
      </c>
    </row>
    <row r="60" spans="1:20" x14ac:dyDescent="0.2">
      <c r="A60" s="49" t="s">
        <v>28</v>
      </c>
      <c r="B60" s="10">
        <v>12</v>
      </c>
      <c r="C60" s="36">
        <v>13</v>
      </c>
      <c r="D60" s="36">
        <v>12</v>
      </c>
      <c r="E60" s="36">
        <v>13</v>
      </c>
      <c r="F60" s="36">
        <v>13</v>
      </c>
      <c r="G60" s="36">
        <v>13</v>
      </c>
      <c r="H60" s="36">
        <v>13</v>
      </c>
      <c r="I60" s="36">
        <v>12</v>
      </c>
      <c r="J60" s="36">
        <v>12</v>
      </c>
      <c r="K60" s="36">
        <v>13</v>
      </c>
      <c r="L60" s="36">
        <v>13</v>
      </c>
      <c r="M60" s="36">
        <v>13</v>
      </c>
      <c r="N60" s="22">
        <f t="shared" si="19"/>
        <v>152</v>
      </c>
    </row>
    <row r="61" spans="1:20" x14ac:dyDescent="0.2">
      <c r="A61" s="49" t="s">
        <v>30</v>
      </c>
      <c r="B61" s="10">
        <v>1232.7586365933164</v>
      </c>
      <c r="C61" s="36">
        <v>1211.2347690958729</v>
      </c>
      <c r="D61" s="36">
        <v>1238.8826912403231</v>
      </c>
      <c r="E61" s="36">
        <v>1232.6669044678702</v>
      </c>
      <c r="F61" s="36">
        <v>1232.2503586385292</v>
      </c>
      <c r="G61" s="36">
        <v>1245.2954316158714</v>
      </c>
      <c r="H61" s="36">
        <v>1248.5458279178285</v>
      </c>
      <c r="I61" s="36">
        <v>1239.4033805234421</v>
      </c>
      <c r="J61" s="36">
        <v>1219.5646688556074</v>
      </c>
      <c r="K61" s="36">
        <v>1211.9955692378808</v>
      </c>
      <c r="L61" s="36">
        <v>1202.1238239709216</v>
      </c>
      <c r="M61" s="36">
        <v>1236.2157620066575</v>
      </c>
      <c r="N61" s="22">
        <f t="shared" si="19"/>
        <v>14750.937824164121</v>
      </c>
    </row>
    <row r="62" spans="1:20" x14ac:dyDescent="0.2">
      <c r="A62" s="49" t="s">
        <v>31</v>
      </c>
      <c r="B62" s="10">
        <v>2056.4722190808511</v>
      </c>
      <c r="C62" s="36">
        <v>2036.6293047039096</v>
      </c>
      <c r="D62" s="36">
        <v>2058.3943350803816</v>
      </c>
      <c r="E62" s="36">
        <v>2072.3754486501916</v>
      </c>
      <c r="F62" s="36">
        <v>2094.4629073998594</v>
      </c>
      <c r="G62" s="36">
        <v>2036.558902781994</v>
      </c>
      <c r="H62" s="36">
        <v>2078.7959620377442</v>
      </c>
      <c r="I62" s="36">
        <v>2057.7403786031841</v>
      </c>
      <c r="J62" s="36">
        <v>2056.3787504984211</v>
      </c>
      <c r="K62" s="36">
        <v>2065.560661001904</v>
      </c>
      <c r="L62" s="36">
        <v>2075.4056441765424</v>
      </c>
      <c r="M62" s="36">
        <v>2042.1234142044723</v>
      </c>
      <c r="N62" s="22">
        <f t="shared" si="19"/>
        <v>24730.897928219456</v>
      </c>
    </row>
    <row r="63" spans="1:20" x14ac:dyDescent="0.2">
      <c r="A63" s="49" t="s">
        <v>40</v>
      </c>
      <c r="B63" s="10">
        <v>36542.949202809374</v>
      </c>
      <c r="C63" s="36">
        <v>35700.651796873753</v>
      </c>
      <c r="D63" s="36">
        <v>35565.055875735379</v>
      </c>
      <c r="E63" s="36">
        <v>36050.665036368802</v>
      </c>
      <c r="F63" s="36">
        <v>35623.685705959011</v>
      </c>
      <c r="G63" s="36">
        <v>36448.760305734955</v>
      </c>
      <c r="H63" s="36">
        <v>36331.980309938837</v>
      </c>
      <c r="I63" s="36">
        <v>35400.219429474972</v>
      </c>
      <c r="J63" s="36">
        <v>36382.314770272402</v>
      </c>
      <c r="K63" s="36">
        <v>36037.000111402871</v>
      </c>
      <c r="L63" s="36">
        <v>35118.540033228288</v>
      </c>
      <c r="M63" s="36">
        <v>36284.485589629046</v>
      </c>
      <c r="N63" s="22">
        <f t="shared" si="19"/>
        <v>431486.30816742772</v>
      </c>
    </row>
    <row r="64" spans="1:20" x14ac:dyDescent="0.2">
      <c r="A64" s="49" t="s">
        <v>46</v>
      </c>
      <c r="B64" s="10">
        <v>67421.769825574112</v>
      </c>
      <c r="C64" s="36">
        <v>67136.307206809812</v>
      </c>
      <c r="D64" s="36">
        <v>67447.614338960499</v>
      </c>
      <c r="E64" s="36">
        <v>68232.589323251741</v>
      </c>
      <c r="F64" s="36">
        <v>66072.483035384517</v>
      </c>
      <c r="G64" s="36">
        <v>65050.149216069331</v>
      </c>
      <c r="H64" s="36">
        <v>66420.311514248097</v>
      </c>
      <c r="I64" s="36">
        <v>65943.167945929119</v>
      </c>
      <c r="J64" s="36">
        <v>67022.901700665301</v>
      </c>
      <c r="K64" s="36">
        <v>67819.428365641434</v>
      </c>
      <c r="L64" s="36">
        <v>67555.695453178108</v>
      </c>
      <c r="M64" s="36">
        <v>68148.504656814883</v>
      </c>
      <c r="N64" s="22">
        <f t="shared" si="19"/>
        <v>804270.92258252692</v>
      </c>
    </row>
    <row r="65" spans="1:14" x14ac:dyDescent="0.2">
      <c r="A65" s="49" t="s">
        <v>47</v>
      </c>
      <c r="B65" s="10">
        <v>71976.332844454329</v>
      </c>
      <c r="C65" s="36">
        <v>71738.661593202734</v>
      </c>
      <c r="D65" s="36">
        <v>71728.181081756993</v>
      </c>
      <c r="E65" s="36">
        <v>72345.778663434336</v>
      </c>
      <c r="F65" s="36">
        <v>72303.104048545822</v>
      </c>
      <c r="G65" s="36">
        <v>71877.077838746554</v>
      </c>
      <c r="H65" s="36">
        <v>72355.717146738272</v>
      </c>
      <c r="I65" s="36">
        <v>72966.333435910579</v>
      </c>
      <c r="J65" s="36">
        <v>73201.716011506476</v>
      </c>
      <c r="K65" s="36">
        <v>71106.642403011734</v>
      </c>
      <c r="L65" s="36">
        <v>72508.564796623468</v>
      </c>
      <c r="M65" s="36">
        <v>72148.04062658058</v>
      </c>
      <c r="N65" s="22">
        <f t="shared" si="19"/>
        <v>866256.15049051179</v>
      </c>
    </row>
    <row r="66" spans="1:14" x14ac:dyDescent="0.2">
      <c r="A66" s="49" t="s">
        <v>41</v>
      </c>
      <c r="B66" s="10">
        <v>89666.896234236425</v>
      </c>
      <c r="C66" s="36">
        <v>87716.663609356154</v>
      </c>
      <c r="D66" s="36">
        <v>87685.056890078238</v>
      </c>
      <c r="E66" s="36">
        <v>87014.408388931683</v>
      </c>
      <c r="F66" s="36">
        <v>89760.163874069782</v>
      </c>
      <c r="G66" s="36">
        <v>87641.779142493338</v>
      </c>
      <c r="H66" s="36">
        <v>87125.467366737328</v>
      </c>
      <c r="I66" s="36">
        <v>89060.993791049317</v>
      </c>
      <c r="J66" s="36">
        <v>87032.880984753006</v>
      </c>
      <c r="K66" s="36">
        <v>86855.339358044861</v>
      </c>
      <c r="L66" s="36">
        <v>87253.213891796797</v>
      </c>
      <c r="M66" s="36">
        <v>88800.216482770891</v>
      </c>
      <c r="N66" s="22">
        <f t="shared" si="19"/>
        <v>1055613.080014318</v>
      </c>
    </row>
    <row r="67" spans="1:14" x14ac:dyDescent="0.2">
      <c r="A67" s="49"/>
      <c r="B67" s="49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64"/>
    </row>
    <row r="68" spans="1:14" x14ac:dyDescent="0.2">
      <c r="A68" s="50" t="s">
        <v>44</v>
      </c>
      <c r="B68" s="49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64"/>
    </row>
    <row r="69" spans="1:14" x14ac:dyDescent="0.2">
      <c r="A69" s="49" t="s">
        <v>32</v>
      </c>
      <c r="B69" s="6">
        <f>B58/B59</f>
        <v>3.6418604651162791</v>
      </c>
      <c r="C69" s="37">
        <f t="shared" ref="C69:L69" si="20">C58/C59</f>
        <v>3.8103448275862069</v>
      </c>
      <c r="D69" s="37">
        <f t="shared" si="20"/>
        <v>3.8671497584541061</v>
      </c>
      <c r="E69" s="37">
        <f t="shared" si="20"/>
        <v>3.5755395683453237</v>
      </c>
      <c r="F69" s="37">
        <f t="shared" si="20"/>
        <v>3.6944444444444446</v>
      </c>
      <c r="G69" s="37">
        <f t="shared" si="20"/>
        <v>3.550925925925926</v>
      </c>
      <c r="H69" s="37">
        <f t="shared" si="20"/>
        <v>3.6746411483253589</v>
      </c>
      <c r="I69" s="37">
        <f t="shared" si="20"/>
        <v>3.8081534772182253</v>
      </c>
      <c r="J69" s="37">
        <f t="shared" si="20"/>
        <v>3.8317307692307692</v>
      </c>
      <c r="K69" s="37">
        <f t="shared" si="20"/>
        <v>3.7336561743341403</v>
      </c>
      <c r="L69" s="37">
        <f t="shared" si="20"/>
        <v>3.7799043062200957</v>
      </c>
      <c r="M69" s="37">
        <f>M58/M59</f>
        <v>3.729064039408867</v>
      </c>
      <c r="N69" s="38">
        <f>N58/N59</f>
        <v>3.7236501295078699</v>
      </c>
    </row>
    <row r="70" spans="1:14" x14ac:dyDescent="0.2">
      <c r="A70" s="49" t="s">
        <v>33</v>
      </c>
      <c r="B70" s="7">
        <f t="shared" ref="B70:N70" si="21">B59/(B14/1000)</f>
        <v>5.375</v>
      </c>
      <c r="C70" s="39">
        <f t="shared" si="21"/>
        <v>4.9367704280155644</v>
      </c>
      <c r="D70" s="39">
        <f t="shared" si="21"/>
        <v>4.8969325803570074</v>
      </c>
      <c r="E70" s="39">
        <f t="shared" si="21"/>
        <v>4.7980715944117183</v>
      </c>
      <c r="F70" s="39">
        <f t="shared" si="21"/>
        <v>4.8352763597352366</v>
      </c>
      <c r="G70" s="39">
        <f t="shared" si="21"/>
        <v>4.7035762254233822</v>
      </c>
      <c r="H70" s="39">
        <f t="shared" si="21"/>
        <v>4.427184352543085</v>
      </c>
      <c r="I70" s="39">
        <f t="shared" si="21"/>
        <v>4.2962966949585448</v>
      </c>
      <c r="J70" s="39">
        <f t="shared" si="21"/>
        <v>4.1692546937611494</v>
      </c>
      <c r="K70" s="39">
        <f t="shared" si="21"/>
        <v>4.0264474252734841</v>
      </c>
      <c r="L70" s="39">
        <f t="shared" si="21"/>
        <v>3.9641962666743207</v>
      </c>
      <c r="M70" s="39">
        <f t="shared" si="21"/>
        <v>3.7455171100799016</v>
      </c>
      <c r="N70" s="40">
        <f t="shared" si="21"/>
        <v>4.4710785077007147</v>
      </c>
    </row>
    <row r="71" spans="1:14" x14ac:dyDescent="0.2">
      <c r="A71" s="49" t="s">
        <v>34</v>
      </c>
      <c r="B71" s="6">
        <f t="shared" ref="B71:N71" si="22">B58/(B14/1000)</f>
        <v>19.574999999999999</v>
      </c>
      <c r="C71" s="37">
        <f t="shared" si="22"/>
        <v>18.810797665369652</v>
      </c>
      <c r="D71" s="37">
        <f t="shared" si="22"/>
        <v>18.937171645293645</v>
      </c>
      <c r="E71" s="37">
        <f t="shared" si="22"/>
        <v>17.155694837572835</v>
      </c>
      <c r="F71" s="37">
        <f t="shared" si="22"/>
        <v>17.863659884577402</v>
      </c>
      <c r="G71" s="37">
        <f t="shared" si="22"/>
        <v>16.702050763424698</v>
      </c>
      <c r="H71" s="37">
        <f t="shared" si="22"/>
        <v>16.268313793076981</v>
      </c>
      <c r="I71" s="37">
        <f t="shared" si="22"/>
        <v>16.360957198067553</v>
      </c>
      <c r="J71" s="37">
        <f t="shared" si="22"/>
        <v>15.975461494844405</v>
      </c>
      <c r="K71" s="37">
        <f t="shared" si="22"/>
        <v>15.033370290004145</v>
      </c>
      <c r="L71" s="37">
        <f t="shared" si="22"/>
        <v>14.984282539103891</v>
      </c>
      <c r="M71" s="37">
        <f t="shared" si="22"/>
        <v>13.967273164189585</v>
      </c>
      <c r="N71" s="38">
        <f t="shared" si="22"/>
        <v>16.648732064239621</v>
      </c>
    </row>
    <row r="72" spans="1:14" x14ac:dyDescent="0.2">
      <c r="A72" s="49" t="s">
        <v>35</v>
      </c>
      <c r="B72" s="8">
        <f>B60/B59</f>
        <v>2.7906976744186046E-2</v>
      </c>
      <c r="C72" s="41">
        <f t="shared" ref="C72:L72" si="23">C60/C59</f>
        <v>3.2019704433497539E-2</v>
      </c>
      <c r="D72" s="41">
        <f t="shared" si="23"/>
        <v>2.8985507246376812E-2</v>
      </c>
      <c r="E72" s="41">
        <f t="shared" si="23"/>
        <v>3.117505995203837E-2</v>
      </c>
      <c r="F72" s="41">
        <f t="shared" si="23"/>
        <v>3.0092592592592591E-2</v>
      </c>
      <c r="G72" s="41">
        <f t="shared" si="23"/>
        <v>3.0092592592592591E-2</v>
      </c>
      <c r="H72" s="41">
        <f t="shared" si="23"/>
        <v>3.1100478468899521E-2</v>
      </c>
      <c r="I72" s="41">
        <f t="shared" si="23"/>
        <v>2.8776978417266189E-2</v>
      </c>
      <c r="J72" s="41">
        <f t="shared" si="23"/>
        <v>2.8846153846153848E-2</v>
      </c>
      <c r="K72" s="41">
        <f t="shared" si="23"/>
        <v>3.1476997578692496E-2</v>
      </c>
      <c r="L72" s="41">
        <f t="shared" si="23"/>
        <v>3.1100478468899521E-2</v>
      </c>
      <c r="M72" s="41">
        <f>M60/M59</f>
        <v>3.2019704433497539E-2</v>
      </c>
      <c r="N72" s="42">
        <f>N60/N59</f>
        <v>3.0284917314206017E-2</v>
      </c>
    </row>
    <row r="73" spans="1:14" x14ac:dyDescent="0.2">
      <c r="A73" s="49" t="s">
        <v>36</v>
      </c>
      <c r="B73" s="6">
        <f t="shared" ref="B73:N73" si="24">B61/(B14/1000)</f>
        <v>15.409482957416454</v>
      </c>
      <c r="C73" s="37">
        <f t="shared" si="24"/>
        <v>14.728049235115188</v>
      </c>
      <c r="D73" s="37">
        <f t="shared" si="24"/>
        <v>14.653925154529249</v>
      </c>
      <c r="E73" s="37">
        <f t="shared" si="24"/>
        <v>14.183271126375805</v>
      </c>
      <c r="F73" s="37">
        <f t="shared" si="24"/>
        <v>13.792294047222564</v>
      </c>
      <c r="G73" s="37">
        <f t="shared" si="24"/>
        <v>13.558662004112875</v>
      </c>
      <c r="H73" s="37">
        <f t="shared" si="24"/>
        <v>13.223786011461153</v>
      </c>
      <c r="I73" s="37">
        <f t="shared" si="24"/>
        <v>12.769411624612259</v>
      </c>
      <c r="J73" s="37">
        <f t="shared" si="24"/>
        <v>12.22277817300842</v>
      </c>
      <c r="K73" s="37">
        <f t="shared" si="24"/>
        <v>11.816068860050207</v>
      </c>
      <c r="L73" s="37">
        <f t="shared" si="24"/>
        <v>11.40060950972676</v>
      </c>
      <c r="M73" s="37">
        <f t="shared" si="24"/>
        <v>11.404599232380294</v>
      </c>
      <c r="N73" s="38">
        <f t="shared" si="24"/>
        <v>13.140585988055339</v>
      </c>
    </row>
    <row r="74" spans="1:14" x14ac:dyDescent="0.2">
      <c r="A74" s="49" t="s">
        <v>37</v>
      </c>
      <c r="B74" s="9">
        <f t="shared" ref="B74:N74" si="25">B62/(B14/1000)</f>
        <v>25.705902738510638</v>
      </c>
      <c r="C74" s="43">
        <f t="shared" si="25"/>
        <v>24.764461389882172</v>
      </c>
      <c r="D74" s="43">
        <f t="shared" si="25"/>
        <v>24.347387156225651</v>
      </c>
      <c r="E74" s="43">
        <f t="shared" si="25"/>
        <v>23.845097777277516</v>
      </c>
      <c r="F74" s="43">
        <f t="shared" si="25"/>
        <v>23.442840237252021</v>
      </c>
      <c r="G74" s="43">
        <f t="shared" si="25"/>
        <v>22.173865825925269</v>
      </c>
      <c r="H74" s="43">
        <f t="shared" si="25"/>
        <v>22.017255873835527</v>
      </c>
      <c r="I74" s="43">
        <f t="shared" si="25"/>
        <v>21.200631145505046</v>
      </c>
      <c r="J74" s="43">
        <f t="shared" si="25"/>
        <v>20.609535475159205</v>
      </c>
      <c r="K74" s="43">
        <f t="shared" si="25"/>
        <v>20.137703160380902</v>
      </c>
      <c r="L74" s="43">
        <f t="shared" si="25"/>
        <v>19.682572503539383</v>
      </c>
      <c r="M74" s="43">
        <f t="shared" si="25"/>
        <v>18.839429036447381</v>
      </c>
      <c r="N74" s="44">
        <f t="shared" si="25"/>
        <v>22.031039291293514</v>
      </c>
    </row>
    <row r="75" spans="1:14" x14ac:dyDescent="0.2">
      <c r="A75" s="49" t="s">
        <v>38</v>
      </c>
      <c r="B75" s="6">
        <f t="shared" ref="B75:N75" si="26">B64/(B14/1000)</f>
        <v>842.77212281967638</v>
      </c>
      <c r="C75" s="37">
        <f t="shared" si="26"/>
        <v>816.34614794272636</v>
      </c>
      <c r="D75" s="37">
        <f t="shared" si="26"/>
        <v>797.7932853232129</v>
      </c>
      <c r="E75" s="37">
        <f t="shared" si="26"/>
        <v>785.09556029989085</v>
      </c>
      <c r="F75" s="37">
        <f t="shared" si="26"/>
        <v>739.53406307870887</v>
      </c>
      <c r="G75" s="37">
        <f t="shared" si="26"/>
        <v>708.26003544663706</v>
      </c>
      <c r="H75" s="37">
        <f t="shared" si="26"/>
        <v>703.48077470554176</v>
      </c>
      <c r="I75" s="37">
        <f t="shared" si="26"/>
        <v>679.40387170549525</v>
      </c>
      <c r="J75" s="37">
        <f t="shared" si="26"/>
        <v>671.72006611776669</v>
      </c>
      <c r="K75" s="37">
        <f t="shared" si="26"/>
        <v>661.18974025752163</v>
      </c>
      <c r="L75" s="37">
        <f t="shared" si="26"/>
        <v>640.6795112633398</v>
      </c>
      <c r="M75" s="37">
        <f t="shared" si="26"/>
        <v>628.69800546418719</v>
      </c>
      <c r="N75" s="38">
        <f t="shared" si="26"/>
        <v>716.469104667735</v>
      </c>
    </row>
    <row r="76" spans="1:14" x14ac:dyDescent="0.2">
      <c r="A76" s="49" t="s">
        <v>39</v>
      </c>
      <c r="B76" s="6">
        <f t="shared" ref="B76:N76" si="27">B65/(B14/1000)</f>
        <v>899.7041605556791</v>
      </c>
      <c r="C76" s="37">
        <f t="shared" si="27"/>
        <v>872.30862832201774</v>
      </c>
      <c r="D76" s="37">
        <f t="shared" si="27"/>
        <v>848.42528229227764</v>
      </c>
      <c r="E76" s="37">
        <f t="shared" si="27"/>
        <v>832.42260331084333</v>
      </c>
      <c r="F76" s="37">
        <f t="shared" si="27"/>
        <v>809.27196699400633</v>
      </c>
      <c r="G76" s="37">
        <f t="shared" si="27"/>
        <v>782.59100572970874</v>
      </c>
      <c r="H76" s="37">
        <f t="shared" si="27"/>
        <v>766.34473389730397</v>
      </c>
      <c r="I76" s="37">
        <f t="shared" si="27"/>
        <v>751.76263113656057</v>
      </c>
      <c r="J76" s="37">
        <f t="shared" si="27"/>
        <v>733.64566844313481</v>
      </c>
      <c r="K76" s="37">
        <f t="shared" si="27"/>
        <v>693.23766882191023</v>
      </c>
      <c r="L76" s="37">
        <f t="shared" si="27"/>
        <v>687.65115279590384</v>
      </c>
      <c r="M76" s="37">
        <f t="shared" si="27"/>
        <v>665.59537099900842</v>
      </c>
      <c r="N76" s="38">
        <f t="shared" si="27"/>
        <v>771.68743905592419</v>
      </c>
    </row>
    <row r="77" spans="1:14" x14ac:dyDescent="0.2">
      <c r="A77" s="49" t="s">
        <v>42</v>
      </c>
      <c r="B77" s="6">
        <f t="shared" ref="B77:N77" si="28">B66/(B14/1000)</f>
        <v>1120.8362029279554</v>
      </c>
      <c r="C77" s="37">
        <f t="shared" si="28"/>
        <v>1066.5936722927549</v>
      </c>
      <c r="D77" s="37">
        <f t="shared" si="28"/>
        <v>1037.1686277668643</v>
      </c>
      <c r="E77" s="37">
        <f t="shared" si="28"/>
        <v>1001.2023050251171</v>
      </c>
      <c r="F77" s="37">
        <f t="shared" si="28"/>
        <v>1004.6648111718761</v>
      </c>
      <c r="G77" s="37">
        <f t="shared" si="28"/>
        <v>954.23562205657072</v>
      </c>
      <c r="H77" s="37">
        <f t="shared" si="28"/>
        <v>922.77632974646576</v>
      </c>
      <c r="I77" s="37">
        <f t="shared" si="28"/>
        <v>917.58382080145952</v>
      </c>
      <c r="J77" s="37">
        <f t="shared" si="28"/>
        <v>872.26501816643497</v>
      </c>
      <c r="K77" s="37">
        <f t="shared" si="28"/>
        <v>846.77592622143925</v>
      </c>
      <c r="L77" s="37">
        <f t="shared" si="28"/>
        <v>827.48532240477709</v>
      </c>
      <c r="M77" s="37">
        <f t="shared" si="28"/>
        <v>819.21854732762984</v>
      </c>
      <c r="N77" s="38">
        <f t="shared" si="28"/>
        <v>940.37237587164225</v>
      </c>
    </row>
    <row r="78" spans="1:14" x14ac:dyDescent="0.2">
      <c r="A78" s="49"/>
      <c r="B78" s="66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8"/>
    </row>
    <row r="79" spans="1:14" x14ac:dyDescent="0.2">
      <c r="A79" s="50" t="s">
        <v>50</v>
      </c>
      <c r="B79" s="66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8"/>
    </row>
    <row r="80" spans="1:14" x14ac:dyDescent="0.2">
      <c r="A80" s="49" t="s">
        <v>32</v>
      </c>
      <c r="B80" s="66"/>
      <c r="C80" s="67"/>
      <c r="D80" s="67"/>
      <c r="E80" s="34">
        <f>(E69-B69)/B69</f>
        <v>-1.821071878129683E-2</v>
      </c>
      <c r="F80" s="34">
        <f t="shared" ref="F80:M88" si="29">(F69-C69)/C69</f>
        <v>-3.0417295123177413E-2</v>
      </c>
      <c r="G80" s="34">
        <f t="shared" si="29"/>
        <v>-8.1771809285862931E-2</v>
      </c>
      <c r="H80" s="34">
        <f t="shared" si="29"/>
        <v>2.7716538465241237E-2</v>
      </c>
      <c r="I80" s="34">
        <f t="shared" si="29"/>
        <v>3.0778384810948141E-2</v>
      </c>
      <c r="J80" s="34">
        <f t="shared" si="29"/>
        <v>7.907933005716572E-2</v>
      </c>
      <c r="K80" s="34">
        <f t="shared" si="29"/>
        <v>1.6060078692493894E-2</v>
      </c>
      <c r="L80" s="34">
        <f t="shared" si="29"/>
        <v>-7.4180757595844167E-3</v>
      </c>
      <c r="M80" s="34">
        <f t="shared" si="29"/>
        <v>-2.679382660345753E-2</v>
      </c>
      <c r="N80" s="35">
        <f>(M69-B69)/B69</f>
        <v>2.3944787321719525E-2</v>
      </c>
    </row>
    <row r="81" spans="1:14" x14ac:dyDescent="0.2">
      <c r="A81" s="49" t="s">
        <v>33</v>
      </c>
      <c r="B81" s="66"/>
      <c r="C81" s="67"/>
      <c r="D81" s="67"/>
      <c r="E81" s="34">
        <f t="shared" ref="E81:E88" si="30">(E70-B70)/B70</f>
        <v>-0.10733551731875009</v>
      </c>
      <c r="F81" s="34">
        <f t="shared" si="29"/>
        <v>-2.0558798461512706E-2</v>
      </c>
      <c r="G81" s="34">
        <f t="shared" si="29"/>
        <v>-3.9485198491241782E-2</v>
      </c>
      <c r="H81" s="34">
        <f t="shared" si="29"/>
        <v>-7.7299230445123657E-2</v>
      </c>
      <c r="I81" s="34">
        <f t="shared" si="29"/>
        <v>-0.11146822325708897</v>
      </c>
      <c r="J81" s="34">
        <f t="shared" si="29"/>
        <v>-0.11359899490395459</v>
      </c>
      <c r="K81" s="34">
        <f t="shared" si="29"/>
        <v>-9.0517334576186687E-2</v>
      </c>
      <c r="L81" s="34">
        <f t="shared" si="29"/>
        <v>-7.7299230445123768E-2</v>
      </c>
      <c r="M81" s="34">
        <f t="shared" si="29"/>
        <v>-0.10163389257924839</v>
      </c>
      <c r="N81" s="35">
        <f>(M70-B70)/B70</f>
        <v>-0.30315960742699505</v>
      </c>
    </row>
    <row r="82" spans="1:14" x14ac:dyDescent="0.2">
      <c r="A82" s="49" t="s">
        <v>34</v>
      </c>
      <c r="B82" s="66"/>
      <c r="C82" s="67"/>
      <c r="D82" s="67"/>
      <c r="E82" s="34">
        <f t="shared" si="30"/>
        <v>-0.12359157917891007</v>
      </c>
      <c r="F82" s="34">
        <f t="shared" si="29"/>
        <v>-5.0350750544508494E-2</v>
      </c>
      <c r="G82" s="34">
        <f t="shared" si="29"/>
        <v>-0.11802823165646442</v>
      </c>
      <c r="H82" s="34">
        <f t="shared" si="29"/>
        <v>-5.1725159073848344E-2</v>
      </c>
      <c r="I82" s="34">
        <f t="shared" si="29"/>
        <v>-8.4120650315740064E-2</v>
      </c>
      <c r="J82" s="34">
        <f t="shared" si="29"/>
        <v>-4.3502997258961042E-2</v>
      </c>
      <c r="K82" s="34">
        <f t="shared" si="29"/>
        <v>-7.5910971400021149E-2</v>
      </c>
      <c r="L82" s="34">
        <f t="shared" si="29"/>
        <v>-8.4143894657108781E-2</v>
      </c>
      <c r="M82" s="34">
        <f t="shared" si="29"/>
        <v>-0.12570455828790308</v>
      </c>
      <c r="N82" s="35">
        <f>(M71-B71)/B71</f>
        <v>-0.28647391242965081</v>
      </c>
    </row>
    <row r="83" spans="1:14" x14ac:dyDescent="0.2">
      <c r="A83" s="49" t="s">
        <v>35</v>
      </c>
      <c r="B83" s="66"/>
      <c r="C83" s="67"/>
      <c r="D83" s="67"/>
      <c r="E83" s="34">
        <f t="shared" si="30"/>
        <v>0.11710631494804159</v>
      </c>
      <c r="F83" s="34">
        <f t="shared" si="29"/>
        <v>-6.0185185185185314E-2</v>
      </c>
      <c r="G83" s="34">
        <f t="shared" si="29"/>
        <v>3.8194444444444371E-2</v>
      </c>
      <c r="H83" s="34">
        <f t="shared" si="29"/>
        <v>-2.3923444976076953E-3</v>
      </c>
      <c r="I83" s="34">
        <f t="shared" si="29"/>
        <v>-4.3718871057000452E-2</v>
      </c>
      <c r="J83" s="34">
        <f t="shared" si="29"/>
        <v>-4.1420118343195159E-2</v>
      </c>
      <c r="K83" s="34">
        <f t="shared" si="29"/>
        <v>1.2106537530266446E-2</v>
      </c>
      <c r="L83" s="34">
        <f t="shared" si="29"/>
        <v>8.0741626794258295E-2</v>
      </c>
      <c r="M83" s="34">
        <f t="shared" si="29"/>
        <v>0.11001642036124798</v>
      </c>
      <c r="N83" s="35">
        <f t="shared" ref="N83:N88" si="31">(M72-B72)/B72</f>
        <v>0.1473727422003285</v>
      </c>
    </row>
    <row r="84" spans="1:14" x14ac:dyDescent="0.2">
      <c r="A84" s="49" t="s">
        <v>36</v>
      </c>
      <c r="B84" s="66"/>
      <c r="C84" s="67"/>
      <c r="D84" s="67"/>
      <c r="E84" s="34">
        <f t="shared" si="30"/>
        <v>-7.9575144372412795E-2</v>
      </c>
      <c r="F84" s="34">
        <f t="shared" si="29"/>
        <v>-6.3535582544194683E-2</v>
      </c>
      <c r="G84" s="34">
        <f t="shared" si="29"/>
        <v>-7.4741964276912431E-2</v>
      </c>
      <c r="H84" s="34">
        <f t="shared" si="29"/>
        <v>-6.7649070962928576E-2</v>
      </c>
      <c r="I84" s="34">
        <f t="shared" si="29"/>
        <v>-7.4163327660222628E-2</v>
      </c>
      <c r="J84" s="34">
        <f t="shared" si="29"/>
        <v>-9.8526228524557169E-2</v>
      </c>
      <c r="K84" s="34">
        <f t="shared" si="29"/>
        <v>-0.10645341282677041</v>
      </c>
      <c r="L84" s="34">
        <f t="shared" si="29"/>
        <v>-0.10719382812025706</v>
      </c>
      <c r="M84" s="34">
        <f t="shared" si="29"/>
        <v>-6.693886848367353E-2</v>
      </c>
      <c r="N84" s="35">
        <f t="shared" si="31"/>
        <v>-0.25989734607601767</v>
      </c>
    </row>
    <row r="85" spans="1:14" x14ac:dyDescent="0.2">
      <c r="A85" s="49" t="s">
        <v>37</v>
      </c>
      <c r="B85" s="66"/>
      <c r="C85" s="67"/>
      <c r="D85" s="67"/>
      <c r="E85" s="34">
        <f t="shared" si="30"/>
        <v>-7.2388236280276755E-2</v>
      </c>
      <c r="F85" s="34">
        <f t="shared" si="29"/>
        <v>-5.3367651806476013E-2</v>
      </c>
      <c r="G85" s="34">
        <f t="shared" si="29"/>
        <v>-8.9271235404190394E-2</v>
      </c>
      <c r="H85" s="34">
        <f t="shared" si="29"/>
        <v>-7.6654829454454038E-2</v>
      </c>
      <c r="I85" s="34">
        <f t="shared" si="29"/>
        <v>-9.5645795008404144E-2</v>
      </c>
      <c r="J85" s="34">
        <f t="shared" si="29"/>
        <v>-7.0548381732204651E-2</v>
      </c>
      <c r="K85" s="34">
        <f t="shared" si="29"/>
        <v>-8.5367255766338024E-2</v>
      </c>
      <c r="L85" s="34">
        <f t="shared" si="29"/>
        <v>-7.1604407979501183E-2</v>
      </c>
      <c r="M85" s="34">
        <f t="shared" si="29"/>
        <v>-8.5887740693881442E-2</v>
      </c>
      <c r="N85" s="35">
        <f t="shared" si="31"/>
        <v>-0.26711661410655013</v>
      </c>
    </row>
    <row r="86" spans="1:14" x14ac:dyDescent="0.2">
      <c r="A86" s="49" t="s">
        <v>38</v>
      </c>
      <c r="B86" s="66"/>
      <c r="C86" s="67"/>
      <c r="D86" s="67"/>
      <c r="E86" s="34">
        <f t="shared" si="30"/>
        <v>-6.8436723235239583E-2</v>
      </c>
      <c r="F86" s="34">
        <f t="shared" si="29"/>
        <v>-9.4092542798899212E-2</v>
      </c>
      <c r="G86" s="34">
        <f t="shared" si="29"/>
        <v>-0.11222612614532461</v>
      </c>
      <c r="H86" s="34">
        <f t="shared" si="29"/>
        <v>-0.10395522497054227</v>
      </c>
      <c r="I86" s="34">
        <f t="shared" si="29"/>
        <v>-8.1308210635882422E-2</v>
      </c>
      <c r="J86" s="34">
        <f t="shared" si="29"/>
        <v>-5.159117767505806E-2</v>
      </c>
      <c r="K86" s="34">
        <f t="shared" si="29"/>
        <v>-6.0116830436086933E-2</v>
      </c>
      <c r="L86" s="34">
        <f t="shared" si="29"/>
        <v>-5.6997556320876393E-2</v>
      </c>
      <c r="M86" s="34">
        <f t="shared" si="29"/>
        <v>-6.4047603791602126E-2</v>
      </c>
      <c r="N86" s="35">
        <f t="shared" si="31"/>
        <v>-0.25401186341956583</v>
      </c>
    </row>
    <row r="87" spans="1:14" x14ac:dyDescent="0.2">
      <c r="A87" s="49" t="s">
        <v>39</v>
      </c>
      <c r="B87" s="66"/>
      <c r="C87" s="67"/>
      <c r="D87" s="67"/>
      <c r="E87" s="34">
        <f t="shared" si="30"/>
        <v>-7.4781867412151398E-2</v>
      </c>
      <c r="F87" s="34">
        <f t="shared" si="29"/>
        <v>-7.2264172657869274E-2</v>
      </c>
      <c r="G87" s="34">
        <f t="shared" si="29"/>
        <v>-7.759584483939197E-2</v>
      </c>
      <c r="H87" s="34">
        <f t="shared" si="29"/>
        <v>-7.9380196009483608E-2</v>
      </c>
      <c r="I87" s="34">
        <f t="shared" si="29"/>
        <v>-7.1063051981228073E-2</v>
      </c>
      <c r="J87" s="34">
        <f t="shared" si="29"/>
        <v>-6.2542678012170602E-2</v>
      </c>
      <c r="K87" s="34">
        <f t="shared" si="29"/>
        <v>-9.539709981903606E-2</v>
      </c>
      <c r="L87" s="34">
        <f t="shared" si="29"/>
        <v>-8.5281544579742005E-2</v>
      </c>
      <c r="M87" s="34">
        <f t="shared" si="29"/>
        <v>-9.2756354151910317E-2</v>
      </c>
      <c r="N87" s="35">
        <f t="shared" si="31"/>
        <v>-0.26020640986263688</v>
      </c>
    </row>
    <row r="88" spans="1:14" x14ac:dyDescent="0.2">
      <c r="A88" s="49" t="s">
        <v>42</v>
      </c>
      <c r="B88" s="66"/>
      <c r="C88" s="67"/>
      <c r="D88" s="67"/>
      <c r="E88" s="34">
        <f t="shared" si="30"/>
        <v>-0.10673628991490387</v>
      </c>
      <c r="F88" s="34">
        <f t="shared" si="29"/>
        <v>-5.8062280631907645E-2</v>
      </c>
      <c r="G88" s="34">
        <f t="shared" si="29"/>
        <v>-7.9960966317364726E-2</v>
      </c>
      <c r="H88" s="34">
        <f t="shared" si="29"/>
        <v>-7.8331796566013551E-2</v>
      </c>
      <c r="I88" s="34">
        <f t="shared" si="29"/>
        <v>-8.6676660117957396E-2</v>
      </c>
      <c r="J88" s="34">
        <f t="shared" si="29"/>
        <v>-8.5901848553371463E-2</v>
      </c>
      <c r="K88" s="34">
        <f t="shared" si="29"/>
        <v>-8.2360590616696622E-2</v>
      </c>
      <c r="L88" s="34">
        <f t="shared" si="29"/>
        <v>-9.8191027734105304E-2</v>
      </c>
      <c r="M88" s="34">
        <f t="shared" si="29"/>
        <v>-6.0814625984099084E-2</v>
      </c>
      <c r="N88" s="35">
        <f t="shared" si="31"/>
        <v>-0.26910056510702551</v>
      </c>
    </row>
    <row r="89" spans="1:14" x14ac:dyDescent="0.2">
      <c r="A89" s="49"/>
      <c r="B89" s="49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68"/>
    </row>
    <row r="90" spans="1:14" x14ac:dyDescent="0.2">
      <c r="A90" s="50" t="s">
        <v>45</v>
      </c>
      <c r="B90" s="49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68"/>
    </row>
    <row r="91" spans="1:14" x14ac:dyDescent="0.2">
      <c r="A91" s="49" t="s">
        <v>26</v>
      </c>
      <c r="B91" s="5">
        <f t="shared" ref="B91:N91" si="32">B17/B59</f>
        <v>12348.842802144873</v>
      </c>
      <c r="C91" s="32">
        <f t="shared" si="32"/>
        <v>13158.730117458445</v>
      </c>
      <c r="D91" s="32">
        <f t="shared" si="32"/>
        <v>12786.248686709543</v>
      </c>
      <c r="E91" s="32">
        <f t="shared" si="32"/>
        <v>13329.857593774823</v>
      </c>
      <c r="F91" s="32">
        <f t="shared" si="32"/>
        <v>13102.360815929227</v>
      </c>
      <c r="G91" s="32">
        <f t="shared" si="32"/>
        <v>13029.386421836633</v>
      </c>
      <c r="H91" s="32">
        <f t="shared" si="32"/>
        <v>13387.114376424364</v>
      </c>
      <c r="I91" s="32">
        <f t="shared" si="32"/>
        <v>13850.560739082124</v>
      </c>
      <c r="J91" s="32">
        <f t="shared" si="32"/>
        <v>14297.487342427838</v>
      </c>
      <c r="K91" s="32">
        <f t="shared" si="32"/>
        <v>14332.852063727913</v>
      </c>
      <c r="L91" s="32">
        <f t="shared" si="32"/>
        <v>14467.522549026795</v>
      </c>
      <c r="M91" s="32">
        <f t="shared" si="32"/>
        <v>15352.862129361072</v>
      </c>
      <c r="N91" s="33">
        <f t="shared" si="32"/>
        <v>13610.843980185926</v>
      </c>
    </row>
    <row r="92" spans="1:14" x14ac:dyDescent="0.2">
      <c r="A92" s="49" t="s">
        <v>27</v>
      </c>
      <c r="B92" s="5">
        <f t="shared" ref="B92:N92" si="33">B17/B58</f>
        <v>3390.8061334114273</v>
      </c>
      <c r="C92" s="32">
        <f t="shared" si="33"/>
        <v>3453.4223837673744</v>
      </c>
      <c r="D92" s="32">
        <f t="shared" si="33"/>
        <v>3306.3753630841666</v>
      </c>
      <c r="E92" s="32">
        <f t="shared" si="33"/>
        <v>3728.0688240134814</v>
      </c>
      <c r="F92" s="32">
        <f t="shared" si="33"/>
        <v>3546.5036794996404</v>
      </c>
      <c r="G92" s="32">
        <f t="shared" si="33"/>
        <v>3669.2926559539928</v>
      </c>
      <c r="H92" s="32">
        <f t="shared" si="33"/>
        <v>3643.1079487925676</v>
      </c>
      <c r="I92" s="32">
        <f t="shared" si="33"/>
        <v>3637.0804963458727</v>
      </c>
      <c r="J92" s="32">
        <f t="shared" si="33"/>
        <v>3731.3392311480429</v>
      </c>
      <c r="K92" s="32">
        <f t="shared" si="33"/>
        <v>3838.8248393771905</v>
      </c>
      <c r="L92" s="32">
        <f t="shared" si="33"/>
        <v>3827.4838136032913</v>
      </c>
      <c r="M92" s="32">
        <f t="shared" si="33"/>
        <v>4117.0819184416087</v>
      </c>
      <c r="N92" s="33">
        <f t="shared" si="33"/>
        <v>3655.2424386833518</v>
      </c>
    </row>
    <row r="93" spans="1:14" x14ac:dyDescent="0.2">
      <c r="A93" s="49" t="s">
        <v>30</v>
      </c>
      <c r="B93" s="5">
        <f t="shared" ref="B93:N93" si="34">B18/B61</f>
        <v>2393.0080459384681</v>
      </c>
      <c r="C93" s="32">
        <f t="shared" si="34"/>
        <v>2450.4123872405385</v>
      </c>
      <c r="D93" s="32">
        <f t="shared" si="34"/>
        <v>2373.7818106078616</v>
      </c>
      <c r="E93" s="32">
        <f t="shared" si="34"/>
        <v>2505.2053111008618</v>
      </c>
      <c r="F93" s="32">
        <f t="shared" si="34"/>
        <v>2551.889373598834</v>
      </c>
      <c r="G93" s="32">
        <f t="shared" si="34"/>
        <v>2511.0930802847224</v>
      </c>
      <c r="H93" s="32">
        <f t="shared" si="34"/>
        <v>2489.9249832269074</v>
      </c>
      <c r="I93" s="32">
        <f t="shared" si="34"/>
        <v>2588.917610126422</v>
      </c>
      <c r="J93" s="32">
        <f t="shared" si="34"/>
        <v>2709.4161303526289</v>
      </c>
      <c r="K93" s="32">
        <f t="shared" si="34"/>
        <v>2713.3707106985316</v>
      </c>
      <c r="L93" s="32">
        <f t="shared" si="34"/>
        <v>2794.7871670051677</v>
      </c>
      <c r="M93" s="32">
        <f t="shared" si="34"/>
        <v>2801.2289224777228</v>
      </c>
      <c r="N93" s="33">
        <f t="shared" si="34"/>
        <v>2572.8242107143669</v>
      </c>
    </row>
    <row r="94" spans="1:14" x14ac:dyDescent="0.2">
      <c r="A94" s="49" t="s">
        <v>31</v>
      </c>
      <c r="B94" s="5">
        <f t="shared" ref="B94:N94" si="35">B19/B62</f>
        <v>1721.3952955142513</v>
      </c>
      <c r="C94" s="32">
        <f t="shared" si="35"/>
        <v>1748.7863943785051</v>
      </c>
      <c r="D94" s="32">
        <f t="shared" si="35"/>
        <v>1714.445370057834</v>
      </c>
      <c r="E94" s="32">
        <f t="shared" si="35"/>
        <v>1788.14143618766</v>
      </c>
      <c r="F94" s="32">
        <f t="shared" si="35"/>
        <v>1801.6456159981126</v>
      </c>
      <c r="G94" s="32">
        <f t="shared" si="35"/>
        <v>1842.5508264764571</v>
      </c>
      <c r="H94" s="32">
        <f t="shared" si="35"/>
        <v>1794.5688791442124</v>
      </c>
      <c r="I94" s="32">
        <f t="shared" si="35"/>
        <v>1871.2058749017501</v>
      </c>
      <c r="J94" s="32">
        <f t="shared" si="35"/>
        <v>1928.229331296865</v>
      </c>
      <c r="K94" s="32">
        <f t="shared" si="35"/>
        <v>1910.528220926509</v>
      </c>
      <c r="L94" s="32">
        <f t="shared" si="35"/>
        <v>1942.5678517231534</v>
      </c>
      <c r="M94" s="32">
        <f t="shared" si="35"/>
        <v>2034.8956323807095</v>
      </c>
      <c r="N94" s="33">
        <f t="shared" si="35"/>
        <v>1841.4973888083557</v>
      </c>
    </row>
    <row r="95" spans="1:14" x14ac:dyDescent="0.2">
      <c r="A95" s="49" t="s">
        <v>46</v>
      </c>
      <c r="B95" s="5">
        <f t="shared" ref="B95:N95" si="36">B20/B64</f>
        <v>165.70649368864522</v>
      </c>
      <c r="C95" s="32">
        <f t="shared" si="36"/>
        <v>170.24174391948097</v>
      </c>
      <c r="D95" s="32">
        <f t="shared" si="36"/>
        <v>168.41539498290351</v>
      </c>
      <c r="E95" s="32">
        <f t="shared" si="36"/>
        <v>168.82216440220139</v>
      </c>
      <c r="F95" s="32">
        <f t="shared" si="36"/>
        <v>181.08188606094737</v>
      </c>
      <c r="G95" s="32">
        <f t="shared" si="36"/>
        <v>186.49432121696464</v>
      </c>
      <c r="H95" s="32">
        <f t="shared" si="36"/>
        <v>184.74262047891375</v>
      </c>
      <c r="I95" s="32">
        <f t="shared" si="36"/>
        <v>183.71582974428554</v>
      </c>
      <c r="J95" s="32">
        <f t="shared" si="36"/>
        <v>185.02183418196807</v>
      </c>
      <c r="K95" s="32">
        <f t="shared" si="36"/>
        <v>186.55094124983148</v>
      </c>
      <c r="L95" s="32">
        <f t="shared" si="36"/>
        <v>187.83582601562401</v>
      </c>
      <c r="M95" s="32">
        <f t="shared" si="36"/>
        <v>192.45421404380792</v>
      </c>
      <c r="N95" s="33">
        <f t="shared" si="36"/>
        <v>180.06223735943493</v>
      </c>
    </row>
    <row r="96" spans="1:14" x14ac:dyDescent="0.2">
      <c r="A96" s="49" t="s">
        <v>47</v>
      </c>
      <c r="B96" s="5">
        <f t="shared" ref="B96:N96" si="37">B21/B65</f>
        <v>243.36916674670596</v>
      </c>
      <c r="C96" s="32">
        <f t="shared" si="37"/>
        <v>241.17826097871435</v>
      </c>
      <c r="D96" s="32">
        <f t="shared" si="37"/>
        <v>254.22676779349828</v>
      </c>
      <c r="E96" s="32">
        <f t="shared" si="37"/>
        <v>244.07111803809636</v>
      </c>
      <c r="F96" s="32">
        <f t="shared" si="37"/>
        <v>252.77628961167298</v>
      </c>
      <c r="G96" s="32">
        <f t="shared" si="37"/>
        <v>263.21338903072473</v>
      </c>
      <c r="H96" s="32">
        <f t="shared" si="37"/>
        <v>266.44775085491852</v>
      </c>
      <c r="I96" s="32">
        <f t="shared" si="37"/>
        <v>262.51567707152304</v>
      </c>
      <c r="J96" s="32">
        <f t="shared" si="37"/>
        <v>268.95615685930721</v>
      </c>
      <c r="K96" s="32">
        <f t="shared" si="37"/>
        <v>281.42999211268619</v>
      </c>
      <c r="L96" s="32">
        <f t="shared" si="37"/>
        <v>273.20049032223091</v>
      </c>
      <c r="M96" s="32">
        <f t="shared" si="37"/>
        <v>287.38076040530609</v>
      </c>
      <c r="N96" s="33">
        <f t="shared" si="37"/>
        <v>261.56655486595417</v>
      </c>
    </row>
    <row r="97" spans="1:20" x14ac:dyDescent="0.2">
      <c r="A97" s="49" t="s">
        <v>41</v>
      </c>
      <c r="B97" s="5">
        <f t="shared" ref="B97:N97" si="38">B24/B66</f>
        <v>138.23619734166442</v>
      </c>
      <c r="C97" s="32">
        <f t="shared" si="38"/>
        <v>145.03741897117905</v>
      </c>
      <c r="D97" s="32">
        <f t="shared" si="38"/>
        <v>144.95870020945034</v>
      </c>
      <c r="E97" s="32">
        <f t="shared" si="38"/>
        <v>149.27027041219318</v>
      </c>
      <c r="F97" s="32">
        <f t="shared" si="38"/>
        <v>143.75762210427914</v>
      </c>
      <c r="G97" s="32">
        <f t="shared" si="38"/>
        <v>154.58281378917371</v>
      </c>
      <c r="H97" s="32">
        <f t="shared" si="38"/>
        <v>156.76658924124519</v>
      </c>
      <c r="I97" s="32">
        <f t="shared" si="38"/>
        <v>158.02113914600014</v>
      </c>
      <c r="J97" s="32">
        <f t="shared" si="38"/>
        <v>158.02133988975174</v>
      </c>
      <c r="K97" s="32">
        <f t="shared" si="38"/>
        <v>162.76129652419786</v>
      </c>
      <c r="L97" s="32">
        <f t="shared" si="38"/>
        <v>166.30949276180669</v>
      </c>
      <c r="M97" s="32">
        <f t="shared" si="38"/>
        <v>163.0711210775047</v>
      </c>
      <c r="N97" s="33">
        <f t="shared" si="38"/>
        <v>153.35336380683569</v>
      </c>
    </row>
    <row r="98" spans="1:20" x14ac:dyDescent="0.2">
      <c r="A98" s="49"/>
      <c r="B98" s="62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4"/>
      <c r="O98" s="3"/>
      <c r="P98" s="3"/>
      <c r="Q98" s="3"/>
      <c r="R98" s="3"/>
      <c r="S98" s="3"/>
      <c r="T98" s="3"/>
    </row>
    <row r="99" spans="1:20" x14ac:dyDescent="0.2">
      <c r="A99" s="50" t="s">
        <v>50</v>
      </c>
      <c r="B99" s="62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4"/>
    </row>
    <row r="100" spans="1:20" x14ac:dyDescent="0.2">
      <c r="A100" s="49" t="s">
        <v>26</v>
      </c>
      <c r="B100" s="62"/>
      <c r="C100" s="63"/>
      <c r="D100" s="63"/>
      <c r="E100" s="34">
        <f>(E91-B91)/B91</f>
        <v>7.9441839802151956E-2</v>
      </c>
      <c r="F100" s="34">
        <f t="shared" ref="F100:M106" si="39">(F91-C91)/C91</f>
        <v>-4.2837949426768026E-3</v>
      </c>
      <c r="G100" s="34">
        <f t="shared" si="39"/>
        <v>1.9015564383619017E-2</v>
      </c>
      <c r="H100" s="34">
        <f t="shared" si="39"/>
        <v>4.295378419967591E-3</v>
      </c>
      <c r="I100" s="34">
        <f t="shared" si="39"/>
        <v>5.7104206918441078E-2</v>
      </c>
      <c r="J100" s="34">
        <f t="shared" si="39"/>
        <v>9.7326219327253063E-2</v>
      </c>
      <c r="K100" s="34">
        <f t="shared" si="39"/>
        <v>7.0645372909419357E-2</v>
      </c>
      <c r="L100" s="34">
        <f t="shared" si="39"/>
        <v>4.4544175616210949E-2</v>
      </c>
      <c r="M100" s="34">
        <f t="shared" si="39"/>
        <v>7.3815402780697467E-2</v>
      </c>
      <c r="N100" s="35">
        <f>(M91-B91)/B91</f>
        <v>0.24326322517397589</v>
      </c>
    </row>
    <row r="101" spans="1:20" x14ac:dyDescent="0.2">
      <c r="A101" s="49" t="s">
        <v>27</v>
      </c>
      <c r="B101" s="62"/>
      <c r="C101" s="63"/>
      <c r="D101" s="63"/>
      <c r="E101" s="34">
        <f t="shared" ref="E101:E106" si="40">(E92-B92)/B92</f>
        <v>9.9463867096034886E-2</v>
      </c>
      <c r="F101" s="34">
        <f t="shared" si="39"/>
        <v>2.6953348124975844E-2</v>
      </c>
      <c r="G101" s="34">
        <f t="shared" si="39"/>
        <v>0.10976288322306492</v>
      </c>
      <c r="H101" s="34">
        <f t="shared" si="39"/>
        <v>-2.2789513614571218E-2</v>
      </c>
      <c r="I101" s="34">
        <f t="shared" si="39"/>
        <v>2.5539749858376395E-2</v>
      </c>
      <c r="J101" s="34">
        <f t="shared" si="39"/>
        <v>1.6909682876717385E-2</v>
      </c>
      <c r="K101" s="34">
        <f t="shared" si="39"/>
        <v>5.3722506534424591E-2</v>
      </c>
      <c r="L101" s="34">
        <f t="shared" si="39"/>
        <v>5.2350592033559427E-2</v>
      </c>
      <c r="M101" s="34">
        <f t="shared" si="39"/>
        <v>0.10337915246984446</v>
      </c>
      <c r="N101" s="35">
        <f t="shared" ref="N101:N106" si="41">(M92-B92)/B92</f>
        <v>0.2141897107811023</v>
      </c>
    </row>
    <row r="102" spans="1:20" x14ac:dyDescent="0.2">
      <c r="A102" s="49" t="s">
        <v>30</v>
      </c>
      <c r="B102" s="62"/>
      <c r="C102" s="63"/>
      <c r="D102" s="63"/>
      <c r="E102" s="34">
        <f t="shared" si="40"/>
        <v>4.6885452538624126E-2</v>
      </c>
      <c r="F102" s="34">
        <f t="shared" si="39"/>
        <v>4.1412207547877666E-2</v>
      </c>
      <c r="G102" s="34">
        <f t="shared" si="39"/>
        <v>5.7844941377193829E-2</v>
      </c>
      <c r="H102" s="34">
        <f t="shared" si="39"/>
        <v>-6.0994313744447909E-3</v>
      </c>
      <c r="I102" s="34">
        <f t="shared" si="39"/>
        <v>1.4510126069990425E-2</v>
      </c>
      <c r="J102" s="34">
        <f t="shared" si="39"/>
        <v>7.8978772879824688E-2</v>
      </c>
      <c r="K102" s="34">
        <f t="shared" si="39"/>
        <v>8.9739943563296315E-2</v>
      </c>
      <c r="L102" s="34">
        <f t="shared" si="39"/>
        <v>7.9519547502592283E-2</v>
      </c>
      <c r="M102" s="34">
        <f t="shared" si="39"/>
        <v>3.3886559947934061E-2</v>
      </c>
      <c r="N102" s="35">
        <f t="shared" si="41"/>
        <v>0.17058901127896642</v>
      </c>
    </row>
    <row r="103" spans="1:20" x14ac:dyDescent="0.2">
      <c r="A103" s="49" t="s">
        <v>31</v>
      </c>
      <c r="B103" s="62"/>
      <c r="C103" s="63"/>
      <c r="D103" s="63"/>
      <c r="E103" s="34">
        <f t="shared" si="40"/>
        <v>3.8774441203215271E-2</v>
      </c>
      <c r="F103" s="34">
        <f t="shared" si="39"/>
        <v>3.0226231053446052E-2</v>
      </c>
      <c r="G103" s="34">
        <f t="shared" si="39"/>
        <v>7.4721223933954639E-2</v>
      </c>
      <c r="H103" s="34">
        <f t="shared" si="39"/>
        <v>3.5944824198334835E-3</v>
      </c>
      <c r="I103" s="34">
        <f t="shared" si="39"/>
        <v>3.8609290465317796E-2</v>
      </c>
      <c r="J103" s="34">
        <f t="shared" si="39"/>
        <v>4.6499941054137642E-2</v>
      </c>
      <c r="K103" s="34">
        <f t="shared" si="39"/>
        <v>6.4616824202142029E-2</v>
      </c>
      <c r="L103" s="34">
        <f t="shared" si="39"/>
        <v>3.8136892246103157E-2</v>
      </c>
      <c r="M103" s="34">
        <f t="shared" si="39"/>
        <v>5.5318264976347058E-2</v>
      </c>
      <c r="N103" s="35">
        <f t="shared" si="41"/>
        <v>0.18211989871437564</v>
      </c>
    </row>
    <row r="104" spans="1:20" x14ac:dyDescent="0.2">
      <c r="A104" s="49" t="s">
        <v>46</v>
      </c>
      <c r="B104" s="62"/>
      <c r="C104" s="63"/>
      <c r="D104" s="63"/>
      <c r="E104" s="34">
        <f t="shared" si="40"/>
        <v>1.8802345304646723E-2</v>
      </c>
      <c r="F104" s="34">
        <f t="shared" si="39"/>
        <v>6.3674994698089155E-2</v>
      </c>
      <c r="G104" s="34">
        <f t="shared" si="39"/>
        <v>0.10734723055393119</v>
      </c>
      <c r="H104" s="34">
        <f t="shared" si="39"/>
        <v>9.4303115548166477E-2</v>
      </c>
      <c r="I104" s="34">
        <f t="shared" si="39"/>
        <v>1.4545594485644237E-2</v>
      </c>
      <c r="J104" s="34">
        <f t="shared" si="39"/>
        <v>-7.8956132572181245E-3</v>
      </c>
      <c r="K104" s="34">
        <f t="shared" si="39"/>
        <v>9.7883247852064044E-3</v>
      </c>
      <c r="L104" s="34">
        <f t="shared" si="39"/>
        <v>2.2425918752200596E-2</v>
      </c>
      <c r="M104" s="34">
        <f t="shared" si="39"/>
        <v>4.0170285278493881E-2</v>
      </c>
      <c r="N104" s="35">
        <f t="shared" si="41"/>
        <v>0.1614162472438794</v>
      </c>
    </row>
    <row r="105" spans="1:20" x14ac:dyDescent="0.2">
      <c r="A105" s="49" t="s">
        <v>47</v>
      </c>
      <c r="B105" s="62"/>
      <c r="C105" s="63"/>
      <c r="D105" s="63"/>
      <c r="E105" s="34">
        <f t="shared" si="40"/>
        <v>2.8843065897537407E-3</v>
      </c>
      <c r="F105" s="34">
        <f t="shared" si="39"/>
        <v>4.8089030022412493E-2</v>
      </c>
      <c r="G105" s="34">
        <f t="shared" si="39"/>
        <v>3.5348839601839412E-2</v>
      </c>
      <c r="H105" s="34">
        <f t="shared" si="39"/>
        <v>9.1680789585802044E-2</v>
      </c>
      <c r="I105" s="34">
        <f t="shared" si="39"/>
        <v>3.8529671729940249E-2</v>
      </c>
      <c r="J105" s="34">
        <f t="shared" si="39"/>
        <v>2.1817916823038731E-2</v>
      </c>
      <c r="K105" s="34">
        <f t="shared" si="39"/>
        <v>5.6229565495283677E-2</v>
      </c>
      <c r="L105" s="34">
        <f t="shared" si="39"/>
        <v>4.0701619689542418E-2</v>
      </c>
      <c r="M105" s="34">
        <f t="shared" si="39"/>
        <v>6.8504115173079722E-2</v>
      </c>
      <c r="N105" s="35">
        <f t="shared" si="41"/>
        <v>0.18084293194136039</v>
      </c>
    </row>
    <row r="106" spans="1:20" x14ac:dyDescent="0.2">
      <c r="A106" s="52" t="s">
        <v>41</v>
      </c>
      <c r="B106" s="69"/>
      <c r="C106" s="70"/>
      <c r="D106" s="70"/>
      <c r="E106" s="54">
        <f t="shared" si="40"/>
        <v>7.9820432583637704E-2</v>
      </c>
      <c r="F106" s="54">
        <f t="shared" si="39"/>
        <v>-8.8239081747188853E-3</v>
      </c>
      <c r="G106" s="54">
        <f t="shared" si="39"/>
        <v>6.6392107309306184E-2</v>
      </c>
      <c r="H106" s="54">
        <f t="shared" si="39"/>
        <v>5.0219771213328372E-2</v>
      </c>
      <c r="I106" s="54">
        <f t="shared" si="39"/>
        <v>9.9219205444108616E-2</v>
      </c>
      <c r="J106" s="54">
        <f t="shared" si="39"/>
        <v>2.2243909373183178E-2</v>
      </c>
      <c r="K106" s="54">
        <f t="shared" si="39"/>
        <v>3.8239699619461207E-2</v>
      </c>
      <c r="L106" s="54">
        <f t="shared" si="39"/>
        <v>5.2450916760881691E-2</v>
      </c>
      <c r="M106" s="54">
        <f t="shared" si="39"/>
        <v>3.1956324324778441E-2</v>
      </c>
      <c r="N106" s="55">
        <f t="shared" si="41"/>
        <v>0.17965572124686205</v>
      </c>
    </row>
    <row r="107" spans="1:20" x14ac:dyDescent="0.2">
      <c r="N107" s="73"/>
    </row>
    <row r="108" spans="1:20" x14ac:dyDescent="0.2">
      <c r="N108" s="73"/>
    </row>
    <row r="109" spans="1:20" x14ac:dyDescent="0.2">
      <c r="N109" s="73"/>
    </row>
    <row r="110" spans="1:20" x14ac:dyDescent="0.2">
      <c r="N110" s="73"/>
    </row>
    <row r="111" spans="1:20" x14ac:dyDescent="0.2">
      <c r="N111" s="73"/>
    </row>
    <row r="112" spans="1:20" x14ac:dyDescent="0.2">
      <c r="N112" s="73"/>
    </row>
    <row r="113" spans="14:14" x14ac:dyDescent="0.2">
      <c r="N113" s="73"/>
    </row>
    <row r="114" spans="14:14" x14ac:dyDescent="0.2">
      <c r="N114" s="73"/>
    </row>
    <row r="115" spans="14:14" x14ac:dyDescent="0.2">
      <c r="N115" s="73"/>
    </row>
    <row r="116" spans="14:14" x14ac:dyDescent="0.2">
      <c r="N116" s="73"/>
    </row>
    <row r="117" spans="14:14" x14ac:dyDescent="0.2">
      <c r="N117" s="73"/>
    </row>
    <row r="118" spans="14:14" x14ac:dyDescent="0.2">
      <c r="N118" s="73"/>
    </row>
    <row r="119" spans="14:14" x14ac:dyDescent="0.2">
      <c r="N119" s="73"/>
    </row>
    <row r="120" spans="14:14" x14ac:dyDescent="0.2">
      <c r="N120" s="73"/>
    </row>
    <row r="121" spans="14:14" x14ac:dyDescent="0.2">
      <c r="N121" s="73"/>
    </row>
    <row r="122" spans="14:14" x14ac:dyDescent="0.2">
      <c r="N122" s="73"/>
    </row>
    <row r="123" spans="14:14" x14ac:dyDescent="0.2">
      <c r="N123" s="73"/>
    </row>
    <row r="124" spans="14:14" x14ac:dyDescent="0.2">
      <c r="N124" s="73"/>
    </row>
    <row r="125" spans="14:14" x14ac:dyDescent="0.2">
      <c r="N125" s="73"/>
    </row>
    <row r="126" spans="14:14" x14ac:dyDescent="0.2">
      <c r="N126" s="73"/>
    </row>
    <row r="127" spans="14:14" x14ac:dyDescent="0.2">
      <c r="N127" s="73"/>
    </row>
    <row r="128" spans="14:14" x14ac:dyDescent="0.2">
      <c r="N128" s="73"/>
    </row>
    <row r="129" spans="14:14" x14ac:dyDescent="0.2">
      <c r="N129" s="73"/>
    </row>
    <row r="130" spans="14:14" x14ac:dyDescent="0.2">
      <c r="N130" s="73"/>
    </row>
    <row r="131" spans="14:14" x14ac:dyDescent="0.2">
      <c r="N131" s="73"/>
    </row>
    <row r="132" spans="14:14" x14ac:dyDescent="0.2">
      <c r="N132" s="73"/>
    </row>
    <row r="133" spans="14:14" x14ac:dyDescent="0.2">
      <c r="N133" s="73"/>
    </row>
    <row r="134" spans="14:14" x14ac:dyDescent="0.2">
      <c r="N134" s="73"/>
    </row>
    <row r="135" spans="14:14" x14ac:dyDescent="0.2">
      <c r="N135" s="73"/>
    </row>
    <row r="136" spans="14:14" x14ac:dyDescent="0.2">
      <c r="N136" s="73"/>
    </row>
    <row r="137" spans="14:14" x14ac:dyDescent="0.2">
      <c r="N137" s="73"/>
    </row>
    <row r="138" spans="14:14" x14ac:dyDescent="0.2">
      <c r="N138" s="73"/>
    </row>
    <row r="139" spans="14:14" x14ac:dyDescent="0.2">
      <c r="N139" s="73"/>
    </row>
    <row r="140" spans="14:14" x14ac:dyDescent="0.2">
      <c r="N140" s="73"/>
    </row>
    <row r="141" spans="14:14" x14ac:dyDescent="0.2">
      <c r="N141" s="73"/>
    </row>
    <row r="142" spans="14:14" x14ac:dyDescent="0.2">
      <c r="N142" s="73"/>
    </row>
    <row r="143" spans="14:14" x14ac:dyDescent="0.2">
      <c r="N143" s="73"/>
    </row>
    <row r="144" spans="14:14" x14ac:dyDescent="0.2">
      <c r="N144" s="73"/>
    </row>
    <row r="145" spans="1:14" x14ac:dyDescent="0.2">
      <c r="N145" s="73"/>
    </row>
    <row r="146" spans="1:14" x14ac:dyDescent="0.2">
      <c r="N146" s="73"/>
    </row>
    <row r="147" spans="1:14" x14ac:dyDescent="0.2">
      <c r="N147" s="73"/>
    </row>
    <row r="148" spans="1:14" x14ac:dyDescent="0.2">
      <c r="N148" s="73"/>
    </row>
    <row r="149" spans="1:14" x14ac:dyDescent="0.2">
      <c r="N149" s="73"/>
    </row>
    <row r="150" spans="1:14" x14ac:dyDescent="0.2">
      <c r="N150" s="73"/>
    </row>
    <row r="151" spans="1:14" x14ac:dyDescent="0.2">
      <c r="N151" s="73"/>
    </row>
    <row r="152" spans="1:14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6"/>
    </row>
    <row r="153" spans="1:14" x14ac:dyDescent="0.2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</row>
  </sheetData>
  <phoneticPr fontId="2" type="noConversion"/>
  <hyperlinks>
    <hyperlink ref="A8" r:id="rId1" xr:uid="{2C50C1C1-C49E-884A-B132-AEA66E32B9A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Shellenberger</dc:creator>
  <cp:lastModifiedBy>Kimberly Shellenberger</cp:lastModifiedBy>
  <dcterms:created xsi:type="dcterms:W3CDTF">2024-07-04T22:27:19Z</dcterms:created>
  <dcterms:modified xsi:type="dcterms:W3CDTF">2024-07-18T21:53:30Z</dcterms:modified>
</cp:coreProperties>
</file>