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3995" windowHeight="7350"/>
  </bookViews>
  <sheets>
    <sheet name="설문결과" sheetId="1" r:id="rId1"/>
    <sheet name="조건별 집계표" sheetId="2" r:id="rId2"/>
    <sheet name="설문집계표" sheetId="5" r:id="rId3"/>
  </sheets>
  <calcPr calcId="125725"/>
</workbook>
</file>

<file path=xl/calcChain.xml><?xml version="1.0" encoding="utf-8"?>
<calcChain xmlns="http://schemas.openxmlformats.org/spreadsheetml/2006/main">
  <c r="K58" i="2"/>
  <c r="K61"/>
  <c r="K65"/>
  <c r="K69"/>
  <c r="K73"/>
  <c r="K77"/>
  <c r="K81"/>
  <c r="C11" i="1"/>
  <c r="I11"/>
  <c r="D11"/>
  <c r="N60" i="2"/>
  <c r="O60" s="1"/>
  <c r="N61"/>
  <c r="N62"/>
  <c r="O62" s="1"/>
  <c r="N63"/>
  <c r="O63" s="1"/>
  <c r="N64"/>
  <c r="N65"/>
  <c r="O65" s="1"/>
  <c r="N66"/>
  <c r="O66" s="1"/>
  <c r="N67"/>
  <c r="O67" s="1"/>
  <c r="N68"/>
  <c r="O68" s="1"/>
  <c r="N69"/>
  <c r="O69" s="1"/>
  <c r="N70"/>
  <c r="N71"/>
  <c r="N72"/>
  <c r="O72" s="1"/>
  <c r="N73"/>
  <c r="O73" s="1"/>
  <c r="N74"/>
  <c r="N75"/>
  <c r="N76"/>
  <c r="O76" s="1"/>
  <c r="N77"/>
  <c r="N78"/>
  <c r="O78" s="1"/>
  <c r="N79"/>
  <c r="N80"/>
  <c r="O80" s="1"/>
  <c r="N81"/>
  <c r="O81" s="1"/>
  <c r="N82"/>
  <c r="O82" s="1"/>
  <c r="N83"/>
  <c r="O83" s="1"/>
  <c r="L60"/>
  <c r="M60" s="1"/>
  <c r="L61"/>
  <c r="M61" s="1"/>
  <c r="L62"/>
  <c r="M62" s="1"/>
  <c r="L63"/>
  <c r="L64"/>
  <c r="M64" s="1"/>
  <c r="L65"/>
  <c r="L66"/>
  <c r="L67"/>
  <c r="L68"/>
  <c r="M68" s="1"/>
  <c r="L69"/>
  <c r="M69" s="1"/>
  <c r="L70"/>
  <c r="L71"/>
  <c r="M71" s="1"/>
  <c r="L72"/>
  <c r="L73"/>
  <c r="M73" s="1"/>
  <c r="L74"/>
  <c r="M74" s="1"/>
  <c r="L75"/>
  <c r="L76"/>
  <c r="M76" s="1"/>
  <c r="L77"/>
  <c r="L78"/>
  <c r="L79"/>
  <c r="L80"/>
  <c r="M80" s="1"/>
  <c r="L81"/>
  <c r="M81" s="1"/>
  <c r="L82"/>
  <c r="M82" s="1"/>
  <c r="L83"/>
  <c r="M83" s="1"/>
  <c r="J60"/>
  <c r="K60" s="1"/>
  <c r="J61"/>
  <c r="J62"/>
  <c r="K62" s="1"/>
  <c r="J63"/>
  <c r="K63" s="1"/>
  <c r="J64"/>
  <c r="K64" s="1"/>
  <c r="J65"/>
  <c r="J66"/>
  <c r="K66" s="1"/>
  <c r="J67"/>
  <c r="K67" s="1"/>
  <c r="J68"/>
  <c r="K68" s="1"/>
  <c r="J69"/>
  <c r="J70"/>
  <c r="K70" s="1"/>
  <c r="J71"/>
  <c r="K71" s="1"/>
  <c r="J72"/>
  <c r="K72" s="1"/>
  <c r="J73"/>
  <c r="J74"/>
  <c r="K74" s="1"/>
  <c r="J75"/>
  <c r="K75" s="1"/>
  <c r="J76"/>
  <c r="K76" s="1"/>
  <c r="J77"/>
  <c r="J78"/>
  <c r="K78" s="1"/>
  <c r="J79"/>
  <c r="K79" s="1"/>
  <c r="J80"/>
  <c r="K80" s="1"/>
  <c r="J81"/>
  <c r="J82"/>
  <c r="K82" s="1"/>
  <c r="J83"/>
  <c r="K83" s="1"/>
  <c r="N59"/>
  <c r="O59" s="1"/>
  <c r="L59"/>
  <c r="J59"/>
  <c r="K59" s="1"/>
  <c r="H60"/>
  <c r="H61"/>
  <c r="H62"/>
  <c r="I62" s="1"/>
  <c r="H63"/>
  <c r="I63" s="1"/>
  <c r="H64"/>
  <c r="I64" s="1"/>
  <c r="H65"/>
  <c r="I65" s="1"/>
  <c r="H66"/>
  <c r="H67"/>
  <c r="H68"/>
  <c r="H69"/>
  <c r="I69" s="1"/>
  <c r="H70"/>
  <c r="I70" s="1"/>
  <c r="H71"/>
  <c r="I71" s="1"/>
  <c r="H72"/>
  <c r="I72" s="1"/>
  <c r="H73"/>
  <c r="I73" s="1"/>
  <c r="H74"/>
  <c r="H75"/>
  <c r="H76"/>
  <c r="H77"/>
  <c r="I77" s="1"/>
  <c r="H78"/>
  <c r="I78" s="1"/>
  <c r="H79"/>
  <c r="I79" s="1"/>
  <c r="H80"/>
  <c r="I80" s="1"/>
  <c r="H81"/>
  <c r="I81" s="1"/>
  <c r="H82"/>
  <c r="H83"/>
  <c r="H59"/>
  <c r="I59" s="1"/>
  <c r="O61"/>
  <c r="O77"/>
  <c r="N56"/>
  <c r="O56" s="1"/>
  <c r="N57"/>
  <c r="O57" s="1"/>
  <c r="N58"/>
  <c r="O58" s="1"/>
  <c r="O64"/>
  <c r="O70"/>
  <c r="O71"/>
  <c r="O74"/>
  <c r="O75"/>
  <c r="O79"/>
  <c r="N55"/>
  <c r="O55" s="1"/>
  <c r="M59"/>
  <c r="M63"/>
  <c r="M67"/>
  <c r="M75"/>
  <c r="M78"/>
  <c r="M79"/>
  <c r="L56"/>
  <c r="M56" s="1"/>
  <c r="L57"/>
  <c r="M57" s="1"/>
  <c r="L58"/>
  <c r="M58" s="1"/>
  <c r="M65"/>
  <c r="M66"/>
  <c r="M70"/>
  <c r="M72"/>
  <c r="M77"/>
  <c r="L55"/>
  <c r="M55" s="1"/>
  <c r="J56"/>
  <c r="K56" s="1"/>
  <c r="J57"/>
  <c r="K57" s="1"/>
  <c r="J58"/>
  <c r="J55"/>
  <c r="K55" s="1"/>
  <c r="I60"/>
  <c r="I67"/>
  <c r="I68"/>
  <c r="I75"/>
  <c r="I76"/>
  <c r="I83"/>
  <c r="H56"/>
  <c r="I56" s="1"/>
  <c r="H57"/>
  <c r="I57" s="1"/>
  <c r="H58"/>
  <c r="I58" s="1"/>
  <c r="I61"/>
  <c r="I66"/>
  <c r="I74"/>
  <c r="I82"/>
  <c r="H55"/>
  <c r="I55" s="1"/>
  <c r="H12"/>
  <c r="G12"/>
  <c r="E12"/>
  <c r="C12"/>
  <c r="E6"/>
  <c r="C6"/>
  <c r="I11" l="1"/>
  <c r="G5"/>
  <c r="J39" i="5"/>
  <c r="J117" i="2" s="1"/>
  <c r="K117" s="1"/>
  <c r="E39" i="5"/>
  <c r="H117" i="2" s="1"/>
  <c r="I117" s="1"/>
  <c r="J38" i="5"/>
  <c r="J116" i="2" s="1"/>
  <c r="K116" s="1"/>
  <c r="E38" i="5"/>
  <c r="H116" i="2" s="1"/>
  <c r="I116" s="1"/>
  <c r="J37" i="5"/>
  <c r="J115" i="2" s="1"/>
  <c r="K115" s="1"/>
  <c r="E37" i="5"/>
  <c r="H115" i="2" s="1"/>
  <c r="I115" s="1"/>
  <c r="J36" i="5"/>
  <c r="J114" i="2" s="1"/>
  <c r="K114" s="1"/>
  <c r="E36" i="5"/>
  <c r="H114" i="2" s="1"/>
  <c r="I114" s="1"/>
  <c r="J35" i="5"/>
  <c r="J113" i="2" s="1"/>
  <c r="K113" s="1"/>
  <c r="E35" i="5"/>
  <c r="H113" i="2" s="1"/>
  <c r="I113" s="1"/>
  <c r="J34" i="5"/>
  <c r="J112" i="2" s="1"/>
  <c r="K112" s="1"/>
  <c r="E34" i="5"/>
  <c r="H112" i="2" s="1"/>
  <c r="I112" s="1"/>
  <c r="J33" i="5"/>
  <c r="J111" i="2" s="1"/>
  <c r="K111" s="1"/>
  <c r="E33" i="5"/>
  <c r="H111" i="2" s="1"/>
  <c r="I111" s="1"/>
  <c r="J32" i="5"/>
  <c r="J110" i="2" s="1"/>
  <c r="K110" s="1"/>
  <c r="E32" i="5"/>
  <c r="H110" i="2" s="1"/>
  <c r="I110" s="1"/>
  <c r="J31" i="5"/>
  <c r="J109" i="2" s="1"/>
  <c r="K109" s="1"/>
  <c r="E31" i="5"/>
  <c r="H109" i="2" s="1"/>
  <c r="I109" s="1"/>
  <c r="J30" i="5"/>
  <c r="J108" i="2" s="1"/>
  <c r="K108" s="1"/>
  <c r="E30" i="5"/>
  <c r="H108" i="2" s="1"/>
  <c r="I108" s="1"/>
  <c r="J29" i="5"/>
  <c r="J107" i="2" s="1"/>
  <c r="K107" s="1"/>
  <c r="E29" i="5"/>
  <c r="H107" i="2" s="1"/>
  <c r="I107" s="1"/>
  <c r="J28" i="5"/>
  <c r="J106" i="2" s="1"/>
  <c r="K106" s="1"/>
  <c r="E28" i="5"/>
  <c r="H106" i="2" s="1"/>
  <c r="I106" s="1"/>
  <c r="J27" i="5"/>
  <c r="J105" i="2" s="1"/>
  <c r="K105" s="1"/>
  <c r="E27" i="5"/>
  <c r="H105" i="2" s="1"/>
  <c r="I105" s="1"/>
  <c r="J26" i="5"/>
  <c r="J104" i="2" s="1"/>
  <c r="K104" s="1"/>
  <c r="E26" i="5"/>
  <c r="H104" i="2" s="1"/>
  <c r="I104" s="1"/>
  <c r="J25" i="5"/>
  <c r="J103" i="2" s="1"/>
  <c r="K103" s="1"/>
  <c r="E25" i="5"/>
  <c r="H103" i="2" s="1"/>
  <c r="I103" s="1"/>
  <c r="J24" i="5"/>
  <c r="J102" i="2" s="1"/>
  <c r="K102" s="1"/>
  <c r="E24" i="5"/>
  <c r="H102" i="2" s="1"/>
  <c r="I102" s="1"/>
  <c r="J23" i="5"/>
  <c r="J101" i="2" s="1"/>
  <c r="K101" s="1"/>
  <c r="E23" i="5"/>
  <c r="H101" i="2" s="1"/>
  <c r="I101" s="1"/>
  <c r="J22" i="5"/>
  <c r="J100" i="2" s="1"/>
  <c r="K100" s="1"/>
  <c r="E22" i="5"/>
  <c r="H100" i="2" s="1"/>
  <c r="I100" s="1"/>
  <c r="J21" i="5"/>
  <c r="J99" i="2" s="1"/>
  <c r="K99" s="1"/>
  <c r="E21" i="5"/>
  <c r="H99" i="2" s="1"/>
  <c r="I99" s="1"/>
  <c r="J20" i="5"/>
  <c r="J98" i="2" s="1"/>
  <c r="K98" s="1"/>
  <c r="E20" i="5"/>
  <c r="H98" i="2" s="1"/>
  <c r="I98" s="1"/>
  <c r="J19" i="5"/>
  <c r="J97" i="2" s="1"/>
  <c r="K97" s="1"/>
  <c r="E19" i="5"/>
  <c r="H97" i="2" s="1"/>
  <c r="I97" s="1"/>
  <c r="J18" i="5"/>
  <c r="J96" i="2" s="1"/>
  <c r="K96" s="1"/>
  <c r="E18" i="5"/>
  <c r="H96" i="2" s="1"/>
  <c r="I96" s="1"/>
  <c r="J17" i="5"/>
  <c r="J95" i="2" s="1"/>
  <c r="K95" s="1"/>
  <c r="E17" i="5"/>
  <c r="H95" i="2" s="1"/>
  <c r="I95" s="1"/>
  <c r="J16" i="5"/>
  <c r="J94" i="2" s="1"/>
  <c r="K94" s="1"/>
  <c r="E16" i="5"/>
  <c r="H94" i="2" s="1"/>
  <c r="I94" s="1"/>
  <c r="J15" i="5"/>
  <c r="J93" i="2" s="1"/>
  <c r="K93" s="1"/>
  <c r="E15" i="5"/>
  <c r="H93" i="2" s="1"/>
  <c r="I93" s="1"/>
  <c r="J14" i="5"/>
  <c r="E14"/>
  <c r="J13"/>
  <c r="E13"/>
  <c r="J12"/>
  <c r="E12"/>
  <c r="J11"/>
  <c r="E11"/>
  <c r="J10"/>
  <c r="J92" i="2" s="1"/>
  <c r="K92" s="1"/>
  <c r="E10" i="5"/>
  <c r="H92" i="2" s="1"/>
  <c r="I92" s="1"/>
  <c r="J9" i="5"/>
  <c r="J91" i="2" s="1"/>
  <c r="K91" s="1"/>
  <c r="E9" i="5"/>
  <c r="H91" i="2" s="1"/>
  <c r="I91" s="1"/>
  <c r="J8" i="5"/>
  <c r="J90" i="2" s="1"/>
  <c r="K90" s="1"/>
  <c r="E8" i="5"/>
  <c r="H90" i="2" s="1"/>
  <c r="I90" s="1"/>
  <c r="J7" i="5"/>
  <c r="J89" i="2" s="1"/>
  <c r="K89" s="1"/>
  <c r="E7" i="5"/>
  <c r="H89" i="2" s="1"/>
  <c r="I89" s="1"/>
  <c r="J6" i="5"/>
  <c r="E6"/>
  <c r="D39" l="1"/>
  <c r="H48" i="2" s="1"/>
  <c r="I48" s="1"/>
  <c r="D13" i="5"/>
  <c r="D6"/>
  <c r="D18"/>
  <c r="H27" i="2" s="1"/>
  <c r="I27" s="1"/>
  <c r="D30" i="5"/>
  <c r="H39" i="2" s="1"/>
  <c r="I39" s="1"/>
  <c r="D34" i="5"/>
  <c r="H43" i="2" s="1"/>
  <c r="I43" s="1"/>
  <c r="D38" i="5"/>
  <c r="H47" i="2" s="1"/>
  <c r="I47" s="1"/>
  <c r="D22" i="5"/>
  <c r="H31" i="2" s="1"/>
  <c r="I31" s="1"/>
  <c r="D10" i="5"/>
  <c r="H23" i="2" s="1"/>
  <c r="I23" s="1"/>
  <c r="D24" i="5"/>
  <c r="H33" i="2" s="1"/>
  <c r="I33" s="1"/>
  <c r="D28" i="5"/>
  <c r="H37" i="2" s="1"/>
  <c r="I37" s="1"/>
  <c r="D12" i="5"/>
  <c r="D16"/>
  <c r="H25" i="2" s="1"/>
  <c r="I25" s="1"/>
  <c r="D37" i="5"/>
  <c r="H46" i="2" s="1"/>
  <c r="I46" s="1"/>
  <c r="D25" i="5"/>
  <c r="H34" i="2" s="1"/>
  <c r="I34" s="1"/>
  <c r="D29" i="5"/>
  <c r="H38" i="2" s="1"/>
  <c r="I38" s="1"/>
  <c r="G6"/>
  <c r="I12"/>
  <c r="D8" i="5"/>
  <c r="H21" i="2" s="1"/>
  <c r="I21" s="1"/>
  <c r="D9" i="5"/>
  <c r="H22" i="2" s="1"/>
  <c r="I22" s="1"/>
  <c r="D14" i="5"/>
  <c r="D21"/>
  <c r="H30" i="2" s="1"/>
  <c r="I30" s="1"/>
  <c r="D26" i="5"/>
  <c r="H35" i="2" s="1"/>
  <c r="I35" s="1"/>
  <c r="D32" i="5"/>
  <c r="H41" i="2" s="1"/>
  <c r="I41" s="1"/>
  <c r="D33" i="5"/>
  <c r="H42" i="2" s="1"/>
  <c r="I42" s="1"/>
  <c r="D36" i="5"/>
  <c r="H45" i="2" s="1"/>
  <c r="I45" s="1"/>
  <c r="D20" i="5"/>
  <c r="H29" i="2" s="1"/>
  <c r="I29" s="1"/>
  <c r="D17" i="5"/>
  <c r="H26" i="2" s="1"/>
  <c r="I26" s="1"/>
  <c r="D7" i="5"/>
  <c r="H20" i="2" s="1"/>
  <c r="I20" s="1"/>
  <c r="D11" i="5"/>
  <c r="D15"/>
  <c r="H24" i="2" s="1"/>
  <c r="I24" s="1"/>
  <c r="D19" i="5"/>
  <c r="H28" i="2" s="1"/>
  <c r="I28" s="1"/>
  <c r="D23" i="5"/>
  <c r="H32" i="2" s="1"/>
  <c r="I32" s="1"/>
  <c r="D27" i="5"/>
  <c r="H36" i="2" s="1"/>
  <c r="I36" s="1"/>
  <c r="D31" i="5"/>
  <c r="H40" i="2" s="1"/>
  <c r="I40" s="1"/>
  <c r="D35" i="5"/>
  <c r="H44" i="2" s="1"/>
  <c r="I44" s="1"/>
</calcChain>
</file>

<file path=xl/sharedStrings.xml><?xml version="1.0" encoding="utf-8"?>
<sst xmlns="http://schemas.openxmlformats.org/spreadsheetml/2006/main" count="240" uniqueCount="140">
  <si>
    <t>인재개발원 구내식당 이용 만족도 설문조사 결과</t>
    <phoneticPr fontId="1" type="noConversion"/>
  </si>
  <si>
    <t>설문문항</t>
    <phoneticPr fontId="1" type="noConversion"/>
  </si>
  <si>
    <t>백분율(%)</t>
    <phoneticPr fontId="1" type="noConversion"/>
  </si>
  <si>
    <t>불만족</t>
    <phoneticPr fontId="1" type="noConversion"/>
  </si>
  <si>
    <t>매우불만족</t>
    <phoneticPr fontId="1" type="noConversion"/>
  </si>
  <si>
    <t>보기</t>
    <phoneticPr fontId="1" type="noConversion"/>
  </si>
  <si>
    <t>인원(명)</t>
    <phoneticPr fontId="1" type="noConversion"/>
  </si>
  <si>
    <t>0~1회</t>
    <phoneticPr fontId="1" type="noConversion"/>
  </si>
  <si>
    <t>3~4회</t>
    <phoneticPr fontId="1" type="noConversion"/>
  </si>
  <si>
    <t>매일</t>
    <phoneticPr fontId="1" type="noConversion"/>
  </si>
  <si>
    <t>매우만족</t>
    <phoneticPr fontId="1" type="noConversion"/>
  </si>
  <si>
    <t>만족</t>
    <phoneticPr fontId="1" type="noConversion"/>
  </si>
  <si>
    <t>보통</t>
    <phoneticPr fontId="1" type="noConversion"/>
  </si>
  <si>
    <t>한식</t>
    <phoneticPr fontId="1" type="noConversion"/>
  </si>
  <si>
    <t>양식</t>
    <phoneticPr fontId="1" type="noConversion"/>
  </si>
  <si>
    <t>일품류</t>
    <phoneticPr fontId="1" type="noConversion"/>
  </si>
  <si>
    <t>면류</t>
    <phoneticPr fontId="1" type="noConversion"/>
  </si>
  <si>
    <t>기타</t>
    <phoneticPr fontId="1" type="noConversion"/>
  </si>
  <si>
    <t xml:space="preserve"> ☞ 3. 선호메뉴</t>
    <phoneticPr fontId="1" type="noConversion"/>
  </si>
  <si>
    <t xml:space="preserve"> ☞ 4. 음식의 맛</t>
    <phoneticPr fontId="1" type="noConversion"/>
  </si>
  <si>
    <t xml:space="preserve"> ☞ 5. 구내식당 종사원의 친절도</t>
    <phoneticPr fontId="1" type="noConversion"/>
  </si>
  <si>
    <t xml:space="preserve"> ☞ 6. 위생상태</t>
    <phoneticPr fontId="1" type="noConversion"/>
  </si>
  <si>
    <t xml:space="preserve"> </t>
    <phoneticPr fontId="1" type="noConversion"/>
  </si>
  <si>
    <t xml:space="preserve"> ☞ 1. 구내식당 이용횟수</t>
    <phoneticPr fontId="1" type="noConversion"/>
  </si>
  <si>
    <t xml:space="preserve"> ☞ 2. 주찬 복수메뉴</t>
    <phoneticPr fontId="1" type="noConversion"/>
  </si>
  <si>
    <t>설문집계표</t>
    <phoneticPr fontId="1" type="noConversion"/>
  </si>
  <si>
    <t>구분</t>
    <phoneticPr fontId="1" type="noConversion"/>
  </si>
  <si>
    <t>총계</t>
    <phoneticPr fontId="1" type="noConversion"/>
  </si>
  <si>
    <t>계</t>
    <phoneticPr fontId="1" type="noConversion"/>
  </si>
  <si>
    <t>남</t>
    <phoneticPr fontId="1" type="noConversion"/>
  </si>
  <si>
    <t>계</t>
    <phoneticPr fontId="1" type="noConversion"/>
  </si>
  <si>
    <t>여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</si>
  <si>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</si>
  <si>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</si>
  <si>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</si>
  <si>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50대이상</t>
    <phoneticPr fontId="1" type="noConversion"/>
  </si>
  <si>
    <t>문항</t>
    <phoneticPr fontId="1" type="noConversion"/>
  </si>
  <si>
    <t>보기</t>
    <phoneticPr fontId="1" type="noConversion"/>
  </si>
  <si>
    <t>1. 구내식당 
이용횟수</t>
    <phoneticPr fontId="1" type="noConversion"/>
  </si>
  <si>
    <t>0~1회</t>
    <phoneticPr fontId="1" type="noConversion"/>
  </si>
  <si>
    <t>2~3회</t>
    <phoneticPr fontId="1" type="noConversion"/>
  </si>
  <si>
    <t>3~4회</t>
    <phoneticPr fontId="1" type="noConversion"/>
  </si>
  <si>
    <t>매일</t>
    <phoneticPr fontId="1" type="noConversion"/>
  </si>
  <si>
    <t>1-1. 사용
이유</t>
    <phoneticPr fontId="1" type="noConversion"/>
  </si>
  <si>
    <t>메뉴가 마음에 
들지 않아서</t>
    <phoneticPr fontId="1" type="noConversion"/>
  </si>
  <si>
    <t>환경이나 위생상태 불량</t>
    <phoneticPr fontId="1" type="noConversion"/>
  </si>
  <si>
    <t>종사원이 
불친절해서</t>
    <phoneticPr fontId="1" type="noConversion"/>
  </si>
  <si>
    <t>기타</t>
    <phoneticPr fontId="1" type="noConversion"/>
  </si>
  <si>
    <t>2. 주찬 
복수메뉴</t>
    <phoneticPr fontId="1" type="noConversion"/>
  </si>
  <si>
    <t>매우만족</t>
    <phoneticPr fontId="1" type="noConversion"/>
  </si>
  <si>
    <t>만족</t>
    <phoneticPr fontId="1" type="noConversion"/>
  </si>
  <si>
    <t>보통</t>
    <phoneticPr fontId="1" type="noConversion"/>
  </si>
  <si>
    <t>불만족</t>
    <phoneticPr fontId="1" type="noConversion"/>
  </si>
  <si>
    <t>매우불만족</t>
    <phoneticPr fontId="1" type="noConversion"/>
  </si>
  <si>
    <t>3. 선호메뉴</t>
    <phoneticPr fontId="1" type="noConversion"/>
  </si>
  <si>
    <t>한식</t>
    <phoneticPr fontId="1" type="noConversion"/>
  </si>
  <si>
    <t>양식</t>
    <phoneticPr fontId="1" type="noConversion"/>
  </si>
  <si>
    <t>일품류</t>
    <phoneticPr fontId="1" type="noConversion"/>
  </si>
  <si>
    <t>면류</t>
    <phoneticPr fontId="1" type="noConversion"/>
  </si>
  <si>
    <t>4. 음식의 맛</t>
    <phoneticPr fontId="1" type="noConversion"/>
  </si>
  <si>
    <t>5. 종사원의
 친절도</t>
    <phoneticPr fontId="1" type="noConversion"/>
  </si>
  <si>
    <t>6. 위생상태</t>
    <phoneticPr fontId="1" type="noConversion"/>
  </si>
  <si>
    <t>7. 기타 개선사항
(희망메뉴,후식제공, 
환경개선 등)</t>
    <phoneticPr fontId="1" type="noConversion"/>
  </si>
  <si>
    <t>인원(명)</t>
    <phoneticPr fontId="1" type="noConversion"/>
  </si>
  <si>
    <t>백분율(%)</t>
    <phoneticPr fontId="1" type="noConversion"/>
  </si>
  <si>
    <t>3~4회</t>
    <phoneticPr fontId="1" type="noConversion"/>
  </si>
  <si>
    <r>
      <t xml:space="preserve"> </t>
    </r>
    <r>
      <rPr>
        <sz val="16"/>
        <color theme="1"/>
        <rFont val="HY동녘M"/>
        <family val="1"/>
        <charset val="129"/>
      </rPr>
      <t>☞ 2. 주찬 복수메뉴</t>
    </r>
    <phoneticPr fontId="1" type="noConversion"/>
  </si>
  <si>
    <t>기타</t>
    <phoneticPr fontId="1" type="noConversion"/>
  </si>
  <si>
    <t>매우만족</t>
    <phoneticPr fontId="1" type="noConversion"/>
  </si>
  <si>
    <t>보통</t>
    <phoneticPr fontId="1" type="noConversion"/>
  </si>
  <si>
    <t>보기</t>
    <phoneticPr fontId="1" type="noConversion"/>
  </si>
  <si>
    <t>인원(명)</t>
    <phoneticPr fontId="1" type="noConversion"/>
  </si>
  <si>
    <t>백분율(%)</t>
    <phoneticPr fontId="1" type="noConversion"/>
  </si>
  <si>
    <t>0~1회</t>
    <phoneticPr fontId="1" type="noConversion"/>
  </si>
  <si>
    <t>2~3회</t>
    <phoneticPr fontId="1" type="noConversion"/>
  </si>
  <si>
    <t>3~4회</t>
    <phoneticPr fontId="1" type="noConversion"/>
  </si>
  <si>
    <t>매일</t>
    <phoneticPr fontId="1" type="noConversion"/>
  </si>
  <si>
    <t>매우만족</t>
    <phoneticPr fontId="1" type="noConversion"/>
  </si>
  <si>
    <t>만족</t>
    <phoneticPr fontId="1" type="noConversion"/>
  </si>
  <si>
    <t>보통</t>
    <phoneticPr fontId="1" type="noConversion"/>
  </si>
  <si>
    <t>불만족</t>
    <phoneticPr fontId="1" type="noConversion"/>
  </si>
  <si>
    <t>매우불만족</t>
    <phoneticPr fontId="1" type="noConversion"/>
  </si>
  <si>
    <t>한식</t>
    <phoneticPr fontId="1" type="noConversion"/>
  </si>
  <si>
    <t>양식</t>
    <phoneticPr fontId="1" type="noConversion"/>
  </si>
  <si>
    <t>일품류</t>
    <phoneticPr fontId="1" type="noConversion"/>
  </si>
  <si>
    <t>면류</t>
    <phoneticPr fontId="1" type="noConversion"/>
  </si>
  <si>
    <t>기타</t>
    <phoneticPr fontId="1" type="noConversion"/>
  </si>
  <si>
    <t xml:space="preserve"> ◈ 항목별 만족도(설문 참여자 384명)</t>
    <phoneticPr fontId="1" type="noConversion"/>
  </si>
  <si>
    <t xml:space="preserve">    ◎전체</t>
    <phoneticPr fontId="1" type="noConversion"/>
  </si>
  <si>
    <t xml:space="preserve"> ◈ 연령별</t>
    <phoneticPr fontId="1" type="noConversion"/>
  </si>
  <si>
    <t xml:space="preserve"> ◈ 성별</t>
    <phoneticPr fontId="1" type="noConversion"/>
  </si>
  <si>
    <t>구분</t>
    <phoneticPr fontId="1" type="noConversion"/>
  </si>
  <si>
    <t>남</t>
    <phoneticPr fontId="1" type="noConversion"/>
  </si>
  <si>
    <t>여</t>
    <phoneticPr fontId="1" type="noConversion"/>
  </si>
  <si>
    <t>계</t>
    <phoneticPr fontId="1" type="noConversion"/>
  </si>
  <si>
    <t>인원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</si>
  <si>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</si>
  <si>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</si>
  <si>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</si>
  <si>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50대이상</t>
    <phoneticPr fontId="1" type="noConversion"/>
  </si>
  <si>
    <t>설문문항</t>
    <phoneticPr fontId="1" type="noConversion"/>
  </si>
  <si>
    <t>2~3회</t>
    <phoneticPr fontId="1" type="noConversion"/>
  </si>
  <si>
    <t>매일</t>
    <phoneticPr fontId="1" type="noConversion"/>
  </si>
  <si>
    <t xml:space="preserve"> ☞ 2. 주찬 복수메뉴</t>
    <phoneticPr fontId="1" type="noConversion"/>
  </si>
  <si>
    <t>만족</t>
    <phoneticPr fontId="1" type="noConversion"/>
  </si>
  <si>
    <t>불만족</t>
    <phoneticPr fontId="1" type="noConversion"/>
  </si>
  <si>
    <t>매우불만족</t>
    <phoneticPr fontId="1" type="noConversion"/>
  </si>
  <si>
    <t xml:space="preserve"> ☞ 3. 선호메뉴</t>
    <phoneticPr fontId="1" type="noConversion"/>
  </si>
  <si>
    <t xml:space="preserve"> ☞ 4. 음식의 맛</t>
    <phoneticPr fontId="1" type="noConversion"/>
  </si>
  <si>
    <t xml:space="preserve"> ☞ 5. 구내식당 종사원의 친절도</t>
    <phoneticPr fontId="1" type="noConversion"/>
  </si>
  <si>
    <t xml:space="preserve"> ☞ 6. 위생상태</t>
    <phoneticPr fontId="1" type="noConversion"/>
  </si>
  <si>
    <t>보기</t>
    <phoneticPr fontId="1" type="noConversion"/>
  </si>
  <si>
    <t xml:space="preserve"> ☞ 1. 구내식당 이용횟수(일주일)</t>
    <phoneticPr fontId="1" type="noConversion"/>
  </si>
  <si>
    <t xml:space="preserve">    ◎ 성별</t>
    <phoneticPr fontId="1" type="noConversion"/>
  </si>
  <si>
    <t xml:space="preserve">    ◎ 연령별</t>
    <phoneticPr fontId="1" type="noConversion"/>
  </si>
  <si>
    <t>20대(55명)</t>
    <phoneticPr fontId="1" type="noConversion"/>
  </si>
  <si>
    <t>30대(141명)</t>
    <phoneticPr fontId="1" type="noConversion"/>
  </si>
  <si>
    <t>40대(117명)</t>
    <phoneticPr fontId="1" type="noConversion"/>
  </si>
  <si>
    <t>50대이상(71명)</t>
    <phoneticPr fontId="1" type="noConversion"/>
  </si>
  <si>
    <t>남(208명)</t>
    <phoneticPr fontId="1" type="noConversion"/>
  </si>
  <si>
    <t>여(176명)</t>
    <phoneticPr fontId="1" type="noConversion"/>
  </si>
  <si>
    <t>총계</t>
    <phoneticPr fontId="1" type="noConversion"/>
  </si>
  <si>
    <t>남(208명)</t>
    <phoneticPr fontId="1" type="noConversion"/>
  </si>
  <si>
    <t>여(176명)</t>
    <phoneticPr fontId="1" type="noConversion"/>
  </si>
  <si>
    <t>계</t>
    <phoneticPr fontId="1" type="noConversion"/>
  </si>
  <si>
    <t>◈ 설문참여자 : 인재개발원, 서울연구원, 데이터센터 직원 및 집합교육생</t>
    <phoneticPr fontId="1" type="noConversion"/>
  </si>
  <si>
    <t>◈ 설 문 일 시 : 2015.1.26 ~1.30(5일간)</t>
    <phoneticPr fontId="1" type="noConversion"/>
  </si>
  <si>
    <t>◈ 인적구성(성별, 연령별)</t>
    <phoneticPr fontId="1" type="noConversion"/>
  </si>
  <si>
    <t>◈ 설문문항별</t>
    <phoneticPr fontId="1" type="noConversion"/>
  </si>
  <si>
    <t xml:space="preserve"> ▷신메뉴 개발요망--&gt; 메뉴의 다양성 요구</t>
    <phoneticPr fontId="1" type="noConversion"/>
  </si>
  <si>
    <t xml:space="preserve"> ▷생선요리 자주 제공(주2회이상)</t>
    <phoneticPr fontId="1" type="noConversion"/>
  </si>
  <si>
    <t xml:space="preserve"> ▷간이 짜거나 싱거운 경우가 종종 있음(적절한 간맞춤)</t>
    <phoneticPr fontId="1" type="noConversion"/>
  </si>
  <si>
    <t xml:space="preserve"> ▷샐러드를 풍성하게 제공</t>
    <phoneticPr fontId="1" type="noConversion"/>
  </si>
  <si>
    <t xml:space="preserve"> ▷과일,식혜 등 --&gt; 다양한 후식메뉴 제공요망</t>
    <phoneticPr fontId="1" type="noConversion"/>
  </si>
  <si>
    <t xml:space="preserve"> ▷음식질 개선요--&gt; 좋은 식재료 사용 등</t>
    <phoneticPr fontId="1" type="noConversion"/>
  </si>
  <si>
    <t xml:space="preserve"> ▷식판, 후식 컵, 수정 등 위생관리 철저</t>
    <phoneticPr fontId="1" type="noConversion"/>
  </si>
  <si>
    <t xml:space="preserve"> ▷한코너라도 알차게--&gt;늦으면 단일메뉴화됨</t>
    <phoneticPr fontId="1" type="noConversion"/>
  </si>
  <si>
    <t xml:space="preserve"> ▷조금 늦게 식당에 가면 반찬이 떨어지는 경우가 있음--&gt; 빠른 대체음식 제공 등</t>
    <phoneticPr fontId="1" type="noConversion"/>
  </si>
  <si>
    <t xml:space="preserve"> ▷단일메뉴로 음식의 질 향상</t>
    <phoneticPr fontId="1" type="noConversion"/>
  </si>
  <si>
    <t>◈ 설 문 방 법 : 출구조사(점심식사 후 설문지 작성)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</si>
</sst>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#,##0_);[Red]\(#,##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08서울남산체 B"/>
      <family val="1"/>
      <charset val="129"/>
    </font>
    <font>
      <sz val="16"/>
      <color theme="1"/>
      <name val="08서울남산체 B"/>
      <family val="1"/>
      <charset val="129"/>
    </font>
    <font>
      <sz val="11"/>
      <color theme="1"/>
      <name val="08서울남산체 B"/>
      <family val="1"/>
      <charset val="129"/>
    </font>
    <font>
      <sz val="20"/>
      <color theme="1"/>
      <name val="08서울남산체 B"/>
      <family val="1"/>
      <charset val="129"/>
    </font>
    <font>
      <sz val="11"/>
      <color theme="1"/>
      <name val="맑은 고딕"/>
      <family val="2"/>
      <charset val="129"/>
      <scheme val="minor"/>
    </font>
    <font>
      <sz val="14"/>
      <color theme="1"/>
      <name val="HY수평선M"/>
      <family val="1"/>
      <charset val="129"/>
    </font>
    <font>
      <sz val="10"/>
      <color theme="1"/>
      <name val="HY수평선M"/>
      <family val="1"/>
      <charset val="129"/>
    </font>
    <font>
      <sz val="26"/>
      <color theme="1"/>
      <name val="(한)문화방송"/>
      <family val="1"/>
      <charset val="129"/>
    </font>
    <font>
      <sz val="16"/>
      <color theme="1"/>
      <name val="HY동녘M"/>
      <family val="1"/>
      <charset val="129"/>
    </font>
    <font>
      <sz val="14"/>
      <color theme="1"/>
      <name val="HY동녘M"/>
      <family val="1"/>
      <charset val="129"/>
    </font>
    <font>
      <sz val="12"/>
      <color theme="1"/>
      <name val="HY동녘M"/>
      <family val="1"/>
      <charset val="129"/>
    </font>
    <font>
      <sz val="20"/>
      <color theme="1"/>
      <name val="HY견고딕"/>
      <family val="1"/>
      <charset val="129"/>
    </font>
    <font>
      <sz val="20"/>
      <color theme="1"/>
      <name val="HY동녘M"/>
      <family val="1"/>
      <charset val="129"/>
    </font>
    <font>
      <sz val="11"/>
      <color theme="1"/>
      <name val="HY동녘M"/>
      <family val="1"/>
      <charset val="129"/>
    </font>
    <font>
      <sz val="16"/>
      <color theme="1"/>
      <name val="HY견고딕"/>
      <family val="1"/>
      <charset val="129"/>
    </font>
    <font>
      <b/>
      <sz val="24"/>
      <color rgb="FF000000"/>
      <name val="(한)문화방송"/>
      <family val="1"/>
      <charset val="129"/>
    </font>
    <font>
      <b/>
      <sz val="16"/>
      <color theme="1"/>
      <name val="HY수평선M"/>
      <family val="1"/>
      <charset val="129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4" tint="0.79998168889431442"/>
        <bgColor indexed="65"/>
      </patternFill>
    </fill>
  </fills>
  <borders count="1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double">
        <color indexed="64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hair">
        <color auto="1"/>
      </left>
      <right style="medium">
        <color indexed="64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ck">
        <color indexed="64"/>
      </top>
      <bottom/>
      <diagonal/>
    </border>
    <border>
      <left style="medium">
        <color indexed="64"/>
      </left>
      <right style="double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auto="1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9" fontId="2" fillId="0" borderId="40" xfId="0" applyNumberFormat="1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 shrinkToFit="1"/>
    </xf>
    <xf numFmtId="0" fontId="8" fillId="0" borderId="10" xfId="0" applyFont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right" vertical="center"/>
    </xf>
    <xf numFmtId="177" fontId="7" fillId="0" borderId="24" xfId="0" applyNumberFormat="1" applyFont="1" applyBorder="1" applyAlignment="1">
      <alignment horizontal="right" vertical="center"/>
    </xf>
    <xf numFmtId="177" fontId="7" fillId="0" borderId="25" xfId="0" applyNumberFormat="1" applyFont="1" applyBorder="1" applyAlignment="1">
      <alignment horizontal="right" vertical="center"/>
    </xf>
    <xf numFmtId="177" fontId="7" fillId="0" borderId="29" xfId="0" applyNumberFormat="1" applyFont="1" applyBorder="1" applyAlignment="1">
      <alignment horizontal="right" vertical="center"/>
    </xf>
    <xf numFmtId="177" fontId="7" fillId="0" borderId="30" xfId="0" applyNumberFormat="1" applyFont="1" applyBorder="1" applyAlignment="1">
      <alignment horizontal="right" vertical="center"/>
    </xf>
    <xf numFmtId="177" fontId="7" fillId="0" borderId="31" xfId="0" applyNumberFormat="1" applyFont="1" applyBorder="1" applyAlignment="1">
      <alignment horizontal="right" vertical="center"/>
    </xf>
    <xf numFmtId="177" fontId="7" fillId="0" borderId="1" xfId="0" applyNumberFormat="1" applyFont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177" fontId="7" fillId="0" borderId="21" xfId="0" applyNumberFormat="1" applyFont="1" applyBorder="1" applyAlignment="1">
      <alignment horizontal="right" vertical="center"/>
    </xf>
    <xf numFmtId="177" fontId="7" fillId="0" borderId="12" xfId="0" applyNumberFormat="1" applyFont="1" applyBorder="1" applyAlignment="1">
      <alignment horizontal="right" vertical="center"/>
    </xf>
    <xf numFmtId="177" fontId="7" fillId="0" borderId="35" xfId="0" applyNumberFormat="1" applyFont="1" applyBorder="1" applyAlignment="1">
      <alignment horizontal="right" vertical="center"/>
    </xf>
    <xf numFmtId="177" fontId="7" fillId="0" borderId="36" xfId="0" applyNumberFormat="1" applyFont="1" applyBorder="1" applyAlignment="1">
      <alignment horizontal="right" vertical="center"/>
    </xf>
    <xf numFmtId="177" fontId="7" fillId="0" borderId="6" xfId="0" applyNumberFormat="1" applyFont="1" applyBorder="1" applyAlignment="1">
      <alignment horizontal="right" vertical="center"/>
    </xf>
    <xf numFmtId="177" fontId="7" fillId="0" borderId="8" xfId="0" applyNumberFormat="1" applyFont="1" applyBorder="1" applyAlignment="1">
      <alignment horizontal="right" vertical="center"/>
    </xf>
    <xf numFmtId="177" fontId="7" fillId="0" borderId="39" xfId="0" applyNumberFormat="1" applyFont="1" applyBorder="1" applyAlignment="1">
      <alignment horizontal="right" vertical="center"/>
    </xf>
    <xf numFmtId="0" fontId="12" fillId="0" borderId="78" xfId="0" applyFont="1" applyBorder="1" applyAlignment="1">
      <alignment horizontal="center" vertical="center" shrinkToFit="1"/>
    </xf>
    <xf numFmtId="0" fontId="12" fillId="0" borderId="69" xfId="0" applyFont="1" applyBorder="1" applyAlignment="1">
      <alignment horizontal="center" vertical="center" shrinkToFit="1"/>
    </xf>
    <xf numFmtId="0" fontId="12" fillId="0" borderId="70" xfId="0" applyFont="1" applyBorder="1" applyAlignment="1">
      <alignment horizontal="center" vertical="center" shrinkToFit="1"/>
    </xf>
    <xf numFmtId="0" fontId="12" fillId="0" borderId="71" xfId="0" applyFont="1" applyBorder="1" applyAlignment="1">
      <alignment horizontal="center" vertical="center" shrinkToFit="1"/>
    </xf>
    <xf numFmtId="177" fontId="12" fillId="0" borderId="79" xfId="0" applyNumberFormat="1" applyFont="1" applyBorder="1" applyAlignment="1">
      <alignment horizontal="right" vertical="center" shrinkToFit="1"/>
    </xf>
    <xf numFmtId="177" fontId="12" fillId="0" borderId="65" xfId="0" applyNumberFormat="1" applyFont="1" applyBorder="1" applyAlignment="1">
      <alignment horizontal="right" vertical="center" shrinkToFit="1"/>
    </xf>
    <xf numFmtId="177" fontId="12" fillId="0" borderId="63" xfId="0" applyNumberFormat="1" applyFont="1" applyBorder="1" applyAlignment="1">
      <alignment horizontal="right" vertical="center" shrinkToFit="1"/>
    </xf>
    <xf numFmtId="177" fontId="12" fillId="0" borderId="64" xfId="0" applyNumberFormat="1" applyFont="1" applyBorder="1" applyAlignment="1">
      <alignment horizontal="right" vertical="center" shrinkToFit="1"/>
    </xf>
    <xf numFmtId="177" fontId="12" fillId="0" borderId="66" xfId="0" applyNumberFormat="1" applyFont="1" applyBorder="1" applyAlignment="1">
      <alignment horizontal="right" vertical="center" shrinkToFit="1"/>
    </xf>
    <xf numFmtId="177" fontId="12" fillId="0" borderId="67" xfId="0" applyNumberFormat="1" applyFont="1" applyBorder="1" applyAlignment="1">
      <alignment horizontal="right" vertical="center" shrinkToFit="1"/>
    </xf>
    <xf numFmtId="177" fontId="12" fillId="0" borderId="68" xfId="0" applyNumberFormat="1" applyFont="1" applyBorder="1" applyAlignment="1">
      <alignment horizontal="right" vertical="center" shrinkToFit="1"/>
    </xf>
    <xf numFmtId="0" fontId="11" fillId="0" borderId="86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85" xfId="0" applyFont="1" applyBorder="1" applyAlignment="1">
      <alignment horizontal="center" vertical="center" shrinkToFit="1"/>
    </xf>
    <xf numFmtId="9" fontId="11" fillId="0" borderId="56" xfId="0" applyNumberFormat="1" applyFont="1" applyBorder="1" applyAlignment="1">
      <alignment horizontal="center" vertical="center"/>
    </xf>
    <xf numFmtId="0" fontId="11" fillId="0" borderId="87" xfId="0" applyFont="1" applyBorder="1" applyAlignment="1">
      <alignment horizontal="center" vertical="center"/>
    </xf>
    <xf numFmtId="0" fontId="11" fillId="0" borderId="8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9" fontId="11" fillId="0" borderId="55" xfId="0" applyNumberFormat="1" applyFont="1" applyBorder="1" applyAlignment="1">
      <alignment horizontal="center" vertical="center"/>
    </xf>
    <xf numFmtId="0" fontId="15" fillId="0" borderId="8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7" fontId="12" fillId="0" borderId="92" xfId="0" applyNumberFormat="1" applyFont="1" applyBorder="1" applyAlignment="1">
      <alignment horizontal="right" vertical="center" shrinkToFit="1"/>
    </xf>
    <xf numFmtId="177" fontId="12" fillId="0" borderId="93" xfId="0" applyNumberFormat="1" applyFont="1" applyBorder="1" applyAlignment="1">
      <alignment horizontal="right" vertical="center" shrinkToFit="1"/>
    </xf>
    <xf numFmtId="176" fontId="12" fillId="0" borderId="98" xfId="0" applyNumberFormat="1" applyFont="1" applyBorder="1" applyAlignment="1">
      <alignment horizontal="center" vertical="center" shrinkToFit="1"/>
    </xf>
    <xf numFmtId="176" fontId="12" fillId="0" borderId="102" xfId="0" applyNumberFormat="1" applyFont="1" applyBorder="1" applyAlignment="1">
      <alignment horizontal="center" vertical="center" shrinkToFit="1"/>
    </xf>
    <xf numFmtId="176" fontId="12" fillId="0" borderId="104" xfId="0" applyNumberFormat="1" applyFont="1" applyBorder="1" applyAlignment="1">
      <alignment horizontal="center" vertical="center" shrinkToFit="1"/>
    </xf>
    <xf numFmtId="176" fontId="12" fillId="0" borderId="106" xfId="0" applyNumberFormat="1" applyFont="1" applyBorder="1" applyAlignment="1">
      <alignment horizontal="center" vertical="center" shrinkToFit="1"/>
    </xf>
    <xf numFmtId="0" fontId="12" fillId="0" borderId="110" xfId="0" applyFont="1" applyBorder="1" applyAlignment="1">
      <alignment horizontal="center" vertical="center" shrinkToFit="1"/>
    </xf>
    <xf numFmtId="176" fontId="12" fillId="0" borderId="111" xfId="0" applyNumberFormat="1" applyFont="1" applyBorder="1" applyAlignment="1">
      <alignment horizontal="center" vertical="center" shrinkToFit="1"/>
    </xf>
    <xf numFmtId="0" fontId="12" fillId="0" borderId="3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115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0" borderId="51" xfId="0" applyFont="1" applyBorder="1" applyAlignment="1">
      <alignment horizontal="center" vertical="center" shrinkToFit="1"/>
    </xf>
    <xf numFmtId="0" fontId="12" fillId="0" borderId="115" xfId="0" applyFont="1" applyBorder="1" applyAlignment="1">
      <alignment horizontal="center" vertical="center" shrinkToFit="1"/>
    </xf>
    <xf numFmtId="177" fontId="12" fillId="0" borderId="66" xfId="0" applyNumberFormat="1" applyFont="1" applyBorder="1" applyAlignment="1">
      <alignment horizontal="right" vertical="center"/>
    </xf>
    <xf numFmtId="177" fontId="12" fillId="0" borderId="67" xfId="0" applyNumberFormat="1" applyFont="1" applyBorder="1" applyAlignment="1">
      <alignment horizontal="right" vertical="center"/>
    </xf>
    <xf numFmtId="177" fontId="12" fillId="0" borderId="68" xfId="0" applyNumberFormat="1" applyFont="1" applyBorder="1" applyAlignment="1">
      <alignment horizontal="right" vertical="center"/>
    </xf>
    <xf numFmtId="177" fontId="12" fillId="0" borderId="93" xfId="0" applyNumberFormat="1" applyFont="1" applyBorder="1" applyAlignment="1">
      <alignment horizontal="right" vertical="center"/>
    </xf>
    <xf numFmtId="177" fontId="12" fillId="0" borderId="62" xfId="0" applyNumberFormat="1" applyFont="1" applyBorder="1" applyAlignment="1">
      <alignment horizontal="right" vertical="center"/>
    </xf>
    <xf numFmtId="177" fontId="12" fillId="0" borderId="60" xfId="0" applyNumberFormat="1" applyFont="1" applyBorder="1" applyAlignment="1">
      <alignment horizontal="right" vertical="center"/>
    </xf>
    <xf numFmtId="177" fontId="12" fillId="0" borderId="61" xfId="0" applyNumberFormat="1" applyFont="1" applyBorder="1" applyAlignment="1">
      <alignment horizontal="right" vertical="center"/>
    </xf>
    <xf numFmtId="177" fontId="12" fillId="0" borderId="117" xfId="0" applyNumberFormat="1" applyFont="1" applyBorder="1" applyAlignment="1">
      <alignment horizontal="right" vertical="center"/>
    </xf>
    <xf numFmtId="177" fontId="12" fillId="0" borderId="65" xfId="0" applyNumberFormat="1" applyFont="1" applyBorder="1" applyAlignment="1">
      <alignment horizontal="right" vertical="center"/>
    </xf>
    <xf numFmtId="177" fontId="12" fillId="0" borderId="63" xfId="0" applyNumberFormat="1" applyFont="1" applyBorder="1" applyAlignment="1">
      <alignment horizontal="right" vertical="center"/>
    </xf>
    <xf numFmtId="177" fontId="12" fillId="0" borderId="64" xfId="0" applyNumberFormat="1" applyFont="1" applyBorder="1" applyAlignment="1">
      <alignment horizontal="right" vertical="center"/>
    </xf>
    <xf numFmtId="177" fontId="12" fillId="0" borderId="119" xfId="0" applyNumberFormat="1" applyFont="1" applyBorder="1" applyAlignment="1">
      <alignment horizontal="right" vertical="center"/>
    </xf>
    <xf numFmtId="176" fontId="12" fillId="0" borderId="72" xfId="0" applyNumberFormat="1" applyFont="1" applyBorder="1" applyAlignment="1">
      <alignment horizontal="right" vertical="center"/>
    </xf>
    <xf numFmtId="176" fontId="12" fillId="0" borderId="75" xfId="0" applyNumberFormat="1" applyFont="1" applyBorder="1" applyAlignment="1">
      <alignment horizontal="right" vertical="center"/>
    </xf>
    <xf numFmtId="176" fontId="12" fillId="0" borderId="102" xfId="0" applyNumberFormat="1" applyFont="1" applyBorder="1" applyAlignment="1">
      <alignment horizontal="right" vertical="center"/>
    </xf>
    <xf numFmtId="176" fontId="12" fillId="0" borderId="76" xfId="0" applyNumberFormat="1" applyFont="1" applyBorder="1" applyAlignment="1">
      <alignment horizontal="right" vertical="center"/>
    </xf>
    <xf numFmtId="176" fontId="12" fillId="0" borderId="77" xfId="0" applyNumberFormat="1" applyFont="1" applyBorder="1" applyAlignment="1">
      <alignment horizontal="right" vertical="center"/>
    </xf>
    <xf numFmtId="176" fontId="12" fillId="0" borderId="118" xfId="0" applyNumberFormat="1" applyFont="1" applyBorder="1" applyAlignment="1">
      <alignment horizontal="right" vertical="center"/>
    </xf>
    <xf numFmtId="176" fontId="12" fillId="0" borderId="73" xfId="0" applyNumberFormat="1" applyFont="1" applyBorder="1" applyAlignment="1">
      <alignment horizontal="right" vertical="center"/>
    </xf>
    <xf numFmtId="176" fontId="12" fillId="0" borderId="104" xfId="0" applyNumberFormat="1" applyFont="1" applyBorder="1" applyAlignment="1">
      <alignment horizontal="right" vertical="center"/>
    </xf>
    <xf numFmtId="176" fontId="12" fillId="0" borderId="74" xfId="0" applyNumberFormat="1" applyFont="1" applyBorder="1" applyAlignment="1">
      <alignment horizontal="right" vertical="center"/>
    </xf>
    <xf numFmtId="176" fontId="12" fillId="0" borderId="106" xfId="0" applyNumberFormat="1" applyFont="1" applyBorder="1" applyAlignment="1">
      <alignment horizontal="right" vertical="center"/>
    </xf>
    <xf numFmtId="176" fontId="12" fillId="0" borderId="116" xfId="0" applyNumberFormat="1" applyFont="1" applyBorder="1" applyAlignment="1">
      <alignment horizontal="right" vertical="center"/>
    </xf>
    <xf numFmtId="176" fontId="12" fillId="0" borderId="111" xfId="0" applyNumberFormat="1" applyFont="1" applyBorder="1" applyAlignment="1">
      <alignment horizontal="right" vertical="center"/>
    </xf>
    <xf numFmtId="177" fontId="12" fillId="0" borderId="92" xfId="0" applyNumberFormat="1" applyFont="1" applyBorder="1" applyAlignment="1">
      <alignment horizontal="right" vertical="center"/>
    </xf>
    <xf numFmtId="176" fontId="12" fillId="0" borderId="122" xfId="0" applyNumberFormat="1" applyFont="1" applyBorder="1" applyAlignment="1">
      <alignment horizontal="right" vertical="center"/>
    </xf>
    <xf numFmtId="177" fontId="12" fillId="0" borderId="123" xfId="0" applyNumberFormat="1" applyFont="1" applyBorder="1" applyAlignment="1">
      <alignment horizontal="right" vertical="center"/>
    </xf>
    <xf numFmtId="176" fontId="12" fillId="0" borderId="124" xfId="0" applyNumberFormat="1" applyFont="1" applyBorder="1" applyAlignment="1">
      <alignment horizontal="right" vertical="center"/>
    </xf>
    <xf numFmtId="177" fontId="12" fillId="0" borderId="79" xfId="0" applyNumberFormat="1" applyFont="1" applyBorder="1" applyAlignment="1">
      <alignment horizontal="right" vertical="center"/>
    </xf>
    <xf numFmtId="176" fontId="12" fillId="0" borderId="98" xfId="0" applyNumberFormat="1" applyFont="1" applyBorder="1" applyAlignment="1">
      <alignment horizontal="right" vertical="center"/>
    </xf>
    <xf numFmtId="177" fontId="12" fillId="0" borderId="119" xfId="0" applyNumberFormat="1" applyFont="1" applyBorder="1" applyAlignment="1">
      <alignment horizontal="right" vertical="center" shrinkToFit="1"/>
    </xf>
    <xf numFmtId="176" fontId="12" fillId="0" borderId="75" xfId="0" applyNumberFormat="1" applyFont="1" applyBorder="1" applyAlignment="1">
      <alignment horizontal="right" vertical="center" shrinkToFit="1"/>
    </xf>
    <xf numFmtId="176" fontId="12" fillId="0" borderId="102" xfId="0" applyNumberFormat="1" applyFont="1" applyBorder="1" applyAlignment="1">
      <alignment horizontal="right" vertical="center" shrinkToFit="1"/>
    </xf>
    <xf numFmtId="176" fontId="12" fillId="0" borderId="76" xfId="0" applyNumberFormat="1" applyFont="1" applyBorder="1" applyAlignment="1">
      <alignment horizontal="right" vertical="center" shrinkToFit="1"/>
    </xf>
    <xf numFmtId="176" fontId="12" fillId="0" borderId="104" xfId="0" applyNumberFormat="1" applyFont="1" applyBorder="1" applyAlignment="1">
      <alignment horizontal="right" vertical="center" shrinkToFit="1"/>
    </xf>
    <xf numFmtId="176" fontId="12" fillId="0" borderId="77" xfId="0" applyNumberFormat="1" applyFont="1" applyBorder="1" applyAlignment="1">
      <alignment horizontal="right" vertical="center" shrinkToFit="1"/>
    </xf>
    <xf numFmtId="176" fontId="12" fillId="0" borderId="106" xfId="0" applyNumberFormat="1" applyFont="1" applyBorder="1" applyAlignment="1">
      <alignment horizontal="right" vertical="center" shrinkToFit="1"/>
    </xf>
    <xf numFmtId="176" fontId="12" fillId="0" borderId="118" xfId="0" applyNumberFormat="1" applyFont="1" applyBorder="1" applyAlignment="1">
      <alignment horizontal="right" vertical="center" shrinkToFit="1"/>
    </xf>
    <xf numFmtId="176" fontId="12" fillId="0" borderId="111" xfId="0" applyNumberFormat="1" applyFont="1" applyBorder="1" applyAlignment="1">
      <alignment horizontal="right" vertical="center" shrinkToFit="1"/>
    </xf>
    <xf numFmtId="176" fontId="12" fillId="0" borderId="124" xfId="0" applyNumberFormat="1" applyFont="1" applyBorder="1" applyAlignment="1">
      <alignment horizontal="right" vertical="center" shrinkToFit="1"/>
    </xf>
    <xf numFmtId="176" fontId="12" fillId="0" borderId="98" xfId="0" applyNumberFormat="1" applyFont="1" applyBorder="1" applyAlignment="1">
      <alignment horizontal="right" vertical="center" shrinkToFit="1"/>
    </xf>
    <xf numFmtId="0" fontId="11" fillId="0" borderId="5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1" fillId="0" borderId="54" xfId="0" applyFont="1" applyBorder="1" applyAlignment="1">
      <alignment horizontal="center" vertical="center" shrinkToFit="1"/>
    </xf>
    <xf numFmtId="0" fontId="11" fillId="0" borderId="81" xfId="0" applyFont="1" applyBorder="1" applyAlignment="1">
      <alignment horizontal="center" vertical="center" shrinkToFit="1"/>
    </xf>
    <xf numFmtId="177" fontId="11" fillId="0" borderId="126" xfId="0" applyNumberFormat="1" applyFont="1" applyBorder="1" applyAlignment="1">
      <alignment horizontal="right" vertical="center"/>
    </xf>
    <xf numFmtId="177" fontId="11" fillId="0" borderId="127" xfId="0" applyNumberFormat="1" applyFont="1" applyBorder="1" applyAlignment="1">
      <alignment horizontal="right" vertical="center"/>
    </xf>
    <xf numFmtId="177" fontId="11" fillId="0" borderId="109" xfId="0" applyNumberFormat="1" applyFont="1" applyBorder="1" applyAlignment="1">
      <alignment horizontal="right" vertical="center"/>
    </xf>
    <xf numFmtId="177" fontId="11" fillId="0" borderId="128" xfId="0" applyNumberFormat="1" applyFont="1" applyBorder="1" applyAlignment="1">
      <alignment horizontal="right" vertical="center"/>
    </xf>
    <xf numFmtId="177" fontId="18" fillId="0" borderId="23" xfId="0" applyNumberFormat="1" applyFont="1" applyBorder="1" applyAlignment="1">
      <alignment horizontal="right" vertical="center"/>
    </xf>
    <xf numFmtId="177" fontId="18" fillId="0" borderId="15" xfId="0" applyNumberFormat="1" applyFont="1" applyBorder="1" applyAlignment="1">
      <alignment horizontal="right" vertical="center"/>
    </xf>
    <xf numFmtId="177" fontId="18" fillId="0" borderId="27" xfId="0" applyNumberFormat="1" applyFont="1" applyBorder="1" applyAlignment="1">
      <alignment horizontal="right" vertical="center"/>
    </xf>
    <xf numFmtId="177" fontId="18" fillId="0" borderId="28" xfId="0" applyNumberFormat="1" applyFont="1" applyBorder="1" applyAlignment="1">
      <alignment horizontal="right" vertical="center"/>
    </xf>
    <xf numFmtId="177" fontId="18" fillId="0" borderId="33" xfId="0" applyNumberFormat="1" applyFont="1" applyBorder="1" applyAlignment="1">
      <alignment horizontal="right" vertical="center"/>
    </xf>
    <xf numFmtId="177" fontId="18" fillId="0" borderId="34" xfId="0" applyNumberFormat="1" applyFont="1" applyBorder="1" applyAlignment="1">
      <alignment horizontal="right" vertical="center"/>
    </xf>
    <xf numFmtId="177" fontId="18" fillId="0" borderId="37" xfId="0" applyNumberFormat="1" applyFont="1" applyBorder="1" applyAlignment="1">
      <alignment horizontal="right" vertical="center"/>
    </xf>
    <xf numFmtId="177" fontId="18" fillId="0" borderId="16" xfId="0" applyNumberFormat="1" applyFont="1" applyBorder="1" applyAlignment="1">
      <alignment horizontal="right" vertical="center"/>
    </xf>
    <xf numFmtId="177" fontId="18" fillId="0" borderId="13" xfId="0" applyNumberFormat="1" applyFont="1" applyBorder="1" applyAlignment="1">
      <alignment horizontal="right" vertical="center"/>
    </xf>
    <xf numFmtId="177" fontId="18" fillId="0" borderId="24" xfId="0" applyNumberFormat="1" applyFont="1" applyBorder="1" applyAlignment="1">
      <alignment horizontal="right" vertical="center"/>
    </xf>
    <xf numFmtId="177" fontId="18" fillId="0" borderId="25" xfId="0" applyNumberFormat="1" applyFont="1" applyBorder="1" applyAlignment="1">
      <alignment horizontal="right" vertical="center"/>
    </xf>
    <xf numFmtId="0" fontId="17" fillId="2" borderId="10" xfId="0" applyFont="1" applyFill="1" applyBorder="1" applyAlignment="1">
      <alignment horizontal="center" vertical="center" readingOrder="1"/>
    </xf>
    <xf numFmtId="0" fontId="17" fillId="2" borderId="11" xfId="0" applyFont="1" applyFill="1" applyBorder="1" applyAlignment="1">
      <alignment horizontal="center" vertical="center" readingOrder="1"/>
    </xf>
    <xf numFmtId="0" fontId="17" fillId="2" borderId="3" xfId="0" applyFont="1" applyFill="1" applyBorder="1" applyAlignment="1">
      <alignment horizontal="center" vertical="center" readingOrder="1"/>
    </xf>
    <xf numFmtId="0" fontId="16" fillId="0" borderId="0" xfId="0" applyFont="1" applyAlignment="1">
      <alignment horizontal="left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82" xfId="0" applyFont="1" applyBorder="1" applyAlignment="1">
      <alignment horizontal="center" vertical="center"/>
    </xf>
    <xf numFmtId="0" fontId="11" fillId="0" borderId="125" xfId="0" applyFont="1" applyBorder="1" applyAlignment="1">
      <alignment horizontal="center" vertical="center"/>
    </xf>
    <xf numFmtId="0" fontId="11" fillId="0" borderId="83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9" fontId="11" fillId="0" borderId="5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1" fillId="0" borderId="8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0" fillId="0" borderId="96" xfId="0" applyFont="1" applyBorder="1" applyAlignment="1">
      <alignment horizontal="center" vertical="center" shrinkToFit="1"/>
    </xf>
    <xf numFmtId="0" fontId="10" fillId="0" borderId="54" xfId="0" applyFont="1" applyBorder="1" applyAlignment="1">
      <alignment horizontal="center" vertical="center" shrinkToFit="1"/>
    </xf>
    <xf numFmtId="0" fontId="14" fillId="0" borderId="0" xfId="0" applyFont="1" applyAlignment="1">
      <alignment horizontal="left" vertical="center"/>
    </xf>
    <xf numFmtId="0" fontId="10" fillId="0" borderId="9" xfId="0" applyFont="1" applyBorder="1" applyAlignment="1">
      <alignment horizontal="center" vertical="center" shrinkToFit="1"/>
    </xf>
    <xf numFmtId="0" fontId="10" fillId="0" borderId="83" xfId="0" applyFont="1" applyBorder="1" applyAlignment="1">
      <alignment horizontal="center" vertical="center" shrinkToFit="1"/>
    </xf>
    <xf numFmtId="0" fontId="10" fillId="0" borderId="97" xfId="0" applyFont="1" applyBorder="1" applyAlignment="1">
      <alignment horizontal="center" vertical="center" shrinkToFit="1"/>
    </xf>
    <xf numFmtId="0" fontId="10" fillId="0" borderId="53" xfId="0" applyFont="1" applyBorder="1" applyAlignment="1">
      <alignment horizontal="center" vertical="center" shrinkToFit="1"/>
    </xf>
    <xf numFmtId="0" fontId="11" fillId="0" borderId="94" xfId="0" applyFont="1" applyBorder="1" applyAlignment="1">
      <alignment horizontal="center" vertical="center" shrinkToFit="1"/>
    </xf>
    <xf numFmtId="0" fontId="11" fillId="0" borderId="81" xfId="0" applyFont="1" applyBorder="1" applyAlignment="1">
      <alignment horizontal="center" vertical="center" shrinkToFit="1"/>
    </xf>
    <xf numFmtId="0" fontId="10" fillId="0" borderId="95" xfId="0" applyFont="1" applyBorder="1" applyAlignment="1">
      <alignment horizontal="center" vertical="center" shrinkToFit="1"/>
    </xf>
    <xf numFmtId="0" fontId="10" fillId="0" borderId="52" xfId="0" applyFont="1" applyBorder="1" applyAlignment="1">
      <alignment horizontal="center" vertical="center" shrinkToFit="1"/>
    </xf>
    <xf numFmtId="0" fontId="12" fillId="0" borderId="120" xfId="0" applyFont="1" applyBorder="1" applyAlignment="1">
      <alignment horizontal="center" vertical="center" shrinkToFit="1"/>
    </xf>
    <xf numFmtId="0" fontId="12" fillId="0" borderId="114" xfId="0" applyFont="1" applyBorder="1" applyAlignment="1">
      <alignment horizontal="center" vertical="center" shrinkToFit="1"/>
    </xf>
    <xf numFmtId="0" fontId="10" fillId="0" borderId="101" xfId="0" applyFont="1" applyBorder="1" applyAlignment="1">
      <alignment horizontal="left" vertical="center" shrinkToFit="1"/>
    </xf>
    <xf numFmtId="0" fontId="10" fillId="0" borderId="47" xfId="0" applyFont="1" applyBorder="1" applyAlignment="1">
      <alignment horizontal="left" vertical="center" shrinkToFit="1"/>
    </xf>
    <xf numFmtId="0" fontId="10" fillId="0" borderId="28" xfId="0" applyFont="1" applyBorder="1" applyAlignment="1">
      <alignment horizontal="left" vertical="center" shrinkToFit="1"/>
    </xf>
    <xf numFmtId="0" fontId="10" fillId="0" borderId="103" xfId="0" applyFont="1" applyBorder="1" applyAlignment="1">
      <alignment horizontal="left" vertical="center" shrinkToFit="1"/>
    </xf>
    <xf numFmtId="0" fontId="10" fillId="0" borderId="0" xfId="0" applyFont="1" applyBorder="1" applyAlignment="1">
      <alignment horizontal="left" vertical="center" shrinkToFit="1"/>
    </xf>
    <xf numFmtId="0" fontId="10" fillId="0" borderId="16" xfId="0" applyFont="1" applyBorder="1" applyAlignment="1">
      <alignment horizontal="left" vertical="center" shrinkToFit="1"/>
    </xf>
    <xf numFmtId="0" fontId="10" fillId="0" borderId="105" xfId="0" applyFont="1" applyBorder="1" applyAlignment="1">
      <alignment horizontal="left" vertical="center" shrinkToFit="1"/>
    </xf>
    <xf numFmtId="0" fontId="10" fillId="0" borderId="44" xfId="0" applyFont="1" applyBorder="1" applyAlignment="1">
      <alignment horizontal="left" vertical="center" shrinkToFit="1"/>
    </xf>
    <xf numFmtId="0" fontId="10" fillId="0" borderId="52" xfId="0" applyFont="1" applyBorder="1" applyAlignment="1">
      <alignment horizontal="left" vertical="center" shrinkToFit="1"/>
    </xf>
    <xf numFmtId="0" fontId="10" fillId="0" borderId="107" xfId="0" applyFont="1" applyBorder="1" applyAlignment="1">
      <alignment horizontal="left" vertical="center" shrinkToFit="1"/>
    </xf>
    <xf numFmtId="0" fontId="10" fillId="0" borderId="108" xfId="0" applyFont="1" applyBorder="1" applyAlignment="1">
      <alignment horizontal="left" vertical="center" shrinkToFit="1"/>
    </xf>
    <xf numFmtId="0" fontId="10" fillId="0" borderId="109" xfId="0" applyFont="1" applyBorder="1" applyAlignment="1">
      <alignment horizontal="left" vertical="center" shrinkToFit="1"/>
    </xf>
    <xf numFmtId="0" fontId="10" fillId="0" borderId="5" xfId="0" applyFont="1" applyBorder="1" applyAlignment="1">
      <alignment horizontal="left" vertical="center" shrinkToFit="1"/>
    </xf>
    <xf numFmtId="0" fontId="11" fillId="0" borderId="6" xfId="0" applyFont="1" applyBorder="1" applyAlignment="1">
      <alignment horizontal="left" vertical="center" shrinkToFit="1"/>
    </xf>
    <xf numFmtId="0" fontId="11" fillId="0" borderId="99" xfId="0" applyFont="1" applyBorder="1" applyAlignment="1">
      <alignment horizontal="left" vertical="center" shrinkToFit="1"/>
    </xf>
    <xf numFmtId="0" fontId="11" fillId="0" borderId="1" xfId="0" applyFont="1" applyBorder="1" applyAlignment="1">
      <alignment horizontal="left" vertical="center" shrinkToFit="1"/>
    </xf>
    <xf numFmtId="0" fontId="11" fillId="0" borderId="100" xfId="0" applyFont="1" applyBorder="1" applyAlignment="1">
      <alignment horizontal="left" vertical="center" shrinkToFit="1"/>
    </xf>
    <xf numFmtId="0" fontId="11" fillId="0" borderId="13" xfId="0" applyFont="1" applyBorder="1" applyAlignment="1">
      <alignment horizontal="left" vertical="center" shrinkToFit="1"/>
    </xf>
    <xf numFmtId="0" fontId="11" fillId="0" borderId="101" xfId="0" applyFont="1" applyBorder="1" applyAlignment="1">
      <alignment horizontal="left" vertical="center" shrinkToFit="1"/>
    </xf>
    <xf numFmtId="0" fontId="11" fillId="0" borderId="47" xfId="0" applyFont="1" applyBorder="1" applyAlignment="1">
      <alignment horizontal="left" vertical="center" shrinkToFit="1"/>
    </xf>
    <xf numFmtId="0" fontId="11" fillId="0" borderId="28" xfId="0" applyFont="1" applyBorder="1" applyAlignment="1">
      <alignment horizontal="left" vertical="center" shrinkToFit="1"/>
    </xf>
    <xf numFmtId="0" fontId="11" fillId="0" borderId="103" xfId="0" applyFont="1" applyBorder="1" applyAlignment="1">
      <alignment horizontal="left" vertical="center" shrinkToFit="1"/>
    </xf>
    <xf numFmtId="0" fontId="11" fillId="0" borderId="0" xfId="0" applyFont="1" applyBorder="1" applyAlignment="1">
      <alignment horizontal="left" vertical="center" shrinkToFit="1"/>
    </xf>
    <xf numFmtId="0" fontId="11" fillId="0" borderId="16" xfId="0" applyFont="1" applyBorder="1" applyAlignment="1">
      <alignment horizontal="left" vertical="center" shrinkToFit="1"/>
    </xf>
    <xf numFmtId="0" fontId="11" fillId="0" borderId="105" xfId="0" applyFont="1" applyBorder="1" applyAlignment="1">
      <alignment horizontal="left" vertical="center" shrinkToFit="1"/>
    </xf>
    <xf numFmtId="0" fontId="11" fillId="0" borderId="44" xfId="0" applyFont="1" applyBorder="1" applyAlignment="1">
      <alignment horizontal="left" vertical="center" shrinkToFit="1"/>
    </xf>
    <xf numFmtId="0" fontId="11" fillId="0" borderId="52" xfId="0" applyFont="1" applyBorder="1" applyAlignment="1">
      <alignment horizontal="left" vertical="center" shrinkToFit="1"/>
    </xf>
    <xf numFmtId="0" fontId="12" fillId="0" borderId="113" xfId="0" applyFont="1" applyBorder="1" applyAlignment="1">
      <alignment horizontal="center" vertical="center" shrinkToFit="1"/>
    </xf>
    <xf numFmtId="0" fontId="12" fillId="0" borderId="121" xfId="0" applyFont="1" applyBorder="1" applyAlignment="1">
      <alignment horizontal="center" vertical="center" shrinkToFit="1"/>
    </xf>
    <xf numFmtId="0" fontId="10" fillId="0" borderId="112" xfId="0" applyFont="1" applyBorder="1" applyAlignment="1">
      <alignment horizontal="center" vertical="center"/>
    </xf>
    <xf numFmtId="0" fontId="10" fillId="0" borderId="113" xfId="0" applyFont="1" applyBorder="1" applyAlignment="1">
      <alignment horizontal="center" vertical="center"/>
    </xf>
    <xf numFmtId="0" fontId="10" fillId="0" borderId="105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2" fillId="0" borderId="114" xfId="0" applyFont="1" applyBorder="1" applyAlignment="1">
      <alignment horizontal="center" vertical="center"/>
    </xf>
    <xf numFmtId="0" fontId="10" fillId="0" borderId="10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99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00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01" xfId="0" applyFont="1" applyBorder="1" applyAlignment="1">
      <alignment horizontal="left" vertical="center"/>
    </xf>
    <xf numFmtId="0" fontId="10" fillId="0" borderId="47" xfId="0" applyFont="1" applyBorder="1" applyAlignment="1">
      <alignment horizontal="left" vertical="center"/>
    </xf>
    <xf numFmtId="0" fontId="10" fillId="0" borderId="105" xfId="0" applyFont="1" applyBorder="1" applyAlignment="1">
      <alignment horizontal="left" vertical="center"/>
    </xf>
    <xf numFmtId="0" fontId="10" fillId="0" borderId="44" xfId="0" applyFont="1" applyBorder="1" applyAlignment="1">
      <alignment horizontal="left" vertical="center"/>
    </xf>
    <xf numFmtId="0" fontId="10" fillId="0" borderId="112" xfId="0" applyFont="1" applyBorder="1" applyAlignment="1">
      <alignment horizontal="center" vertical="center" shrinkToFit="1"/>
    </xf>
    <xf numFmtId="0" fontId="10" fillId="0" borderId="113" xfId="0" applyFont="1" applyBorder="1" applyAlignment="1">
      <alignment horizontal="center" vertical="center" shrinkToFit="1"/>
    </xf>
    <xf numFmtId="0" fontId="10" fillId="0" borderId="105" xfId="0" applyFont="1" applyBorder="1" applyAlignment="1">
      <alignment horizontal="center" vertical="center" shrinkToFit="1"/>
    </xf>
    <xf numFmtId="0" fontId="10" fillId="0" borderId="44" xfId="0" applyFont="1" applyBorder="1" applyAlignment="1">
      <alignment horizontal="center" vertical="center" shrinkToFit="1"/>
    </xf>
    <xf numFmtId="0" fontId="12" fillId="0" borderId="94" xfId="0" applyFont="1" applyBorder="1" applyAlignment="1">
      <alignment horizontal="center" vertical="center" shrinkToFit="1"/>
    </xf>
    <xf numFmtId="0" fontId="12" fillId="0" borderId="81" xfId="0" applyFont="1" applyBorder="1" applyAlignment="1">
      <alignment horizontal="center" vertical="center" shrinkToFit="1"/>
    </xf>
    <xf numFmtId="0" fontId="12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 shrinkToFit="1"/>
    </xf>
    <xf numFmtId="0" fontId="10" fillId="0" borderId="99" xfId="0" applyFont="1" applyBorder="1" applyAlignment="1">
      <alignment horizontal="left" vertical="center" shrinkToFit="1"/>
    </xf>
    <xf numFmtId="0" fontId="10" fillId="0" borderId="1" xfId="0" applyFont="1" applyBorder="1" applyAlignment="1">
      <alignment horizontal="left" vertical="center" shrinkToFit="1"/>
    </xf>
    <xf numFmtId="0" fontId="10" fillId="0" borderId="100" xfId="0" applyFont="1" applyBorder="1" applyAlignment="1">
      <alignment horizontal="left" vertical="center" shrinkToFit="1"/>
    </xf>
    <xf numFmtId="0" fontId="10" fillId="0" borderId="13" xfId="0" applyFont="1" applyBorder="1" applyAlignment="1">
      <alignment horizontal="left" vertical="center" shrinkToFit="1"/>
    </xf>
    <xf numFmtId="0" fontId="10" fillId="0" borderId="107" xfId="0" applyFont="1" applyBorder="1" applyAlignment="1">
      <alignment horizontal="left" vertical="center"/>
    </xf>
    <xf numFmtId="0" fontId="10" fillId="0" borderId="108" xfId="0" applyFont="1" applyBorder="1" applyAlignment="1">
      <alignment horizontal="left" vertical="center"/>
    </xf>
    <xf numFmtId="0" fontId="7" fillId="0" borderId="90" xfId="0" applyFont="1" applyBorder="1" applyAlignment="1">
      <alignment horizontal="center" vertical="center"/>
    </xf>
    <xf numFmtId="0" fontId="0" fillId="0" borderId="91" xfId="0" applyBorder="1">
      <alignment vertical="center"/>
    </xf>
    <xf numFmtId="0" fontId="0" fillId="0" borderId="80" xfId="0" applyBorder="1">
      <alignment vertical="center"/>
    </xf>
    <xf numFmtId="0" fontId="7" fillId="0" borderId="59" xfId="0" applyFont="1" applyBorder="1" applyAlignment="1">
      <alignment horizontal="center" vertical="center"/>
    </xf>
    <xf numFmtId="0" fontId="0" fillId="0" borderId="132" xfId="0" applyBorder="1">
      <alignment vertical="center"/>
    </xf>
    <xf numFmtId="0" fontId="0" fillId="0" borderId="43" xfId="0" applyBorder="1">
      <alignment vertical="center"/>
    </xf>
    <xf numFmtId="0" fontId="0" fillId="0" borderId="84" xfId="0" applyBorder="1">
      <alignment vertical="center"/>
    </xf>
    <xf numFmtId="0" fontId="7" fillId="0" borderId="131" xfId="0" applyFont="1" applyBorder="1" applyAlignment="1">
      <alignment horizontal="center" vertical="center"/>
    </xf>
    <xf numFmtId="0" fontId="0" fillId="0" borderId="129" xfId="0" applyBorder="1">
      <alignment vertical="center"/>
    </xf>
    <xf numFmtId="0" fontId="7" fillId="0" borderId="130" xfId="0" applyFont="1" applyBorder="1" applyAlignment="1">
      <alignment horizontal="center" vertical="center"/>
    </xf>
    <xf numFmtId="0" fontId="0" fillId="0" borderId="45" xfId="0" applyBorder="1">
      <alignment vertical="center"/>
    </xf>
    <xf numFmtId="0" fontId="9" fillId="3" borderId="0" xfId="1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90" xfId="0" applyFont="1" applyBorder="1" applyAlignment="1">
      <alignment horizontal="center" vertical="center" wrapText="1"/>
    </xf>
    <xf numFmtId="49" fontId="7" fillId="0" borderId="90" xfId="0" applyNumberFormat="1" applyFont="1" applyBorder="1" applyAlignment="1">
      <alignment horizontal="center" vertical="center" wrapText="1"/>
    </xf>
    <xf numFmtId="0" fontId="0" fillId="0" borderId="134" xfId="0" applyBorder="1">
      <alignment vertical="center"/>
    </xf>
    <xf numFmtId="0" fontId="7" fillId="0" borderId="133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7" fillId="0" borderId="16" xfId="0" applyFont="1" applyBorder="1" applyAlignment="1">
      <alignment horizontal="center" vertical="center" wrapText="1"/>
    </xf>
    <xf numFmtId="49" fontId="12" fillId="0" borderId="41" xfId="0" applyNumberFormat="1" applyFont="1" applyBorder="1" applyAlignment="1">
      <alignment horizontal="left" vertical="center" wrapText="1"/>
    </xf>
    <xf numFmtId="49" fontId="12" fillId="0" borderId="42" xfId="0" applyNumberFormat="1" applyFont="1" applyBorder="1" applyAlignment="1">
      <alignment horizontal="left" vertical="center" wrapText="1"/>
    </xf>
    <xf numFmtId="0" fontId="7" fillId="0" borderId="112" xfId="0" applyFont="1" applyBorder="1" applyAlignment="1">
      <alignment horizontal="center" vertical="center" wrapText="1"/>
    </xf>
    <xf numFmtId="0" fontId="7" fillId="0" borderId="95" xfId="0" applyFont="1" applyBorder="1" applyAlignment="1">
      <alignment horizontal="center" vertical="center" wrapText="1"/>
    </xf>
    <xf numFmtId="49" fontId="12" fillId="0" borderId="135" xfId="0" applyNumberFormat="1" applyFont="1" applyBorder="1" applyAlignment="1">
      <alignment horizontal="left" vertical="center" wrapText="1"/>
    </xf>
    <xf numFmtId="49" fontId="12" fillId="0" borderId="136" xfId="0" applyNumberFormat="1" applyFont="1" applyBorder="1" applyAlignment="1">
      <alignment horizontal="left" vertical="center" wrapText="1"/>
    </xf>
    <xf numFmtId="49" fontId="12" fillId="0" borderId="137" xfId="0" applyNumberFormat="1" applyFont="1" applyBorder="1" applyAlignment="1">
      <alignment horizontal="left" vertical="center" wrapText="1"/>
    </xf>
    <xf numFmtId="0" fontId="7" fillId="0" borderId="103" xfId="0" applyFont="1" applyBorder="1" applyAlignment="1">
      <alignment horizontal="center" vertical="center" wrapText="1"/>
    </xf>
    <xf numFmtId="49" fontId="12" fillId="0" borderId="138" xfId="0" applyNumberFormat="1" applyFont="1" applyBorder="1" applyAlignment="1">
      <alignment horizontal="left" vertical="center" wrapText="1"/>
    </xf>
    <xf numFmtId="0" fontId="7" fillId="0" borderId="107" xfId="0" applyFont="1" applyBorder="1" applyAlignment="1">
      <alignment horizontal="center" vertical="center" wrapText="1"/>
    </xf>
    <xf numFmtId="0" fontId="7" fillId="0" borderId="109" xfId="0" applyFont="1" applyBorder="1" applyAlignment="1">
      <alignment horizontal="center" vertical="center" wrapText="1"/>
    </xf>
    <xf numFmtId="49" fontId="12" fillId="0" borderId="139" xfId="0" applyNumberFormat="1" applyFont="1" applyBorder="1" applyAlignment="1">
      <alignment horizontal="left" vertical="center" wrapText="1"/>
    </xf>
    <xf numFmtId="49" fontId="12" fillId="0" borderId="140" xfId="0" applyNumberFormat="1" applyFont="1" applyBorder="1" applyAlignment="1">
      <alignment horizontal="left" vertical="center" wrapText="1"/>
    </xf>
    <xf numFmtId="49" fontId="12" fillId="0" borderId="141" xfId="0" applyNumberFormat="1" applyFont="1" applyBorder="1" applyAlignment="1">
      <alignment horizontal="left" vertical="center" wrapText="1"/>
    </xf>
  </cellXfs>
  <cellStyles count="2">
    <cellStyle name="20% - 강조색1" xfId="1" builtinId="30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multiLvlStrRef>
              <c:f>'조건별 집계표'!$B$20:$G$23</c:f>
              <c:multiLvlStrCache>
                <c:ptCount val="4"/>
                <c:lvl>
                  <c:pt idx="0">
                    <c:v>0~1회</c:v>
                  </c:pt>
                  <c:pt idx="1">
                    <c:v>2~3회</c:v>
                  </c:pt>
                  <c:pt idx="2">
                    <c:v>3~4회</c:v>
                  </c:pt>
                  <c:pt idx="3">
                    <c:v>매일</c:v>
                  </c:pt>
                </c:lvl>
                <c:lvl>
                  <c:pt idx="0">
                    <c:v> ☞ 1. 구내식당 이용횟수</c:v>
                  </c:pt>
                </c:lvl>
              </c:multiLvlStrCache>
            </c:multiLvlStrRef>
          </c:cat>
          <c:val>
            <c:numRef>
              <c:f>'조건별 집계표'!$H$20:$H$23</c:f>
              <c:numCache>
                <c:formatCode>#,##0;[Red]\-#,##0</c:formatCode>
                <c:ptCount val="4"/>
                <c:pt idx="0">
                  <c:v>24</c:v>
                </c:pt>
                <c:pt idx="1">
                  <c:v>70</c:v>
                </c:pt>
                <c:pt idx="2">
                  <c:v>125</c:v>
                </c:pt>
                <c:pt idx="3">
                  <c:v>165</c:v>
                </c:pt>
              </c:numCache>
            </c:numRef>
          </c:val>
        </c:ser>
        <c:ser>
          <c:idx val="1"/>
          <c:order val="1"/>
          <c:cat>
            <c:multiLvlStrRef>
              <c:f>'조건별 집계표'!$B$20:$G$23</c:f>
              <c:multiLvlStrCache>
                <c:ptCount val="4"/>
                <c:lvl>
                  <c:pt idx="0">
                    <c:v>0~1회</c:v>
                  </c:pt>
                  <c:pt idx="1">
                    <c:v>2~3회</c:v>
                  </c:pt>
                  <c:pt idx="2">
                    <c:v>3~4회</c:v>
                  </c:pt>
                  <c:pt idx="3">
                    <c:v>매일</c:v>
                  </c:pt>
                </c:lvl>
                <c:lvl>
                  <c:pt idx="0">
                    <c:v> ☞ 1. 구내식당 이용횟수</c:v>
                  </c:pt>
                </c:lvl>
              </c:multiLvlStrCache>
            </c:multiLvlStrRef>
          </c:cat>
          <c:val>
            <c:numRef>
              <c:f>'조건별 집계표'!$I$20:$I$23</c:f>
              <c:numCache>
                <c:formatCode>0.0%</c:formatCode>
                <c:ptCount val="4"/>
                <c:pt idx="0">
                  <c:v>6.25E-2</c:v>
                </c:pt>
                <c:pt idx="1">
                  <c:v>0.18229166666666666</c:v>
                </c:pt>
                <c:pt idx="2">
                  <c:v>0.32552083333333331</c:v>
                </c:pt>
                <c:pt idx="3">
                  <c:v>0.4296875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/>
              <a:t>성별구성비</a:t>
            </a:r>
          </a:p>
        </c:rich>
      </c:tx>
      <c:layout/>
    </c:title>
    <c:view3D>
      <c:rotX val="30"/>
      <c:rotY val="18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08서울남산체 B" pitchFamily="18" charset="-127"/>
                    <a:ea typeface="08서울남산체 B" pitchFamily="18" charset="-127"/>
                  </a:defRPr>
                </a:pPr>
                <a:endParaRPr lang="ko-KR"/>
              </a:p>
            </c:txPr>
            <c:showPercent val="1"/>
            <c:showLeaderLines val="1"/>
          </c:dLbls>
          <c:cat>
            <c:strRef>
              <c:f>'조건별 집계표'!$C$4:$F$4</c:f>
              <c:strCache>
                <c:ptCount val="3"/>
                <c:pt idx="0">
                  <c:v>남</c:v>
                </c:pt>
                <c:pt idx="2">
                  <c:v>여</c:v>
                </c:pt>
              </c:strCache>
            </c:strRef>
          </c:cat>
          <c:val>
            <c:numRef>
              <c:f>'조건별 집계표'!$C$5:$F$5</c:f>
              <c:numCache>
                <c:formatCode>General</c:formatCode>
                <c:ptCount val="4"/>
                <c:pt idx="0">
                  <c:v>208</c:v>
                </c:pt>
                <c:pt idx="2">
                  <c:v>176</c:v>
                </c:pt>
              </c:numCache>
            </c:numRef>
          </c:val>
        </c:ser>
        <c:ser>
          <c:idx val="1"/>
          <c:order val="1"/>
          <c:dLbls>
            <c:showPercent val="1"/>
            <c:showLeaderLines val="1"/>
          </c:dLbls>
          <c:cat>
            <c:strRef>
              <c:f>'조건별 집계표'!$C$4:$G$4</c:f>
              <c:strCache>
                <c:ptCount val="5"/>
                <c:pt idx="0">
                  <c:v>남</c:v>
                </c:pt>
                <c:pt idx="2">
                  <c:v>여</c:v>
                </c:pt>
                <c:pt idx="4">
                  <c:v>계</c:v>
                </c:pt>
              </c:strCache>
            </c:strRef>
          </c:cat>
          <c:val>
            <c:numRef>
              <c:f>'조건별 집계표'!$C$6:$G$6</c:f>
              <c:numCache>
                <c:formatCode>0%</c:formatCode>
                <c:ptCount val="5"/>
                <c:pt idx="0">
                  <c:v>0.54166666666666663</c:v>
                </c:pt>
                <c:pt idx="2">
                  <c:v>0.45833333333333331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2975035902770786"/>
          <c:y val="0.15918828567481699"/>
          <c:w val="0.15950199811721913"/>
          <c:h val="8.5802673242357158E-2"/>
        </c:manualLayout>
      </c:layout>
      <c:txPr>
        <a:bodyPr/>
        <a:lstStyle/>
        <a:p>
          <a:pPr>
            <a:defRPr b="1" i="0" baseline="0">
              <a:latin typeface="08서울남산체 B" pitchFamily="18" charset="-127"/>
              <a:ea typeface="08서울남산체 B" pitchFamily="18" charset="-127"/>
            </a:defRPr>
          </a:pPr>
          <a:endParaRPr lang="ko-KR"/>
        </a:p>
      </c:txPr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rgbClr val="7030A0"/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/>
              <a:t>연령별구성비</a:t>
            </a:r>
          </a:p>
        </c:rich>
      </c:tx>
      <c:layout>
        <c:manualLayout>
          <c:xMode val="edge"/>
          <c:yMode val="edge"/>
          <c:x val="0.33942641040837701"/>
          <c:y val="2.1390374331550797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ko-KR" b="1">
                        <a:latin typeface="08서울남산체 B" pitchFamily="18" charset="-127"/>
                        <a:ea typeface="08서울남산체 B" pitchFamily="18" charset="-127"/>
                      </a:rPr>
                      <a:t>20</a:t>
                    </a:r>
                    <a:r>
                      <a:rPr lang="ko-KR" altLang="en-US" b="1">
                        <a:latin typeface="08서울남산체 B" pitchFamily="18" charset="-127"/>
                        <a:ea typeface="08서울남산체 B" pitchFamily="18" charset="-127"/>
                      </a:rPr>
                      <a:t>대</a:t>
                    </a:r>
                    <a:r>
                      <a:rPr lang="en-US" altLang="ko-KR" b="1">
                        <a:latin typeface="08서울남산체 B" pitchFamily="18" charset="-127"/>
                        <a:ea typeface="08서울남산체 B" pitchFamily="18" charset="-127"/>
                      </a:rPr>
                      <a:t>14%</a:t>
                    </a:r>
                  </a:p>
                </c:rich>
              </c:tx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ko-KR" b="1">
                        <a:latin typeface="08서울남산체 B" pitchFamily="18" charset="-127"/>
                        <a:ea typeface="08서울남산체 B" pitchFamily="18" charset="-127"/>
                      </a:rPr>
                      <a:t>30</a:t>
                    </a:r>
                    <a:r>
                      <a:rPr lang="ko-KR" altLang="en-US" b="1">
                        <a:latin typeface="08서울남산체 B" pitchFamily="18" charset="-127"/>
                        <a:ea typeface="08서울남산체 B" pitchFamily="18" charset="-127"/>
                      </a:rPr>
                      <a:t>대  </a:t>
                    </a:r>
                    <a:r>
                      <a:rPr lang="en-US" altLang="ko-KR" b="1">
                        <a:latin typeface="08서울남산체 B" pitchFamily="18" charset="-127"/>
                        <a:ea typeface="08서울남산체 B" pitchFamily="18" charset="-127"/>
                      </a:rPr>
                      <a:t>37%</a:t>
                    </a:r>
                  </a:p>
                </c:rich>
              </c:tx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ko-KR" b="1">
                        <a:latin typeface="08서울남산체 B" pitchFamily="18" charset="-127"/>
                        <a:ea typeface="08서울남산체 B" pitchFamily="18" charset="-127"/>
                      </a:rPr>
                      <a:t>40</a:t>
                    </a:r>
                    <a:r>
                      <a:rPr lang="ko-KR" altLang="en-US" b="1">
                        <a:latin typeface="08서울남산체 B" pitchFamily="18" charset="-127"/>
                        <a:ea typeface="08서울남산체 B" pitchFamily="18" charset="-127"/>
                      </a:rPr>
                      <a:t>대 </a:t>
                    </a:r>
                    <a:r>
                      <a:rPr lang="en-US" altLang="ko-KR" b="1">
                        <a:latin typeface="08서울남산체 B" pitchFamily="18" charset="-127"/>
                        <a:ea typeface="08서울남산체 B" pitchFamily="18" charset="-127"/>
                      </a:rPr>
                      <a:t>30%</a:t>
                    </a:r>
                  </a:p>
                </c:rich>
              </c:tx>
              <c:showPercent val="1"/>
            </c:dLbl>
            <c:dLbl>
              <c:idx val="5"/>
              <c:layout>
                <c:manualLayout>
                  <c:x val="-5.7444351907934593E-2"/>
                  <c:y val="1.9034528811107156E-2"/>
                </c:manualLayout>
              </c:layout>
              <c:tx>
                <c:rich>
                  <a:bodyPr/>
                  <a:lstStyle/>
                  <a:p>
                    <a:r>
                      <a:rPr lang="en-US" altLang="ko-KR" sz="900" b="1">
                        <a:latin typeface="08서울남산체 B" pitchFamily="18" charset="-127"/>
                        <a:ea typeface="08서울남산체 B" pitchFamily="18" charset="-127"/>
                      </a:rPr>
                      <a:t>50</a:t>
                    </a:r>
                    <a:r>
                      <a:rPr lang="ko-KR" altLang="en-US" sz="900" b="1">
                        <a:latin typeface="08서울남산체 B" pitchFamily="18" charset="-127"/>
                        <a:ea typeface="08서울남산체 B" pitchFamily="18" charset="-127"/>
                      </a:rPr>
                      <a:t>대이상</a:t>
                    </a:r>
                    <a:r>
                      <a:rPr lang="en-US" altLang="ko-KR" sz="900" b="1">
                        <a:latin typeface="08서울남산체 B" pitchFamily="18" charset="-127"/>
                        <a:ea typeface="08서울남산체 B" pitchFamily="18" charset="-127"/>
                      </a:rPr>
                      <a:t>18%</a:t>
                    </a:r>
                  </a:p>
                </c:rich>
              </c:tx>
              <c:showPercent val="1"/>
            </c:dLbl>
            <c:txPr>
              <a:bodyPr/>
              <a:lstStyle/>
              <a:p>
                <a:pPr>
                  <a:defRPr b="1">
                    <a:latin typeface="08서울남산체 B" pitchFamily="18" charset="-127"/>
                    <a:ea typeface="08서울남산체 B" pitchFamily="18" charset="-127"/>
                  </a:defRPr>
                </a:pPr>
                <a:endParaRPr lang="ko-KR"/>
              </a:p>
            </c:txPr>
            <c:showPercent val="1"/>
            <c:showLeaderLines val="1"/>
          </c:dLbls>
          <c:cat>
            <c:strRef>
              <c:f>'조건별 집계표'!$C$10:$H$10</c:f>
              <c:strCache>
                <c:ptCount val="6"/>
                <c:pt idx="0">
                  <c:v>20대</c:v>
                </c:pt>
                <c:pt idx="2">
                  <c:v>30대</c:v>
                </c:pt>
                <c:pt idx="4">
                  <c:v>40대</c:v>
                </c:pt>
                <c:pt idx="5">
                  <c:v>50대이상</c:v>
                </c:pt>
              </c:strCache>
            </c:strRef>
          </c:cat>
          <c:val>
            <c:numRef>
              <c:f>'조건별 집계표'!$C$11:$H$11</c:f>
              <c:numCache>
                <c:formatCode>General</c:formatCode>
                <c:ptCount val="6"/>
                <c:pt idx="0">
                  <c:v>55</c:v>
                </c:pt>
                <c:pt idx="2">
                  <c:v>141</c:v>
                </c:pt>
                <c:pt idx="4">
                  <c:v>117</c:v>
                </c:pt>
                <c:pt idx="5">
                  <c:v>71</c:v>
                </c:pt>
              </c:numCache>
            </c:numRef>
          </c:val>
        </c:ser>
        <c:ser>
          <c:idx val="1"/>
          <c:order val="1"/>
          <c:dLbls>
            <c:showPercent val="1"/>
            <c:showLeaderLines val="1"/>
          </c:dLbls>
          <c:cat>
            <c:strRef>
              <c:f>'조건별 집계표'!$C$10:$H$10</c:f>
              <c:strCache>
                <c:ptCount val="6"/>
                <c:pt idx="0">
                  <c:v>20대</c:v>
                </c:pt>
                <c:pt idx="2">
                  <c:v>30대</c:v>
                </c:pt>
                <c:pt idx="4">
                  <c:v>40대</c:v>
                </c:pt>
                <c:pt idx="5">
                  <c:v>50대이상</c:v>
                </c:pt>
              </c:strCache>
            </c:strRef>
          </c:cat>
          <c:val>
            <c:numRef>
              <c:f>'조건별 집계표'!$C$12:$H$12</c:f>
              <c:numCache>
                <c:formatCode>0%</c:formatCode>
                <c:ptCount val="6"/>
                <c:pt idx="0">
                  <c:v>0.14322916666666666</c:v>
                </c:pt>
                <c:pt idx="2">
                  <c:v>0.3671875</c:v>
                </c:pt>
                <c:pt idx="4">
                  <c:v>0.3046875</c:v>
                </c:pt>
                <c:pt idx="5">
                  <c:v>0.18489583333333334</c:v>
                </c:pt>
              </c:numCache>
            </c:numRef>
          </c:val>
        </c:ser>
        <c:dLbls>
          <c:showPercent val="1"/>
        </c:dLbls>
      </c:pie3DChart>
    </c:plotArea>
    <c:plotVisOnly val="1"/>
  </c:chart>
  <c:spPr>
    <a:blipFill>
      <a:blip xmlns:r="http://schemas.openxmlformats.org/officeDocument/2006/relationships" r:embed="rId1"/>
      <a:tile tx="0" ty="0" sx="100000" sy="100000" flip="none" algn="tl"/>
    </a:blipFill>
    <a:ln>
      <a:solidFill>
        <a:srgbClr val="7030A0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>
                <a:latin typeface="08서울남산체 B" pitchFamily="18" charset="-127"/>
                <a:ea typeface="08서울남산체 B" pitchFamily="18" charset="-127"/>
              </a:defRPr>
            </a:pPr>
            <a:r>
              <a:rPr lang="ko-KR">
                <a:latin typeface="08서울남산체 B" pitchFamily="18" charset="-127"/>
                <a:ea typeface="08서울남산체 B" pitchFamily="18" charset="-127"/>
              </a:rPr>
              <a:t>이용횟수</a:t>
            </a:r>
          </a:p>
        </c:rich>
      </c:tx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인원(명)</c:v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pictureOptions>
            <c:pictureFormat val="stack"/>
          </c:pictureOptions>
          <c:cat>
            <c:strRef>
              <c:f>'조건별 집계표'!$G$20:$G$23</c:f>
              <c:strCache>
                <c:ptCount val="4"/>
                <c:pt idx="0">
                  <c:v>0~1회</c:v>
                </c:pt>
                <c:pt idx="1">
                  <c:v>2~3회</c:v>
                </c:pt>
                <c:pt idx="2">
                  <c:v>3~4회</c:v>
                </c:pt>
                <c:pt idx="3">
                  <c:v>매일</c:v>
                </c:pt>
              </c:strCache>
            </c:strRef>
          </c:cat>
          <c:val>
            <c:numRef>
              <c:f>'조건별 집계표'!$H$20:$H$23</c:f>
              <c:numCache>
                <c:formatCode>#,##0;[Red]\-#,##0</c:formatCode>
                <c:ptCount val="4"/>
                <c:pt idx="0">
                  <c:v>24</c:v>
                </c:pt>
                <c:pt idx="1">
                  <c:v>70</c:v>
                </c:pt>
                <c:pt idx="2">
                  <c:v>125</c:v>
                </c:pt>
                <c:pt idx="3">
                  <c:v>165</c:v>
                </c:pt>
              </c:numCache>
            </c:numRef>
          </c:val>
        </c:ser>
        <c:ser>
          <c:idx val="1"/>
          <c:order val="1"/>
          <c:tx>
            <c:v>백분율(%)</c:v>
          </c:tx>
          <c:cat>
            <c:strRef>
              <c:f>'조건별 집계표'!$G$20:$G$23</c:f>
              <c:strCache>
                <c:ptCount val="4"/>
                <c:pt idx="0">
                  <c:v>0~1회</c:v>
                </c:pt>
                <c:pt idx="1">
                  <c:v>2~3회</c:v>
                </c:pt>
                <c:pt idx="2">
                  <c:v>3~4회</c:v>
                </c:pt>
                <c:pt idx="3">
                  <c:v>매일</c:v>
                </c:pt>
              </c:strCache>
            </c:strRef>
          </c:cat>
          <c:val>
            <c:numRef>
              <c:f>'조건별 집계표'!$I$20:$I$23</c:f>
              <c:numCache>
                <c:formatCode>0.0%</c:formatCode>
                <c:ptCount val="4"/>
                <c:pt idx="0">
                  <c:v>6.25E-2</c:v>
                </c:pt>
                <c:pt idx="1">
                  <c:v>0.18229166666666666</c:v>
                </c:pt>
                <c:pt idx="2">
                  <c:v>0.32552083333333331</c:v>
                </c:pt>
                <c:pt idx="3">
                  <c:v>0.4296875</c:v>
                </c:pt>
              </c:numCache>
            </c:numRef>
          </c:val>
        </c:ser>
        <c:gapWidth val="95"/>
        <c:gapDepth val="95"/>
        <c:shape val="cylinder"/>
        <c:axId val="120513664"/>
        <c:axId val="120515584"/>
        <c:axId val="0"/>
      </c:bar3DChart>
      <c:catAx>
        <c:axId val="120513664"/>
        <c:scaling>
          <c:orientation val="minMax"/>
        </c:scaling>
        <c:axPos val="b"/>
        <c:majorTickMark val="none"/>
        <c:tickLblPos val="nextTo"/>
        <c:crossAx val="120515584"/>
        <c:crosses val="autoZero"/>
        <c:auto val="1"/>
        <c:lblAlgn val="ctr"/>
        <c:lblOffset val="100"/>
      </c:catAx>
      <c:valAx>
        <c:axId val="120515584"/>
        <c:scaling>
          <c:orientation val="minMax"/>
        </c:scaling>
        <c:axPos val="l"/>
        <c:majorGridlines/>
        <c:title>
          <c:tx>
            <c:rich>
              <a:bodyPr rot="0" vert="eaVert"/>
              <a:lstStyle/>
              <a:p>
                <a:pPr>
                  <a:defRPr>
                    <a:latin typeface="08서울남산체 B" pitchFamily="18" charset="-127"/>
                    <a:ea typeface="08서울남산체 B" pitchFamily="18" charset="-127"/>
                  </a:defRPr>
                </a:pPr>
                <a:r>
                  <a:rPr lang="ko-KR">
                    <a:latin typeface="08서울남산체 B" pitchFamily="18" charset="-127"/>
                    <a:ea typeface="08서울남산체 B" pitchFamily="18" charset="-127"/>
                  </a:rPr>
                  <a:t>인원</a:t>
                </a:r>
                <a:r>
                  <a:rPr lang="en-US">
                    <a:latin typeface="08서울남산체 B" pitchFamily="18" charset="-127"/>
                    <a:ea typeface="08서울남산체 B" pitchFamily="18" charset="-127"/>
                  </a:rPr>
                  <a:t>(</a:t>
                </a:r>
                <a:r>
                  <a:rPr lang="ko-KR">
                    <a:latin typeface="08서울남산체 B" pitchFamily="18" charset="-127"/>
                    <a:ea typeface="08서울남산체 B" pitchFamily="18" charset="-127"/>
                  </a:rPr>
                  <a:t>명</a:t>
                </a:r>
                <a:r>
                  <a:rPr lang="en-US">
                    <a:latin typeface="08서울남산체 B" pitchFamily="18" charset="-127"/>
                    <a:ea typeface="08서울남산체 B" pitchFamily="18" charset="-127"/>
                  </a:rPr>
                  <a:t>)</a:t>
                </a:r>
                <a:endParaRPr lang="ko-KR">
                  <a:latin typeface="08서울남산체 B" pitchFamily="18" charset="-127"/>
                  <a:ea typeface="08서울남산체 B" pitchFamily="18" charset="-127"/>
                </a:endParaRPr>
              </a:p>
            </c:rich>
          </c:tx>
          <c:layout/>
        </c:title>
        <c:numFmt formatCode="#,##0;[Red]\-#,##0" sourceLinked="1"/>
        <c:majorTickMark val="none"/>
        <c:tickLblPos val="nextTo"/>
        <c:txPr>
          <a:bodyPr/>
          <a:lstStyle/>
          <a:p>
            <a:pPr>
              <a:defRPr b="1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  <c:crossAx val="12051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accent6"/>
            </a:solidFill>
          </a:ln>
        </c:spPr>
        <c:txPr>
          <a:bodyPr/>
          <a:lstStyle/>
          <a:p>
            <a:pPr rtl="0">
              <a:defRPr b="1" i="0" baseline="0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</c:dTable>
    </c:plotArea>
    <c:plotVisOnly val="1"/>
  </c:chart>
  <c:spPr>
    <a:blipFill>
      <a:blip xmlns:r="http://schemas.openxmlformats.org/officeDocument/2006/relationships" r:embed="rId2"/>
      <a:tile tx="0" ty="0" sx="100000" sy="100000" flip="none" algn="tl"/>
    </a:blipFill>
    <a:ln>
      <a:solidFill>
        <a:srgbClr val="7030A0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>
                <a:latin typeface="08서울남산체 B" pitchFamily="18" charset="-127"/>
                <a:ea typeface="08서울남산체 B" pitchFamily="18" charset="-127"/>
              </a:defRPr>
            </a:pPr>
            <a:r>
              <a:rPr lang="ko-KR" altLang="en-US">
                <a:latin typeface="08서울남산체 B" pitchFamily="18" charset="-127"/>
                <a:ea typeface="08서울남산체 B" pitchFamily="18" charset="-127"/>
              </a:rPr>
              <a:t>주찬 복수메뉴</a:t>
            </a:r>
            <a:endParaRPr lang="ko-KR">
              <a:latin typeface="08서울남산체 B" pitchFamily="18" charset="-127"/>
              <a:ea typeface="08서울남산체 B" pitchFamily="18" charset="-127"/>
            </a:endParaRPr>
          </a:p>
        </c:rich>
      </c:tx>
      <c:layout>
        <c:manualLayout>
          <c:xMode val="edge"/>
          <c:yMode val="edge"/>
          <c:x val="0.38570102299467623"/>
          <c:y val="1.9138751173881082E-2"/>
        </c:manualLayout>
      </c:layout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인원(명)</c:v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pictureOptions>
            <c:pictureFormat val="stack"/>
          </c:pictureOptions>
          <c:cat>
            <c:strRef>
              <c:f>'조건별 집계표'!$G$24:$G$28</c:f>
              <c:strCache>
                <c:ptCount val="5"/>
                <c:pt idx="0">
                  <c:v>매우만족</c:v>
                </c:pt>
                <c:pt idx="1">
                  <c:v>만족</c:v>
                </c:pt>
                <c:pt idx="2">
                  <c:v>보통</c:v>
                </c:pt>
                <c:pt idx="3">
                  <c:v>불만족</c:v>
                </c:pt>
                <c:pt idx="4">
                  <c:v>매우불만족</c:v>
                </c:pt>
              </c:strCache>
            </c:strRef>
          </c:cat>
          <c:val>
            <c:numRef>
              <c:f>'조건별 집계표'!$H$24:$H$28</c:f>
              <c:numCache>
                <c:formatCode>#,##0;[Red]\-#,##0</c:formatCode>
                <c:ptCount val="5"/>
                <c:pt idx="0">
                  <c:v>72</c:v>
                </c:pt>
                <c:pt idx="1">
                  <c:v>206</c:v>
                </c:pt>
                <c:pt idx="2">
                  <c:v>85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v>백분율(%)</c:v>
          </c:tx>
          <c:cat>
            <c:strRef>
              <c:f>'조건별 집계표'!$G$24:$G$28</c:f>
              <c:strCache>
                <c:ptCount val="5"/>
                <c:pt idx="0">
                  <c:v>매우만족</c:v>
                </c:pt>
                <c:pt idx="1">
                  <c:v>만족</c:v>
                </c:pt>
                <c:pt idx="2">
                  <c:v>보통</c:v>
                </c:pt>
                <c:pt idx="3">
                  <c:v>불만족</c:v>
                </c:pt>
                <c:pt idx="4">
                  <c:v>매우불만족</c:v>
                </c:pt>
              </c:strCache>
            </c:strRef>
          </c:cat>
          <c:val>
            <c:numRef>
              <c:f>'조건별 집계표'!$I$24:$I$28</c:f>
              <c:numCache>
                <c:formatCode>0.0%</c:formatCode>
                <c:ptCount val="5"/>
                <c:pt idx="0">
                  <c:v>0.1875</c:v>
                </c:pt>
                <c:pt idx="1">
                  <c:v>0.53645833333333337</c:v>
                </c:pt>
                <c:pt idx="2">
                  <c:v>0.22135416666666666</c:v>
                </c:pt>
                <c:pt idx="3">
                  <c:v>4.6875E-2</c:v>
                </c:pt>
                <c:pt idx="4">
                  <c:v>7.8125E-3</c:v>
                </c:pt>
              </c:numCache>
            </c:numRef>
          </c:val>
        </c:ser>
        <c:gapWidth val="95"/>
        <c:gapDepth val="95"/>
        <c:shape val="cylinder"/>
        <c:axId val="58449280"/>
        <c:axId val="58475648"/>
        <c:axId val="0"/>
      </c:bar3DChart>
      <c:catAx>
        <c:axId val="58449280"/>
        <c:scaling>
          <c:orientation val="minMax"/>
        </c:scaling>
        <c:axPos val="b"/>
        <c:majorTickMark val="none"/>
        <c:tickLblPos val="nextTo"/>
        <c:txPr>
          <a:bodyPr rot="0" vert="eaVert"/>
          <a:lstStyle/>
          <a:p>
            <a:pPr>
              <a:defRPr/>
            </a:pPr>
            <a:endParaRPr lang="ko-KR"/>
          </a:p>
        </c:txPr>
        <c:crossAx val="58475648"/>
        <c:crosses val="autoZero"/>
        <c:auto val="1"/>
        <c:lblAlgn val="ctr"/>
        <c:lblOffset val="100"/>
      </c:catAx>
      <c:valAx>
        <c:axId val="58475648"/>
        <c:scaling>
          <c:orientation val="minMax"/>
        </c:scaling>
        <c:axPos val="l"/>
        <c:majorGridlines/>
        <c:title>
          <c:tx>
            <c:rich>
              <a:bodyPr rot="0" vert="eaVert"/>
              <a:lstStyle/>
              <a:p>
                <a:pPr>
                  <a:defRPr>
                    <a:latin typeface="08서울남산체 B" pitchFamily="18" charset="-127"/>
                    <a:ea typeface="08서울남산체 B" pitchFamily="18" charset="-127"/>
                  </a:defRPr>
                </a:pPr>
                <a:r>
                  <a:rPr lang="ko-KR" altLang="en-US">
                    <a:latin typeface="08서울남산체 B" pitchFamily="18" charset="-127"/>
                    <a:ea typeface="08서울남산체 B" pitchFamily="18" charset="-127"/>
                  </a:rPr>
                  <a:t>인원</a:t>
                </a:r>
                <a:r>
                  <a:rPr lang="en-US" altLang="ko-KR">
                    <a:latin typeface="08서울남산체 B" pitchFamily="18" charset="-127"/>
                    <a:ea typeface="08서울남산체 B" pitchFamily="18" charset="-127"/>
                  </a:rPr>
                  <a:t>(</a:t>
                </a:r>
                <a:r>
                  <a:rPr lang="ko-KR" altLang="en-US">
                    <a:latin typeface="08서울남산체 B" pitchFamily="18" charset="-127"/>
                    <a:ea typeface="08서울남산체 B" pitchFamily="18" charset="-127"/>
                  </a:rPr>
                  <a:t>명</a:t>
                </a:r>
                <a:r>
                  <a:rPr lang="en-US" altLang="ko-KR">
                    <a:latin typeface="08서울남산체 B" pitchFamily="18" charset="-127"/>
                    <a:ea typeface="08서울남산체 B" pitchFamily="18" charset="-127"/>
                  </a:rPr>
                  <a:t>)</a:t>
                </a:r>
                <a:endParaRPr lang="ko-KR" altLang="en-US">
                  <a:latin typeface="08서울남산체 B" pitchFamily="18" charset="-127"/>
                  <a:ea typeface="08서울남산체 B" pitchFamily="18" charset="-127"/>
                </a:endParaRPr>
              </a:p>
            </c:rich>
          </c:tx>
          <c:layout/>
        </c:title>
        <c:numFmt formatCode="#,##0;[Red]\-#,##0" sourceLinked="1"/>
        <c:majorTickMark val="none"/>
        <c:tickLblPos val="nextTo"/>
        <c:txPr>
          <a:bodyPr/>
          <a:lstStyle/>
          <a:p>
            <a:pPr>
              <a:defRPr sz="1000" b="1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  <c:crossAx val="58449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accent6"/>
            </a:solidFill>
          </a:ln>
        </c:spPr>
        <c:txPr>
          <a:bodyPr/>
          <a:lstStyle/>
          <a:p>
            <a:pPr rtl="0">
              <a:defRPr sz="900" b="1" i="0" spc="-100" baseline="0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</c:dTable>
    </c:plotArea>
    <c:plotVisOnly val="1"/>
  </c:chart>
  <c:spPr>
    <a:blipFill>
      <a:blip xmlns:r="http://schemas.openxmlformats.org/officeDocument/2006/relationships" r:embed="rId2"/>
      <a:tile tx="0" ty="0" sx="100000" sy="100000" flip="none" algn="tl"/>
    </a:blipFill>
    <a:ln cap="rnd">
      <a:solidFill>
        <a:srgbClr val="7030A0"/>
      </a:solidFill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>
                <a:latin typeface="08서울남산체 B" pitchFamily="18" charset="-127"/>
                <a:ea typeface="08서울남산체 B" pitchFamily="18" charset="-127"/>
              </a:defRPr>
            </a:pPr>
            <a:r>
              <a:rPr lang="ko-KR" altLang="en-US">
                <a:latin typeface="08서울남산체 B" pitchFamily="18" charset="-127"/>
                <a:ea typeface="08서울남산체 B" pitchFamily="18" charset="-127"/>
              </a:rPr>
              <a:t>선호메뉴</a:t>
            </a:r>
          </a:p>
        </c:rich>
      </c:tx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인원(명)</c:v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cat>
            <c:strRef>
              <c:f>'조건별 집계표'!$G$29:$G$33</c:f>
              <c:strCache>
                <c:ptCount val="5"/>
                <c:pt idx="0">
                  <c:v>한식</c:v>
                </c:pt>
                <c:pt idx="1">
                  <c:v>양식</c:v>
                </c:pt>
                <c:pt idx="2">
                  <c:v>일품류</c:v>
                </c:pt>
                <c:pt idx="3">
                  <c:v>면류</c:v>
                </c:pt>
                <c:pt idx="4">
                  <c:v>기타</c:v>
                </c:pt>
              </c:strCache>
            </c:strRef>
          </c:cat>
          <c:val>
            <c:numRef>
              <c:f>'조건별 집계표'!$H$29:$H$33</c:f>
              <c:numCache>
                <c:formatCode>#,##0;[Red]\-#,##0</c:formatCode>
                <c:ptCount val="5"/>
                <c:pt idx="0">
                  <c:v>283</c:v>
                </c:pt>
                <c:pt idx="1">
                  <c:v>62</c:v>
                </c:pt>
                <c:pt idx="2">
                  <c:v>26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v>백분율(%)</c:v>
          </c:tx>
          <c:cat>
            <c:strRef>
              <c:f>'조건별 집계표'!$G$29:$G$33</c:f>
              <c:strCache>
                <c:ptCount val="5"/>
                <c:pt idx="0">
                  <c:v>한식</c:v>
                </c:pt>
                <c:pt idx="1">
                  <c:v>양식</c:v>
                </c:pt>
                <c:pt idx="2">
                  <c:v>일품류</c:v>
                </c:pt>
                <c:pt idx="3">
                  <c:v>면류</c:v>
                </c:pt>
                <c:pt idx="4">
                  <c:v>기타</c:v>
                </c:pt>
              </c:strCache>
            </c:strRef>
          </c:cat>
          <c:val>
            <c:numRef>
              <c:f>'조건별 집계표'!$I$29:$I$33</c:f>
              <c:numCache>
                <c:formatCode>0.0%</c:formatCode>
                <c:ptCount val="5"/>
                <c:pt idx="0">
                  <c:v>0.73697916666666663</c:v>
                </c:pt>
                <c:pt idx="1">
                  <c:v>0.16145833333333334</c:v>
                </c:pt>
                <c:pt idx="2">
                  <c:v>6.7708333333333329E-2</c:v>
                </c:pt>
                <c:pt idx="3">
                  <c:v>2.6041666666666668E-2</c:v>
                </c:pt>
                <c:pt idx="4">
                  <c:v>7.8125E-3</c:v>
                </c:pt>
              </c:numCache>
            </c:numRef>
          </c:val>
        </c:ser>
        <c:gapWidth val="95"/>
        <c:gapDepth val="95"/>
        <c:shape val="cylinder"/>
        <c:axId val="58490240"/>
        <c:axId val="58492032"/>
        <c:axId val="0"/>
      </c:bar3DChart>
      <c:catAx>
        <c:axId val="58490240"/>
        <c:scaling>
          <c:orientation val="minMax"/>
        </c:scaling>
        <c:axPos val="b"/>
        <c:majorTickMark val="none"/>
        <c:tickLblPos val="nextTo"/>
        <c:crossAx val="58492032"/>
        <c:crosses val="autoZero"/>
        <c:auto val="1"/>
        <c:lblAlgn val="ctr"/>
        <c:lblOffset val="100"/>
      </c:catAx>
      <c:valAx>
        <c:axId val="58492032"/>
        <c:scaling>
          <c:orientation val="minMax"/>
        </c:scaling>
        <c:axPos val="l"/>
        <c:majorGridlines/>
        <c:title>
          <c:tx>
            <c:rich>
              <a:bodyPr rot="0" vert="eaVert"/>
              <a:lstStyle/>
              <a:p>
                <a:pPr>
                  <a:defRPr>
                    <a:latin typeface="08서울남산체 B" pitchFamily="18" charset="-127"/>
                    <a:ea typeface="08서울남산체 B" pitchFamily="18" charset="-127"/>
                  </a:defRPr>
                </a:pPr>
                <a:r>
                  <a:rPr lang="ko-KR" altLang="en-US">
                    <a:latin typeface="08서울남산체 B" pitchFamily="18" charset="-127"/>
                    <a:ea typeface="08서울남산체 B" pitchFamily="18" charset="-127"/>
                  </a:rPr>
                  <a:t>인원</a:t>
                </a:r>
                <a:r>
                  <a:rPr lang="en-US" altLang="ko-KR">
                    <a:latin typeface="08서울남산체 B" pitchFamily="18" charset="-127"/>
                    <a:ea typeface="08서울남산체 B" pitchFamily="18" charset="-127"/>
                  </a:rPr>
                  <a:t>(</a:t>
                </a:r>
                <a:r>
                  <a:rPr lang="ko-KR" altLang="en-US">
                    <a:latin typeface="08서울남산체 B" pitchFamily="18" charset="-127"/>
                    <a:ea typeface="08서울남산체 B" pitchFamily="18" charset="-127"/>
                  </a:rPr>
                  <a:t>명</a:t>
                </a:r>
                <a:r>
                  <a:rPr lang="en-US" altLang="ko-KR">
                    <a:latin typeface="08서울남산체 B" pitchFamily="18" charset="-127"/>
                    <a:ea typeface="08서울남산체 B" pitchFamily="18" charset="-127"/>
                  </a:rPr>
                  <a:t>)</a:t>
                </a:r>
                <a:endParaRPr lang="ko-KR" altLang="en-US">
                  <a:latin typeface="08서울남산체 B" pitchFamily="18" charset="-127"/>
                  <a:ea typeface="08서울남산체 B" pitchFamily="18" charset="-127"/>
                </a:endParaRPr>
              </a:p>
            </c:rich>
          </c:tx>
          <c:layout/>
        </c:title>
        <c:numFmt formatCode="#,##0;[Red]\-#,##0" sourceLinked="1"/>
        <c:majorTickMark val="none"/>
        <c:tickLblPos val="nextTo"/>
        <c:txPr>
          <a:bodyPr/>
          <a:lstStyle/>
          <a:p>
            <a:pPr>
              <a:defRPr b="1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  <c:crossAx val="5849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accent6"/>
            </a:solidFill>
          </a:ln>
        </c:spPr>
        <c:txPr>
          <a:bodyPr/>
          <a:lstStyle/>
          <a:p>
            <a:pPr rtl="0">
              <a:defRPr b="1" i="0" baseline="0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</c:dTable>
    </c:plotArea>
    <c:plotVisOnly val="1"/>
  </c:chart>
  <c:spPr>
    <a:blipFill>
      <a:blip xmlns:r="http://schemas.openxmlformats.org/officeDocument/2006/relationships" r:embed="rId2"/>
      <a:tile tx="0" ty="0" sx="100000" sy="100000" flip="none" algn="tl"/>
    </a:blipFill>
    <a:ln>
      <a:solidFill>
        <a:srgbClr val="7030A0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>
                <a:latin typeface="08서울남산체 B" pitchFamily="18" charset="-127"/>
                <a:ea typeface="08서울남산체 B" pitchFamily="18" charset="-127"/>
              </a:defRPr>
            </a:pPr>
            <a:r>
              <a:rPr lang="ko-KR" altLang="en-US">
                <a:latin typeface="08서울남산체 B" pitchFamily="18" charset="-127"/>
                <a:ea typeface="08서울남산체 B" pitchFamily="18" charset="-127"/>
              </a:rPr>
              <a:t>음식의 맛</a:t>
            </a:r>
          </a:p>
        </c:rich>
      </c:tx>
      <c:layout>
        <c:manualLayout>
          <c:xMode val="edge"/>
          <c:yMode val="edge"/>
          <c:x val="0.39566442254419698"/>
          <c:y val="2.1108179419525138E-2"/>
        </c:manualLayout>
      </c:layout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인원(명)</c:v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cat>
            <c:strRef>
              <c:f>'조건별 집계표'!$G$34:$G$38</c:f>
              <c:strCache>
                <c:ptCount val="5"/>
                <c:pt idx="0">
                  <c:v>매우만족</c:v>
                </c:pt>
                <c:pt idx="1">
                  <c:v>만족</c:v>
                </c:pt>
                <c:pt idx="2">
                  <c:v>보통</c:v>
                </c:pt>
                <c:pt idx="3">
                  <c:v>불만족</c:v>
                </c:pt>
                <c:pt idx="4">
                  <c:v>매우불만족</c:v>
                </c:pt>
              </c:strCache>
            </c:strRef>
          </c:cat>
          <c:val>
            <c:numRef>
              <c:f>'조건별 집계표'!$H$34:$H$38</c:f>
              <c:numCache>
                <c:formatCode>#,##0;[Red]\-#,##0</c:formatCode>
                <c:ptCount val="5"/>
                <c:pt idx="0">
                  <c:v>54</c:v>
                </c:pt>
                <c:pt idx="1">
                  <c:v>201</c:v>
                </c:pt>
                <c:pt idx="2">
                  <c:v>107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백분율(%)</c:v>
          </c:tx>
          <c:cat>
            <c:strRef>
              <c:f>'조건별 집계표'!$G$34:$G$38</c:f>
              <c:strCache>
                <c:ptCount val="5"/>
                <c:pt idx="0">
                  <c:v>매우만족</c:v>
                </c:pt>
                <c:pt idx="1">
                  <c:v>만족</c:v>
                </c:pt>
                <c:pt idx="2">
                  <c:v>보통</c:v>
                </c:pt>
                <c:pt idx="3">
                  <c:v>불만족</c:v>
                </c:pt>
                <c:pt idx="4">
                  <c:v>매우불만족</c:v>
                </c:pt>
              </c:strCache>
            </c:strRef>
          </c:cat>
          <c:val>
            <c:numRef>
              <c:f>'조건별 집계표'!$I$34:$I$38</c:f>
              <c:numCache>
                <c:formatCode>0.0%</c:formatCode>
                <c:ptCount val="5"/>
                <c:pt idx="0">
                  <c:v>0.140625</c:v>
                </c:pt>
                <c:pt idx="1">
                  <c:v>0.5234375</c:v>
                </c:pt>
                <c:pt idx="2">
                  <c:v>0.27864583333333331</c:v>
                </c:pt>
                <c:pt idx="3">
                  <c:v>5.2083333333333336E-2</c:v>
                </c:pt>
                <c:pt idx="4">
                  <c:v>5.208333333333333E-3</c:v>
                </c:pt>
              </c:numCache>
            </c:numRef>
          </c:val>
        </c:ser>
        <c:gapWidth val="95"/>
        <c:gapDepth val="95"/>
        <c:shape val="cylinder"/>
        <c:axId val="58523008"/>
        <c:axId val="58532992"/>
        <c:axId val="0"/>
      </c:bar3DChart>
      <c:catAx>
        <c:axId val="58523008"/>
        <c:scaling>
          <c:orientation val="minMax"/>
        </c:scaling>
        <c:axPos val="b"/>
        <c:majorTickMark val="none"/>
        <c:tickLblPos val="nextTo"/>
        <c:crossAx val="58532992"/>
        <c:crosses val="autoZero"/>
        <c:auto val="1"/>
        <c:lblAlgn val="ctr"/>
        <c:lblOffset val="100"/>
      </c:catAx>
      <c:valAx>
        <c:axId val="58532992"/>
        <c:scaling>
          <c:orientation val="minMax"/>
        </c:scaling>
        <c:axPos val="l"/>
        <c:majorGridlines/>
        <c:title>
          <c:tx>
            <c:rich>
              <a:bodyPr rot="0" vert="eaVert"/>
              <a:lstStyle/>
              <a:p>
                <a:pPr>
                  <a:defRPr>
                    <a:latin typeface="08서울남산체 B" pitchFamily="18" charset="-127"/>
                    <a:ea typeface="08서울남산체 B" pitchFamily="18" charset="-127"/>
                  </a:defRPr>
                </a:pPr>
                <a:r>
                  <a:rPr lang="ko-KR" altLang="en-US">
                    <a:latin typeface="08서울남산체 B" pitchFamily="18" charset="-127"/>
                    <a:ea typeface="08서울남산체 B" pitchFamily="18" charset="-127"/>
                  </a:rPr>
                  <a:t>인원</a:t>
                </a:r>
                <a:r>
                  <a:rPr lang="en-US" altLang="ko-KR">
                    <a:latin typeface="08서울남산체 B" pitchFamily="18" charset="-127"/>
                    <a:ea typeface="08서울남산체 B" pitchFamily="18" charset="-127"/>
                  </a:rPr>
                  <a:t>(</a:t>
                </a:r>
                <a:r>
                  <a:rPr lang="ko-KR" altLang="en-US">
                    <a:latin typeface="08서울남산체 B" pitchFamily="18" charset="-127"/>
                    <a:ea typeface="08서울남산체 B" pitchFamily="18" charset="-127"/>
                  </a:rPr>
                  <a:t>명</a:t>
                </a:r>
                <a:r>
                  <a:rPr lang="en-US" altLang="ko-KR">
                    <a:latin typeface="08서울남산체 B" pitchFamily="18" charset="-127"/>
                    <a:ea typeface="08서울남산체 B" pitchFamily="18" charset="-127"/>
                  </a:rPr>
                  <a:t>)</a:t>
                </a:r>
                <a:endParaRPr lang="ko-KR" altLang="en-US">
                  <a:latin typeface="08서울남산체 B" pitchFamily="18" charset="-127"/>
                  <a:ea typeface="08서울남산체 B" pitchFamily="18" charset="-127"/>
                </a:endParaRPr>
              </a:p>
            </c:rich>
          </c:tx>
          <c:layout/>
        </c:title>
        <c:numFmt formatCode="#,##0;[Red]\-#,##0" sourceLinked="1"/>
        <c:majorTickMark val="none"/>
        <c:tickLblPos val="nextTo"/>
        <c:txPr>
          <a:bodyPr/>
          <a:lstStyle/>
          <a:p>
            <a:pPr>
              <a:defRPr b="1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  <c:crossAx val="5852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accent6"/>
            </a:solidFill>
          </a:ln>
        </c:spPr>
        <c:txPr>
          <a:bodyPr/>
          <a:lstStyle/>
          <a:p>
            <a:pPr rtl="0">
              <a:defRPr sz="900" b="1" i="0" spc="-100" baseline="0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</c:dTable>
    </c:plotArea>
    <c:plotVisOnly val="1"/>
  </c:chart>
  <c:spPr>
    <a:blipFill>
      <a:blip xmlns:r="http://schemas.openxmlformats.org/officeDocument/2006/relationships" r:embed="rId2"/>
      <a:tile tx="0" ty="0" sx="100000" sy="100000" flip="none" algn="tl"/>
    </a:blipFill>
    <a:ln>
      <a:solidFill>
        <a:srgbClr val="7030A0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>
                <a:latin typeface="08서울남산체 B" pitchFamily="18" charset="-127"/>
                <a:ea typeface="08서울남산체 B" pitchFamily="18" charset="-127"/>
              </a:defRPr>
            </a:pPr>
            <a:r>
              <a:rPr lang="ko-KR" altLang="en-US">
                <a:latin typeface="08서울남산체 B" pitchFamily="18" charset="-127"/>
                <a:ea typeface="08서울남산체 B" pitchFamily="18" charset="-127"/>
              </a:rPr>
              <a:t>종사원 친절도</a:t>
            </a:r>
          </a:p>
        </c:rich>
      </c:tx>
      <c:layout>
        <c:manualLayout>
          <c:xMode val="edge"/>
          <c:yMode val="edge"/>
          <c:x val="0.33750872050084768"/>
          <c:y val="2.7777847769028988E-2"/>
        </c:manualLayout>
      </c:layout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인원(명)</c:v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cat>
            <c:strRef>
              <c:f>'조건별 집계표'!$G$39:$G$43</c:f>
              <c:strCache>
                <c:ptCount val="5"/>
                <c:pt idx="0">
                  <c:v>매우만족</c:v>
                </c:pt>
                <c:pt idx="1">
                  <c:v>만족</c:v>
                </c:pt>
                <c:pt idx="2">
                  <c:v>보통</c:v>
                </c:pt>
                <c:pt idx="3">
                  <c:v>불만족</c:v>
                </c:pt>
                <c:pt idx="4">
                  <c:v>매우불만족</c:v>
                </c:pt>
              </c:strCache>
            </c:strRef>
          </c:cat>
          <c:val>
            <c:numRef>
              <c:f>'조건별 집계표'!$H$39:$H$43</c:f>
              <c:numCache>
                <c:formatCode>#,##0;[Red]\-#,##0</c:formatCode>
                <c:ptCount val="5"/>
                <c:pt idx="0">
                  <c:v>90</c:v>
                </c:pt>
                <c:pt idx="1">
                  <c:v>228</c:v>
                </c:pt>
                <c:pt idx="2">
                  <c:v>63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백분율(%)</c:v>
          </c:tx>
          <c:cat>
            <c:strRef>
              <c:f>'조건별 집계표'!$G$39:$G$43</c:f>
              <c:strCache>
                <c:ptCount val="5"/>
                <c:pt idx="0">
                  <c:v>매우만족</c:v>
                </c:pt>
                <c:pt idx="1">
                  <c:v>만족</c:v>
                </c:pt>
                <c:pt idx="2">
                  <c:v>보통</c:v>
                </c:pt>
                <c:pt idx="3">
                  <c:v>불만족</c:v>
                </c:pt>
                <c:pt idx="4">
                  <c:v>매우불만족</c:v>
                </c:pt>
              </c:strCache>
            </c:strRef>
          </c:cat>
          <c:val>
            <c:numRef>
              <c:f>'조건별 집계표'!$I$39:$I$43</c:f>
              <c:numCache>
                <c:formatCode>0.0%</c:formatCode>
                <c:ptCount val="5"/>
                <c:pt idx="0">
                  <c:v>0.234375</c:v>
                </c:pt>
                <c:pt idx="1">
                  <c:v>0.59375</c:v>
                </c:pt>
                <c:pt idx="2">
                  <c:v>0.1640625</c:v>
                </c:pt>
                <c:pt idx="3">
                  <c:v>7.8125E-3</c:v>
                </c:pt>
                <c:pt idx="4">
                  <c:v>0</c:v>
                </c:pt>
              </c:numCache>
            </c:numRef>
          </c:val>
        </c:ser>
        <c:gapWidth val="95"/>
        <c:gapDepth val="95"/>
        <c:shape val="cylinder"/>
        <c:axId val="58559872"/>
        <c:axId val="58561664"/>
        <c:axId val="0"/>
      </c:bar3DChart>
      <c:catAx>
        <c:axId val="58559872"/>
        <c:scaling>
          <c:orientation val="minMax"/>
        </c:scaling>
        <c:axPos val="b"/>
        <c:majorTickMark val="none"/>
        <c:tickLblPos val="nextTo"/>
        <c:crossAx val="58561664"/>
        <c:crosses val="autoZero"/>
        <c:auto val="1"/>
        <c:lblAlgn val="ctr"/>
        <c:lblOffset val="100"/>
      </c:catAx>
      <c:valAx>
        <c:axId val="58561664"/>
        <c:scaling>
          <c:orientation val="minMax"/>
        </c:scaling>
        <c:axPos val="l"/>
        <c:majorGridlines/>
        <c:title>
          <c:tx>
            <c:rich>
              <a:bodyPr rot="0" vert="eaVert"/>
              <a:lstStyle/>
              <a:p>
                <a:pPr>
                  <a:defRPr>
                    <a:latin typeface="08서울남산체 B" pitchFamily="18" charset="-127"/>
                    <a:ea typeface="08서울남산체 B" pitchFamily="18" charset="-127"/>
                  </a:defRPr>
                </a:pPr>
                <a:r>
                  <a:rPr lang="ko-KR" altLang="en-US">
                    <a:latin typeface="08서울남산체 B" pitchFamily="18" charset="-127"/>
                    <a:ea typeface="08서울남산체 B" pitchFamily="18" charset="-127"/>
                  </a:rPr>
                  <a:t>인원</a:t>
                </a:r>
                <a:r>
                  <a:rPr lang="en-US" altLang="ko-KR">
                    <a:latin typeface="08서울남산체 B" pitchFamily="18" charset="-127"/>
                    <a:ea typeface="08서울남산체 B" pitchFamily="18" charset="-127"/>
                  </a:rPr>
                  <a:t>(</a:t>
                </a:r>
                <a:r>
                  <a:rPr lang="ko-KR" altLang="en-US">
                    <a:latin typeface="08서울남산체 B" pitchFamily="18" charset="-127"/>
                    <a:ea typeface="08서울남산체 B" pitchFamily="18" charset="-127"/>
                  </a:rPr>
                  <a:t>명</a:t>
                </a:r>
                <a:r>
                  <a:rPr lang="en-US" altLang="ko-KR">
                    <a:latin typeface="08서울남산체 B" pitchFamily="18" charset="-127"/>
                    <a:ea typeface="08서울남산체 B" pitchFamily="18" charset="-127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4.938791741941366E-2"/>
              <c:y val="0.37680377952756017"/>
            </c:manualLayout>
          </c:layout>
        </c:title>
        <c:numFmt formatCode="#,##0;[Red]\-#,##0" sourceLinked="1"/>
        <c:majorTickMark val="none"/>
        <c:tickLblPos val="nextTo"/>
        <c:txPr>
          <a:bodyPr/>
          <a:lstStyle/>
          <a:p>
            <a:pPr>
              <a:defRPr b="1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  <c:crossAx val="5855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accent6"/>
            </a:solidFill>
          </a:ln>
        </c:spPr>
        <c:txPr>
          <a:bodyPr/>
          <a:lstStyle/>
          <a:p>
            <a:pPr rtl="0">
              <a:defRPr sz="900" b="1" i="0" spc="-100" baseline="0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</c:dTable>
    </c:plotArea>
    <c:plotVisOnly val="1"/>
  </c:chart>
  <c:spPr>
    <a:blipFill>
      <a:blip xmlns:r="http://schemas.openxmlformats.org/officeDocument/2006/relationships" r:embed="rId2"/>
      <a:tile tx="0" ty="0" sx="100000" sy="100000" flip="none" algn="tl"/>
    </a:blipFill>
    <a:ln>
      <a:solidFill>
        <a:srgbClr val="7030A0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>
                <a:latin typeface="08서울남산체 B" pitchFamily="18" charset="-127"/>
                <a:ea typeface="08서울남산체 B" pitchFamily="18" charset="-127"/>
              </a:defRPr>
            </a:pPr>
            <a:r>
              <a:rPr lang="ko-KR" altLang="en-US">
                <a:latin typeface="08서울남산체 B" pitchFamily="18" charset="-127"/>
                <a:ea typeface="08서울남산체 B" pitchFamily="18" charset="-127"/>
              </a:rPr>
              <a:t>위생상태</a:t>
            </a:r>
          </a:p>
        </c:rich>
      </c:tx>
      <c:layout>
        <c:manualLayout>
          <c:xMode val="edge"/>
          <c:yMode val="edge"/>
          <c:x val="0.39432824628264918"/>
          <c:y val="2.1276595744680847E-2"/>
        </c:manualLayout>
      </c:layout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v>인원(명)</c:v>
          </c:tx>
          <c:spPr>
            <a:blipFill>
              <a:blip xmlns:r="http://schemas.openxmlformats.org/officeDocument/2006/relationships" r:embed="rId1"/>
              <a:tile tx="0" ty="0" sx="100000" sy="100000" flip="none" algn="tl"/>
            </a:blipFill>
          </c:spPr>
          <c:cat>
            <c:strRef>
              <c:f>'조건별 집계표'!$G$44:$G$48</c:f>
              <c:strCache>
                <c:ptCount val="5"/>
                <c:pt idx="0">
                  <c:v>매우만족</c:v>
                </c:pt>
                <c:pt idx="1">
                  <c:v>만족</c:v>
                </c:pt>
                <c:pt idx="2">
                  <c:v>보통</c:v>
                </c:pt>
                <c:pt idx="3">
                  <c:v>불만족</c:v>
                </c:pt>
                <c:pt idx="4">
                  <c:v>매우불만족</c:v>
                </c:pt>
              </c:strCache>
            </c:strRef>
          </c:cat>
          <c:val>
            <c:numRef>
              <c:f>'조건별 집계표'!$H$44:$H$48</c:f>
              <c:numCache>
                <c:formatCode>#,##0;[Red]\-#,##0</c:formatCode>
                <c:ptCount val="5"/>
                <c:pt idx="0">
                  <c:v>59</c:v>
                </c:pt>
                <c:pt idx="1">
                  <c:v>231</c:v>
                </c:pt>
                <c:pt idx="2">
                  <c:v>84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백분율(%)</c:v>
          </c:tx>
          <c:cat>
            <c:strRef>
              <c:f>'조건별 집계표'!$G$44:$G$48</c:f>
              <c:strCache>
                <c:ptCount val="5"/>
                <c:pt idx="0">
                  <c:v>매우만족</c:v>
                </c:pt>
                <c:pt idx="1">
                  <c:v>만족</c:v>
                </c:pt>
                <c:pt idx="2">
                  <c:v>보통</c:v>
                </c:pt>
                <c:pt idx="3">
                  <c:v>불만족</c:v>
                </c:pt>
                <c:pt idx="4">
                  <c:v>매우불만족</c:v>
                </c:pt>
              </c:strCache>
            </c:strRef>
          </c:cat>
          <c:val>
            <c:numRef>
              <c:f>'조건별 집계표'!$I$44:$I$48</c:f>
              <c:numCache>
                <c:formatCode>0.0%</c:formatCode>
                <c:ptCount val="5"/>
                <c:pt idx="0">
                  <c:v>0.15364583333333334</c:v>
                </c:pt>
                <c:pt idx="1">
                  <c:v>0.6015625</c:v>
                </c:pt>
                <c:pt idx="2">
                  <c:v>0.21875</c:v>
                </c:pt>
                <c:pt idx="3">
                  <c:v>2.34375E-2</c:v>
                </c:pt>
                <c:pt idx="4">
                  <c:v>2.6041666666666665E-3</c:v>
                </c:pt>
              </c:numCache>
            </c:numRef>
          </c:val>
        </c:ser>
        <c:gapWidth val="95"/>
        <c:gapDepth val="95"/>
        <c:shape val="cylinder"/>
        <c:axId val="58596352"/>
        <c:axId val="58606336"/>
        <c:axId val="0"/>
      </c:bar3DChart>
      <c:catAx>
        <c:axId val="58596352"/>
        <c:scaling>
          <c:orientation val="minMax"/>
        </c:scaling>
        <c:axPos val="b"/>
        <c:majorTickMark val="none"/>
        <c:tickLblPos val="nextTo"/>
        <c:crossAx val="58606336"/>
        <c:crosses val="autoZero"/>
        <c:auto val="1"/>
        <c:lblAlgn val="ctr"/>
        <c:lblOffset val="100"/>
      </c:catAx>
      <c:valAx>
        <c:axId val="58606336"/>
        <c:scaling>
          <c:orientation val="minMax"/>
        </c:scaling>
        <c:axPos val="l"/>
        <c:majorGridlines/>
        <c:title>
          <c:tx>
            <c:rich>
              <a:bodyPr rot="0" vert="eaVert"/>
              <a:lstStyle/>
              <a:p>
                <a:pPr>
                  <a:defRPr baseline="0">
                    <a:latin typeface="08서울남산체 B" pitchFamily="18" charset="-127"/>
                    <a:ea typeface="08서울남산체 B" pitchFamily="18" charset="-127"/>
                  </a:defRPr>
                </a:pPr>
                <a:r>
                  <a:rPr lang="ko-KR" altLang="en-US" baseline="0">
                    <a:latin typeface="08서울남산체 B" pitchFamily="18" charset="-127"/>
                    <a:ea typeface="08서울남산체 B" pitchFamily="18" charset="-127"/>
                  </a:rPr>
                  <a:t>인원</a:t>
                </a:r>
                <a:r>
                  <a:rPr lang="en-US" altLang="ko-KR" baseline="0">
                    <a:latin typeface="08서울남산체 B" pitchFamily="18" charset="-127"/>
                    <a:ea typeface="08서울남산체 B" pitchFamily="18" charset="-127"/>
                  </a:rPr>
                  <a:t>(</a:t>
                </a:r>
                <a:r>
                  <a:rPr lang="ko-KR" altLang="en-US" baseline="0">
                    <a:latin typeface="08서울남산체 B" pitchFamily="18" charset="-127"/>
                    <a:ea typeface="08서울남산체 B" pitchFamily="18" charset="-127"/>
                  </a:rPr>
                  <a:t>명</a:t>
                </a:r>
                <a:r>
                  <a:rPr lang="en-US" altLang="ko-KR" baseline="0">
                    <a:latin typeface="08서울남산체 B" pitchFamily="18" charset="-127"/>
                    <a:ea typeface="08서울남산체 B" pitchFamily="18" charset="-127"/>
                  </a:rPr>
                  <a:t>)</a:t>
                </a:r>
                <a:endParaRPr lang="ko-KR" altLang="en-US" baseline="0">
                  <a:latin typeface="08서울남산체 B" pitchFamily="18" charset="-127"/>
                  <a:ea typeface="08서울남산체 B" pitchFamily="18" charset="-127"/>
                </a:endParaRPr>
              </a:p>
            </c:rich>
          </c:tx>
          <c:layout/>
        </c:title>
        <c:numFmt formatCode="#,##0;[Red]\-#,##0" sourceLinked="1"/>
        <c:majorTickMark val="none"/>
        <c:tickLblPos val="nextTo"/>
        <c:txPr>
          <a:bodyPr/>
          <a:lstStyle/>
          <a:p>
            <a:pPr>
              <a:defRPr b="1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  <c:crossAx val="58596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accent6"/>
            </a:solidFill>
          </a:ln>
        </c:spPr>
        <c:txPr>
          <a:bodyPr/>
          <a:lstStyle/>
          <a:p>
            <a:pPr rtl="0">
              <a:defRPr sz="900" b="1" i="0" spc="-100" baseline="0">
                <a:latin typeface="08서울남산체 B" pitchFamily="18" charset="-127"/>
                <a:ea typeface="08서울남산체 B" pitchFamily="18" charset="-127"/>
              </a:defRPr>
            </a:pPr>
            <a:endParaRPr lang="ko-KR"/>
          </a:p>
        </c:txPr>
      </c:dTable>
    </c:plotArea>
    <c:plotVisOnly val="1"/>
  </c:chart>
  <c:spPr>
    <a:blipFill>
      <a:blip xmlns:r="http://schemas.openxmlformats.org/officeDocument/2006/relationships" r:embed="rId2"/>
      <a:tile tx="0" ty="0" sx="100000" sy="100000" flip="none" algn="tl"/>
    </a:blipFill>
    <a:ln>
      <a:solidFill>
        <a:srgbClr val="7030A0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12</xdr:row>
      <xdr:rowOff>0</xdr:rowOff>
    </xdr:from>
    <xdr:to>
      <xdr:col>6</xdr:col>
      <xdr:colOff>409575</xdr:colOff>
      <xdr:row>12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704849</xdr:colOff>
      <xdr:row>13</xdr:row>
      <xdr:rowOff>0</xdr:rowOff>
    </xdr:from>
    <xdr:to>
      <xdr:col>12</xdr:col>
      <xdr:colOff>695325</xdr:colOff>
      <xdr:row>26</xdr:row>
      <xdr:rowOff>28575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13</xdr:row>
      <xdr:rowOff>1</xdr:rowOff>
    </xdr:from>
    <xdr:to>
      <xdr:col>6</xdr:col>
      <xdr:colOff>314324</xdr:colOff>
      <xdr:row>26</xdr:row>
      <xdr:rowOff>19050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30</xdr:row>
      <xdr:rowOff>0</xdr:rowOff>
    </xdr:from>
    <xdr:to>
      <xdr:col>6</xdr:col>
      <xdr:colOff>285750</xdr:colOff>
      <xdr:row>42</xdr:row>
      <xdr:rowOff>266700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657224</xdr:colOff>
      <xdr:row>30</xdr:row>
      <xdr:rowOff>19050</xdr:rowOff>
    </xdr:from>
    <xdr:to>
      <xdr:col>12</xdr:col>
      <xdr:colOff>666750</xdr:colOff>
      <xdr:row>43</xdr:row>
      <xdr:rowOff>19051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45</xdr:row>
      <xdr:rowOff>9524</xdr:rowOff>
    </xdr:from>
    <xdr:to>
      <xdr:col>6</xdr:col>
      <xdr:colOff>257175</xdr:colOff>
      <xdr:row>58</xdr:row>
      <xdr:rowOff>9524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695325</xdr:colOff>
      <xdr:row>44</xdr:row>
      <xdr:rowOff>104774</xdr:rowOff>
    </xdr:from>
    <xdr:to>
      <xdr:col>12</xdr:col>
      <xdr:colOff>685800</xdr:colOff>
      <xdr:row>58</xdr:row>
      <xdr:rowOff>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419100</xdr:colOff>
      <xdr:row>60</xdr:row>
      <xdr:rowOff>9524</xdr:rowOff>
    </xdr:from>
    <xdr:to>
      <xdr:col>6</xdr:col>
      <xdr:colOff>266700</xdr:colOff>
      <xdr:row>72</xdr:row>
      <xdr:rowOff>266699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695325</xdr:colOff>
      <xdr:row>60</xdr:row>
      <xdr:rowOff>9525</xdr:rowOff>
    </xdr:from>
    <xdr:to>
      <xdr:col>12</xdr:col>
      <xdr:colOff>695325</xdr:colOff>
      <xdr:row>73</xdr:row>
      <xdr:rowOff>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74"/>
  <sheetViews>
    <sheetView tabSelected="1" workbookViewId="0">
      <selection activeCell="C28" sqref="C28"/>
    </sheetView>
  </sheetViews>
  <sheetFormatPr defaultRowHeight="16.5"/>
  <cols>
    <col min="1" max="1" width="5.625" customWidth="1"/>
    <col min="2" max="2" width="15.625" customWidth="1"/>
    <col min="3" max="13" width="9.625" customWidth="1"/>
  </cols>
  <sheetData>
    <row r="1" spans="2:13" ht="12" customHeight="1"/>
    <row r="2" spans="2:13" ht="34.5" customHeight="1">
      <c r="B2" s="152" t="s">
        <v>0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4"/>
    </row>
    <row r="4" spans="2:13" ht="24.95" customHeight="1">
      <c r="B4" s="155" t="s">
        <v>125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"/>
    </row>
    <row r="5" spans="2:13" ht="24.95" customHeight="1">
      <c r="B5" s="155" t="s">
        <v>126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"/>
    </row>
    <row r="6" spans="2:13" ht="24.95" customHeight="1">
      <c r="B6" s="155" t="s">
        <v>139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"/>
    </row>
    <row r="7" spans="2:13" ht="24.95" customHeight="1">
      <c r="B7" s="155" t="s">
        <v>127</v>
      </c>
      <c r="C7" s="155"/>
      <c r="D7" s="155"/>
      <c r="E7" s="155"/>
      <c r="F7" s="134"/>
      <c r="G7" s="134"/>
      <c r="H7" s="134"/>
      <c r="I7" s="134"/>
      <c r="J7" s="134"/>
      <c r="K7" s="134"/>
      <c r="L7" s="134"/>
      <c r="M7" s="1"/>
    </row>
    <row r="8" spans="2:13" ht="24.95" customHeight="1" thickBot="1">
      <c r="B8" s="2"/>
      <c r="C8" s="2"/>
      <c r="D8" s="6"/>
      <c r="E8" s="2"/>
      <c r="F8" s="2"/>
      <c r="G8" s="2"/>
      <c r="H8" s="2"/>
      <c r="I8" s="6"/>
      <c r="J8" s="2"/>
      <c r="K8" s="2"/>
      <c r="L8" s="2"/>
      <c r="M8" s="1"/>
    </row>
    <row r="9" spans="2:13" ht="24.95" customHeight="1">
      <c r="B9" s="156" t="s">
        <v>91</v>
      </c>
      <c r="C9" s="159" t="s">
        <v>121</v>
      </c>
      <c r="D9" s="161" t="s">
        <v>122</v>
      </c>
      <c r="E9" s="161"/>
      <c r="F9" s="161"/>
      <c r="G9" s="161"/>
      <c r="H9" s="161"/>
      <c r="I9" s="161" t="s">
        <v>123</v>
      </c>
      <c r="J9" s="161"/>
      <c r="K9" s="161"/>
      <c r="L9" s="161"/>
      <c r="M9" s="162"/>
    </row>
    <row r="10" spans="2:13" ht="24.95" customHeight="1" thickBot="1">
      <c r="B10" s="157"/>
      <c r="C10" s="160"/>
      <c r="D10" s="67" t="s">
        <v>94</v>
      </c>
      <c r="E10" s="132" t="s">
        <v>96</v>
      </c>
      <c r="F10" s="132" t="s">
        <v>97</v>
      </c>
      <c r="G10" s="132" t="s">
        <v>98</v>
      </c>
      <c r="H10" s="136" t="s">
        <v>99</v>
      </c>
      <c r="I10" s="133" t="s">
        <v>124</v>
      </c>
      <c r="J10" s="132" t="s">
        <v>96</v>
      </c>
      <c r="K10" s="132" t="s">
        <v>97</v>
      </c>
      <c r="L10" s="132" t="s">
        <v>98</v>
      </c>
      <c r="M10" s="135" t="s">
        <v>99</v>
      </c>
    </row>
    <row r="11" spans="2:13" ht="25.5" customHeight="1" thickTop="1" thickBot="1">
      <c r="B11" s="158"/>
      <c r="C11" s="137">
        <f>D11+I11</f>
        <v>384</v>
      </c>
      <c r="D11" s="137">
        <f>E11+F11+G11+H11</f>
        <v>208</v>
      </c>
      <c r="E11" s="137">
        <v>13</v>
      </c>
      <c r="F11" s="137">
        <v>53</v>
      </c>
      <c r="G11" s="137">
        <v>84</v>
      </c>
      <c r="H11" s="137">
        <v>58</v>
      </c>
      <c r="I11" s="138">
        <f>J11+K11+L11+M11</f>
        <v>176</v>
      </c>
      <c r="J11" s="137">
        <v>42</v>
      </c>
      <c r="K11" s="139">
        <v>88</v>
      </c>
      <c r="L11" s="139">
        <v>33</v>
      </c>
      <c r="M11" s="140">
        <v>13</v>
      </c>
    </row>
    <row r="12" spans="2:13" ht="9.9499999999999993" customHeight="1"/>
    <row r="13" spans="2:13" ht="9.9499999999999993" customHeight="1"/>
    <row r="14" spans="2:13" ht="17.45" customHeight="1"/>
    <row r="15" spans="2:13" ht="17.45" customHeight="1"/>
    <row r="16" spans="2:13" ht="17.45" customHeight="1"/>
    <row r="17" spans="2:3" ht="17.45" customHeight="1"/>
    <row r="18" spans="2:3" ht="17.45" customHeight="1"/>
    <row r="19" spans="2:3" ht="17.45" customHeight="1"/>
    <row r="20" spans="2:3" ht="17.45" customHeight="1"/>
    <row r="21" spans="2:3" ht="17.45" customHeight="1"/>
    <row r="22" spans="2:3" ht="17.45" customHeight="1"/>
    <row r="23" spans="2:3" ht="17.45" customHeight="1"/>
    <row r="24" spans="2:3" ht="17.45" customHeight="1"/>
    <row r="25" spans="2:3" ht="17.45" customHeight="1"/>
    <row r="26" spans="2:3" ht="17.45" customHeight="1"/>
    <row r="27" spans="2:3" ht="14.25" customHeight="1"/>
    <row r="28" spans="2:3" ht="5.25" customHeight="1"/>
    <row r="29" spans="2:3" ht="24.95" customHeight="1">
      <c r="B29" s="155" t="s">
        <v>128</v>
      </c>
      <c r="C29" s="155"/>
    </row>
    <row r="30" spans="2:3" ht="3.75" customHeight="1"/>
    <row r="31" spans="2:3" ht="17.45" customHeight="1"/>
    <row r="32" spans="2:3" ht="17.45" customHeight="1"/>
    <row r="33" ht="17.45" customHeight="1"/>
    <row r="34" ht="17.45" customHeight="1"/>
    <row r="35" ht="17.45" customHeight="1"/>
    <row r="36" ht="17.45" customHeight="1"/>
    <row r="37" ht="17.45" customHeight="1"/>
    <row r="38" ht="17.45" customHeight="1"/>
    <row r="39" ht="17.45" customHeight="1"/>
    <row r="40" ht="17.45" customHeight="1"/>
    <row r="41" ht="17.45" customHeight="1"/>
    <row r="42" ht="17.45" customHeight="1"/>
    <row r="43" ht="17.45" customHeight="1"/>
    <row r="44" ht="17.45" customHeight="1"/>
    <row r="45" ht="8.25" customHeight="1"/>
    <row r="46" ht="17.45" customHeight="1"/>
    <row r="47" ht="17.45" customHeight="1"/>
    <row r="48" ht="17.45" customHeight="1"/>
    <row r="49" ht="17.45" customHeight="1"/>
    <row r="50" ht="17.45" customHeight="1"/>
    <row r="51" ht="17.45" customHeight="1"/>
    <row r="52" ht="17.45" customHeight="1"/>
    <row r="53" ht="17.45" customHeight="1"/>
    <row r="54" ht="17.45" customHeight="1"/>
    <row r="55" ht="17.45" customHeight="1"/>
    <row r="56" ht="17.45" customHeight="1"/>
    <row r="57" ht="17.45" customHeight="1"/>
    <row r="58" ht="17.45" customHeight="1"/>
    <row r="59" ht="17.45" customHeight="1"/>
    <row r="60" ht="13.5" customHeight="1"/>
    <row r="61" ht="17.45" customHeight="1"/>
    <row r="62" ht="17.45" customHeight="1"/>
    <row r="63" ht="17.45" customHeight="1"/>
    <row r="64" ht="17.45" customHeight="1"/>
    <row r="65" ht="17.45" customHeight="1"/>
    <row r="66" ht="17.45" customHeight="1"/>
    <row r="67" ht="17.45" customHeight="1"/>
    <row r="68" ht="17.45" customHeight="1"/>
    <row r="69" ht="17.45" customHeight="1"/>
    <row r="70" ht="17.45" customHeight="1"/>
    <row r="71" ht="17.45" customHeight="1"/>
    <row r="72" ht="17.45" customHeight="1"/>
    <row r="73" ht="14.25" customHeight="1"/>
    <row r="74" ht="10.5" customHeight="1"/>
  </sheetData>
  <mergeCells count="10">
    <mergeCell ref="B29:C29"/>
    <mergeCell ref="B2:M2"/>
    <mergeCell ref="B4:L4"/>
    <mergeCell ref="B5:L5"/>
    <mergeCell ref="B9:B11"/>
    <mergeCell ref="C9:C10"/>
    <mergeCell ref="B7:E7"/>
    <mergeCell ref="D9:H9"/>
    <mergeCell ref="I9:M9"/>
    <mergeCell ref="B6:L6"/>
  </mergeCells>
  <phoneticPr fontId="1" type="noConversion"/>
  <pageMargins left="0.39370078740157483" right="0.39370078740157483" top="0.59055118110236227" bottom="0.59055118110236227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O118"/>
  <sheetViews>
    <sheetView showGridLines="0" zoomScaleNormal="100" workbookViewId="0">
      <selection activeCell="O51" sqref="O51"/>
    </sheetView>
  </sheetViews>
  <sheetFormatPr defaultRowHeight="16.5"/>
  <cols>
    <col min="1" max="1" width="3.625" customWidth="1"/>
    <col min="2" max="2" width="10" bestFit="1" customWidth="1"/>
    <col min="3" max="6" width="7.625" customWidth="1"/>
    <col min="7" max="7" width="12.625" bestFit="1" customWidth="1"/>
    <col min="8" max="15" width="8.625" customWidth="1"/>
  </cols>
  <sheetData>
    <row r="1" spans="2:15" ht="21.95" customHeight="1"/>
    <row r="2" spans="2:15" ht="21.95" customHeight="1">
      <c r="B2" s="165" t="s">
        <v>90</v>
      </c>
      <c r="C2" s="165"/>
      <c r="D2" s="165"/>
    </row>
    <row r="3" spans="2:15" ht="21.95" customHeight="1" thickBot="1"/>
    <row r="4" spans="2:15" ht="20.100000000000001" customHeight="1" thickTop="1" thickBot="1">
      <c r="B4" s="54" t="s">
        <v>91</v>
      </c>
      <c r="C4" s="166" t="s">
        <v>92</v>
      </c>
      <c r="D4" s="166"/>
      <c r="E4" s="166" t="s">
        <v>93</v>
      </c>
      <c r="F4" s="166"/>
      <c r="G4" s="55" t="s">
        <v>94</v>
      </c>
      <c r="H4" s="11"/>
    </row>
    <row r="5" spans="2:15" ht="20.100000000000001" customHeight="1" thickTop="1">
      <c r="B5" s="56" t="s">
        <v>95</v>
      </c>
      <c r="C5" s="163">
        <v>208</v>
      </c>
      <c r="D5" s="163"/>
      <c r="E5" s="163">
        <v>176</v>
      </c>
      <c r="F5" s="163"/>
      <c r="G5" s="57">
        <f>SUM(C5:F5)</f>
        <v>384</v>
      </c>
      <c r="H5" s="11"/>
      <c r="K5" s="13"/>
    </row>
    <row r="6" spans="2:15" ht="20.100000000000001" customHeight="1" thickBot="1">
      <c r="B6" s="58" t="s">
        <v>72</v>
      </c>
      <c r="C6" s="164">
        <f>SUM(C5)/384</f>
        <v>0.54166666666666663</v>
      </c>
      <c r="D6" s="164"/>
      <c r="E6" s="164">
        <f>SUM(E5)/384</f>
        <v>0.45833333333333331</v>
      </c>
      <c r="F6" s="164"/>
      <c r="G6" s="59">
        <f>SUM(C6:F6)</f>
        <v>1</v>
      </c>
      <c r="H6" s="12"/>
    </row>
    <row r="7" spans="2:15" ht="21.95" customHeight="1" thickTop="1"/>
    <row r="8" spans="2:15" ht="21.95" customHeight="1">
      <c r="B8" s="165" t="s">
        <v>89</v>
      </c>
      <c r="C8" s="165"/>
      <c r="D8" s="165"/>
    </row>
    <row r="9" spans="2:15" ht="21.95" customHeight="1" thickBot="1"/>
    <row r="10" spans="2:15" ht="20.100000000000001" customHeight="1" thickTop="1" thickBot="1">
      <c r="B10" s="54" t="s">
        <v>91</v>
      </c>
      <c r="C10" s="166" t="s">
        <v>96</v>
      </c>
      <c r="D10" s="166"/>
      <c r="E10" s="166" t="s">
        <v>97</v>
      </c>
      <c r="F10" s="166"/>
      <c r="G10" s="60" t="s">
        <v>98</v>
      </c>
      <c r="H10" s="66" t="s">
        <v>99</v>
      </c>
      <c r="I10" s="61" t="s">
        <v>94</v>
      </c>
    </row>
    <row r="11" spans="2:15" ht="20.100000000000001" customHeight="1" thickTop="1">
      <c r="B11" s="56" t="s">
        <v>95</v>
      </c>
      <c r="C11" s="163">
        <v>55</v>
      </c>
      <c r="D11" s="163"/>
      <c r="E11" s="163">
        <v>141</v>
      </c>
      <c r="F11" s="163"/>
      <c r="G11" s="62">
        <v>117</v>
      </c>
      <c r="H11" s="63">
        <v>71</v>
      </c>
      <c r="I11" s="64">
        <f>SUM(C11:H11)</f>
        <v>384</v>
      </c>
    </row>
    <row r="12" spans="2:15" ht="20.100000000000001" customHeight="1" thickBot="1">
      <c r="B12" s="58" t="s">
        <v>72</v>
      </c>
      <c r="C12" s="164">
        <f>SUM(C11)/384</f>
        <v>0.14322916666666666</v>
      </c>
      <c r="D12" s="164"/>
      <c r="E12" s="164">
        <f>SUM(E11)/384</f>
        <v>0.3671875</v>
      </c>
      <c r="F12" s="164"/>
      <c r="G12" s="65">
        <f>SUM(G11)/384</f>
        <v>0.3046875</v>
      </c>
      <c r="H12" s="65">
        <f>SUM(H11)/384</f>
        <v>0.18489583333333334</v>
      </c>
      <c r="I12" s="59">
        <f>SUM(C12:H12)</f>
        <v>1</v>
      </c>
    </row>
    <row r="13" spans="2:15" ht="21.95" customHeight="1" thickTop="1"/>
    <row r="14" spans="2:15" ht="21.95" customHeight="1">
      <c r="B14" s="165" t="s">
        <v>87</v>
      </c>
      <c r="C14" s="165"/>
      <c r="D14" s="165"/>
      <c r="E14" s="165"/>
      <c r="F14" s="165"/>
      <c r="G14" s="165"/>
      <c r="H14" s="165"/>
    </row>
    <row r="15" spans="2:15" ht="21.95" customHeight="1">
      <c r="B15" s="7"/>
      <c r="C15" s="7"/>
      <c r="D15" s="7"/>
      <c r="E15" s="7"/>
      <c r="F15" s="7"/>
      <c r="G15" s="7"/>
      <c r="H15" s="7"/>
    </row>
    <row r="16" spans="2:15" ht="21.95" customHeight="1">
      <c r="B16" s="171" t="s">
        <v>88</v>
      </c>
      <c r="C16" s="171"/>
      <c r="D16" s="171"/>
      <c r="E16" s="171"/>
      <c r="F16" s="171"/>
      <c r="G16" s="171"/>
      <c r="H16" s="5"/>
      <c r="K16" s="8"/>
      <c r="L16" s="8"/>
      <c r="M16" s="8"/>
      <c r="N16" s="8"/>
      <c r="O16" s="8"/>
    </row>
    <row r="17" spans="2:15" ht="17.25" customHeight="1" thickBot="1">
      <c r="B17" s="7"/>
      <c r="C17" s="7"/>
      <c r="D17" s="7"/>
      <c r="E17" s="7"/>
      <c r="F17" s="7"/>
      <c r="G17" s="7"/>
      <c r="H17" s="7"/>
      <c r="K17" s="8"/>
      <c r="L17" s="8"/>
      <c r="M17" s="8"/>
      <c r="N17" s="8"/>
      <c r="O17" s="8"/>
    </row>
    <row r="18" spans="2:15" ht="20.100000000000001" customHeight="1">
      <c r="B18" s="172" t="s">
        <v>1</v>
      </c>
      <c r="C18" s="173"/>
      <c r="D18" s="173"/>
      <c r="E18" s="173"/>
      <c r="F18" s="173"/>
      <c r="G18" s="176" t="s">
        <v>70</v>
      </c>
      <c r="H18" s="178" t="s">
        <v>71</v>
      </c>
      <c r="I18" s="169" t="s">
        <v>72</v>
      </c>
    </row>
    <row r="19" spans="2:15" ht="20.100000000000001" customHeight="1" thickBot="1">
      <c r="B19" s="174"/>
      <c r="C19" s="175"/>
      <c r="D19" s="175"/>
      <c r="E19" s="175"/>
      <c r="F19" s="175"/>
      <c r="G19" s="177"/>
      <c r="H19" s="179"/>
      <c r="I19" s="170"/>
      <c r="K19" s="10"/>
      <c r="L19" s="10"/>
      <c r="M19" s="10"/>
      <c r="N19" s="10"/>
      <c r="O19" s="10"/>
    </row>
    <row r="20" spans="2:15" ht="20.100000000000001" customHeight="1" thickTop="1">
      <c r="B20" s="194" t="s">
        <v>23</v>
      </c>
      <c r="C20" s="195"/>
      <c r="D20" s="195"/>
      <c r="E20" s="195"/>
      <c r="F20" s="195"/>
      <c r="G20" s="43" t="s">
        <v>73</v>
      </c>
      <c r="H20" s="47">
        <f>설문집계표!D7</f>
        <v>24</v>
      </c>
      <c r="I20" s="70">
        <f>SUM(H20)/384</f>
        <v>6.25E-2</v>
      </c>
      <c r="K20" s="9"/>
      <c r="L20" s="9"/>
      <c r="M20" s="9"/>
      <c r="N20" s="9"/>
      <c r="O20" s="9"/>
    </row>
    <row r="21" spans="2:15" ht="20.100000000000001" customHeight="1">
      <c r="B21" s="196"/>
      <c r="C21" s="197"/>
      <c r="D21" s="197"/>
      <c r="E21" s="197"/>
      <c r="F21" s="197"/>
      <c r="G21" s="44" t="s">
        <v>74</v>
      </c>
      <c r="H21" s="47">
        <f>설문집계표!D8</f>
        <v>70</v>
      </c>
      <c r="I21" s="70">
        <f t="shared" ref="I21:I23" si="0">SUM(H21)/384</f>
        <v>0.18229166666666666</v>
      </c>
      <c r="K21" s="9"/>
      <c r="L21" s="9"/>
      <c r="M21" s="9"/>
      <c r="N21" s="9"/>
      <c r="O21" s="9"/>
    </row>
    <row r="22" spans="2:15" ht="20.100000000000001" customHeight="1">
      <c r="B22" s="196"/>
      <c r="C22" s="197"/>
      <c r="D22" s="197"/>
      <c r="E22" s="197"/>
      <c r="F22" s="197"/>
      <c r="G22" s="44" t="s">
        <v>75</v>
      </c>
      <c r="H22" s="47">
        <f>설문집계표!D9</f>
        <v>125</v>
      </c>
      <c r="I22" s="70">
        <f t="shared" si="0"/>
        <v>0.32552083333333331</v>
      </c>
      <c r="K22" s="9"/>
      <c r="L22" s="9"/>
      <c r="M22" s="9"/>
      <c r="N22" s="9"/>
      <c r="O22" s="9"/>
    </row>
    <row r="23" spans="2:15" ht="20.100000000000001" customHeight="1" thickBot="1">
      <c r="B23" s="198"/>
      <c r="C23" s="199"/>
      <c r="D23" s="199"/>
      <c r="E23" s="199"/>
      <c r="F23" s="199"/>
      <c r="G23" s="45" t="s">
        <v>76</v>
      </c>
      <c r="H23" s="47">
        <f>설문집계표!D10</f>
        <v>165</v>
      </c>
      <c r="I23" s="70">
        <f t="shared" si="0"/>
        <v>0.4296875</v>
      </c>
      <c r="K23" s="9"/>
      <c r="L23" s="9"/>
      <c r="M23" s="9"/>
      <c r="N23" s="9"/>
      <c r="O23" s="9"/>
    </row>
    <row r="24" spans="2:15" ht="20.100000000000001" customHeight="1" thickTop="1">
      <c r="B24" s="200" t="s">
        <v>66</v>
      </c>
      <c r="C24" s="201"/>
      <c r="D24" s="201"/>
      <c r="E24" s="201"/>
      <c r="F24" s="202"/>
      <c r="G24" s="46" t="s">
        <v>77</v>
      </c>
      <c r="H24" s="51">
        <f>설문집계표!D15</f>
        <v>72</v>
      </c>
      <c r="I24" s="71">
        <f>SUM(H24)/384</f>
        <v>0.1875</v>
      </c>
      <c r="K24" s="9"/>
      <c r="L24" s="9"/>
      <c r="M24" s="9"/>
      <c r="N24" s="9"/>
      <c r="O24" s="9"/>
    </row>
    <row r="25" spans="2:15" ht="20.100000000000001" customHeight="1">
      <c r="B25" s="203"/>
      <c r="C25" s="204"/>
      <c r="D25" s="204"/>
      <c r="E25" s="204"/>
      <c r="F25" s="205"/>
      <c r="G25" s="44" t="s">
        <v>78</v>
      </c>
      <c r="H25" s="52">
        <f>설문집계표!D16</f>
        <v>206</v>
      </c>
      <c r="I25" s="72">
        <f t="shared" ref="I25:I28" si="1">SUM(H25)/384</f>
        <v>0.53645833333333337</v>
      </c>
      <c r="K25" s="9"/>
      <c r="L25" s="9"/>
      <c r="M25" s="9"/>
      <c r="N25" s="9"/>
      <c r="O25" s="9"/>
    </row>
    <row r="26" spans="2:15" ht="20.100000000000001" customHeight="1">
      <c r="B26" s="203"/>
      <c r="C26" s="204"/>
      <c r="D26" s="204"/>
      <c r="E26" s="204"/>
      <c r="F26" s="205"/>
      <c r="G26" s="44" t="s">
        <v>79</v>
      </c>
      <c r="H26" s="52">
        <f>설문집계표!D17</f>
        <v>85</v>
      </c>
      <c r="I26" s="72">
        <f t="shared" si="1"/>
        <v>0.22135416666666666</v>
      </c>
      <c r="K26" s="9"/>
      <c r="L26" s="9"/>
      <c r="M26" s="9"/>
      <c r="N26" s="9"/>
      <c r="O26" s="9"/>
    </row>
    <row r="27" spans="2:15" ht="20.100000000000001" customHeight="1">
      <c r="B27" s="203"/>
      <c r="C27" s="204"/>
      <c r="D27" s="204"/>
      <c r="E27" s="204"/>
      <c r="F27" s="205"/>
      <c r="G27" s="44" t="s">
        <v>80</v>
      </c>
      <c r="H27" s="52">
        <f>설문집계표!D18</f>
        <v>18</v>
      </c>
      <c r="I27" s="72">
        <f t="shared" si="1"/>
        <v>4.6875E-2</v>
      </c>
      <c r="K27" s="9"/>
      <c r="L27" s="9"/>
      <c r="M27" s="9"/>
      <c r="N27" s="9"/>
      <c r="O27" s="9"/>
    </row>
    <row r="28" spans="2:15" ht="20.100000000000001" customHeight="1" thickBot="1">
      <c r="B28" s="206"/>
      <c r="C28" s="207"/>
      <c r="D28" s="207"/>
      <c r="E28" s="207"/>
      <c r="F28" s="208"/>
      <c r="G28" s="45" t="s">
        <v>81</v>
      </c>
      <c r="H28" s="53">
        <f>설문집계표!D19</f>
        <v>3</v>
      </c>
      <c r="I28" s="73">
        <f t="shared" si="1"/>
        <v>7.8125E-3</v>
      </c>
      <c r="K28" s="9"/>
      <c r="L28" s="9"/>
      <c r="M28" s="9"/>
      <c r="N28" s="9"/>
      <c r="O28" s="9"/>
    </row>
    <row r="29" spans="2:15" ht="20.100000000000001" customHeight="1" thickTop="1">
      <c r="B29" s="185" t="s">
        <v>18</v>
      </c>
      <c r="C29" s="186"/>
      <c r="D29" s="186"/>
      <c r="E29" s="186"/>
      <c r="F29" s="187"/>
      <c r="G29" s="46" t="s">
        <v>82</v>
      </c>
      <c r="H29" s="68">
        <f>설문집계표!D20</f>
        <v>283</v>
      </c>
      <c r="I29" s="70">
        <f>SUM(H29)/384</f>
        <v>0.73697916666666663</v>
      </c>
      <c r="K29" s="9"/>
      <c r="L29" s="9"/>
      <c r="M29" s="9"/>
      <c r="N29" s="9"/>
      <c r="O29" s="9"/>
    </row>
    <row r="30" spans="2:15" ht="20.100000000000001" customHeight="1">
      <c r="B30" s="185"/>
      <c r="C30" s="186"/>
      <c r="D30" s="186"/>
      <c r="E30" s="186"/>
      <c r="F30" s="187"/>
      <c r="G30" s="44" t="s">
        <v>83</v>
      </c>
      <c r="H30" s="52">
        <f>설문집계표!D21</f>
        <v>62</v>
      </c>
      <c r="I30" s="72">
        <f t="shared" ref="I30:I33" si="2">SUM(H30)/384</f>
        <v>0.16145833333333334</v>
      </c>
      <c r="K30" s="9"/>
      <c r="L30" s="9"/>
      <c r="M30" s="9"/>
      <c r="N30" s="9"/>
      <c r="O30" s="9"/>
    </row>
    <row r="31" spans="2:15" ht="20.100000000000001" customHeight="1">
      <c r="B31" s="185"/>
      <c r="C31" s="186"/>
      <c r="D31" s="186"/>
      <c r="E31" s="186"/>
      <c r="F31" s="187"/>
      <c r="G31" s="44" t="s">
        <v>84</v>
      </c>
      <c r="H31" s="52">
        <f>설문집계표!D22</f>
        <v>26</v>
      </c>
      <c r="I31" s="72">
        <f t="shared" si="2"/>
        <v>6.7708333333333329E-2</v>
      </c>
      <c r="K31" s="9"/>
      <c r="L31" s="9"/>
      <c r="M31" s="9"/>
      <c r="N31" s="9"/>
      <c r="O31" s="9"/>
    </row>
    <row r="32" spans="2:15" ht="20.100000000000001" customHeight="1">
      <c r="B32" s="185"/>
      <c r="C32" s="186"/>
      <c r="D32" s="186"/>
      <c r="E32" s="186"/>
      <c r="F32" s="187"/>
      <c r="G32" s="44" t="s">
        <v>85</v>
      </c>
      <c r="H32" s="52">
        <f>설문집계표!D23</f>
        <v>10</v>
      </c>
      <c r="I32" s="72">
        <f t="shared" si="2"/>
        <v>2.6041666666666668E-2</v>
      </c>
      <c r="K32" s="9"/>
      <c r="L32" s="9"/>
      <c r="M32" s="9"/>
      <c r="N32" s="9"/>
      <c r="O32" s="9"/>
    </row>
    <row r="33" spans="2:15" ht="20.100000000000001" customHeight="1" thickBot="1">
      <c r="B33" s="185"/>
      <c r="C33" s="186"/>
      <c r="D33" s="186"/>
      <c r="E33" s="186"/>
      <c r="F33" s="187"/>
      <c r="G33" s="45" t="s">
        <v>86</v>
      </c>
      <c r="H33" s="53">
        <f>설문집계표!D24</f>
        <v>3</v>
      </c>
      <c r="I33" s="73">
        <f t="shared" si="2"/>
        <v>7.8125E-3</v>
      </c>
      <c r="K33" s="9"/>
      <c r="L33" s="9"/>
      <c r="M33" s="9"/>
      <c r="N33" s="9"/>
      <c r="O33" s="9"/>
    </row>
    <row r="34" spans="2:15" ht="20.100000000000001" customHeight="1" thickTop="1">
      <c r="B34" s="182" t="s">
        <v>19</v>
      </c>
      <c r="C34" s="183"/>
      <c r="D34" s="183"/>
      <c r="E34" s="183"/>
      <c r="F34" s="184"/>
      <c r="G34" s="46" t="s">
        <v>77</v>
      </c>
      <c r="H34" s="68">
        <f>설문집계표!D25</f>
        <v>54</v>
      </c>
      <c r="I34" s="70">
        <f>SUM(H34)/384</f>
        <v>0.140625</v>
      </c>
      <c r="K34" s="9"/>
      <c r="L34" s="9"/>
      <c r="M34" s="9"/>
      <c r="N34" s="9"/>
      <c r="O34" s="9"/>
    </row>
    <row r="35" spans="2:15" ht="20.100000000000001" customHeight="1">
      <c r="B35" s="185"/>
      <c r="C35" s="186"/>
      <c r="D35" s="186"/>
      <c r="E35" s="186"/>
      <c r="F35" s="187"/>
      <c r="G35" s="44" t="s">
        <v>78</v>
      </c>
      <c r="H35" s="52">
        <f>설문집계표!D26</f>
        <v>201</v>
      </c>
      <c r="I35" s="72">
        <f t="shared" ref="I35:I38" si="3">SUM(H35)/384</f>
        <v>0.5234375</v>
      </c>
      <c r="K35" s="9"/>
      <c r="L35" s="9"/>
      <c r="M35" s="9"/>
      <c r="N35" s="9"/>
      <c r="O35" s="9"/>
    </row>
    <row r="36" spans="2:15" ht="20.100000000000001" customHeight="1">
      <c r="B36" s="185"/>
      <c r="C36" s="186"/>
      <c r="D36" s="186"/>
      <c r="E36" s="186"/>
      <c r="F36" s="187"/>
      <c r="G36" s="44" t="s">
        <v>79</v>
      </c>
      <c r="H36" s="52">
        <f>설문집계표!D27</f>
        <v>107</v>
      </c>
      <c r="I36" s="72">
        <f t="shared" si="3"/>
        <v>0.27864583333333331</v>
      </c>
      <c r="K36" s="9"/>
      <c r="L36" s="9"/>
      <c r="M36" s="9"/>
      <c r="N36" s="9"/>
      <c r="O36" s="9"/>
    </row>
    <row r="37" spans="2:15" ht="20.100000000000001" customHeight="1">
      <c r="B37" s="185"/>
      <c r="C37" s="186"/>
      <c r="D37" s="186"/>
      <c r="E37" s="186"/>
      <c r="F37" s="187"/>
      <c r="G37" s="44" t="s">
        <v>80</v>
      </c>
      <c r="H37" s="52">
        <f>설문집계표!D28</f>
        <v>20</v>
      </c>
      <c r="I37" s="72">
        <f t="shared" si="3"/>
        <v>5.2083333333333336E-2</v>
      </c>
      <c r="K37" s="9"/>
      <c r="L37" s="9"/>
      <c r="M37" s="9"/>
      <c r="N37" s="9"/>
      <c r="O37" s="9"/>
    </row>
    <row r="38" spans="2:15" ht="20.100000000000001" customHeight="1" thickBot="1">
      <c r="B38" s="188"/>
      <c r="C38" s="189"/>
      <c r="D38" s="189"/>
      <c r="E38" s="189"/>
      <c r="F38" s="190"/>
      <c r="G38" s="45" t="s">
        <v>81</v>
      </c>
      <c r="H38" s="53">
        <f>설문집계표!D29</f>
        <v>2</v>
      </c>
      <c r="I38" s="73">
        <f t="shared" si="3"/>
        <v>5.208333333333333E-3</v>
      </c>
      <c r="K38" s="9"/>
      <c r="L38" s="9"/>
      <c r="M38" s="9"/>
      <c r="N38" s="9"/>
      <c r="O38" s="9"/>
    </row>
    <row r="39" spans="2:15" ht="20.100000000000001" customHeight="1" thickTop="1">
      <c r="B39" s="185" t="s">
        <v>20</v>
      </c>
      <c r="C39" s="186"/>
      <c r="D39" s="186"/>
      <c r="E39" s="186"/>
      <c r="F39" s="187"/>
      <c r="G39" s="46" t="s">
        <v>77</v>
      </c>
      <c r="H39" s="68">
        <f>설문집계표!D30</f>
        <v>90</v>
      </c>
      <c r="I39" s="70">
        <f>SUM(H39)/384</f>
        <v>0.234375</v>
      </c>
      <c r="K39" s="9"/>
      <c r="L39" s="9"/>
      <c r="M39" s="9"/>
      <c r="N39" s="9"/>
      <c r="O39" s="9"/>
    </row>
    <row r="40" spans="2:15" ht="20.100000000000001" customHeight="1">
      <c r="B40" s="185"/>
      <c r="C40" s="186"/>
      <c r="D40" s="186"/>
      <c r="E40" s="186"/>
      <c r="F40" s="187"/>
      <c r="G40" s="44" t="s">
        <v>78</v>
      </c>
      <c r="H40" s="52">
        <f>설문집계표!D31</f>
        <v>228</v>
      </c>
      <c r="I40" s="72">
        <f t="shared" ref="I40:I43" si="4">SUM(H40)/384</f>
        <v>0.59375</v>
      </c>
      <c r="K40" s="9"/>
      <c r="L40" s="9"/>
      <c r="M40" s="9"/>
      <c r="N40" s="9"/>
      <c r="O40" s="9"/>
    </row>
    <row r="41" spans="2:15" ht="20.100000000000001" customHeight="1">
      <c r="B41" s="185"/>
      <c r="C41" s="186"/>
      <c r="D41" s="186"/>
      <c r="E41" s="186"/>
      <c r="F41" s="187"/>
      <c r="G41" s="44" t="s">
        <v>79</v>
      </c>
      <c r="H41" s="52">
        <f>설문집계표!D32</f>
        <v>63</v>
      </c>
      <c r="I41" s="72">
        <f t="shared" si="4"/>
        <v>0.1640625</v>
      </c>
      <c r="K41" s="9"/>
      <c r="L41" s="9"/>
      <c r="M41" s="9"/>
      <c r="N41" s="9"/>
      <c r="O41" s="9"/>
    </row>
    <row r="42" spans="2:15" ht="20.100000000000001" customHeight="1">
      <c r="B42" s="185"/>
      <c r="C42" s="186"/>
      <c r="D42" s="186"/>
      <c r="E42" s="186"/>
      <c r="F42" s="187"/>
      <c r="G42" s="44" t="s">
        <v>80</v>
      </c>
      <c r="H42" s="52">
        <f>설문집계표!D33</f>
        <v>3</v>
      </c>
      <c r="I42" s="72">
        <f t="shared" si="4"/>
        <v>7.8125E-3</v>
      </c>
      <c r="K42" s="9"/>
      <c r="L42" s="9"/>
      <c r="M42" s="9"/>
      <c r="N42" s="9"/>
      <c r="O42" s="9"/>
    </row>
    <row r="43" spans="2:15" ht="20.100000000000001" customHeight="1" thickBot="1">
      <c r="B43" s="185"/>
      <c r="C43" s="186"/>
      <c r="D43" s="186"/>
      <c r="E43" s="186"/>
      <c r="F43" s="187"/>
      <c r="G43" s="45" t="s">
        <v>81</v>
      </c>
      <c r="H43" s="53">
        <f>설문집계표!D34</f>
        <v>0</v>
      </c>
      <c r="I43" s="73">
        <f t="shared" si="4"/>
        <v>0</v>
      </c>
      <c r="K43" s="9"/>
      <c r="L43" s="9"/>
      <c r="M43" s="9"/>
      <c r="N43" s="9"/>
      <c r="O43" s="9"/>
    </row>
    <row r="44" spans="2:15" ht="20.100000000000001" customHeight="1" thickTop="1">
      <c r="B44" s="182" t="s">
        <v>21</v>
      </c>
      <c r="C44" s="183"/>
      <c r="D44" s="183"/>
      <c r="E44" s="183"/>
      <c r="F44" s="184"/>
      <c r="G44" s="46" t="s">
        <v>77</v>
      </c>
      <c r="H44" s="68">
        <f>설문집계표!D35</f>
        <v>59</v>
      </c>
      <c r="I44" s="70">
        <f>SUM(H44)/384</f>
        <v>0.15364583333333334</v>
      </c>
      <c r="K44" s="9"/>
      <c r="L44" s="9"/>
      <c r="M44" s="9"/>
      <c r="N44" s="9"/>
      <c r="O44" s="9"/>
    </row>
    <row r="45" spans="2:15" ht="20.100000000000001" customHeight="1">
      <c r="B45" s="185"/>
      <c r="C45" s="186"/>
      <c r="D45" s="186"/>
      <c r="E45" s="186"/>
      <c r="F45" s="187"/>
      <c r="G45" s="44" t="s">
        <v>78</v>
      </c>
      <c r="H45" s="52">
        <f>설문집계표!D36</f>
        <v>231</v>
      </c>
      <c r="I45" s="72">
        <f t="shared" ref="I45:I48" si="5">SUM(H45)/384</f>
        <v>0.6015625</v>
      </c>
      <c r="K45" s="9"/>
      <c r="L45" s="9"/>
      <c r="M45" s="9"/>
      <c r="N45" s="9"/>
      <c r="O45" s="9"/>
    </row>
    <row r="46" spans="2:15" ht="20.100000000000001" customHeight="1">
      <c r="B46" s="185"/>
      <c r="C46" s="186"/>
      <c r="D46" s="186"/>
      <c r="E46" s="186"/>
      <c r="F46" s="187"/>
      <c r="G46" s="44" t="s">
        <v>79</v>
      </c>
      <c r="H46" s="52">
        <f>설문집계표!D37</f>
        <v>84</v>
      </c>
      <c r="I46" s="72">
        <f t="shared" si="5"/>
        <v>0.21875</v>
      </c>
      <c r="K46" s="9"/>
      <c r="L46" s="9"/>
      <c r="M46" s="9"/>
      <c r="N46" s="9"/>
      <c r="O46" s="9"/>
    </row>
    <row r="47" spans="2:15" ht="20.100000000000001" customHeight="1">
      <c r="B47" s="185"/>
      <c r="C47" s="186"/>
      <c r="D47" s="186"/>
      <c r="E47" s="186"/>
      <c r="F47" s="187"/>
      <c r="G47" s="44" t="s">
        <v>80</v>
      </c>
      <c r="H47" s="52">
        <f>설문집계표!D38</f>
        <v>9</v>
      </c>
      <c r="I47" s="72">
        <f t="shared" si="5"/>
        <v>2.34375E-2</v>
      </c>
      <c r="K47" s="9"/>
      <c r="L47" s="9"/>
      <c r="M47" s="9"/>
      <c r="N47" s="9"/>
      <c r="O47" s="9"/>
    </row>
    <row r="48" spans="2:15" ht="20.100000000000001" customHeight="1" thickBot="1">
      <c r="B48" s="191"/>
      <c r="C48" s="192"/>
      <c r="D48" s="192"/>
      <c r="E48" s="192"/>
      <c r="F48" s="193"/>
      <c r="G48" s="74" t="s">
        <v>81</v>
      </c>
      <c r="H48" s="69">
        <f>설문집계표!D39</f>
        <v>1</v>
      </c>
      <c r="I48" s="75">
        <f t="shared" si="5"/>
        <v>2.6041666666666665E-3</v>
      </c>
      <c r="K48" s="9"/>
      <c r="L48" s="9"/>
      <c r="M48" s="9"/>
      <c r="N48" s="9"/>
      <c r="O48" s="9"/>
    </row>
    <row r="49" spans="2:15" ht="15.95" customHeight="1"/>
    <row r="50" spans="2:15" ht="15.95" customHeight="1"/>
    <row r="51" spans="2:15" ht="21.95" customHeight="1">
      <c r="B51" s="165" t="s">
        <v>114</v>
      </c>
      <c r="C51" s="165"/>
      <c r="D51" s="165"/>
      <c r="E51" s="165"/>
      <c r="F51" s="165"/>
      <c r="G51" s="165"/>
      <c r="H51" s="165"/>
    </row>
    <row r="52" spans="2:15" ht="15.95" customHeight="1" thickBot="1">
      <c r="B52" s="7"/>
      <c r="C52" s="7"/>
      <c r="D52" s="7"/>
      <c r="E52" s="7"/>
      <c r="F52" s="7"/>
      <c r="G52" s="7"/>
      <c r="H52" s="7"/>
    </row>
    <row r="53" spans="2:15" ht="20.100000000000001" customHeight="1">
      <c r="B53" s="211" t="s">
        <v>100</v>
      </c>
      <c r="C53" s="212"/>
      <c r="D53" s="212"/>
      <c r="E53" s="212"/>
      <c r="F53" s="212"/>
      <c r="G53" s="237" t="s">
        <v>111</v>
      </c>
      <c r="H53" s="215" t="s">
        <v>115</v>
      </c>
      <c r="I53" s="167"/>
      <c r="J53" s="167" t="s">
        <v>116</v>
      </c>
      <c r="K53" s="167"/>
      <c r="L53" s="167" t="s">
        <v>117</v>
      </c>
      <c r="M53" s="167"/>
      <c r="N53" s="167" t="s">
        <v>118</v>
      </c>
      <c r="O53" s="168"/>
    </row>
    <row r="54" spans="2:15" ht="20.100000000000001" customHeight="1" thickBot="1">
      <c r="B54" s="213"/>
      <c r="C54" s="214"/>
      <c r="D54" s="214"/>
      <c r="E54" s="214"/>
      <c r="F54" s="214"/>
      <c r="G54" s="238"/>
      <c r="H54" s="76" t="s">
        <v>6</v>
      </c>
      <c r="I54" s="77" t="s">
        <v>2</v>
      </c>
      <c r="J54" s="78" t="s">
        <v>6</v>
      </c>
      <c r="K54" s="77" t="s">
        <v>2</v>
      </c>
      <c r="L54" s="78" t="s">
        <v>6</v>
      </c>
      <c r="M54" s="77" t="s">
        <v>2</v>
      </c>
      <c r="N54" s="78" t="s">
        <v>6</v>
      </c>
      <c r="O54" s="79" t="s">
        <v>2</v>
      </c>
    </row>
    <row r="55" spans="2:15" ht="20.100000000000001" customHeight="1" thickTop="1">
      <c r="B55" s="218" t="s">
        <v>23</v>
      </c>
      <c r="C55" s="219"/>
      <c r="D55" s="219"/>
      <c r="E55" s="219"/>
      <c r="F55" s="220"/>
      <c r="G55" s="80" t="s">
        <v>7</v>
      </c>
      <c r="H55" s="91">
        <f>설문집계표!F7+설문집계표!K7</f>
        <v>4</v>
      </c>
      <c r="I55" s="103">
        <f>SUM(H55)/55</f>
        <v>7.2727272727272724E-2</v>
      </c>
      <c r="J55" s="95">
        <f>설문집계표!G7+설문집계표!L7</f>
        <v>6</v>
      </c>
      <c r="K55" s="104">
        <f>SUM(J55)/141</f>
        <v>4.2553191489361701E-2</v>
      </c>
      <c r="L55" s="95">
        <f>설문집계표!H7+설문집계표!M7</f>
        <v>8</v>
      </c>
      <c r="M55" s="104">
        <f>SUM(L55)/117</f>
        <v>6.8376068376068383E-2</v>
      </c>
      <c r="N55" s="99">
        <f>설문집계표!I7+설문집계표!N7</f>
        <v>6</v>
      </c>
      <c r="O55" s="105">
        <f>SUM(N55)/71</f>
        <v>8.4507042253521125E-2</v>
      </c>
    </row>
    <row r="56" spans="2:15" ht="20.100000000000001" customHeight="1">
      <c r="B56" s="221"/>
      <c r="C56" s="222"/>
      <c r="D56" s="222"/>
      <c r="E56" s="222"/>
      <c r="F56" s="223"/>
      <c r="G56" s="81" t="s">
        <v>101</v>
      </c>
      <c r="H56" s="92">
        <f>설문집계표!F8+설문집계표!K8</f>
        <v>7</v>
      </c>
      <c r="I56" s="109">
        <f>SUM(H56)/55</f>
        <v>0.12727272727272726</v>
      </c>
      <c r="J56" s="96">
        <f>설문집계표!G8+설문집계표!L8</f>
        <v>35</v>
      </c>
      <c r="K56" s="106">
        <f t="shared" ref="K56:K83" si="6">SUM(J56)/141</f>
        <v>0.24822695035460993</v>
      </c>
      <c r="L56" s="96">
        <f>설문집계표!H8+설문집계표!M8</f>
        <v>15</v>
      </c>
      <c r="M56" s="106">
        <f t="shared" ref="M56:M83" si="7">SUM(L56)/117</f>
        <v>0.12820512820512819</v>
      </c>
      <c r="N56" s="100">
        <f>설문집계표!I8+설문집계표!N8</f>
        <v>13</v>
      </c>
      <c r="O56" s="110">
        <f t="shared" ref="O56:O83" si="8">SUM(N56)/71</f>
        <v>0.18309859154929578</v>
      </c>
    </row>
    <row r="57" spans="2:15" ht="20.100000000000001" customHeight="1">
      <c r="B57" s="221"/>
      <c r="C57" s="222"/>
      <c r="D57" s="222"/>
      <c r="E57" s="222"/>
      <c r="F57" s="223"/>
      <c r="G57" s="81" t="s">
        <v>65</v>
      </c>
      <c r="H57" s="92">
        <f>설문집계표!F9+설문집계표!K9</f>
        <v>16</v>
      </c>
      <c r="I57" s="109">
        <f t="shared" ref="I57:I83" si="9">SUM(H57)/55</f>
        <v>0.29090909090909089</v>
      </c>
      <c r="J57" s="96">
        <f>설문집계표!G9+설문집계표!L9</f>
        <v>46</v>
      </c>
      <c r="K57" s="106">
        <f t="shared" si="6"/>
        <v>0.32624113475177308</v>
      </c>
      <c r="L57" s="96">
        <f>설문집계표!H9+설문집계표!M9</f>
        <v>45</v>
      </c>
      <c r="M57" s="106">
        <f t="shared" si="7"/>
        <v>0.38461538461538464</v>
      </c>
      <c r="N57" s="100">
        <f>설문집계표!I9+설문집계표!N9</f>
        <v>18</v>
      </c>
      <c r="O57" s="110">
        <f t="shared" si="8"/>
        <v>0.25352112676056338</v>
      </c>
    </row>
    <row r="58" spans="2:15" ht="20.100000000000001" customHeight="1" thickBot="1">
      <c r="B58" s="224"/>
      <c r="C58" s="225"/>
      <c r="D58" s="225"/>
      <c r="E58" s="225"/>
      <c r="F58" s="226"/>
      <c r="G58" s="82" t="s">
        <v>9</v>
      </c>
      <c r="H58" s="93">
        <f>설문집계표!F10+설문집계표!K10</f>
        <v>28</v>
      </c>
      <c r="I58" s="111">
        <f t="shared" si="9"/>
        <v>0.50909090909090904</v>
      </c>
      <c r="J58" s="97">
        <f>설문집계표!G10+설문집계표!L10</f>
        <v>54</v>
      </c>
      <c r="K58" s="118">
        <f t="shared" si="6"/>
        <v>0.38297872340425532</v>
      </c>
      <c r="L58" s="97">
        <f>설문집계표!H10+설문집계표!M10</f>
        <v>49</v>
      </c>
      <c r="M58" s="107">
        <f t="shared" si="7"/>
        <v>0.41880341880341881</v>
      </c>
      <c r="N58" s="101">
        <f>설문집계표!I10+설문집계표!N10</f>
        <v>34</v>
      </c>
      <c r="O58" s="112">
        <f t="shared" si="8"/>
        <v>0.47887323943661969</v>
      </c>
    </row>
    <row r="59" spans="2:15" ht="20.100000000000001" customHeight="1" thickTop="1">
      <c r="B59" s="227" t="s">
        <v>24</v>
      </c>
      <c r="C59" s="228"/>
      <c r="D59" s="228"/>
      <c r="E59" s="228"/>
      <c r="F59" s="228"/>
      <c r="G59" s="83" t="s">
        <v>10</v>
      </c>
      <c r="H59" s="91">
        <f>설문집계표!F15+설문집계표!K15</f>
        <v>5</v>
      </c>
      <c r="I59" s="103">
        <f t="shared" si="9"/>
        <v>9.0909090909090912E-2</v>
      </c>
      <c r="J59" s="95">
        <f>설문집계표!G15+설문집계표!L15</f>
        <v>24</v>
      </c>
      <c r="K59" s="104">
        <f t="shared" si="6"/>
        <v>0.1702127659574468</v>
      </c>
      <c r="L59" s="95">
        <f>설문집계표!H15+설문집계표!M15</f>
        <v>24</v>
      </c>
      <c r="M59" s="104">
        <f t="shared" si="7"/>
        <v>0.20512820512820512</v>
      </c>
      <c r="N59" s="99">
        <f>설문집계표!I15+설문집계표!N15</f>
        <v>19</v>
      </c>
      <c r="O59" s="105">
        <f t="shared" si="8"/>
        <v>0.26760563380281688</v>
      </c>
    </row>
    <row r="60" spans="2:15" ht="20.100000000000001" customHeight="1">
      <c r="B60" s="216"/>
      <c r="C60" s="217"/>
      <c r="D60" s="217"/>
      <c r="E60" s="217"/>
      <c r="F60" s="217"/>
      <c r="G60" s="81" t="s">
        <v>104</v>
      </c>
      <c r="H60" s="92">
        <f>설문집계표!F16+설문집계표!K16</f>
        <v>38</v>
      </c>
      <c r="I60" s="109">
        <f t="shared" si="9"/>
        <v>0.69090909090909092</v>
      </c>
      <c r="J60" s="96">
        <f>설문집계표!G16+설문집계표!L16</f>
        <v>69</v>
      </c>
      <c r="K60" s="106">
        <f t="shared" si="6"/>
        <v>0.48936170212765956</v>
      </c>
      <c r="L60" s="96">
        <f>설문집계표!H16+설문집계표!M16</f>
        <v>69</v>
      </c>
      <c r="M60" s="106">
        <f t="shared" si="7"/>
        <v>0.58974358974358976</v>
      </c>
      <c r="N60" s="100">
        <f>설문집계표!I16+설문집계표!N16</f>
        <v>30</v>
      </c>
      <c r="O60" s="110">
        <f t="shared" si="8"/>
        <v>0.42253521126760563</v>
      </c>
    </row>
    <row r="61" spans="2:15" ht="20.100000000000001" customHeight="1">
      <c r="B61" s="216"/>
      <c r="C61" s="217"/>
      <c r="D61" s="217"/>
      <c r="E61" s="217"/>
      <c r="F61" s="217"/>
      <c r="G61" s="81" t="s">
        <v>12</v>
      </c>
      <c r="H61" s="92">
        <f>설문집계표!F17+설문집계표!K17</f>
        <v>10</v>
      </c>
      <c r="I61" s="109">
        <f t="shared" si="9"/>
        <v>0.18181818181818182</v>
      </c>
      <c r="J61" s="96">
        <f>설문집계표!G17+설문집계표!L17</f>
        <v>32</v>
      </c>
      <c r="K61" s="106">
        <f t="shared" si="6"/>
        <v>0.22695035460992907</v>
      </c>
      <c r="L61" s="96">
        <f>설문집계표!H17+설문집계표!M17</f>
        <v>23</v>
      </c>
      <c r="M61" s="106">
        <f t="shared" si="7"/>
        <v>0.19658119658119658</v>
      </c>
      <c r="N61" s="100">
        <f>설문집계표!I17+설문집계표!N17</f>
        <v>20</v>
      </c>
      <c r="O61" s="110">
        <f t="shared" si="8"/>
        <v>0.28169014084507044</v>
      </c>
    </row>
    <row r="62" spans="2:15" ht="20.100000000000001" customHeight="1">
      <c r="B62" s="216"/>
      <c r="C62" s="217"/>
      <c r="D62" s="217"/>
      <c r="E62" s="217"/>
      <c r="F62" s="217"/>
      <c r="G62" s="81" t="s">
        <v>3</v>
      </c>
      <c r="H62" s="92">
        <f>설문집계표!F18+설문집계표!K18</f>
        <v>2</v>
      </c>
      <c r="I62" s="109">
        <f t="shared" si="9"/>
        <v>3.6363636363636362E-2</v>
      </c>
      <c r="J62" s="96">
        <f>설문집계표!G18+설문집계표!L18</f>
        <v>14</v>
      </c>
      <c r="K62" s="106">
        <f t="shared" si="6"/>
        <v>9.9290780141843976E-2</v>
      </c>
      <c r="L62" s="96">
        <f>설문집계표!H18+설문집계표!M18</f>
        <v>1</v>
      </c>
      <c r="M62" s="106">
        <f t="shared" si="7"/>
        <v>8.5470085470085479E-3</v>
      </c>
      <c r="N62" s="100">
        <f>설문집계표!I18+설문집계표!N18</f>
        <v>1</v>
      </c>
      <c r="O62" s="110">
        <f t="shared" si="8"/>
        <v>1.4084507042253521E-2</v>
      </c>
    </row>
    <row r="63" spans="2:15" ht="20.100000000000001" customHeight="1" thickBot="1">
      <c r="B63" s="229"/>
      <c r="C63" s="230"/>
      <c r="D63" s="230"/>
      <c r="E63" s="230"/>
      <c r="F63" s="230"/>
      <c r="G63" s="84" t="s">
        <v>4</v>
      </c>
      <c r="H63" s="93">
        <f>설문집계표!F19+설문집계표!K19</f>
        <v>0</v>
      </c>
      <c r="I63" s="111">
        <f t="shared" si="9"/>
        <v>0</v>
      </c>
      <c r="J63" s="97">
        <f>설문집계표!G19+설문집계표!L19</f>
        <v>2</v>
      </c>
      <c r="K63" s="118">
        <f t="shared" si="6"/>
        <v>1.4184397163120567E-2</v>
      </c>
      <c r="L63" s="97">
        <f>설문집계표!H19+설문집계표!M19</f>
        <v>0</v>
      </c>
      <c r="M63" s="107">
        <f t="shared" si="7"/>
        <v>0</v>
      </c>
      <c r="N63" s="101">
        <f>설문집계표!I19+설문집계표!N19</f>
        <v>1</v>
      </c>
      <c r="O63" s="112">
        <f t="shared" si="8"/>
        <v>1.4084507042253521E-2</v>
      </c>
    </row>
    <row r="64" spans="2:15" ht="20.100000000000001" customHeight="1" thickTop="1">
      <c r="B64" s="216" t="s">
        <v>18</v>
      </c>
      <c r="C64" s="217"/>
      <c r="D64" s="217"/>
      <c r="E64" s="217"/>
      <c r="F64" s="217"/>
      <c r="G64" s="80" t="s">
        <v>13</v>
      </c>
      <c r="H64" s="115">
        <f>설문집계표!F20+설문집계표!K20</f>
        <v>39</v>
      </c>
      <c r="I64" s="116">
        <f t="shared" si="9"/>
        <v>0.70909090909090911</v>
      </c>
      <c r="J64" s="117">
        <f>설문집계표!G20+설문집계표!L20</f>
        <v>103</v>
      </c>
      <c r="K64" s="104">
        <f t="shared" si="6"/>
        <v>0.73049645390070927</v>
      </c>
      <c r="L64" s="117">
        <f>설문집계표!H20+설문집계표!M20</f>
        <v>88</v>
      </c>
      <c r="M64" s="118">
        <f t="shared" si="7"/>
        <v>0.75213675213675213</v>
      </c>
      <c r="N64" s="119">
        <f>설문집계표!I20+설문집계표!N20</f>
        <v>53</v>
      </c>
      <c r="O64" s="120">
        <f t="shared" si="8"/>
        <v>0.74647887323943662</v>
      </c>
    </row>
    <row r="65" spans="2:15" ht="20.100000000000001" customHeight="1">
      <c r="B65" s="216"/>
      <c r="C65" s="217"/>
      <c r="D65" s="217"/>
      <c r="E65" s="217"/>
      <c r="F65" s="217"/>
      <c r="G65" s="81" t="s">
        <v>14</v>
      </c>
      <c r="H65" s="92">
        <f>설문집계표!F21+설문집계표!K21</f>
        <v>9</v>
      </c>
      <c r="I65" s="109">
        <f t="shared" si="9"/>
        <v>0.16363636363636364</v>
      </c>
      <c r="J65" s="96">
        <f>설문집계표!G21+설문집계표!L21</f>
        <v>28</v>
      </c>
      <c r="K65" s="106">
        <f t="shared" si="6"/>
        <v>0.19858156028368795</v>
      </c>
      <c r="L65" s="96">
        <f>설문집계표!H21+설문집계표!M21</f>
        <v>18</v>
      </c>
      <c r="M65" s="106">
        <f t="shared" si="7"/>
        <v>0.15384615384615385</v>
      </c>
      <c r="N65" s="100">
        <f>설문집계표!I21+설문집계표!N21</f>
        <v>7</v>
      </c>
      <c r="O65" s="110">
        <f t="shared" si="8"/>
        <v>9.8591549295774641E-2</v>
      </c>
    </row>
    <row r="66" spans="2:15" ht="20.100000000000001" customHeight="1">
      <c r="B66" s="216"/>
      <c r="C66" s="217"/>
      <c r="D66" s="217"/>
      <c r="E66" s="217"/>
      <c r="F66" s="217"/>
      <c r="G66" s="81" t="s">
        <v>15</v>
      </c>
      <c r="H66" s="92">
        <f>설문집계표!F22+설문집계표!K22</f>
        <v>6</v>
      </c>
      <c r="I66" s="109">
        <f t="shared" si="9"/>
        <v>0.10909090909090909</v>
      </c>
      <c r="J66" s="96">
        <f>설문집계표!G22+설문집계표!L22</f>
        <v>5</v>
      </c>
      <c r="K66" s="106">
        <f t="shared" si="6"/>
        <v>3.5460992907801421E-2</v>
      </c>
      <c r="L66" s="96">
        <f>설문집계표!H22+설문집계표!M22</f>
        <v>6</v>
      </c>
      <c r="M66" s="106">
        <f t="shared" si="7"/>
        <v>5.128205128205128E-2</v>
      </c>
      <c r="N66" s="100">
        <f>설문집계표!I22+설문집계표!N22</f>
        <v>9</v>
      </c>
      <c r="O66" s="110">
        <f t="shared" si="8"/>
        <v>0.12676056338028169</v>
      </c>
    </row>
    <row r="67" spans="2:15" ht="20.100000000000001" customHeight="1">
      <c r="B67" s="216"/>
      <c r="C67" s="217"/>
      <c r="D67" s="217"/>
      <c r="E67" s="217"/>
      <c r="F67" s="217"/>
      <c r="G67" s="81" t="s">
        <v>16</v>
      </c>
      <c r="H67" s="92">
        <f>설문집계표!F23+설문집계표!K23</f>
        <v>0</v>
      </c>
      <c r="I67" s="109">
        <f t="shared" si="9"/>
        <v>0</v>
      </c>
      <c r="J67" s="96">
        <f>설문집계표!G23+설문집계표!L23</f>
        <v>5</v>
      </c>
      <c r="K67" s="106">
        <f t="shared" si="6"/>
        <v>3.5460992907801421E-2</v>
      </c>
      <c r="L67" s="96">
        <f>설문집계표!H23+설문집계표!M23</f>
        <v>4</v>
      </c>
      <c r="M67" s="106">
        <f t="shared" si="7"/>
        <v>3.4188034188034191E-2</v>
      </c>
      <c r="N67" s="100">
        <f>설문집계표!I23+설문집계표!N23</f>
        <v>1</v>
      </c>
      <c r="O67" s="110">
        <f t="shared" si="8"/>
        <v>1.4084507042253521E-2</v>
      </c>
    </row>
    <row r="68" spans="2:15" ht="20.100000000000001" customHeight="1" thickBot="1">
      <c r="B68" s="216"/>
      <c r="C68" s="217"/>
      <c r="D68" s="217"/>
      <c r="E68" s="217"/>
      <c r="F68" s="217"/>
      <c r="G68" s="82" t="s">
        <v>17</v>
      </c>
      <c r="H68" s="93">
        <f>설문집계표!F24+설문집계표!K24</f>
        <v>1</v>
      </c>
      <c r="I68" s="111">
        <f t="shared" si="9"/>
        <v>1.8181818181818181E-2</v>
      </c>
      <c r="J68" s="97">
        <f>설문집계표!G24+설문집계표!L24</f>
        <v>0</v>
      </c>
      <c r="K68" s="118">
        <f t="shared" si="6"/>
        <v>0</v>
      </c>
      <c r="L68" s="97">
        <f>설문집계표!H24+설문집계표!M24</f>
        <v>1</v>
      </c>
      <c r="M68" s="107">
        <f t="shared" si="7"/>
        <v>8.5470085470085479E-3</v>
      </c>
      <c r="N68" s="101">
        <f>설문집계표!I24+설문집계표!N24</f>
        <v>1</v>
      </c>
      <c r="O68" s="112">
        <f t="shared" si="8"/>
        <v>1.4084507042253521E-2</v>
      </c>
    </row>
    <row r="69" spans="2:15" ht="20.100000000000001" customHeight="1" thickTop="1">
      <c r="B69" s="227" t="s">
        <v>108</v>
      </c>
      <c r="C69" s="228"/>
      <c r="D69" s="228"/>
      <c r="E69" s="228"/>
      <c r="F69" s="228"/>
      <c r="G69" s="83" t="s">
        <v>10</v>
      </c>
      <c r="H69" s="115">
        <f>설문집계표!F25+설문집계표!K25</f>
        <v>4</v>
      </c>
      <c r="I69" s="116">
        <f t="shared" si="9"/>
        <v>7.2727272727272724E-2</v>
      </c>
      <c r="J69" s="117">
        <f>설문집계표!G25+설문집계표!L25</f>
        <v>19</v>
      </c>
      <c r="K69" s="104">
        <f t="shared" si="6"/>
        <v>0.13475177304964539</v>
      </c>
      <c r="L69" s="117">
        <f>설문집계표!H25+설문집계표!M25</f>
        <v>17</v>
      </c>
      <c r="M69" s="118">
        <f t="shared" si="7"/>
        <v>0.14529914529914531</v>
      </c>
      <c r="N69" s="119">
        <f>설문집계표!I25+설문집계표!N25</f>
        <v>14</v>
      </c>
      <c r="O69" s="120">
        <f t="shared" si="8"/>
        <v>0.19718309859154928</v>
      </c>
    </row>
    <row r="70" spans="2:15" ht="20.100000000000001" customHeight="1">
      <c r="B70" s="216"/>
      <c r="C70" s="217"/>
      <c r="D70" s="217"/>
      <c r="E70" s="217"/>
      <c r="F70" s="217"/>
      <c r="G70" s="81" t="s">
        <v>11</v>
      </c>
      <c r="H70" s="92">
        <f>설문집계표!F26+설문집계표!K26</f>
        <v>32</v>
      </c>
      <c r="I70" s="109">
        <f t="shared" si="9"/>
        <v>0.58181818181818179</v>
      </c>
      <c r="J70" s="96">
        <f>설문집계표!G26+설문집계표!L26</f>
        <v>63</v>
      </c>
      <c r="K70" s="106">
        <f t="shared" si="6"/>
        <v>0.44680851063829785</v>
      </c>
      <c r="L70" s="96">
        <f>설문집계표!H26+설문집계표!M26</f>
        <v>67</v>
      </c>
      <c r="M70" s="106">
        <f t="shared" si="7"/>
        <v>0.57264957264957261</v>
      </c>
      <c r="N70" s="100">
        <f>설문집계표!I26+설문집계표!N26</f>
        <v>39</v>
      </c>
      <c r="O70" s="110">
        <f t="shared" si="8"/>
        <v>0.54929577464788737</v>
      </c>
    </row>
    <row r="71" spans="2:15" ht="20.100000000000001" customHeight="1">
      <c r="B71" s="216"/>
      <c r="C71" s="217"/>
      <c r="D71" s="217"/>
      <c r="E71" s="217"/>
      <c r="F71" s="217"/>
      <c r="G71" s="81" t="s">
        <v>12</v>
      </c>
      <c r="H71" s="92">
        <f>설문집계표!F27+설문집계표!K27</f>
        <v>18</v>
      </c>
      <c r="I71" s="109">
        <f t="shared" si="9"/>
        <v>0.32727272727272727</v>
      </c>
      <c r="J71" s="96">
        <f>설문집계표!G27+설문집계표!L27</f>
        <v>41</v>
      </c>
      <c r="K71" s="106">
        <f t="shared" si="6"/>
        <v>0.29078014184397161</v>
      </c>
      <c r="L71" s="96">
        <f>설문집계표!H27+설문집계표!M27</f>
        <v>31</v>
      </c>
      <c r="M71" s="106">
        <f t="shared" si="7"/>
        <v>0.26495726495726496</v>
      </c>
      <c r="N71" s="100">
        <f>설문집계표!I27+설문집계표!N27</f>
        <v>17</v>
      </c>
      <c r="O71" s="110">
        <f t="shared" si="8"/>
        <v>0.23943661971830985</v>
      </c>
    </row>
    <row r="72" spans="2:15" ht="20.100000000000001" customHeight="1">
      <c r="B72" s="216"/>
      <c r="C72" s="217"/>
      <c r="D72" s="217"/>
      <c r="E72" s="217"/>
      <c r="F72" s="217"/>
      <c r="G72" s="81" t="s">
        <v>105</v>
      </c>
      <c r="H72" s="92">
        <f>설문집계표!F28+설문집계표!K28</f>
        <v>1</v>
      </c>
      <c r="I72" s="109">
        <f t="shared" si="9"/>
        <v>1.8181818181818181E-2</v>
      </c>
      <c r="J72" s="96">
        <f>설문집계표!G28+설문집계표!L28</f>
        <v>16</v>
      </c>
      <c r="K72" s="106">
        <f t="shared" si="6"/>
        <v>0.11347517730496454</v>
      </c>
      <c r="L72" s="96">
        <f>설문집계표!H28+설문집계표!M28</f>
        <v>2</v>
      </c>
      <c r="M72" s="106">
        <f t="shared" si="7"/>
        <v>1.7094017094017096E-2</v>
      </c>
      <c r="N72" s="100">
        <f>설문집계표!I28+설문집계표!N28</f>
        <v>1</v>
      </c>
      <c r="O72" s="110">
        <f t="shared" si="8"/>
        <v>1.4084507042253521E-2</v>
      </c>
    </row>
    <row r="73" spans="2:15" ht="20.100000000000001" customHeight="1" thickBot="1">
      <c r="B73" s="229"/>
      <c r="C73" s="230"/>
      <c r="D73" s="230"/>
      <c r="E73" s="230"/>
      <c r="F73" s="230"/>
      <c r="G73" s="84" t="s">
        <v>4</v>
      </c>
      <c r="H73" s="93">
        <f>설문집계표!F29+설문집계표!K29</f>
        <v>0</v>
      </c>
      <c r="I73" s="111">
        <f t="shared" si="9"/>
        <v>0</v>
      </c>
      <c r="J73" s="97">
        <f>설문집계표!G29+설문집계표!L29</f>
        <v>2</v>
      </c>
      <c r="K73" s="118">
        <f t="shared" si="6"/>
        <v>1.4184397163120567E-2</v>
      </c>
      <c r="L73" s="97">
        <f>설문집계표!H29+설문집계표!M29</f>
        <v>0</v>
      </c>
      <c r="M73" s="107">
        <f t="shared" si="7"/>
        <v>0</v>
      </c>
      <c r="N73" s="101">
        <f>설문집계표!I29+설문집계표!N29</f>
        <v>0</v>
      </c>
      <c r="O73" s="112">
        <f t="shared" si="8"/>
        <v>0</v>
      </c>
    </row>
    <row r="74" spans="2:15" ht="20.100000000000001" customHeight="1" thickTop="1">
      <c r="B74" s="216" t="s">
        <v>20</v>
      </c>
      <c r="C74" s="217"/>
      <c r="D74" s="217"/>
      <c r="E74" s="217"/>
      <c r="F74" s="217"/>
      <c r="G74" s="80" t="s">
        <v>10</v>
      </c>
      <c r="H74" s="115">
        <f>설문집계표!F30+설문집계표!K30</f>
        <v>6</v>
      </c>
      <c r="I74" s="116">
        <f t="shared" si="9"/>
        <v>0.10909090909090909</v>
      </c>
      <c r="J74" s="117">
        <f>설문집계표!G30+설문집계표!L30</f>
        <v>37</v>
      </c>
      <c r="K74" s="104">
        <f t="shared" si="6"/>
        <v>0.26241134751773049</v>
      </c>
      <c r="L74" s="117">
        <f>설문집계표!H30+설문집계표!M30</f>
        <v>28</v>
      </c>
      <c r="M74" s="118">
        <f t="shared" si="7"/>
        <v>0.23931623931623933</v>
      </c>
      <c r="N74" s="119">
        <f>설문집계표!I30+설문집계표!N30</f>
        <v>19</v>
      </c>
      <c r="O74" s="120">
        <f t="shared" si="8"/>
        <v>0.26760563380281688</v>
      </c>
    </row>
    <row r="75" spans="2:15" ht="20.100000000000001" customHeight="1">
      <c r="B75" s="216"/>
      <c r="C75" s="217"/>
      <c r="D75" s="217"/>
      <c r="E75" s="217"/>
      <c r="F75" s="217"/>
      <c r="G75" s="81" t="s">
        <v>11</v>
      </c>
      <c r="H75" s="92">
        <f>설문집계표!F31+설문집계표!K31</f>
        <v>36</v>
      </c>
      <c r="I75" s="109">
        <f t="shared" si="9"/>
        <v>0.65454545454545454</v>
      </c>
      <c r="J75" s="96">
        <f>설문집계표!G31+설문집계표!L31</f>
        <v>74</v>
      </c>
      <c r="K75" s="106">
        <f t="shared" si="6"/>
        <v>0.52482269503546097</v>
      </c>
      <c r="L75" s="96">
        <f>설문집계표!H31+설문집계표!M31</f>
        <v>77</v>
      </c>
      <c r="M75" s="106">
        <f t="shared" si="7"/>
        <v>0.65811965811965811</v>
      </c>
      <c r="N75" s="100">
        <f>설문집계표!I31+설문집계표!N31</f>
        <v>41</v>
      </c>
      <c r="O75" s="110">
        <f t="shared" si="8"/>
        <v>0.57746478873239437</v>
      </c>
    </row>
    <row r="76" spans="2:15" ht="20.100000000000001" customHeight="1">
      <c r="B76" s="216"/>
      <c r="C76" s="217"/>
      <c r="D76" s="217"/>
      <c r="E76" s="217"/>
      <c r="F76" s="217"/>
      <c r="G76" s="81" t="s">
        <v>69</v>
      </c>
      <c r="H76" s="92">
        <f>설문집계표!F32+설문집계표!K32</f>
        <v>13</v>
      </c>
      <c r="I76" s="109">
        <f t="shared" si="9"/>
        <v>0.23636363636363636</v>
      </c>
      <c r="J76" s="96">
        <f>설문집계표!G32+설문집계표!L32</f>
        <v>28</v>
      </c>
      <c r="K76" s="106">
        <f t="shared" si="6"/>
        <v>0.19858156028368795</v>
      </c>
      <c r="L76" s="96">
        <f>설문집계표!H32+설문집계표!M32</f>
        <v>11</v>
      </c>
      <c r="M76" s="106">
        <f t="shared" si="7"/>
        <v>9.4017094017094016E-2</v>
      </c>
      <c r="N76" s="100">
        <f>설문집계표!I32+설문집계표!N32</f>
        <v>11</v>
      </c>
      <c r="O76" s="110">
        <f t="shared" si="8"/>
        <v>0.15492957746478872</v>
      </c>
    </row>
    <row r="77" spans="2:15" ht="20.100000000000001" customHeight="1">
      <c r="B77" s="216"/>
      <c r="C77" s="217"/>
      <c r="D77" s="217"/>
      <c r="E77" s="217"/>
      <c r="F77" s="217"/>
      <c r="G77" s="81" t="s">
        <v>105</v>
      </c>
      <c r="H77" s="92">
        <f>설문집계표!F33+설문집계표!K33</f>
        <v>0</v>
      </c>
      <c r="I77" s="109">
        <f t="shared" si="9"/>
        <v>0</v>
      </c>
      <c r="J77" s="96">
        <f>설문집계표!G33+설문집계표!L33</f>
        <v>2</v>
      </c>
      <c r="K77" s="106">
        <f t="shared" si="6"/>
        <v>1.4184397163120567E-2</v>
      </c>
      <c r="L77" s="96">
        <f>설문집계표!H33+설문집계표!M33</f>
        <v>1</v>
      </c>
      <c r="M77" s="106">
        <f t="shared" si="7"/>
        <v>8.5470085470085479E-3</v>
      </c>
      <c r="N77" s="100">
        <f>설문집계표!I33+설문집계표!N33</f>
        <v>0</v>
      </c>
      <c r="O77" s="110">
        <f t="shared" si="8"/>
        <v>0</v>
      </c>
    </row>
    <row r="78" spans="2:15" ht="20.100000000000001" customHeight="1" thickBot="1">
      <c r="B78" s="216"/>
      <c r="C78" s="217"/>
      <c r="D78" s="217"/>
      <c r="E78" s="217"/>
      <c r="F78" s="217"/>
      <c r="G78" s="82" t="s">
        <v>106</v>
      </c>
      <c r="H78" s="93">
        <f>설문집계표!F34+설문집계표!K34</f>
        <v>0</v>
      </c>
      <c r="I78" s="111">
        <f t="shared" si="9"/>
        <v>0</v>
      </c>
      <c r="J78" s="97">
        <f>설문집계표!G34+설문집계표!L34</f>
        <v>0</v>
      </c>
      <c r="K78" s="118">
        <f t="shared" si="6"/>
        <v>0</v>
      </c>
      <c r="L78" s="97">
        <f>설문집계표!H34+설문집계표!M34</f>
        <v>0</v>
      </c>
      <c r="M78" s="107">
        <f t="shared" si="7"/>
        <v>0</v>
      </c>
      <c r="N78" s="101">
        <f>설문집계표!I34+설문집계표!N34</f>
        <v>0</v>
      </c>
      <c r="O78" s="112">
        <f t="shared" si="8"/>
        <v>0</v>
      </c>
    </row>
    <row r="79" spans="2:15" ht="20.100000000000001" customHeight="1" thickTop="1">
      <c r="B79" s="227" t="s">
        <v>21</v>
      </c>
      <c r="C79" s="228"/>
      <c r="D79" s="228"/>
      <c r="E79" s="228"/>
      <c r="F79" s="228"/>
      <c r="G79" s="83" t="s">
        <v>68</v>
      </c>
      <c r="H79" s="115">
        <f>설문집계표!F35+설문집계표!K35</f>
        <v>4</v>
      </c>
      <c r="I79" s="116">
        <f t="shared" si="9"/>
        <v>7.2727272727272724E-2</v>
      </c>
      <c r="J79" s="117">
        <f>설문집계표!G35+설문집계표!L35</f>
        <v>19</v>
      </c>
      <c r="K79" s="104">
        <f t="shared" si="6"/>
        <v>0.13475177304964539</v>
      </c>
      <c r="L79" s="117">
        <f>설문집계표!H35+설문집계표!M35</f>
        <v>19</v>
      </c>
      <c r="M79" s="118">
        <f t="shared" si="7"/>
        <v>0.1623931623931624</v>
      </c>
      <c r="N79" s="119">
        <f>설문집계표!I35+설문집계표!N35</f>
        <v>17</v>
      </c>
      <c r="O79" s="120">
        <f t="shared" si="8"/>
        <v>0.23943661971830985</v>
      </c>
    </row>
    <row r="80" spans="2:15" ht="20.100000000000001" customHeight="1">
      <c r="B80" s="216"/>
      <c r="C80" s="217"/>
      <c r="D80" s="217"/>
      <c r="E80" s="217"/>
      <c r="F80" s="217"/>
      <c r="G80" s="81" t="s">
        <v>104</v>
      </c>
      <c r="H80" s="92">
        <f>설문집계표!F36+설문집계표!K36</f>
        <v>38</v>
      </c>
      <c r="I80" s="109">
        <f t="shared" si="9"/>
        <v>0.69090909090909092</v>
      </c>
      <c r="J80" s="96">
        <f>설문집계표!G36+설문집계표!L36</f>
        <v>74</v>
      </c>
      <c r="K80" s="106">
        <f t="shared" si="6"/>
        <v>0.52482269503546097</v>
      </c>
      <c r="L80" s="96">
        <f>설문집계표!H36+설문집계표!M36</f>
        <v>78</v>
      </c>
      <c r="M80" s="106">
        <f t="shared" si="7"/>
        <v>0.66666666666666663</v>
      </c>
      <c r="N80" s="100">
        <f>설문집계표!I36+설문집계표!N36</f>
        <v>41</v>
      </c>
      <c r="O80" s="110">
        <f t="shared" si="8"/>
        <v>0.57746478873239437</v>
      </c>
    </row>
    <row r="81" spans="2:15" ht="20.100000000000001" customHeight="1">
      <c r="B81" s="216"/>
      <c r="C81" s="217"/>
      <c r="D81" s="217"/>
      <c r="E81" s="217"/>
      <c r="F81" s="217"/>
      <c r="G81" s="81" t="s">
        <v>69</v>
      </c>
      <c r="H81" s="92">
        <f>설문집계표!F37+설문집계표!K37</f>
        <v>12</v>
      </c>
      <c r="I81" s="109">
        <f t="shared" si="9"/>
        <v>0.21818181818181817</v>
      </c>
      <c r="J81" s="96">
        <f>설문집계표!G37+설문집계표!L37</f>
        <v>42</v>
      </c>
      <c r="K81" s="106">
        <f t="shared" si="6"/>
        <v>0.2978723404255319</v>
      </c>
      <c r="L81" s="96">
        <f>설문집계표!H37+설문집계표!M37</f>
        <v>18</v>
      </c>
      <c r="M81" s="106">
        <f t="shared" si="7"/>
        <v>0.15384615384615385</v>
      </c>
      <c r="N81" s="100">
        <f>설문집계표!I37+설문집계표!N37</f>
        <v>12</v>
      </c>
      <c r="O81" s="110">
        <f t="shared" si="8"/>
        <v>0.16901408450704225</v>
      </c>
    </row>
    <row r="82" spans="2:15" ht="20.100000000000001" customHeight="1">
      <c r="B82" s="216"/>
      <c r="C82" s="217"/>
      <c r="D82" s="217"/>
      <c r="E82" s="217"/>
      <c r="F82" s="217"/>
      <c r="G82" s="81" t="s">
        <v>3</v>
      </c>
      <c r="H82" s="92">
        <f>설문집계표!F38+설문집계표!K38</f>
        <v>1</v>
      </c>
      <c r="I82" s="109">
        <f t="shared" si="9"/>
        <v>1.8181818181818181E-2</v>
      </c>
      <c r="J82" s="96">
        <f>설문집계표!G38+설문집계표!L38</f>
        <v>5</v>
      </c>
      <c r="K82" s="106">
        <f t="shared" si="6"/>
        <v>3.5460992907801421E-2</v>
      </c>
      <c r="L82" s="96">
        <f>설문집계표!H38+설문집계표!M38</f>
        <v>2</v>
      </c>
      <c r="M82" s="106">
        <f t="shared" si="7"/>
        <v>1.7094017094017096E-2</v>
      </c>
      <c r="N82" s="100">
        <f>설문집계표!I38+설문집계표!N38</f>
        <v>1</v>
      </c>
      <c r="O82" s="110">
        <f t="shared" si="8"/>
        <v>1.4084507042253521E-2</v>
      </c>
    </row>
    <row r="83" spans="2:15" ht="20.100000000000001" customHeight="1" thickBot="1">
      <c r="B83" s="244"/>
      <c r="C83" s="245"/>
      <c r="D83" s="245"/>
      <c r="E83" s="245"/>
      <c r="F83" s="245"/>
      <c r="G83" s="85" t="s">
        <v>4</v>
      </c>
      <c r="H83" s="94">
        <f>설문집계표!F39+설문집계표!K39</f>
        <v>0</v>
      </c>
      <c r="I83" s="113">
        <f t="shared" si="9"/>
        <v>0</v>
      </c>
      <c r="J83" s="98">
        <f>설문집계표!G39+설문집계표!L39</f>
        <v>1</v>
      </c>
      <c r="K83" s="108">
        <f t="shared" si="6"/>
        <v>7.0921985815602835E-3</v>
      </c>
      <c r="L83" s="98">
        <f>설문집계표!H39+설문집계표!M39</f>
        <v>0</v>
      </c>
      <c r="M83" s="108">
        <f t="shared" si="7"/>
        <v>0</v>
      </c>
      <c r="N83" s="102">
        <f>설문집계표!I39+설문집계표!N39</f>
        <v>0</v>
      </c>
      <c r="O83" s="114">
        <f t="shared" si="8"/>
        <v>0</v>
      </c>
    </row>
    <row r="84" spans="2:15" ht="15.95" customHeight="1"/>
    <row r="85" spans="2:15" ht="21.95" customHeight="1">
      <c r="B85" s="165" t="s">
        <v>113</v>
      </c>
      <c r="C85" s="165"/>
      <c r="D85" s="165"/>
      <c r="E85" s="165"/>
      <c r="F85" s="165"/>
      <c r="G85" s="165"/>
      <c r="H85" s="165"/>
    </row>
    <row r="86" spans="2:15" ht="15.95" customHeight="1" thickBot="1">
      <c r="B86" s="7"/>
      <c r="C86" s="7"/>
      <c r="D86" s="7"/>
      <c r="E86" s="7"/>
      <c r="F86" s="7"/>
      <c r="G86" s="7"/>
      <c r="H86" s="7"/>
    </row>
    <row r="87" spans="2:15" ht="20.100000000000001" customHeight="1">
      <c r="B87" s="231" t="s">
        <v>1</v>
      </c>
      <c r="C87" s="232"/>
      <c r="D87" s="232"/>
      <c r="E87" s="232"/>
      <c r="F87" s="232"/>
      <c r="G87" s="235" t="s">
        <v>5</v>
      </c>
      <c r="H87" s="180" t="s">
        <v>119</v>
      </c>
      <c r="I87" s="181"/>
      <c r="J87" s="209" t="s">
        <v>120</v>
      </c>
      <c r="K87" s="210"/>
    </row>
    <row r="88" spans="2:15" ht="20.100000000000001" customHeight="1" thickBot="1">
      <c r="B88" s="233"/>
      <c r="C88" s="234"/>
      <c r="D88" s="234"/>
      <c r="E88" s="234"/>
      <c r="F88" s="234"/>
      <c r="G88" s="236"/>
      <c r="H88" s="86" t="s">
        <v>63</v>
      </c>
      <c r="I88" s="77" t="s">
        <v>64</v>
      </c>
      <c r="J88" s="86" t="s">
        <v>6</v>
      </c>
      <c r="K88" s="79" t="s">
        <v>64</v>
      </c>
    </row>
    <row r="89" spans="2:15" ht="20.100000000000001" customHeight="1" thickTop="1">
      <c r="B89" s="194" t="s">
        <v>112</v>
      </c>
      <c r="C89" s="239"/>
      <c r="D89" s="239"/>
      <c r="E89" s="239"/>
      <c r="F89" s="239"/>
      <c r="G89" s="87" t="s">
        <v>7</v>
      </c>
      <c r="H89" s="51">
        <f>설문집계표!E7</f>
        <v>17</v>
      </c>
      <c r="I89" s="122">
        <f>SUM(H89)/208</f>
        <v>8.1730769230769232E-2</v>
      </c>
      <c r="J89" s="48">
        <f>설문집계표!J7</f>
        <v>7</v>
      </c>
      <c r="K89" s="123">
        <f>SUM(J89)/176</f>
        <v>3.9772727272727272E-2</v>
      </c>
    </row>
    <row r="90" spans="2:15" ht="20.100000000000001" customHeight="1">
      <c r="B90" s="240"/>
      <c r="C90" s="241"/>
      <c r="D90" s="241"/>
      <c r="E90" s="241"/>
      <c r="F90" s="241"/>
      <c r="G90" s="88" t="s">
        <v>101</v>
      </c>
      <c r="H90" s="52">
        <f>설문집계표!E8</f>
        <v>27</v>
      </c>
      <c r="I90" s="124">
        <f t="shared" ref="I90:I117" si="10">SUM(H90)/208</f>
        <v>0.12980769230769232</v>
      </c>
      <c r="J90" s="49">
        <f>설문집계표!J8</f>
        <v>43</v>
      </c>
      <c r="K90" s="125">
        <f t="shared" ref="K90:K117" si="11">SUM(J90)/176</f>
        <v>0.24431818181818182</v>
      </c>
    </row>
    <row r="91" spans="2:15" ht="20.100000000000001" customHeight="1">
      <c r="B91" s="240"/>
      <c r="C91" s="241"/>
      <c r="D91" s="241"/>
      <c r="E91" s="241"/>
      <c r="F91" s="241"/>
      <c r="G91" s="88" t="s">
        <v>8</v>
      </c>
      <c r="H91" s="52">
        <f>설문집계표!E9</f>
        <v>71</v>
      </c>
      <c r="I91" s="124">
        <f t="shared" si="10"/>
        <v>0.34134615384615385</v>
      </c>
      <c r="J91" s="49">
        <f>설문집계표!J9</f>
        <v>54</v>
      </c>
      <c r="K91" s="125">
        <f t="shared" si="11"/>
        <v>0.30681818181818182</v>
      </c>
    </row>
    <row r="92" spans="2:15" ht="20.100000000000001" customHeight="1" thickBot="1">
      <c r="B92" s="242"/>
      <c r="C92" s="243"/>
      <c r="D92" s="243"/>
      <c r="E92" s="243"/>
      <c r="F92" s="243"/>
      <c r="G92" s="89" t="s">
        <v>102</v>
      </c>
      <c r="H92" s="53">
        <f>설문집계표!E10</f>
        <v>93</v>
      </c>
      <c r="I92" s="126">
        <f t="shared" si="10"/>
        <v>0.44711538461538464</v>
      </c>
      <c r="J92" s="50">
        <f>설문집계표!J10</f>
        <v>72</v>
      </c>
      <c r="K92" s="127">
        <f t="shared" si="11"/>
        <v>0.40909090909090912</v>
      </c>
    </row>
    <row r="93" spans="2:15" ht="20.100000000000001" customHeight="1" thickTop="1">
      <c r="B93" s="182" t="s">
        <v>103</v>
      </c>
      <c r="C93" s="183"/>
      <c r="D93" s="183"/>
      <c r="E93" s="183"/>
      <c r="F93" s="184"/>
      <c r="G93" s="87" t="s">
        <v>10</v>
      </c>
      <c r="H93" s="68">
        <f>설문집계표!E15</f>
        <v>47</v>
      </c>
      <c r="I93" s="130">
        <f t="shared" si="10"/>
        <v>0.22596153846153846</v>
      </c>
      <c r="J93" s="47">
        <f>설문집계표!J15</f>
        <v>25</v>
      </c>
      <c r="K93" s="131">
        <f t="shared" si="11"/>
        <v>0.14204545454545456</v>
      </c>
    </row>
    <row r="94" spans="2:15" ht="20.100000000000001" customHeight="1">
      <c r="B94" s="185"/>
      <c r="C94" s="186"/>
      <c r="D94" s="186"/>
      <c r="E94" s="186"/>
      <c r="F94" s="187"/>
      <c r="G94" s="88" t="s">
        <v>11</v>
      </c>
      <c r="H94" s="52">
        <f>설문집계표!E16</f>
        <v>116</v>
      </c>
      <c r="I94" s="124">
        <f t="shared" si="10"/>
        <v>0.55769230769230771</v>
      </c>
      <c r="J94" s="49">
        <f>설문집계표!J16</f>
        <v>90</v>
      </c>
      <c r="K94" s="125">
        <f t="shared" si="11"/>
        <v>0.51136363636363635</v>
      </c>
    </row>
    <row r="95" spans="2:15" ht="20.100000000000001" customHeight="1">
      <c r="B95" s="185"/>
      <c r="C95" s="186"/>
      <c r="D95" s="186"/>
      <c r="E95" s="186"/>
      <c r="F95" s="187"/>
      <c r="G95" s="88" t="s">
        <v>12</v>
      </c>
      <c r="H95" s="52">
        <f>설문집계표!E17</f>
        <v>38</v>
      </c>
      <c r="I95" s="124">
        <f t="shared" si="10"/>
        <v>0.18269230769230768</v>
      </c>
      <c r="J95" s="49">
        <f>설문집계표!J17</f>
        <v>47</v>
      </c>
      <c r="K95" s="125">
        <f t="shared" si="11"/>
        <v>0.26704545454545453</v>
      </c>
    </row>
    <row r="96" spans="2:15" ht="20.100000000000001" customHeight="1">
      <c r="B96" s="185"/>
      <c r="C96" s="186"/>
      <c r="D96" s="186"/>
      <c r="E96" s="186"/>
      <c r="F96" s="187"/>
      <c r="G96" s="88" t="s">
        <v>3</v>
      </c>
      <c r="H96" s="52">
        <f>설문집계표!E18</f>
        <v>6</v>
      </c>
      <c r="I96" s="124">
        <f t="shared" si="10"/>
        <v>2.8846153846153848E-2</v>
      </c>
      <c r="J96" s="49">
        <f>설문집계표!J18</f>
        <v>12</v>
      </c>
      <c r="K96" s="125">
        <f t="shared" si="11"/>
        <v>6.8181818181818177E-2</v>
      </c>
    </row>
    <row r="97" spans="2:11" ht="20.100000000000001" customHeight="1" thickBot="1">
      <c r="B97" s="188"/>
      <c r="C97" s="189"/>
      <c r="D97" s="189"/>
      <c r="E97" s="189"/>
      <c r="F97" s="190"/>
      <c r="G97" s="89" t="s">
        <v>4</v>
      </c>
      <c r="H97" s="53">
        <f>설문집계표!E19</f>
        <v>1</v>
      </c>
      <c r="I97" s="126">
        <f t="shared" si="10"/>
        <v>4.807692307692308E-3</v>
      </c>
      <c r="J97" s="50">
        <f>설문집계표!J19</f>
        <v>2</v>
      </c>
      <c r="K97" s="127">
        <f t="shared" si="11"/>
        <v>1.1363636363636364E-2</v>
      </c>
    </row>
    <row r="98" spans="2:11" ht="20.100000000000001" customHeight="1" thickTop="1">
      <c r="B98" s="182" t="s">
        <v>107</v>
      </c>
      <c r="C98" s="183"/>
      <c r="D98" s="183"/>
      <c r="E98" s="183"/>
      <c r="F98" s="184"/>
      <c r="G98" s="87" t="s">
        <v>13</v>
      </c>
      <c r="H98" s="68">
        <f>설문집계표!E20</f>
        <v>151</v>
      </c>
      <c r="I98" s="130">
        <f t="shared" si="10"/>
        <v>0.72596153846153844</v>
      </c>
      <c r="J98" s="47">
        <f>설문집계표!J20</f>
        <v>132</v>
      </c>
      <c r="K98" s="131">
        <f t="shared" si="11"/>
        <v>0.75</v>
      </c>
    </row>
    <row r="99" spans="2:11" ht="20.100000000000001" customHeight="1">
      <c r="B99" s="185"/>
      <c r="C99" s="186"/>
      <c r="D99" s="186"/>
      <c r="E99" s="186"/>
      <c r="F99" s="187"/>
      <c r="G99" s="88" t="s">
        <v>14</v>
      </c>
      <c r="H99" s="52">
        <f>설문집계표!E21</f>
        <v>39</v>
      </c>
      <c r="I99" s="124">
        <f t="shared" si="10"/>
        <v>0.1875</v>
      </c>
      <c r="J99" s="49">
        <f>설문집계표!J21</f>
        <v>23</v>
      </c>
      <c r="K99" s="125">
        <f t="shared" si="11"/>
        <v>0.13068181818181818</v>
      </c>
    </row>
    <row r="100" spans="2:11" ht="20.100000000000001" customHeight="1">
      <c r="B100" s="185"/>
      <c r="C100" s="186"/>
      <c r="D100" s="186"/>
      <c r="E100" s="186"/>
      <c r="F100" s="187"/>
      <c r="G100" s="88" t="s">
        <v>15</v>
      </c>
      <c r="H100" s="52">
        <f>설문집계표!E22</f>
        <v>10</v>
      </c>
      <c r="I100" s="124">
        <f t="shared" si="10"/>
        <v>4.807692307692308E-2</v>
      </c>
      <c r="J100" s="49">
        <f>설문집계표!J22</f>
        <v>16</v>
      </c>
      <c r="K100" s="125">
        <f t="shared" si="11"/>
        <v>9.0909090909090912E-2</v>
      </c>
    </row>
    <row r="101" spans="2:11" ht="20.100000000000001" customHeight="1">
      <c r="B101" s="185"/>
      <c r="C101" s="186"/>
      <c r="D101" s="186"/>
      <c r="E101" s="186"/>
      <c r="F101" s="187"/>
      <c r="G101" s="88" t="s">
        <v>16</v>
      </c>
      <c r="H101" s="52">
        <f>설문집계표!E23</f>
        <v>6</v>
      </c>
      <c r="I101" s="124">
        <f t="shared" si="10"/>
        <v>2.8846153846153848E-2</v>
      </c>
      <c r="J101" s="49">
        <f>설문집계표!J23</f>
        <v>4</v>
      </c>
      <c r="K101" s="125">
        <f t="shared" si="11"/>
        <v>2.2727272727272728E-2</v>
      </c>
    </row>
    <row r="102" spans="2:11" ht="20.100000000000001" customHeight="1" thickBot="1">
      <c r="B102" s="188"/>
      <c r="C102" s="189"/>
      <c r="D102" s="189"/>
      <c r="E102" s="189"/>
      <c r="F102" s="190"/>
      <c r="G102" s="89" t="s">
        <v>67</v>
      </c>
      <c r="H102" s="53">
        <f>설문집계표!E24</f>
        <v>2</v>
      </c>
      <c r="I102" s="126">
        <f t="shared" si="10"/>
        <v>9.6153846153846159E-3</v>
      </c>
      <c r="J102" s="50">
        <f>설문집계표!J24</f>
        <v>1</v>
      </c>
      <c r="K102" s="127">
        <f t="shared" si="11"/>
        <v>5.681818181818182E-3</v>
      </c>
    </row>
    <row r="103" spans="2:11" ht="20.100000000000001" customHeight="1" thickTop="1">
      <c r="B103" s="185" t="s">
        <v>108</v>
      </c>
      <c r="C103" s="186"/>
      <c r="D103" s="186"/>
      <c r="E103" s="186"/>
      <c r="F103" s="187"/>
      <c r="G103" s="87" t="s">
        <v>68</v>
      </c>
      <c r="H103" s="68">
        <f>설문집계표!E25</f>
        <v>37</v>
      </c>
      <c r="I103" s="130">
        <f t="shared" si="10"/>
        <v>0.17788461538461539</v>
      </c>
      <c r="J103" s="47">
        <f>설문집계표!J25</f>
        <v>17</v>
      </c>
      <c r="K103" s="131">
        <f t="shared" si="11"/>
        <v>9.6590909090909088E-2</v>
      </c>
    </row>
    <row r="104" spans="2:11" ht="20.100000000000001" customHeight="1">
      <c r="B104" s="185"/>
      <c r="C104" s="186"/>
      <c r="D104" s="186"/>
      <c r="E104" s="186"/>
      <c r="F104" s="187"/>
      <c r="G104" s="88" t="s">
        <v>104</v>
      </c>
      <c r="H104" s="52">
        <f>설문집계표!E26</f>
        <v>115</v>
      </c>
      <c r="I104" s="124">
        <f t="shared" si="10"/>
        <v>0.55288461538461542</v>
      </c>
      <c r="J104" s="49">
        <f>설문집계표!J26</f>
        <v>86</v>
      </c>
      <c r="K104" s="125">
        <f t="shared" si="11"/>
        <v>0.48863636363636365</v>
      </c>
    </row>
    <row r="105" spans="2:11" ht="20.100000000000001" customHeight="1">
      <c r="B105" s="185"/>
      <c r="C105" s="186"/>
      <c r="D105" s="186"/>
      <c r="E105" s="186"/>
      <c r="F105" s="187"/>
      <c r="G105" s="88" t="s">
        <v>69</v>
      </c>
      <c r="H105" s="52">
        <f>설문집계표!E27</f>
        <v>48</v>
      </c>
      <c r="I105" s="124">
        <f t="shared" si="10"/>
        <v>0.23076923076923078</v>
      </c>
      <c r="J105" s="49">
        <f>설문집계표!J27</f>
        <v>59</v>
      </c>
      <c r="K105" s="125">
        <f t="shared" si="11"/>
        <v>0.33522727272727271</v>
      </c>
    </row>
    <row r="106" spans="2:11" ht="20.100000000000001" customHeight="1">
      <c r="B106" s="185"/>
      <c r="C106" s="186"/>
      <c r="D106" s="186"/>
      <c r="E106" s="186"/>
      <c r="F106" s="187"/>
      <c r="G106" s="88" t="s">
        <v>3</v>
      </c>
      <c r="H106" s="52">
        <f>설문집계표!E28</f>
        <v>8</v>
      </c>
      <c r="I106" s="124">
        <f t="shared" si="10"/>
        <v>3.8461538461538464E-2</v>
      </c>
      <c r="J106" s="49">
        <f>설문집계표!J28</f>
        <v>12</v>
      </c>
      <c r="K106" s="125">
        <f t="shared" si="11"/>
        <v>6.8181818181818177E-2</v>
      </c>
    </row>
    <row r="107" spans="2:11" ht="20.100000000000001" customHeight="1" thickBot="1">
      <c r="B107" s="188"/>
      <c r="C107" s="189"/>
      <c r="D107" s="189"/>
      <c r="E107" s="189"/>
      <c r="F107" s="190"/>
      <c r="G107" s="89" t="s">
        <v>106</v>
      </c>
      <c r="H107" s="53">
        <f>설문집계표!E29</f>
        <v>0</v>
      </c>
      <c r="I107" s="126">
        <f t="shared" si="10"/>
        <v>0</v>
      </c>
      <c r="J107" s="50">
        <f>설문집계표!J29</f>
        <v>2</v>
      </c>
      <c r="K107" s="127">
        <f t="shared" si="11"/>
        <v>1.1363636363636364E-2</v>
      </c>
    </row>
    <row r="108" spans="2:11" ht="20.100000000000001" customHeight="1" thickTop="1">
      <c r="B108" s="182" t="s">
        <v>109</v>
      </c>
      <c r="C108" s="183"/>
      <c r="D108" s="183"/>
      <c r="E108" s="183"/>
      <c r="F108" s="184"/>
      <c r="G108" s="87" t="s">
        <v>68</v>
      </c>
      <c r="H108" s="68">
        <f>설문집계표!E30</f>
        <v>56</v>
      </c>
      <c r="I108" s="130">
        <f t="shared" si="10"/>
        <v>0.26923076923076922</v>
      </c>
      <c r="J108" s="47">
        <f>설문집계표!J30</f>
        <v>34</v>
      </c>
      <c r="K108" s="131">
        <f t="shared" si="11"/>
        <v>0.19318181818181818</v>
      </c>
    </row>
    <row r="109" spans="2:11" ht="20.100000000000001" customHeight="1">
      <c r="B109" s="185"/>
      <c r="C109" s="186"/>
      <c r="D109" s="186"/>
      <c r="E109" s="186"/>
      <c r="F109" s="187"/>
      <c r="G109" s="88" t="s">
        <v>104</v>
      </c>
      <c r="H109" s="52">
        <f>설문집계표!E31</f>
        <v>129</v>
      </c>
      <c r="I109" s="124">
        <f t="shared" si="10"/>
        <v>0.62019230769230771</v>
      </c>
      <c r="J109" s="49">
        <f>설문집계표!J31</f>
        <v>99</v>
      </c>
      <c r="K109" s="125">
        <f t="shared" si="11"/>
        <v>0.5625</v>
      </c>
    </row>
    <row r="110" spans="2:11" ht="20.100000000000001" customHeight="1">
      <c r="B110" s="185"/>
      <c r="C110" s="186"/>
      <c r="D110" s="186"/>
      <c r="E110" s="186"/>
      <c r="F110" s="187"/>
      <c r="G110" s="88" t="s">
        <v>12</v>
      </c>
      <c r="H110" s="52">
        <f>설문집계표!E32</f>
        <v>22</v>
      </c>
      <c r="I110" s="124">
        <f t="shared" si="10"/>
        <v>0.10576923076923077</v>
      </c>
      <c r="J110" s="49">
        <f>설문집계표!J32</f>
        <v>41</v>
      </c>
      <c r="K110" s="125">
        <f t="shared" si="11"/>
        <v>0.23295454545454544</v>
      </c>
    </row>
    <row r="111" spans="2:11" ht="20.100000000000001" customHeight="1">
      <c r="B111" s="185"/>
      <c r="C111" s="186"/>
      <c r="D111" s="186"/>
      <c r="E111" s="186"/>
      <c r="F111" s="187"/>
      <c r="G111" s="88" t="s">
        <v>3</v>
      </c>
      <c r="H111" s="52">
        <f>설문집계표!E33</f>
        <v>1</v>
      </c>
      <c r="I111" s="124">
        <f t="shared" si="10"/>
        <v>4.807692307692308E-3</v>
      </c>
      <c r="J111" s="49">
        <f>설문집계표!J33</f>
        <v>2</v>
      </c>
      <c r="K111" s="125">
        <f t="shared" si="11"/>
        <v>1.1363636363636364E-2</v>
      </c>
    </row>
    <row r="112" spans="2:11" ht="20.100000000000001" customHeight="1" thickBot="1">
      <c r="B112" s="188"/>
      <c r="C112" s="189"/>
      <c r="D112" s="189"/>
      <c r="E112" s="189"/>
      <c r="F112" s="190"/>
      <c r="G112" s="89" t="s">
        <v>106</v>
      </c>
      <c r="H112" s="53">
        <f>설문집계표!E34</f>
        <v>0</v>
      </c>
      <c r="I112" s="126">
        <f t="shared" si="10"/>
        <v>0</v>
      </c>
      <c r="J112" s="50">
        <f>설문집계표!J34</f>
        <v>0</v>
      </c>
      <c r="K112" s="127">
        <f t="shared" si="11"/>
        <v>0</v>
      </c>
    </row>
    <row r="113" spans="2:11" ht="20.100000000000001" customHeight="1" thickTop="1">
      <c r="B113" s="185" t="s">
        <v>110</v>
      </c>
      <c r="C113" s="186"/>
      <c r="D113" s="186"/>
      <c r="E113" s="186"/>
      <c r="F113" s="187"/>
      <c r="G113" s="87" t="s">
        <v>68</v>
      </c>
      <c r="H113" s="68">
        <f>설문집계표!E35</f>
        <v>41</v>
      </c>
      <c r="I113" s="130">
        <f t="shared" si="10"/>
        <v>0.19711538461538461</v>
      </c>
      <c r="J113" s="47">
        <f>설문집계표!J35</f>
        <v>18</v>
      </c>
      <c r="K113" s="131">
        <f t="shared" si="11"/>
        <v>0.10227272727272728</v>
      </c>
    </row>
    <row r="114" spans="2:11" ht="20.100000000000001" customHeight="1">
      <c r="B114" s="185"/>
      <c r="C114" s="186"/>
      <c r="D114" s="186"/>
      <c r="E114" s="186"/>
      <c r="F114" s="187"/>
      <c r="G114" s="88" t="s">
        <v>104</v>
      </c>
      <c r="H114" s="52">
        <f>설문집계표!E36</f>
        <v>130</v>
      </c>
      <c r="I114" s="124">
        <f t="shared" si="10"/>
        <v>0.625</v>
      </c>
      <c r="J114" s="49">
        <f>설문집계표!J36</f>
        <v>101</v>
      </c>
      <c r="K114" s="125">
        <f t="shared" si="11"/>
        <v>0.57386363636363635</v>
      </c>
    </row>
    <row r="115" spans="2:11" ht="20.100000000000001" customHeight="1">
      <c r="B115" s="185"/>
      <c r="C115" s="186"/>
      <c r="D115" s="186"/>
      <c r="E115" s="186"/>
      <c r="F115" s="187"/>
      <c r="G115" s="88" t="s">
        <v>69</v>
      </c>
      <c r="H115" s="52">
        <f>설문집계표!E37</f>
        <v>36</v>
      </c>
      <c r="I115" s="124">
        <f t="shared" si="10"/>
        <v>0.17307692307692307</v>
      </c>
      <c r="J115" s="49">
        <f>설문집계표!J37</f>
        <v>48</v>
      </c>
      <c r="K115" s="125">
        <f t="shared" si="11"/>
        <v>0.27272727272727271</v>
      </c>
    </row>
    <row r="116" spans="2:11" ht="20.100000000000001" customHeight="1">
      <c r="B116" s="185"/>
      <c r="C116" s="186"/>
      <c r="D116" s="186"/>
      <c r="E116" s="186"/>
      <c r="F116" s="187"/>
      <c r="G116" s="88" t="s">
        <v>105</v>
      </c>
      <c r="H116" s="52">
        <f>설문집계표!E38</f>
        <v>1</v>
      </c>
      <c r="I116" s="124">
        <f t="shared" si="10"/>
        <v>4.807692307692308E-3</v>
      </c>
      <c r="J116" s="49">
        <f>설문집계표!J38</f>
        <v>8</v>
      </c>
      <c r="K116" s="125">
        <f t="shared" si="11"/>
        <v>4.5454545454545456E-2</v>
      </c>
    </row>
    <row r="117" spans="2:11" ht="20.100000000000001" customHeight="1" thickBot="1">
      <c r="B117" s="191"/>
      <c r="C117" s="192"/>
      <c r="D117" s="192"/>
      <c r="E117" s="192"/>
      <c r="F117" s="193"/>
      <c r="G117" s="90" t="s">
        <v>106</v>
      </c>
      <c r="H117" s="69">
        <f>설문집계표!E39</f>
        <v>0</v>
      </c>
      <c r="I117" s="128">
        <f t="shared" si="10"/>
        <v>0</v>
      </c>
      <c r="J117" s="121">
        <f>설문집계표!J39</f>
        <v>1</v>
      </c>
      <c r="K117" s="129">
        <f t="shared" si="11"/>
        <v>5.681818181818182E-3</v>
      </c>
    </row>
    <row r="118" spans="2:11" ht="15.95" customHeight="1"/>
  </sheetData>
  <mergeCells count="50">
    <mergeCell ref="B108:F112"/>
    <mergeCell ref="B113:F117"/>
    <mergeCell ref="B85:H85"/>
    <mergeCell ref="G53:G54"/>
    <mergeCell ref="B89:F92"/>
    <mergeCell ref="B93:F97"/>
    <mergeCell ref="B98:F102"/>
    <mergeCell ref="B103:F107"/>
    <mergeCell ref="B74:F78"/>
    <mergeCell ref="B79:F83"/>
    <mergeCell ref="B69:F73"/>
    <mergeCell ref="J87:K87"/>
    <mergeCell ref="B53:F54"/>
    <mergeCell ref="H53:I53"/>
    <mergeCell ref="J53:K53"/>
    <mergeCell ref="B64:F68"/>
    <mergeCell ref="B55:F58"/>
    <mergeCell ref="B59:F63"/>
    <mergeCell ref="B87:F88"/>
    <mergeCell ref="G87:G88"/>
    <mergeCell ref="H87:I87"/>
    <mergeCell ref="B51:H51"/>
    <mergeCell ref="B34:F38"/>
    <mergeCell ref="B39:F43"/>
    <mergeCell ref="B44:F48"/>
    <mergeCell ref="L53:M53"/>
    <mergeCell ref="N53:O53"/>
    <mergeCell ref="I18:I19"/>
    <mergeCell ref="B14:H14"/>
    <mergeCell ref="B16:G16"/>
    <mergeCell ref="B18:F19"/>
    <mergeCell ref="G18:G19"/>
    <mergeCell ref="H18:H19"/>
    <mergeCell ref="B20:F23"/>
    <mergeCell ref="B24:F28"/>
    <mergeCell ref="B29:F33"/>
    <mergeCell ref="E11:F11"/>
    <mergeCell ref="C12:D12"/>
    <mergeCell ref="E12:F12"/>
    <mergeCell ref="B2:D2"/>
    <mergeCell ref="C4:D4"/>
    <mergeCell ref="E4:F4"/>
    <mergeCell ref="C5:D5"/>
    <mergeCell ref="E5:F5"/>
    <mergeCell ref="C6:D6"/>
    <mergeCell ref="E6:F6"/>
    <mergeCell ref="B8:D8"/>
    <mergeCell ref="C10:D10"/>
    <mergeCell ref="E10:F10"/>
    <mergeCell ref="C11:D11"/>
  </mergeCells>
  <phoneticPr fontId="1" type="noConversion"/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49"/>
  <sheetViews>
    <sheetView showGridLines="0" workbookViewId="0">
      <pane xSplit="4" topLeftCell="E1" activePane="topRight" state="frozen"/>
      <selection pane="topRight" activeCell="J54" sqref="J54"/>
    </sheetView>
  </sheetViews>
  <sheetFormatPr defaultRowHeight="16.5"/>
  <cols>
    <col min="1" max="1" width="5.625" customWidth="1"/>
    <col min="2" max="2" width="16" customWidth="1"/>
    <col min="3" max="10" width="12.625" customWidth="1"/>
    <col min="11" max="11" width="12.5" customWidth="1"/>
    <col min="12" max="14" width="12.625" customWidth="1"/>
  </cols>
  <sheetData>
    <row r="2" spans="2:14" ht="30.75">
      <c r="B2" s="257" t="s">
        <v>25</v>
      </c>
      <c r="C2" s="257"/>
      <c r="D2" s="257"/>
      <c r="E2" s="4"/>
      <c r="F2" s="4"/>
      <c r="H2" s="3"/>
    </row>
    <row r="3" spans="2:14" ht="8.25" customHeight="1" thickBot="1"/>
    <row r="4" spans="2:14" ht="24.95" customHeight="1" thickTop="1">
      <c r="B4" s="249" t="s">
        <v>26</v>
      </c>
      <c r="C4" s="250"/>
      <c r="D4" s="253" t="s">
        <v>27</v>
      </c>
      <c r="E4" s="255" t="s">
        <v>28</v>
      </c>
      <c r="F4" s="258" t="s">
        <v>29</v>
      </c>
      <c r="G4" s="259"/>
      <c r="H4" s="259"/>
      <c r="I4" s="263"/>
      <c r="J4" s="264" t="s">
        <v>30</v>
      </c>
      <c r="K4" s="258" t="s">
        <v>31</v>
      </c>
      <c r="L4" s="259"/>
      <c r="M4" s="259"/>
      <c r="N4" s="260"/>
    </row>
    <row r="5" spans="2:14" ht="24.95" customHeight="1">
      <c r="B5" s="251"/>
      <c r="C5" s="252"/>
      <c r="D5" s="254"/>
      <c r="E5" s="256"/>
      <c r="F5" s="14" t="s">
        <v>32</v>
      </c>
      <c r="G5" s="14" t="s">
        <v>33</v>
      </c>
      <c r="H5" s="14" t="s">
        <v>34</v>
      </c>
      <c r="I5" s="15" t="s">
        <v>35</v>
      </c>
      <c r="J5" s="265"/>
      <c r="K5" s="14" t="s">
        <v>32</v>
      </c>
      <c r="L5" s="14" t="s">
        <v>33</v>
      </c>
      <c r="M5" s="14" t="s">
        <v>34</v>
      </c>
      <c r="N5" s="16" t="s">
        <v>35</v>
      </c>
    </row>
    <row r="6" spans="2:14" ht="24.95" customHeight="1" thickBot="1">
      <c r="B6" s="27" t="s">
        <v>36</v>
      </c>
      <c r="C6" s="17" t="s">
        <v>37</v>
      </c>
      <c r="D6" s="141">
        <f>E6+J6</f>
        <v>384</v>
      </c>
      <c r="E6" s="142">
        <f>SUM(F6:I6)</f>
        <v>208</v>
      </c>
      <c r="F6" s="149">
        <v>13</v>
      </c>
      <c r="G6" s="149">
        <v>53</v>
      </c>
      <c r="H6" s="149">
        <v>84</v>
      </c>
      <c r="I6" s="150">
        <v>58</v>
      </c>
      <c r="J6" s="142">
        <f>SUM(K6:N6)</f>
        <v>176</v>
      </c>
      <c r="K6" s="149">
        <v>42</v>
      </c>
      <c r="L6" s="149">
        <v>88</v>
      </c>
      <c r="M6" s="149">
        <v>33</v>
      </c>
      <c r="N6" s="151">
        <v>13</v>
      </c>
    </row>
    <row r="7" spans="2:14" ht="24.95" customHeight="1" thickTop="1">
      <c r="B7" s="261" t="s">
        <v>38</v>
      </c>
      <c r="C7" s="18" t="s">
        <v>39</v>
      </c>
      <c r="D7" s="143">
        <f t="shared" ref="D7:D39" si="0">E7+J7</f>
        <v>24</v>
      </c>
      <c r="E7" s="144">
        <f t="shared" ref="E7:E39" si="1">SUM(F7:I7)</f>
        <v>17</v>
      </c>
      <c r="F7" s="31">
        <v>2</v>
      </c>
      <c r="G7" s="31">
        <v>2</v>
      </c>
      <c r="H7" s="31">
        <v>7</v>
      </c>
      <c r="I7" s="32">
        <v>6</v>
      </c>
      <c r="J7" s="144">
        <f t="shared" ref="J7:J39" si="2">SUM(K7:N7)</f>
        <v>7</v>
      </c>
      <c r="K7" s="31">
        <v>2</v>
      </c>
      <c r="L7" s="31">
        <v>4</v>
      </c>
      <c r="M7" s="31">
        <v>1</v>
      </c>
      <c r="N7" s="33">
        <v>0</v>
      </c>
    </row>
    <row r="8" spans="2:14" ht="24.95" customHeight="1">
      <c r="B8" s="247"/>
      <c r="C8" s="19" t="s">
        <v>40</v>
      </c>
      <c r="D8" s="141">
        <f t="shared" si="0"/>
        <v>70</v>
      </c>
      <c r="E8" s="142">
        <f t="shared" si="1"/>
        <v>27</v>
      </c>
      <c r="F8" s="34">
        <v>0</v>
      </c>
      <c r="G8" s="34">
        <v>7</v>
      </c>
      <c r="H8" s="34">
        <v>9</v>
      </c>
      <c r="I8" s="35">
        <v>11</v>
      </c>
      <c r="J8" s="142">
        <f t="shared" si="2"/>
        <v>43</v>
      </c>
      <c r="K8" s="34">
        <v>7</v>
      </c>
      <c r="L8" s="34">
        <v>28</v>
      </c>
      <c r="M8" s="34">
        <v>6</v>
      </c>
      <c r="N8" s="36">
        <v>2</v>
      </c>
    </row>
    <row r="9" spans="2:14" ht="24.95" customHeight="1">
      <c r="B9" s="247"/>
      <c r="C9" s="20" t="s">
        <v>41</v>
      </c>
      <c r="D9" s="141">
        <f t="shared" si="0"/>
        <v>125</v>
      </c>
      <c r="E9" s="142">
        <f t="shared" si="1"/>
        <v>71</v>
      </c>
      <c r="F9" s="34">
        <v>3</v>
      </c>
      <c r="G9" s="34">
        <v>21</v>
      </c>
      <c r="H9" s="34">
        <v>36</v>
      </c>
      <c r="I9" s="35">
        <v>11</v>
      </c>
      <c r="J9" s="142">
        <f t="shared" si="2"/>
        <v>54</v>
      </c>
      <c r="K9" s="34">
        <v>13</v>
      </c>
      <c r="L9" s="34">
        <v>25</v>
      </c>
      <c r="M9" s="34">
        <v>9</v>
      </c>
      <c r="N9" s="36">
        <v>7</v>
      </c>
    </row>
    <row r="10" spans="2:14" ht="24.95" customHeight="1" thickBot="1">
      <c r="B10" s="248"/>
      <c r="C10" s="21" t="s">
        <v>42</v>
      </c>
      <c r="D10" s="145">
        <f t="shared" si="0"/>
        <v>165</v>
      </c>
      <c r="E10" s="146">
        <f t="shared" si="1"/>
        <v>93</v>
      </c>
      <c r="F10" s="37">
        <v>8</v>
      </c>
      <c r="G10" s="37">
        <v>23</v>
      </c>
      <c r="H10" s="37">
        <v>32</v>
      </c>
      <c r="I10" s="38">
        <v>30</v>
      </c>
      <c r="J10" s="146">
        <f t="shared" si="2"/>
        <v>72</v>
      </c>
      <c r="K10" s="37">
        <v>20</v>
      </c>
      <c r="L10" s="37">
        <v>31</v>
      </c>
      <c r="M10" s="37">
        <v>17</v>
      </c>
      <c r="N10" s="39">
        <v>4</v>
      </c>
    </row>
    <row r="11" spans="2:14" ht="24.95" customHeight="1" thickTop="1">
      <c r="B11" s="262" t="s">
        <v>43</v>
      </c>
      <c r="C11" s="22" t="s">
        <v>44</v>
      </c>
      <c r="D11" s="147">
        <f t="shared" si="0"/>
        <v>56</v>
      </c>
      <c r="E11" s="148">
        <f t="shared" si="1"/>
        <v>24</v>
      </c>
      <c r="F11" s="31">
        <v>1</v>
      </c>
      <c r="G11" s="31">
        <v>10</v>
      </c>
      <c r="H11" s="31">
        <v>10</v>
      </c>
      <c r="I11" s="32">
        <v>3</v>
      </c>
      <c r="J11" s="148">
        <f t="shared" si="2"/>
        <v>32</v>
      </c>
      <c r="K11" s="31">
        <v>5</v>
      </c>
      <c r="L11" s="31">
        <v>22</v>
      </c>
      <c r="M11" s="31">
        <v>4</v>
      </c>
      <c r="N11" s="33">
        <v>1</v>
      </c>
    </row>
    <row r="12" spans="2:14" ht="24.95" customHeight="1">
      <c r="B12" s="247"/>
      <c r="C12" s="23" t="s">
        <v>45</v>
      </c>
      <c r="D12" s="141">
        <f t="shared" si="0"/>
        <v>5</v>
      </c>
      <c r="E12" s="142">
        <f t="shared" si="1"/>
        <v>2</v>
      </c>
      <c r="F12" s="34">
        <v>0</v>
      </c>
      <c r="G12" s="34">
        <v>0</v>
      </c>
      <c r="H12" s="34">
        <v>1</v>
      </c>
      <c r="I12" s="35">
        <v>1</v>
      </c>
      <c r="J12" s="142">
        <f t="shared" si="2"/>
        <v>3</v>
      </c>
      <c r="K12" s="34">
        <v>0</v>
      </c>
      <c r="L12" s="34">
        <v>2</v>
      </c>
      <c r="M12" s="34">
        <v>1</v>
      </c>
      <c r="N12" s="36">
        <v>0</v>
      </c>
    </row>
    <row r="13" spans="2:14" ht="24.95" customHeight="1">
      <c r="B13" s="247"/>
      <c r="C13" s="23" t="s">
        <v>46</v>
      </c>
      <c r="D13" s="141">
        <f t="shared" si="0"/>
        <v>0</v>
      </c>
      <c r="E13" s="142">
        <f t="shared" si="1"/>
        <v>0</v>
      </c>
      <c r="F13" s="34">
        <v>0</v>
      </c>
      <c r="G13" s="34">
        <v>0</v>
      </c>
      <c r="H13" s="34">
        <v>0</v>
      </c>
      <c r="I13" s="35">
        <v>0</v>
      </c>
      <c r="J13" s="142">
        <f t="shared" si="2"/>
        <v>0</v>
      </c>
      <c r="K13" s="34">
        <v>0</v>
      </c>
      <c r="L13" s="34">
        <v>0</v>
      </c>
      <c r="M13" s="34">
        <v>0</v>
      </c>
      <c r="N13" s="36">
        <v>0</v>
      </c>
    </row>
    <row r="14" spans="2:14" ht="24.95" customHeight="1" thickBot="1">
      <c r="B14" s="248"/>
      <c r="C14" s="24" t="s">
        <v>47</v>
      </c>
      <c r="D14" s="141">
        <f t="shared" si="0"/>
        <v>98</v>
      </c>
      <c r="E14" s="142">
        <f t="shared" si="1"/>
        <v>53</v>
      </c>
      <c r="F14" s="37">
        <v>3</v>
      </c>
      <c r="G14" s="37">
        <v>11</v>
      </c>
      <c r="H14" s="37">
        <v>23</v>
      </c>
      <c r="I14" s="38">
        <v>16</v>
      </c>
      <c r="J14" s="142">
        <f t="shared" si="2"/>
        <v>45</v>
      </c>
      <c r="K14" s="37">
        <v>11</v>
      </c>
      <c r="L14" s="37">
        <v>24</v>
      </c>
      <c r="M14" s="37">
        <v>5</v>
      </c>
      <c r="N14" s="39">
        <v>5</v>
      </c>
    </row>
    <row r="15" spans="2:14" ht="24.95" customHeight="1" thickTop="1">
      <c r="B15" s="261" t="s">
        <v>48</v>
      </c>
      <c r="C15" s="25" t="s">
        <v>49</v>
      </c>
      <c r="D15" s="143">
        <f t="shared" si="0"/>
        <v>72</v>
      </c>
      <c r="E15" s="144">
        <f t="shared" si="1"/>
        <v>47</v>
      </c>
      <c r="F15" s="31">
        <v>2</v>
      </c>
      <c r="G15" s="31">
        <v>10</v>
      </c>
      <c r="H15" s="31">
        <v>18</v>
      </c>
      <c r="I15" s="32">
        <v>17</v>
      </c>
      <c r="J15" s="144">
        <f t="shared" si="2"/>
        <v>25</v>
      </c>
      <c r="K15" s="31">
        <v>3</v>
      </c>
      <c r="L15" s="31">
        <v>14</v>
      </c>
      <c r="M15" s="31">
        <v>6</v>
      </c>
      <c r="N15" s="33">
        <v>2</v>
      </c>
    </row>
    <row r="16" spans="2:14" ht="24.95" customHeight="1">
      <c r="B16" s="247"/>
      <c r="C16" s="19" t="s">
        <v>50</v>
      </c>
      <c r="D16" s="141">
        <f t="shared" si="0"/>
        <v>206</v>
      </c>
      <c r="E16" s="142">
        <f t="shared" si="1"/>
        <v>116</v>
      </c>
      <c r="F16" s="34">
        <v>7</v>
      </c>
      <c r="G16" s="34">
        <v>31</v>
      </c>
      <c r="H16" s="34">
        <v>51</v>
      </c>
      <c r="I16" s="35">
        <v>27</v>
      </c>
      <c r="J16" s="142">
        <f t="shared" si="2"/>
        <v>90</v>
      </c>
      <c r="K16" s="34">
        <v>31</v>
      </c>
      <c r="L16" s="34">
        <v>38</v>
      </c>
      <c r="M16" s="34">
        <v>18</v>
      </c>
      <c r="N16" s="36">
        <v>3</v>
      </c>
    </row>
    <row r="17" spans="2:14" ht="24.95" customHeight="1">
      <c r="B17" s="247"/>
      <c r="C17" s="19" t="s">
        <v>51</v>
      </c>
      <c r="D17" s="141">
        <f t="shared" si="0"/>
        <v>85</v>
      </c>
      <c r="E17" s="142">
        <f t="shared" si="1"/>
        <v>38</v>
      </c>
      <c r="F17" s="34">
        <v>3</v>
      </c>
      <c r="G17" s="34">
        <v>9</v>
      </c>
      <c r="H17" s="34">
        <v>14</v>
      </c>
      <c r="I17" s="35">
        <v>12</v>
      </c>
      <c r="J17" s="142">
        <f t="shared" si="2"/>
        <v>47</v>
      </c>
      <c r="K17" s="34">
        <v>7</v>
      </c>
      <c r="L17" s="34">
        <v>23</v>
      </c>
      <c r="M17" s="34">
        <v>9</v>
      </c>
      <c r="N17" s="36">
        <v>8</v>
      </c>
    </row>
    <row r="18" spans="2:14" ht="24.95" customHeight="1">
      <c r="B18" s="247"/>
      <c r="C18" s="19" t="s">
        <v>52</v>
      </c>
      <c r="D18" s="141">
        <f t="shared" si="0"/>
        <v>18</v>
      </c>
      <c r="E18" s="142">
        <f t="shared" si="1"/>
        <v>6</v>
      </c>
      <c r="F18" s="34">
        <v>1</v>
      </c>
      <c r="G18" s="34">
        <v>3</v>
      </c>
      <c r="H18" s="34">
        <v>1</v>
      </c>
      <c r="I18" s="35">
        <v>1</v>
      </c>
      <c r="J18" s="142">
        <f t="shared" si="2"/>
        <v>12</v>
      </c>
      <c r="K18" s="34">
        <v>1</v>
      </c>
      <c r="L18" s="34">
        <v>11</v>
      </c>
      <c r="M18" s="34">
        <v>0</v>
      </c>
      <c r="N18" s="36">
        <v>0</v>
      </c>
    </row>
    <row r="19" spans="2:14" ht="24.95" customHeight="1" thickBot="1">
      <c r="B19" s="248"/>
      <c r="C19" s="21" t="s">
        <v>53</v>
      </c>
      <c r="D19" s="145">
        <f t="shared" si="0"/>
        <v>3</v>
      </c>
      <c r="E19" s="146">
        <f t="shared" si="1"/>
        <v>1</v>
      </c>
      <c r="F19" s="37">
        <v>0</v>
      </c>
      <c r="G19" s="37">
        <v>0</v>
      </c>
      <c r="H19" s="37">
        <v>0</v>
      </c>
      <c r="I19" s="38">
        <v>1</v>
      </c>
      <c r="J19" s="146">
        <f t="shared" si="2"/>
        <v>2</v>
      </c>
      <c r="K19" s="37">
        <v>0</v>
      </c>
      <c r="L19" s="37">
        <v>2</v>
      </c>
      <c r="M19" s="37">
        <v>0</v>
      </c>
      <c r="N19" s="39">
        <v>0</v>
      </c>
    </row>
    <row r="20" spans="2:14" ht="24.95" customHeight="1" thickTop="1">
      <c r="B20" s="246" t="s">
        <v>54</v>
      </c>
      <c r="C20" s="26" t="s">
        <v>55</v>
      </c>
      <c r="D20" s="147">
        <f t="shared" si="0"/>
        <v>283</v>
      </c>
      <c r="E20" s="148">
        <f t="shared" si="1"/>
        <v>151</v>
      </c>
      <c r="F20" s="40">
        <v>9</v>
      </c>
      <c r="G20" s="40">
        <v>33</v>
      </c>
      <c r="H20" s="40">
        <v>62</v>
      </c>
      <c r="I20" s="41">
        <v>47</v>
      </c>
      <c r="J20" s="148">
        <f t="shared" si="2"/>
        <v>132</v>
      </c>
      <c r="K20" s="40">
        <v>30</v>
      </c>
      <c r="L20" s="40">
        <v>70</v>
      </c>
      <c r="M20" s="40">
        <v>26</v>
      </c>
      <c r="N20" s="42">
        <v>6</v>
      </c>
    </row>
    <row r="21" spans="2:14" ht="24.95" customHeight="1">
      <c r="B21" s="247"/>
      <c r="C21" s="19" t="s">
        <v>56</v>
      </c>
      <c r="D21" s="141">
        <f t="shared" si="0"/>
        <v>62</v>
      </c>
      <c r="E21" s="142">
        <f t="shared" si="1"/>
        <v>39</v>
      </c>
      <c r="F21" s="34">
        <v>4</v>
      </c>
      <c r="G21" s="34">
        <v>16</v>
      </c>
      <c r="H21" s="34">
        <v>12</v>
      </c>
      <c r="I21" s="35">
        <v>7</v>
      </c>
      <c r="J21" s="142">
        <f t="shared" si="2"/>
        <v>23</v>
      </c>
      <c r="K21" s="34">
        <v>5</v>
      </c>
      <c r="L21" s="34">
        <v>12</v>
      </c>
      <c r="M21" s="34">
        <v>6</v>
      </c>
      <c r="N21" s="36">
        <v>0</v>
      </c>
    </row>
    <row r="22" spans="2:14" ht="24.95" customHeight="1">
      <c r="B22" s="247"/>
      <c r="C22" s="19" t="s">
        <v>57</v>
      </c>
      <c r="D22" s="141">
        <f t="shared" si="0"/>
        <v>26</v>
      </c>
      <c r="E22" s="142">
        <f t="shared" si="1"/>
        <v>10</v>
      </c>
      <c r="F22" s="34">
        <v>0</v>
      </c>
      <c r="G22" s="34">
        <v>1</v>
      </c>
      <c r="H22" s="34">
        <v>6</v>
      </c>
      <c r="I22" s="35">
        <v>3</v>
      </c>
      <c r="J22" s="142">
        <f t="shared" si="2"/>
        <v>16</v>
      </c>
      <c r="K22" s="34">
        <v>6</v>
      </c>
      <c r="L22" s="34">
        <v>4</v>
      </c>
      <c r="M22" s="34">
        <v>0</v>
      </c>
      <c r="N22" s="36">
        <v>6</v>
      </c>
    </row>
    <row r="23" spans="2:14" ht="24.95" customHeight="1">
      <c r="B23" s="247"/>
      <c r="C23" s="19" t="s">
        <v>58</v>
      </c>
      <c r="D23" s="141">
        <f t="shared" si="0"/>
        <v>10</v>
      </c>
      <c r="E23" s="142">
        <f t="shared" si="1"/>
        <v>6</v>
      </c>
      <c r="F23" s="34">
        <v>0</v>
      </c>
      <c r="G23" s="34">
        <v>3</v>
      </c>
      <c r="H23" s="34">
        <v>3</v>
      </c>
      <c r="I23" s="35">
        <v>0</v>
      </c>
      <c r="J23" s="142">
        <f t="shared" si="2"/>
        <v>4</v>
      </c>
      <c r="K23" s="34">
        <v>0</v>
      </c>
      <c r="L23" s="34">
        <v>2</v>
      </c>
      <c r="M23" s="34">
        <v>1</v>
      </c>
      <c r="N23" s="36">
        <v>1</v>
      </c>
    </row>
    <row r="24" spans="2:14" ht="24.95" customHeight="1" thickBot="1">
      <c r="B24" s="248"/>
      <c r="C24" s="17" t="s">
        <v>47</v>
      </c>
      <c r="D24" s="141">
        <f t="shared" si="0"/>
        <v>3</v>
      </c>
      <c r="E24" s="142">
        <f t="shared" si="1"/>
        <v>2</v>
      </c>
      <c r="F24" s="28">
        <v>0</v>
      </c>
      <c r="G24" s="28">
        <v>0</v>
      </c>
      <c r="H24" s="28">
        <v>1</v>
      </c>
      <c r="I24" s="29">
        <v>1</v>
      </c>
      <c r="J24" s="142">
        <f t="shared" si="2"/>
        <v>1</v>
      </c>
      <c r="K24" s="28">
        <v>1</v>
      </c>
      <c r="L24" s="28">
        <v>0</v>
      </c>
      <c r="M24" s="28">
        <v>0</v>
      </c>
      <c r="N24" s="30">
        <v>0</v>
      </c>
    </row>
    <row r="25" spans="2:14" ht="24.95" customHeight="1" thickTop="1">
      <c r="B25" s="246" t="s">
        <v>59</v>
      </c>
      <c r="C25" s="25" t="s">
        <v>49</v>
      </c>
      <c r="D25" s="143">
        <f t="shared" si="0"/>
        <v>54</v>
      </c>
      <c r="E25" s="144">
        <f t="shared" si="1"/>
        <v>37</v>
      </c>
      <c r="F25" s="31">
        <v>1</v>
      </c>
      <c r="G25" s="31">
        <v>9</v>
      </c>
      <c r="H25" s="31">
        <v>14</v>
      </c>
      <c r="I25" s="32">
        <v>13</v>
      </c>
      <c r="J25" s="144">
        <f t="shared" si="2"/>
        <v>17</v>
      </c>
      <c r="K25" s="31">
        <v>3</v>
      </c>
      <c r="L25" s="31">
        <v>10</v>
      </c>
      <c r="M25" s="31">
        <v>3</v>
      </c>
      <c r="N25" s="33">
        <v>1</v>
      </c>
    </row>
    <row r="26" spans="2:14" ht="24.95" customHeight="1">
      <c r="B26" s="247"/>
      <c r="C26" s="19" t="s">
        <v>50</v>
      </c>
      <c r="D26" s="141">
        <f t="shared" si="0"/>
        <v>201</v>
      </c>
      <c r="E26" s="142">
        <f t="shared" si="1"/>
        <v>115</v>
      </c>
      <c r="F26" s="34">
        <v>7</v>
      </c>
      <c r="G26" s="34">
        <v>25</v>
      </c>
      <c r="H26" s="34">
        <v>50</v>
      </c>
      <c r="I26" s="35">
        <v>33</v>
      </c>
      <c r="J26" s="142">
        <f t="shared" si="2"/>
        <v>86</v>
      </c>
      <c r="K26" s="34">
        <v>25</v>
      </c>
      <c r="L26" s="34">
        <v>38</v>
      </c>
      <c r="M26" s="34">
        <v>17</v>
      </c>
      <c r="N26" s="36">
        <v>6</v>
      </c>
    </row>
    <row r="27" spans="2:14" ht="24.95" customHeight="1">
      <c r="B27" s="247"/>
      <c r="C27" s="19" t="s">
        <v>51</v>
      </c>
      <c r="D27" s="141">
        <f t="shared" si="0"/>
        <v>107</v>
      </c>
      <c r="E27" s="142">
        <f t="shared" si="1"/>
        <v>48</v>
      </c>
      <c r="F27" s="34">
        <v>4</v>
      </c>
      <c r="G27" s="34">
        <v>15</v>
      </c>
      <c r="H27" s="34">
        <v>18</v>
      </c>
      <c r="I27" s="35">
        <v>11</v>
      </c>
      <c r="J27" s="142">
        <f t="shared" si="2"/>
        <v>59</v>
      </c>
      <c r="K27" s="34">
        <v>14</v>
      </c>
      <c r="L27" s="34">
        <v>26</v>
      </c>
      <c r="M27" s="34">
        <v>13</v>
      </c>
      <c r="N27" s="36">
        <v>6</v>
      </c>
    </row>
    <row r="28" spans="2:14" ht="24.95" customHeight="1">
      <c r="B28" s="247"/>
      <c r="C28" s="19" t="s">
        <v>52</v>
      </c>
      <c r="D28" s="141">
        <f t="shared" si="0"/>
        <v>20</v>
      </c>
      <c r="E28" s="142">
        <f t="shared" si="1"/>
        <v>8</v>
      </c>
      <c r="F28" s="34">
        <v>1</v>
      </c>
      <c r="G28" s="34">
        <v>4</v>
      </c>
      <c r="H28" s="34">
        <v>2</v>
      </c>
      <c r="I28" s="35">
        <v>1</v>
      </c>
      <c r="J28" s="142">
        <f t="shared" si="2"/>
        <v>12</v>
      </c>
      <c r="K28" s="34">
        <v>0</v>
      </c>
      <c r="L28" s="34">
        <v>12</v>
      </c>
      <c r="M28" s="34">
        <v>0</v>
      </c>
      <c r="N28" s="36">
        <v>0</v>
      </c>
    </row>
    <row r="29" spans="2:14" ht="24.95" customHeight="1" thickBot="1">
      <c r="B29" s="248"/>
      <c r="C29" s="21" t="s">
        <v>53</v>
      </c>
      <c r="D29" s="145">
        <f t="shared" si="0"/>
        <v>2</v>
      </c>
      <c r="E29" s="146">
        <f t="shared" si="1"/>
        <v>0</v>
      </c>
      <c r="F29" s="37">
        <v>0</v>
      </c>
      <c r="G29" s="37">
        <v>0</v>
      </c>
      <c r="H29" s="37">
        <v>0</v>
      </c>
      <c r="I29" s="38">
        <v>0</v>
      </c>
      <c r="J29" s="146">
        <f t="shared" si="2"/>
        <v>2</v>
      </c>
      <c r="K29" s="37">
        <v>0</v>
      </c>
      <c r="L29" s="37">
        <v>2</v>
      </c>
      <c r="M29" s="37">
        <v>0</v>
      </c>
      <c r="N29" s="39">
        <v>0</v>
      </c>
    </row>
    <row r="30" spans="2:14" ht="24.95" customHeight="1" thickTop="1">
      <c r="B30" s="261" t="s">
        <v>60</v>
      </c>
      <c r="C30" s="25" t="s">
        <v>49</v>
      </c>
      <c r="D30" s="143">
        <f t="shared" si="0"/>
        <v>90</v>
      </c>
      <c r="E30" s="144">
        <f t="shared" si="1"/>
        <v>56</v>
      </c>
      <c r="F30" s="31">
        <v>1</v>
      </c>
      <c r="G30" s="31">
        <v>14</v>
      </c>
      <c r="H30" s="31">
        <v>23</v>
      </c>
      <c r="I30" s="32">
        <v>18</v>
      </c>
      <c r="J30" s="144">
        <f t="shared" si="2"/>
        <v>34</v>
      </c>
      <c r="K30" s="31">
        <v>5</v>
      </c>
      <c r="L30" s="31">
        <v>23</v>
      </c>
      <c r="M30" s="31">
        <v>5</v>
      </c>
      <c r="N30" s="33">
        <v>1</v>
      </c>
    </row>
    <row r="31" spans="2:14" ht="24.95" customHeight="1">
      <c r="B31" s="247"/>
      <c r="C31" s="19" t="s">
        <v>50</v>
      </c>
      <c r="D31" s="141">
        <f t="shared" si="0"/>
        <v>228</v>
      </c>
      <c r="E31" s="142">
        <f t="shared" si="1"/>
        <v>129</v>
      </c>
      <c r="F31" s="34">
        <v>7</v>
      </c>
      <c r="G31" s="34">
        <v>33</v>
      </c>
      <c r="H31" s="34">
        <v>54</v>
      </c>
      <c r="I31" s="35">
        <v>35</v>
      </c>
      <c r="J31" s="142">
        <f t="shared" si="2"/>
        <v>99</v>
      </c>
      <c r="K31" s="34">
        <v>29</v>
      </c>
      <c r="L31" s="34">
        <v>41</v>
      </c>
      <c r="M31" s="34">
        <v>23</v>
      </c>
      <c r="N31" s="36">
        <v>6</v>
      </c>
    </row>
    <row r="32" spans="2:14" ht="24.95" customHeight="1">
      <c r="B32" s="247"/>
      <c r="C32" s="19" t="s">
        <v>51</v>
      </c>
      <c r="D32" s="141">
        <f t="shared" si="0"/>
        <v>63</v>
      </c>
      <c r="E32" s="142">
        <f t="shared" si="1"/>
        <v>22</v>
      </c>
      <c r="F32" s="34">
        <v>5</v>
      </c>
      <c r="G32" s="34">
        <v>5</v>
      </c>
      <c r="H32" s="34">
        <v>7</v>
      </c>
      <c r="I32" s="35">
        <v>5</v>
      </c>
      <c r="J32" s="142">
        <f t="shared" si="2"/>
        <v>41</v>
      </c>
      <c r="K32" s="34">
        <v>8</v>
      </c>
      <c r="L32" s="34">
        <v>23</v>
      </c>
      <c r="M32" s="34">
        <v>4</v>
      </c>
      <c r="N32" s="36">
        <v>6</v>
      </c>
    </row>
    <row r="33" spans="1:14" ht="24.95" customHeight="1">
      <c r="B33" s="247"/>
      <c r="C33" s="19" t="s">
        <v>52</v>
      </c>
      <c r="D33" s="141">
        <f t="shared" si="0"/>
        <v>3</v>
      </c>
      <c r="E33" s="142">
        <f t="shared" si="1"/>
        <v>1</v>
      </c>
      <c r="F33" s="34">
        <v>0</v>
      </c>
      <c r="G33" s="34">
        <v>1</v>
      </c>
      <c r="H33" s="34">
        <v>0</v>
      </c>
      <c r="I33" s="35">
        <v>0</v>
      </c>
      <c r="J33" s="142">
        <f t="shared" si="2"/>
        <v>2</v>
      </c>
      <c r="K33" s="34">
        <v>0</v>
      </c>
      <c r="L33" s="34">
        <v>1</v>
      </c>
      <c r="M33" s="34">
        <v>1</v>
      </c>
      <c r="N33" s="36">
        <v>0</v>
      </c>
    </row>
    <row r="34" spans="1:14" ht="24.95" customHeight="1" thickBot="1">
      <c r="B34" s="248"/>
      <c r="C34" s="21" t="s">
        <v>53</v>
      </c>
      <c r="D34" s="145">
        <f t="shared" si="0"/>
        <v>0</v>
      </c>
      <c r="E34" s="146">
        <f t="shared" si="1"/>
        <v>0</v>
      </c>
      <c r="F34" s="37">
        <v>0</v>
      </c>
      <c r="G34" s="37">
        <v>0</v>
      </c>
      <c r="H34" s="37">
        <v>0</v>
      </c>
      <c r="I34" s="38">
        <v>0</v>
      </c>
      <c r="J34" s="146">
        <f t="shared" si="2"/>
        <v>0</v>
      </c>
      <c r="K34" s="37">
        <v>0</v>
      </c>
      <c r="L34" s="37">
        <v>0</v>
      </c>
      <c r="M34" s="37">
        <v>0</v>
      </c>
      <c r="N34" s="39">
        <v>0</v>
      </c>
    </row>
    <row r="35" spans="1:14" ht="24.95" customHeight="1" thickTop="1">
      <c r="B35" s="246" t="s">
        <v>61</v>
      </c>
      <c r="C35" s="26" t="s">
        <v>49</v>
      </c>
      <c r="D35" s="147">
        <f t="shared" si="0"/>
        <v>59</v>
      </c>
      <c r="E35" s="148">
        <f t="shared" si="1"/>
        <v>41</v>
      </c>
      <c r="F35" s="40">
        <v>1</v>
      </c>
      <c r="G35" s="40">
        <v>10</v>
      </c>
      <c r="H35" s="40">
        <v>14</v>
      </c>
      <c r="I35" s="41">
        <v>16</v>
      </c>
      <c r="J35" s="148">
        <f t="shared" si="2"/>
        <v>18</v>
      </c>
      <c r="K35" s="40">
        <v>3</v>
      </c>
      <c r="L35" s="40">
        <v>9</v>
      </c>
      <c r="M35" s="40">
        <v>5</v>
      </c>
      <c r="N35" s="42">
        <v>1</v>
      </c>
    </row>
    <row r="36" spans="1:14" ht="24.95" customHeight="1">
      <c r="B36" s="247"/>
      <c r="C36" s="19" t="s">
        <v>50</v>
      </c>
      <c r="D36" s="141">
        <f t="shared" si="0"/>
        <v>231</v>
      </c>
      <c r="E36" s="142">
        <f t="shared" si="1"/>
        <v>130</v>
      </c>
      <c r="F36" s="34">
        <v>9</v>
      </c>
      <c r="G36" s="34">
        <v>29</v>
      </c>
      <c r="H36" s="34">
        <v>58</v>
      </c>
      <c r="I36" s="35">
        <v>34</v>
      </c>
      <c r="J36" s="142">
        <f t="shared" si="2"/>
        <v>101</v>
      </c>
      <c r="K36" s="34">
        <v>29</v>
      </c>
      <c r="L36" s="34">
        <v>45</v>
      </c>
      <c r="M36" s="34">
        <v>20</v>
      </c>
      <c r="N36" s="36">
        <v>7</v>
      </c>
    </row>
    <row r="37" spans="1:14" ht="24.95" customHeight="1">
      <c r="B37" s="247"/>
      <c r="C37" s="19" t="s">
        <v>51</v>
      </c>
      <c r="D37" s="141">
        <f t="shared" si="0"/>
        <v>84</v>
      </c>
      <c r="E37" s="142">
        <f t="shared" si="1"/>
        <v>36</v>
      </c>
      <c r="F37" s="34">
        <v>3</v>
      </c>
      <c r="G37" s="34">
        <v>14</v>
      </c>
      <c r="H37" s="34">
        <v>12</v>
      </c>
      <c r="I37" s="35">
        <v>7</v>
      </c>
      <c r="J37" s="142">
        <f t="shared" si="2"/>
        <v>48</v>
      </c>
      <c r="K37" s="34">
        <v>9</v>
      </c>
      <c r="L37" s="34">
        <v>28</v>
      </c>
      <c r="M37" s="34">
        <v>6</v>
      </c>
      <c r="N37" s="36">
        <v>5</v>
      </c>
    </row>
    <row r="38" spans="1:14" ht="24.95" customHeight="1">
      <c r="B38" s="247"/>
      <c r="C38" s="19" t="s">
        <v>52</v>
      </c>
      <c r="D38" s="141">
        <f t="shared" si="0"/>
        <v>9</v>
      </c>
      <c r="E38" s="142">
        <f t="shared" si="1"/>
        <v>1</v>
      </c>
      <c r="F38" s="34">
        <v>0</v>
      </c>
      <c r="G38" s="34">
        <v>0</v>
      </c>
      <c r="H38" s="34">
        <v>0</v>
      </c>
      <c r="I38" s="35">
        <v>1</v>
      </c>
      <c r="J38" s="142">
        <f t="shared" si="2"/>
        <v>8</v>
      </c>
      <c r="K38" s="34">
        <v>1</v>
      </c>
      <c r="L38" s="34">
        <v>5</v>
      </c>
      <c r="M38" s="34">
        <v>2</v>
      </c>
      <c r="N38" s="36">
        <v>0</v>
      </c>
    </row>
    <row r="39" spans="1:14" ht="24.95" customHeight="1" thickBot="1">
      <c r="B39" s="247"/>
      <c r="C39" s="17" t="s">
        <v>53</v>
      </c>
      <c r="D39" s="141">
        <f t="shared" si="0"/>
        <v>1</v>
      </c>
      <c r="E39" s="142">
        <f t="shared" si="1"/>
        <v>0</v>
      </c>
      <c r="F39" s="28">
        <v>0</v>
      </c>
      <c r="G39" s="28">
        <v>0</v>
      </c>
      <c r="H39" s="28">
        <v>0</v>
      </c>
      <c r="I39" s="29">
        <v>0</v>
      </c>
      <c r="J39" s="142">
        <f t="shared" si="2"/>
        <v>1</v>
      </c>
      <c r="K39" s="28">
        <v>0</v>
      </c>
      <c r="L39" s="28">
        <v>1</v>
      </c>
      <c r="M39" s="28">
        <v>0</v>
      </c>
      <c r="N39" s="30">
        <v>0</v>
      </c>
    </row>
    <row r="40" spans="1:14" ht="24.95" customHeight="1">
      <c r="B40" s="269" t="s">
        <v>62</v>
      </c>
      <c r="C40" s="270"/>
      <c r="D40" s="271" t="s">
        <v>130</v>
      </c>
      <c r="E40" s="272"/>
      <c r="F40" s="272"/>
      <c r="G40" s="272"/>
      <c r="H40" s="272"/>
      <c r="I40" s="272"/>
      <c r="J40" s="272"/>
      <c r="K40" s="272"/>
      <c r="L40" s="272"/>
      <c r="M40" s="272"/>
      <c r="N40" s="273"/>
    </row>
    <row r="41" spans="1:14" ht="24.95" customHeight="1">
      <c r="B41" s="274"/>
      <c r="C41" s="266"/>
      <c r="D41" s="267" t="s">
        <v>133</v>
      </c>
      <c r="E41" s="268"/>
      <c r="F41" s="268"/>
      <c r="G41" s="268"/>
      <c r="H41" s="268"/>
      <c r="I41" s="268"/>
      <c r="J41" s="268"/>
      <c r="K41" s="268"/>
      <c r="L41" s="268"/>
      <c r="M41" s="268"/>
      <c r="N41" s="275"/>
    </row>
    <row r="42" spans="1:14" ht="24.95" customHeight="1">
      <c r="B42" s="274"/>
      <c r="C42" s="266"/>
      <c r="D42" s="267" t="s">
        <v>131</v>
      </c>
      <c r="E42" s="268"/>
      <c r="F42" s="268"/>
      <c r="G42" s="268"/>
      <c r="H42" s="268"/>
      <c r="I42" s="268"/>
      <c r="J42" s="268"/>
      <c r="K42" s="268"/>
      <c r="L42" s="268"/>
      <c r="M42" s="268"/>
      <c r="N42" s="275"/>
    </row>
    <row r="43" spans="1:14" ht="24.95" customHeight="1">
      <c r="B43" s="274"/>
      <c r="C43" s="266"/>
      <c r="D43" s="267" t="s">
        <v>132</v>
      </c>
      <c r="E43" s="268"/>
      <c r="F43" s="268"/>
      <c r="G43" s="268"/>
      <c r="H43" s="268"/>
      <c r="I43" s="268"/>
      <c r="J43" s="268"/>
      <c r="K43" s="268"/>
      <c r="L43" s="268"/>
      <c r="M43" s="268"/>
      <c r="N43" s="275"/>
    </row>
    <row r="44" spans="1:14" ht="24.95" customHeight="1">
      <c r="B44" s="274"/>
      <c r="C44" s="266"/>
      <c r="D44" s="267" t="s">
        <v>136</v>
      </c>
      <c r="E44" s="268"/>
      <c r="F44" s="268"/>
      <c r="G44" s="268"/>
      <c r="H44" s="268"/>
      <c r="I44" s="268"/>
      <c r="J44" s="268"/>
      <c r="K44" s="268"/>
      <c r="L44" s="268"/>
      <c r="M44" s="268"/>
      <c r="N44" s="275"/>
    </row>
    <row r="45" spans="1:14" ht="24.95" customHeight="1">
      <c r="B45" s="274"/>
      <c r="C45" s="266"/>
      <c r="D45" s="267" t="s">
        <v>134</v>
      </c>
      <c r="E45" s="268"/>
      <c r="F45" s="268"/>
      <c r="G45" s="268"/>
      <c r="H45" s="268"/>
      <c r="I45" s="268"/>
      <c r="J45" s="268"/>
      <c r="K45" s="268"/>
      <c r="L45" s="268"/>
      <c r="M45" s="268"/>
      <c r="N45" s="275"/>
    </row>
    <row r="46" spans="1:14" ht="24.95" customHeight="1">
      <c r="B46" s="274"/>
      <c r="C46" s="266"/>
      <c r="D46" s="267" t="s">
        <v>135</v>
      </c>
      <c r="E46" s="268"/>
      <c r="F46" s="268"/>
      <c r="G46" s="268"/>
      <c r="H46" s="268"/>
      <c r="I46" s="268"/>
      <c r="J46" s="268"/>
      <c r="K46" s="268"/>
      <c r="L46" s="268"/>
      <c r="M46" s="268"/>
      <c r="N46" s="275"/>
    </row>
    <row r="47" spans="1:14" ht="24.95" customHeight="1">
      <c r="A47" t="s">
        <v>22</v>
      </c>
      <c r="B47" s="274"/>
      <c r="C47" s="266"/>
      <c r="D47" s="267" t="s">
        <v>137</v>
      </c>
      <c r="E47" s="268"/>
      <c r="F47" s="268"/>
      <c r="G47" s="268"/>
      <c r="H47" s="268"/>
      <c r="I47" s="268"/>
      <c r="J47" s="268"/>
      <c r="K47" s="268"/>
      <c r="L47" s="268"/>
      <c r="M47" s="268"/>
      <c r="N47" s="275"/>
    </row>
    <row r="48" spans="1:14" ht="24.95" customHeight="1">
      <c r="B48" s="274"/>
      <c r="C48" s="266"/>
      <c r="D48" s="267" t="s">
        <v>138</v>
      </c>
      <c r="E48" s="268"/>
      <c r="F48" s="268"/>
      <c r="G48" s="268"/>
      <c r="H48" s="268"/>
      <c r="I48" s="268"/>
      <c r="J48" s="268"/>
      <c r="K48" s="268"/>
      <c r="L48" s="268"/>
      <c r="M48" s="268"/>
      <c r="N48" s="275"/>
    </row>
    <row r="49" spans="2:14" ht="24.95" customHeight="1" thickBot="1">
      <c r="B49" s="276"/>
      <c r="C49" s="277"/>
      <c r="D49" s="278" t="s">
        <v>129</v>
      </c>
      <c r="E49" s="279"/>
      <c r="F49" s="279"/>
      <c r="G49" s="279"/>
      <c r="H49" s="279"/>
      <c r="I49" s="279"/>
      <c r="J49" s="279"/>
      <c r="K49" s="279"/>
      <c r="L49" s="279"/>
      <c r="M49" s="279"/>
      <c r="N49" s="280"/>
    </row>
  </sheetData>
  <mergeCells count="25">
    <mergeCell ref="B35:B39"/>
    <mergeCell ref="B30:B34"/>
    <mergeCell ref="D47:N47"/>
    <mergeCell ref="D48:N48"/>
    <mergeCell ref="D49:N49"/>
    <mergeCell ref="B40:C49"/>
    <mergeCell ref="D40:N40"/>
    <mergeCell ref="D41:N41"/>
    <mergeCell ref="D42:N42"/>
    <mergeCell ref="D43:N43"/>
    <mergeCell ref="D44:N44"/>
    <mergeCell ref="D45:N45"/>
    <mergeCell ref="D46:N46"/>
    <mergeCell ref="K4:N4"/>
    <mergeCell ref="B7:B10"/>
    <mergeCell ref="B11:B14"/>
    <mergeCell ref="B15:B19"/>
    <mergeCell ref="B20:B24"/>
    <mergeCell ref="F4:I4"/>
    <mergeCell ref="J4:J5"/>
    <mergeCell ref="B25:B29"/>
    <mergeCell ref="B4:C5"/>
    <mergeCell ref="D4:D5"/>
    <mergeCell ref="E4:E5"/>
    <mergeCell ref="B2:D2"/>
  </mergeCells>
  <phoneticPr fontId="1" type="noConversion"/>
  <pageMargins left="0.70866141732283472" right="0.70866141732283472" top="0" bottom="0" header="0.31496062992125984" footer="0.31496062992125984"/>
  <pageSetup paperSize="8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설문결과</vt:lpstr>
      <vt:lpstr>조건별 집계표</vt:lpstr>
      <vt:lpstr>설문집계표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123</cp:lastModifiedBy>
  <cp:lastPrinted>2015-02-03T06:43:04Z</cp:lastPrinted>
  <dcterms:created xsi:type="dcterms:W3CDTF">2010-12-15T08:31:21Z</dcterms:created>
  <dcterms:modified xsi:type="dcterms:W3CDTF">2015-02-09T05:01:44Z</dcterms:modified>
</cp:coreProperties>
</file>