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<sst xmlns="http://schemas.openxmlformats.org/spreadsheetml/2006/main" count="139" uniqueCount="46">
  <si>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</si>
  <si>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</si>
  <si>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</si>
  <si>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</si>
  <si>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</si>
  <si>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</si>
  <si>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</si>
  <si>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</si>
  <si>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</si>
  <si>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</si>
  <si>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</si>
  <si>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</si>
  <si>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</si>
  <si>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</si>
  <si>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</si>
  <si>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</si>
  <si>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Trip End Date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</si>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</sst>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/&quot;mm&quot;/&quot;yyyy"/>
    <numFmt numFmtId="165" formatCode="dd/mm/yyyy"/>
    <numFmt numFmtId="166" formatCode="dd/MM/yyyy"/>
    <numFmt numFmtId="167" formatCode="d&quot;-&quot;mmm&quot;-&quot;yyyy"/>
  </numFmts>
  <fonts count="14">
    <font>
      <sz val="10.0"/>
      <color rgb="FF000000"/>
      <name val="Arial"/>
      <scheme val="minor"/>
    </font>
    <font>
      <b/>
      <sz val="10.0"/>
      <color rgb="FFFFFFFF"/>
      <name val="Arial"/>
    </font>
    <font/>
    <font>
      <b/>
      <sz val="10.0"/>
      <color theme="0"/>
      <name val="Arial"/>
    </font>
    <font>
      <b/>
      <sz val="11.0"/>
      <color rgb="FFFFFFFF"/>
      <name val="Calibri"/>
    </font>
    <font>
      <sz val="10.0"/>
      <color theme="1"/>
      <name val="Arial"/>
    </font>
    <font>
      <sz val="11.0"/>
      <color theme="1"/>
      <name val="Calibri"/>
    </font>
    <font>
      <sz val="10.0"/>
      <color rgb="FFFFFFFF"/>
      <name val="Arial"/>
    </font>
    <font>
      <sz val="11.0"/>
      <color rgb="FFFFFFFF"/>
      <name val="Calibri"/>
    </font>
    <font>
      <color theme="0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sz val="10.0"/>
      <color theme="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4CCCC"/>
        <bgColor rgb="FFF4CCCC"/>
      </patternFill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</fills>
  <borders count="22">
    <border/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top/>
      <bottom/>
    </border>
    <border>
      <left/>
      <right/>
      <top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vertical="center"/>
    </xf>
    <xf borderId="4" fillId="2" fontId="4" numFmtId="0" xfId="0" applyAlignment="1" applyBorder="1" applyFont="1">
      <alignment shrinkToFit="0" wrapText="1"/>
    </xf>
    <xf borderId="4" fillId="2" fontId="4" numFmtId="164" xfId="0" applyAlignment="1" applyBorder="1" applyFont="1" applyNumberFormat="1">
      <alignment shrinkToFit="0" wrapText="1"/>
    </xf>
    <xf borderId="4" fillId="0" fontId="5" numFmtId="0" xfId="0" applyBorder="1" applyFont="1"/>
    <xf borderId="4" fillId="0" fontId="6" numFmtId="164" xfId="0" applyAlignment="1" applyBorder="1" applyFont="1" applyNumberFormat="1">
      <alignment horizontal="right" shrinkToFit="0" wrapText="1"/>
    </xf>
    <xf borderId="4" fillId="0" fontId="6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horizontal="center" vertical="center"/>
    </xf>
    <xf borderId="5" fillId="2" fontId="7" numFmtId="0" xfId="0" applyBorder="1" applyFont="1"/>
    <xf borderId="4" fillId="3" fontId="5" numFmtId="0" xfId="0" applyAlignment="1" applyBorder="1" applyFill="1" applyFont="1">
      <alignment readingOrder="0"/>
    </xf>
    <xf borderId="0" fillId="0" fontId="5" numFmtId="0" xfId="0" applyFont="1"/>
    <xf borderId="6" fillId="4" fontId="8" numFmtId="0" xfId="0" applyAlignment="1" applyBorder="1" applyFill="1" applyFont="1">
      <alignment horizontal="center" shrinkToFit="0" vertical="top" wrapText="1"/>
    </xf>
    <xf borderId="7" fillId="4" fontId="8" numFmtId="0" xfId="0" applyAlignment="1" applyBorder="1" applyFont="1">
      <alignment horizontal="center" shrinkToFit="0" vertical="top" wrapText="1"/>
    </xf>
    <xf borderId="7" fillId="4" fontId="7" numFmtId="0" xfId="0" applyAlignment="1" applyBorder="1" applyFont="1">
      <alignment horizontal="center" vertical="top"/>
    </xf>
    <xf borderId="4" fillId="4" fontId="7" numFmtId="0" xfId="0" applyAlignment="1" applyBorder="1" applyFont="1">
      <alignment horizontal="center" vertical="top"/>
    </xf>
    <xf borderId="6" fillId="5" fontId="7" numFmtId="0" xfId="0" applyAlignment="1" applyBorder="1" applyFill="1" applyFont="1">
      <alignment horizontal="center" vertical="top"/>
    </xf>
    <xf borderId="8" fillId="2" fontId="8" numFmtId="0" xfId="0" applyAlignment="1" applyBorder="1" applyFont="1">
      <alignment shrinkToFit="0" wrapText="1"/>
    </xf>
    <xf borderId="4" fillId="6" fontId="6" numFmtId="165" xfId="0" applyAlignment="1" applyBorder="1" applyFill="1" applyFont="1" applyNumberFormat="1">
      <alignment horizontal="right" readingOrder="0" shrinkToFit="0" wrapText="1"/>
    </xf>
    <xf borderId="0" fillId="6" fontId="6" numFmtId="164" xfId="0" applyAlignment="1" applyFont="1" applyNumberFormat="1">
      <alignment horizontal="right" shrinkToFit="0" wrapText="1"/>
    </xf>
    <xf borderId="0" fillId="4" fontId="9" numFmtId="0" xfId="0" applyAlignment="1" applyFont="1">
      <alignment horizontal="center"/>
    </xf>
    <xf borderId="5" fillId="7" fontId="6" numFmtId="0" xfId="0" applyAlignment="1" applyBorder="1" applyFill="1" applyFont="1">
      <alignment horizontal="right" shrinkToFit="0" wrapText="1"/>
    </xf>
    <xf borderId="9" fillId="7" fontId="6" numFmtId="0" xfId="0" applyAlignment="1" applyBorder="1" applyFont="1">
      <alignment horizontal="right" shrinkToFit="0" wrapText="1"/>
    </xf>
    <xf borderId="4" fillId="3" fontId="6" numFmtId="0" xfId="0" applyAlignment="1" applyBorder="1" applyFont="1">
      <alignment horizontal="right" shrinkToFit="0" wrapText="1"/>
    </xf>
    <xf borderId="6" fillId="5" fontId="6" numFmtId="0" xfId="0" applyAlignment="1" applyBorder="1" applyFont="1">
      <alignment horizontal="right" shrinkToFit="0" wrapText="1"/>
    </xf>
    <xf borderId="10" fillId="2" fontId="7" numFmtId="0" xfId="0" applyBorder="1" applyFont="1"/>
    <xf borderId="4" fillId="6" fontId="6" numFmtId="166" xfId="0" applyAlignment="1" applyBorder="1" applyFont="1" applyNumberFormat="1">
      <alignment horizontal="right" readingOrder="0" shrinkToFit="0" wrapText="1"/>
    </xf>
    <xf borderId="6" fillId="6" fontId="5" numFmtId="15" xfId="0" applyBorder="1" applyFont="1" applyNumberFormat="1"/>
    <xf borderId="6" fillId="5" fontId="5" numFmtId="15" xfId="0" applyBorder="1" applyFont="1" applyNumberFormat="1"/>
    <xf borderId="11" fillId="2" fontId="8" numFmtId="167" xfId="0" applyAlignment="1" applyBorder="1" applyFont="1" applyNumberFormat="1">
      <alignment shrinkToFit="0" wrapText="1"/>
    </xf>
    <xf borderId="4" fillId="8" fontId="6" numFmtId="3" xfId="0" applyAlignment="1" applyBorder="1" applyFill="1" applyFont="1" applyNumberFormat="1">
      <alignment horizontal="right" readingOrder="0" shrinkToFit="0" wrapText="1"/>
    </xf>
    <xf borderId="0" fillId="6" fontId="6" numFmtId="3" xfId="0" applyAlignment="1" applyFont="1" applyNumberFormat="1">
      <alignment horizontal="right" shrinkToFit="0" wrapText="1"/>
    </xf>
    <xf borderId="0" fillId="0" fontId="10" numFmtId="0" xfId="0" applyAlignment="1" applyFont="1">
      <alignment horizontal="center" vertical="center"/>
    </xf>
    <xf borderId="0" fillId="0" fontId="10" numFmtId="0" xfId="0" applyFont="1"/>
    <xf borderId="0" fillId="0" fontId="11" numFmtId="0" xfId="0" applyFont="1"/>
    <xf borderId="0" fillId="0" fontId="10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7" fillId="4" fontId="7" numFmtId="0" xfId="0" applyAlignment="1" applyBorder="1" applyFont="1">
      <alignment vertical="top"/>
    </xf>
    <xf borderId="0" fillId="0" fontId="5" numFmtId="0" xfId="0" applyAlignment="1" applyFont="1">
      <alignment vertical="center"/>
    </xf>
    <xf borderId="0" fillId="0" fontId="10" numFmtId="0" xfId="0" applyAlignment="1" applyFont="1">
      <alignment vertical="center"/>
    </xf>
    <xf borderId="5" fillId="9" fontId="6" numFmtId="0" xfId="0" applyAlignment="1" applyBorder="1" applyFill="1" applyFont="1">
      <alignment horizontal="right" shrinkToFit="0" wrapText="1"/>
    </xf>
    <xf borderId="9" fillId="9" fontId="6" numFmtId="0" xfId="0" applyAlignment="1" applyBorder="1" applyFont="1">
      <alignment horizontal="right" shrinkToFit="0" wrapText="1"/>
    </xf>
    <xf borderId="9" fillId="10" fontId="6" numFmtId="0" xfId="0" applyAlignment="1" applyBorder="1" applyFill="1" applyFont="1">
      <alignment horizontal="right" shrinkToFit="0" wrapText="1"/>
    </xf>
    <xf borderId="12" fillId="2" fontId="1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6" fillId="2" fontId="4" numFmtId="0" xfId="0" applyAlignment="1" applyBorder="1" applyFont="1">
      <alignment shrinkToFit="0" wrapText="1"/>
    </xf>
    <xf borderId="7" fillId="2" fontId="4" numFmtId="164" xfId="0" applyAlignment="1" applyBorder="1" applyFont="1" applyNumberFormat="1">
      <alignment shrinkToFit="0" wrapText="1"/>
    </xf>
    <xf borderId="7" fillId="2" fontId="4" numFmtId="0" xfId="0" applyAlignment="1" applyBorder="1" applyFont="1">
      <alignment shrinkToFit="0" wrapText="1"/>
    </xf>
    <xf borderId="16" fillId="0" fontId="5" numFmtId="0" xfId="0" applyBorder="1" applyFont="1"/>
    <xf borderId="15" fillId="0" fontId="6" numFmtId="15" xfId="0" applyAlignment="1" applyBorder="1" applyFont="1" applyNumberFormat="1">
      <alignment shrinkToFit="0" wrapText="1"/>
    </xf>
    <xf borderId="15" fillId="0" fontId="6" numFmtId="164" xfId="0" applyAlignment="1" applyBorder="1" applyFont="1" applyNumberFormat="1">
      <alignment horizontal="right" shrinkToFit="0" wrapText="1"/>
    </xf>
    <xf borderId="15" fillId="0" fontId="6" numFmtId="0" xfId="0" applyAlignment="1" applyBorder="1" applyFont="1">
      <alignment horizontal="right" shrinkToFit="0" wrapText="1"/>
    </xf>
    <xf borderId="4" fillId="2" fontId="7" numFmtId="0" xfId="0" applyBorder="1" applyFont="1"/>
    <xf borderId="4" fillId="0" fontId="5" numFmtId="0" xfId="0" applyAlignment="1" applyBorder="1" applyFont="1">
      <alignment readingOrder="0"/>
    </xf>
    <xf borderId="4" fillId="2" fontId="8" numFmtId="0" xfId="0" applyAlignment="1" applyBorder="1" applyFont="1">
      <alignment horizontal="center" shrinkToFit="0" wrapText="1"/>
    </xf>
    <xf borderId="0" fillId="5" fontId="8" numFmtId="0" xfId="0" applyAlignment="1" applyFont="1">
      <alignment horizontal="center" shrinkToFit="0" wrapText="1"/>
    </xf>
    <xf borderId="4" fillId="4" fontId="8" numFmtId="0" xfId="0" applyAlignment="1" applyBorder="1" applyFont="1">
      <alignment horizontal="center" shrinkToFit="0" vertical="top" wrapText="1"/>
    </xf>
    <xf borderId="4" fillId="11" fontId="6" numFmtId="0" xfId="0" applyAlignment="1" applyBorder="1" applyFill="1" applyFont="1">
      <alignment readingOrder="0" shrinkToFit="0" wrapText="1"/>
    </xf>
    <xf borderId="0" fillId="6" fontId="6" numFmtId="0" xfId="0" applyAlignment="1" applyFont="1">
      <alignment shrinkToFit="0" wrapText="1"/>
    </xf>
    <xf borderId="4" fillId="11" fontId="6" numFmtId="0" xfId="0" applyAlignment="1" applyBorder="1" applyFont="1">
      <alignment horizontal="center" shrinkToFit="0" wrapText="1"/>
    </xf>
    <xf borderId="0" fillId="5" fontId="6" numFmtId="0" xfId="0" applyAlignment="1" applyFont="1">
      <alignment horizontal="center" shrinkToFit="0" wrapText="1"/>
    </xf>
    <xf borderId="4" fillId="4" fontId="9" numFmtId="0" xfId="0" applyAlignment="1" applyBorder="1" applyFont="1">
      <alignment horizontal="center"/>
    </xf>
    <xf borderId="4" fillId="7" fontId="6" numFmtId="0" xfId="0" applyAlignment="1" applyBorder="1" applyFont="1">
      <alignment horizontal="right" shrinkToFit="0" wrapText="1"/>
    </xf>
    <xf borderId="4" fillId="11" fontId="6" numFmtId="0" xfId="0" applyAlignment="1" applyBorder="1" applyFont="1">
      <alignment horizontal="right" shrinkToFit="0" wrapText="1"/>
    </xf>
    <xf borderId="4" fillId="2" fontId="8" numFmtId="0" xfId="0" applyAlignment="1" applyBorder="1" applyFont="1">
      <alignment shrinkToFit="0" wrapText="1"/>
    </xf>
    <xf borderId="4" fillId="6" fontId="6" numFmtId="164" xfId="0" applyAlignment="1" applyBorder="1" applyFont="1" applyNumberFormat="1">
      <alignment horizontal="right" readingOrder="0" shrinkToFit="0" wrapText="1"/>
    </xf>
    <xf borderId="0" fillId="0" fontId="10" numFmtId="0" xfId="0" applyAlignment="1" applyFont="1">
      <alignment horizontal="left"/>
    </xf>
    <xf borderId="0" fillId="6" fontId="5" numFmtId="15" xfId="0" applyFont="1" applyNumberFormat="1"/>
    <xf borderId="4" fillId="10" fontId="6" numFmtId="3" xfId="0" applyAlignment="1" applyBorder="1" applyFont="1" applyNumberFormat="1">
      <alignment horizontal="right" readingOrder="0" shrinkToFit="0" wrapText="1"/>
    </xf>
    <xf borderId="17" fillId="5" fontId="8" numFmtId="167" xfId="0" applyAlignment="1" applyBorder="1" applyFont="1" applyNumberFormat="1">
      <alignment shrinkToFit="0" wrapText="1"/>
    </xf>
    <xf borderId="0" fillId="5" fontId="6" numFmtId="3" xfId="0" applyAlignment="1" applyFont="1" applyNumberFormat="1">
      <alignment horizontal="right" shrinkToFit="0" wrapText="1"/>
    </xf>
    <xf borderId="4" fillId="4" fontId="8" numFmtId="0" xfId="0" applyAlignment="1" applyBorder="1" applyFont="1">
      <alignment horizontal="center" shrinkToFit="0" wrapText="1"/>
    </xf>
    <xf borderId="4" fillId="10" fontId="6" numFmtId="0" xfId="0" applyAlignment="1" applyBorder="1" applyFont="1">
      <alignment horizontal="center" shrinkToFit="0" wrapText="1"/>
    </xf>
    <xf borderId="4" fillId="10" fontId="6" numFmtId="0" xfId="0" applyAlignment="1" applyBorder="1" applyFont="1">
      <alignment horizontal="right" shrinkToFit="0" wrapText="1"/>
    </xf>
    <xf borderId="12" fillId="2" fontId="3" numFmtId="0" xfId="0" applyAlignment="1" applyBorder="1" applyFont="1">
      <alignment horizontal="center" vertical="center"/>
    </xf>
    <xf borderId="4" fillId="0" fontId="6" numFmtId="15" xfId="0" applyAlignment="1" applyBorder="1" applyFont="1" applyNumberFormat="1">
      <alignment shrinkToFit="0" wrapText="1"/>
    </xf>
    <xf borderId="4" fillId="6" fontId="5" numFmtId="0" xfId="0" applyAlignment="1" applyBorder="1" applyFont="1">
      <alignment readingOrder="0"/>
    </xf>
    <xf borderId="0" fillId="0" fontId="12" numFmtId="0" xfId="0" applyAlignment="1" applyFont="1">
      <alignment horizontal="center" vertical="top"/>
    </xf>
    <xf borderId="6" fillId="5" fontId="13" numFmtId="0" xfId="0" applyAlignment="1" applyBorder="1" applyFont="1">
      <alignment vertical="top"/>
    </xf>
    <xf borderId="4" fillId="0" fontId="5" numFmtId="164" xfId="0" applyBorder="1" applyFont="1" applyNumberFormat="1"/>
    <xf borderId="4" fillId="0" fontId="5" numFmtId="3" xfId="0" applyBorder="1" applyFont="1" applyNumberFormat="1"/>
    <xf borderId="6" fillId="5" fontId="5" numFmtId="0" xfId="0" applyBorder="1" applyFont="1"/>
    <xf borderId="4" fillId="2" fontId="8" numFmtId="167" xfId="0" applyAlignment="1" applyBorder="1" applyFont="1" applyNumberFormat="1">
      <alignment shrinkToFit="0" wrapText="1"/>
    </xf>
    <xf borderId="4" fillId="6" fontId="6" numFmtId="3" xfId="0" applyAlignment="1" applyBorder="1" applyFont="1" applyNumberFormat="1">
      <alignment horizontal="right" shrinkToFit="0" wrapText="1"/>
    </xf>
    <xf borderId="0" fillId="0" fontId="12" numFmtId="0" xfId="0" applyAlignment="1" applyFont="1">
      <alignment horizontal="center" vertical="center"/>
    </xf>
    <xf borderId="8" fillId="5" fontId="8" numFmtId="0" xfId="0" applyAlignment="1" applyBorder="1" applyFont="1">
      <alignment horizontal="center" shrinkToFit="0" wrapText="1"/>
    </xf>
    <xf borderId="18" fillId="0" fontId="2" numFmtId="0" xfId="0" applyBorder="1" applyFont="1"/>
    <xf borderId="19" fillId="5" fontId="5" numFmtId="0" xfId="0" applyBorder="1" applyFont="1"/>
    <xf borderId="6" fillId="5" fontId="8" numFmtId="0" xfId="0" applyAlignment="1" applyBorder="1" applyFont="1">
      <alignment horizontal="center" shrinkToFit="0" wrapText="1"/>
    </xf>
    <xf borderId="8" fillId="5" fontId="5" numFmtId="0" xfId="0" applyBorder="1" applyFont="1"/>
    <xf borderId="0" fillId="5" fontId="5" numFmtId="0" xfId="0" applyFont="1"/>
    <xf borderId="20" fillId="5" fontId="8" numFmtId="0" xfId="0" applyAlignment="1" applyBorder="1" applyFont="1">
      <alignment horizontal="center" shrinkToFit="0" wrapText="1"/>
    </xf>
    <xf borderId="8" fillId="5" fontId="8" numFmtId="0" xfId="0" applyAlignment="1" applyBorder="1" applyFont="1">
      <alignment horizontal="center" shrinkToFit="0" vertical="top" wrapText="1"/>
    </xf>
    <xf borderId="20" fillId="5" fontId="6" numFmtId="0" xfId="0" applyAlignment="1" applyBorder="1" applyFont="1">
      <alignment horizontal="center" shrinkToFit="0" wrapText="1"/>
    </xf>
    <xf borderId="4" fillId="10" fontId="6" numFmtId="0" xfId="0" applyAlignment="1" applyBorder="1" applyFont="1">
      <alignment horizontal="right" readingOrder="0" shrinkToFit="0" wrapText="1"/>
    </xf>
    <xf borderId="8" fillId="5" fontId="6" numFmtId="0" xfId="0" applyAlignment="1" applyBorder="1" applyFont="1">
      <alignment horizontal="right" shrinkToFit="0" wrapText="1"/>
    </xf>
    <xf borderId="21" fillId="5" fontId="5" numFmtId="0" xfId="0" applyBorder="1" applyFont="1"/>
    <xf borderId="8" fillId="5" fontId="6" numFmtId="0" xfId="0" applyAlignment="1" applyBorder="1" applyFont="1">
      <alignment horizontal="center" shrinkToFit="0" wrapText="1"/>
    </xf>
    <xf borderId="5" fillId="4" fontId="8" numFmtId="0" xfId="0" applyAlignment="1" applyBorder="1" applyFont="1">
      <alignment shrinkToFit="0" wrapText="1"/>
    </xf>
    <xf borderId="0" fillId="5" fontId="6" numFmtId="0" xfId="0" applyAlignment="1" applyFont="1">
      <alignment horizontal="right" shrinkToFit="0" wrapText="1"/>
    </xf>
    <xf borderId="6" fillId="5" fontId="8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34</xdr:row>
      <xdr:rowOff>0</xdr:rowOff>
    </xdr:from>
    <xdr:ext cx="1152525" cy="219075"/>
    <xdr:sp>
      <xdr:nvSpPr>
        <xdr:cNvPr id="3" name="Shape 3"/>
        <xdr:cNvSpPr/>
      </xdr:nvSpPr>
      <xdr:spPr>
        <a:xfrm>
          <a:off x="4774500" y="3675225"/>
          <a:ext cx="1143000" cy="20955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34</xdr:row>
      <xdr:rowOff>0</xdr:rowOff>
    </xdr:from>
    <xdr:ext cx="1152525" cy="219075"/>
    <xdr:sp>
      <xdr:nvSpPr>
        <xdr:cNvPr id="3" name="Shape 3"/>
        <xdr:cNvSpPr/>
      </xdr:nvSpPr>
      <xdr:spPr>
        <a:xfrm>
          <a:off x="4774500" y="3675225"/>
          <a:ext cx="1143000" cy="20955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41</xdr:row>
      <xdr:rowOff>38100</xdr:rowOff>
    </xdr:from>
    <xdr:ext cx="857250" cy="219075"/>
    <xdr:sp>
      <xdr:nvSpPr>
        <xdr:cNvPr id="4" name="Shape 4"/>
        <xdr:cNvSpPr/>
      </xdr:nvSpPr>
      <xdr:spPr>
        <a:xfrm>
          <a:off x="4922138" y="3675225"/>
          <a:ext cx="847725" cy="20955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47625</xdr:colOff>
      <xdr:row>33</xdr:row>
      <xdr:rowOff>180975</xdr:rowOff>
    </xdr:from>
    <xdr:ext cx="857250" cy="219075"/>
    <xdr:sp>
      <xdr:nvSpPr>
        <xdr:cNvPr id="4" name="Shape 4"/>
        <xdr:cNvSpPr/>
      </xdr:nvSpPr>
      <xdr:spPr>
        <a:xfrm>
          <a:off x="4922138" y="3675225"/>
          <a:ext cx="847725" cy="20955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</xdr:colOff>
      <xdr:row>33</xdr:row>
      <xdr:rowOff>180975</xdr:rowOff>
    </xdr:from>
    <xdr:ext cx="1190625" cy="219075"/>
    <xdr:sp>
      <xdr:nvSpPr>
        <xdr:cNvPr id="5" name="Shape 5"/>
        <xdr:cNvSpPr/>
      </xdr:nvSpPr>
      <xdr:spPr>
        <a:xfrm>
          <a:off x="4755450" y="3675225"/>
          <a:ext cx="1181100" cy="20955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28</xdr:row>
      <xdr:rowOff>0</xdr:rowOff>
    </xdr:from>
    <xdr:ext cx="1238250" cy="219075"/>
    <xdr:sp>
      <xdr:nvSpPr>
        <xdr:cNvPr id="6" name="Shape 6"/>
        <xdr:cNvSpPr/>
      </xdr:nvSpPr>
      <xdr:spPr>
        <a:xfrm>
          <a:off x="4731638" y="3675225"/>
          <a:ext cx="1228725" cy="20955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133350</xdr:colOff>
      <xdr:row>6</xdr:row>
      <xdr:rowOff>133350</xdr:rowOff>
    </xdr:from>
    <xdr:ext cx="723900" cy="295275"/>
    <xdr:sp>
      <xdr:nvSpPr>
        <xdr:cNvPr id="7" name="Shape 7"/>
        <xdr:cNvSpPr/>
      </xdr:nvSpPr>
      <xdr:spPr>
        <a:xfrm>
          <a:off x="4988813" y="3637125"/>
          <a:ext cx="714375" cy="28575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85725</xdr:colOff>
      <xdr:row>18</xdr:row>
      <xdr:rowOff>314325</xdr:rowOff>
    </xdr:from>
    <xdr:ext cx="1647825" cy="219075"/>
    <xdr:sp>
      <xdr:nvSpPr>
        <xdr:cNvPr id="8" name="Shape 8"/>
        <xdr:cNvSpPr/>
      </xdr:nvSpPr>
      <xdr:spPr>
        <a:xfrm>
          <a:off x="4526850" y="3675225"/>
          <a:ext cx="1638300" cy="20955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4" max="4" width="16.0"/>
    <col customWidth="1" min="6" max="6" width="15.75"/>
    <col customWidth="1" min="7" max="7" width="16.75"/>
    <col customWidth="1" min="9" max="9" width="15.75"/>
    <col customWidth="1" hidden="1" min="13" max="26" width="8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.75" customHeight="1">
      <c r="A2" s="3"/>
    </row>
    <row r="3" ht="15.75" customHeight="1">
      <c r="A3" s="3"/>
    </row>
    <row r="4" ht="15.75" customHeight="1"/>
    <row r="5" ht="15.75" customHeight="1">
      <c r="A5" s="4" t="s">
        <v>1</v>
      </c>
      <c r="B5" s="2"/>
    </row>
    <row r="6" ht="15.75" customHeight="1">
      <c r="A6" s="3"/>
    </row>
    <row r="7" ht="15.75" customHeight="1"/>
    <row r="8" ht="15.75" customHeight="1">
      <c r="A8" s="5" t="s">
        <v>2</v>
      </c>
      <c r="B8" s="6" t="s">
        <v>3</v>
      </c>
      <c r="C8" s="5" t="s">
        <v>4</v>
      </c>
      <c r="D8" s="5" t="s">
        <v>5</v>
      </c>
    </row>
    <row r="9" ht="15.75" customHeight="1">
      <c r="A9" s="7" t="s">
        <v>6</v>
      </c>
      <c r="B9" s="8">
        <v>44197.0</v>
      </c>
      <c r="C9" s="8">
        <v>44316.0</v>
      </c>
      <c r="D9" s="9">
        <v>1200.0</v>
      </c>
    </row>
    <row r="10" ht="15.75" customHeight="1">
      <c r="A10" s="7" t="s">
        <v>6</v>
      </c>
      <c r="B10" s="8">
        <v>44317.0</v>
      </c>
      <c r="C10" s="8">
        <v>44561.0</v>
      </c>
      <c r="D10" s="9">
        <v>1300.0</v>
      </c>
    </row>
    <row r="11" ht="15.75" customHeight="1">
      <c r="A11" s="7" t="s">
        <v>7</v>
      </c>
      <c r="B11" s="8">
        <v>44197.0</v>
      </c>
      <c r="C11" s="8">
        <v>44316.0</v>
      </c>
      <c r="D11" s="9">
        <v>2100.0</v>
      </c>
    </row>
    <row r="12" ht="15.75" customHeight="1">
      <c r="A12" s="7" t="s">
        <v>7</v>
      </c>
      <c r="B12" s="8">
        <v>44317.0</v>
      </c>
      <c r="C12" s="8">
        <v>44561.0</v>
      </c>
      <c r="D12" s="9">
        <v>2200.0</v>
      </c>
    </row>
    <row r="13" ht="15.75" customHeight="1">
      <c r="A13" s="7" t="s">
        <v>8</v>
      </c>
      <c r="B13" s="8">
        <v>44197.0</v>
      </c>
      <c r="C13" s="8">
        <v>44316.0</v>
      </c>
      <c r="D13" s="9">
        <v>2800.0</v>
      </c>
    </row>
    <row r="14" ht="15.75" customHeight="1">
      <c r="A14" s="7" t="s">
        <v>8</v>
      </c>
      <c r="B14" s="8">
        <v>44317.0</v>
      </c>
      <c r="C14" s="8">
        <v>44561.0</v>
      </c>
      <c r="D14" s="9">
        <v>3000.0</v>
      </c>
    </row>
    <row r="15" ht="15.75" customHeight="1"/>
    <row r="16" ht="15.75" customHeight="1"/>
    <row r="17" ht="15.75" customHeight="1"/>
    <row r="18" ht="15.75" customHeight="1">
      <c r="A18" s="10" t="s">
        <v>9</v>
      </c>
      <c r="B18" s="2"/>
    </row>
    <row r="19" ht="15.75" customHeight="1">
      <c r="A19" s="3"/>
    </row>
    <row r="20" ht="15.75" customHeight="1">
      <c r="A20" s="11" t="s">
        <v>10</v>
      </c>
      <c r="B20" s="12" t="s">
        <v>8</v>
      </c>
      <c r="C20" s="13"/>
      <c r="G20" s="14" t="s">
        <v>11</v>
      </c>
      <c r="H20" s="15" t="s">
        <v>12</v>
      </c>
      <c r="I20" s="16" t="s">
        <v>13</v>
      </c>
      <c r="J20" s="17" t="s">
        <v>14</v>
      </c>
      <c r="N20" s="18"/>
    </row>
    <row r="21" ht="15.75" customHeight="1">
      <c r="A21" s="19" t="s">
        <v>15</v>
      </c>
      <c r="B21" s="20">
        <v>44212.0</v>
      </c>
      <c r="C21" s="21"/>
      <c r="F21" s="22" t="s">
        <v>15</v>
      </c>
      <c r="G21" s="23">
        <v>352.0</v>
      </c>
      <c r="H21" s="24">
        <v>2800.0</v>
      </c>
      <c r="I21" s="24">
        <v>985600.0</v>
      </c>
      <c r="J21" s="25">
        <v>1255600.0</v>
      </c>
      <c r="N21" s="26"/>
    </row>
    <row r="22" ht="15.75" customHeight="1">
      <c r="A22" s="27" t="s">
        <v>16</v>
      </c>
      <c r="B22" s="28">
        <v>44393.0</v>
      </c>
      <c r="C22" s="21"/>
      <c r="F22" s="22" t="s">
        <v>16</v>
      </c>
      <c r="G22" s="23">
        <v>90.0</v>
      </c>
      <c r="H22" s="24">
        <v>3000.0</v>
      </c>
      <c r="I22" s="24">
        <v>270000.0</v>
      </c>
      <c r="J22" s="29"/>
      <c r="N22" s="30"/>
    </row>
    <row r="23" ht="15.75" customHeight="1">
      <c r="A23" s="31" t="s">
        <v>17</v>
      </c>
      <c r="B23" s="32">
        <v>5.0</v>
      </c>
      <c r="C23" s="33"/>
      <c r="H23" s="34" t="s">
        <v>18</v>
      </c>
    </row>
    <row r="24" ht="15.75" customHeight="1">
      <c r="C24" s="3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A30" s="35" t="s">
        <v>19</v>
      </c>
      <c r="B30" s="36"/>
      <c r="C30" s="36"/>
      <c r="D30" s="36"/>
      <c r="E30" s="36"/>
      <c r="F30" s="36"/>
    </row>
    <row r="31" ht="15.75" customHeight="1">
      <c r="A31" s="37" t="s">
        <v>20</v>
      </c>
    </row>
    <row r="32" ht="15.75" customHeight="1"/>
    <row r="33" ht="15.75" customHeight="1">
      <c r="A33" s="38"/>
      <c r="B33" s="38"/>
      <c r="C33" s="38"/>
      <c r="D33" s="38"/>
      <c r="E33" s="38"/>
      <c r="F33" s="38"/>
    </row>
    <row r="34" ht="15.75" customHeight="1">
      <c r="A34" s="38"/>
      <c r="B34" s="38"/>
      <c r="C34" s="38"/>
      <c r="D34" s="38"/>
      <c r="E34" s="38"/>
      <c r="F34" s="38"/>
    </row>
    <row r="35" ht="15.75" customHeight="1">
      <c r="B35" s="14" t="s">
        <v>11</v>
      </c>
      <c r="C35" s="15" t="s">
        <v>12</v>
      </c>
      <c r="D35" s="39" t="s">
        <v>13</v>
      </c>
      <c r="E35" s="16" t="s">
        <v>14</v>
      </c>
      <c r="F35" s="40"/>
      <c r="G35" s="41" t="s">
        <v>21</v>
      </c>
    </row>
    <row r="36" ht="15.75" customHeight="1">
      <c r="A36" s="22" t="s">
        <v>15</v>
      </c>
      <c r="B36" s="42">
        <f>iferror(if(B21&gt;C9,0,(if(and(B21&gt;=B9,B22&lt;=C9),datedif(B21,B22,"d"),if(and(B21&gt;=B9,B22&gt;=C9),datedif(B21,C9,"d"),)))),"wrong input")</f>
        <v>104</v>
      </c>
      <c r="C36" s="43">
        <f t="array" ref="C36">iferror(INDEX(D9:D14,MATCH(B20&amp;C9,A9:A14&amp;C9:C14,0)),"wrong input")</f>
        <v>2800</v>
      </c>
      <c r="D36" s="43">
        <f t="shared" ref="D36:D37" si="1">iferror(B36*C36,"wrong input")</f>
        <v>291200</v>
      </c>
      <c r="E36" s="44">
        <f>iferror(sum(D36:D37)*B23,"wrong input")</f>
        <v>2596000</v>
      </c>
      <c r="F36" s="40"/>
      <c r="G36" s="40"/>
    </row>
    <row r="37" ht="15.75" customHeight="1">
      <c r="A37" s="22" t="s">
        <v>16</v>
      </c>
      <c r="B37" s="42">
        <f>iferror(if(B22&lt;B10,0,if(and(B21&lt;=B10,B22&lt;=C10),datedif(B10,B22,"d"),if(and(B21&gt;=B10,B22&lt;=C10),datedif(B21,B22,"d"),0))),"wrong input")</f>
        <v>76</v>
      </c>
      <c r="C37" s="43">
        <f t="array" ref="C37">iferror(INDEX(D9:D14,MATCH(B20&amp;C10,A9:A14&amp;C9:C14,0)),"wrong input")</f>
        <v>3000</v>
      </c>
      <c r="D37" s="43">
        <f t="shared" si="1"/>
        <v>228000</v>
      </c>
      <c r="E37" s="29"/>
    </row>
    <row r="38" ht="15.75" customHeight="1"/>
    <row r="39" ht="15.75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mergeCells count="6">
    <mergeCell ref="A1:L3"/>
    <mergeCell ref="A5:B6"/>
    <mergeCell ref="A18:B19"/>
    <mergeCell ref="H23:I23"/>
    <mergeCell ref="A31:G32"/>
    <mergeCell ref="G35:H35"/>
  </mergeCells>
  <conditionalFormatting sqref="K16">
    <cfRule type="notContainsBlanks" dxfId="0" priority="1">
      <formula>LEN(TRIM(K16))&gt;0</formula>
    </cfRule>
  </conditionalFormatting>
  <dataValidations>
    <dataValidation type="date" allowBlank="1" showDropDown="1" showInputMessage="1" prompt="Enter a date between 01/01/2021 and 31/12/2021" sqref="B21:B22">
      <formula1>44197.0</formula1>
      <formula2>44561.0</formula2>
    </dataValidation>
    <dataValidation type="list" allowBlank="1" showInputMessage="1" showErrorMessage="1" prompt="Click and enter a value from range" sqref="B20">
      <formula1>Sheet1!$A$9:$A$14</formula1>
    </dataValidation>
    <dataValidation type="list" allowBlank="1" showInputMessage="1" showErrorMessage="1" prompt="Click and enter a value from the list of items" sqref="B23">
      <formula1>"1,2,3,4,5,6,7,8,9,10"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2" max="2" width="16.5"/>
    <col customWidth="1" min="4" max="4" width="12.13"/>
    <col customWidth="1" min="5" max="5" width="13.38"/>
    <col customWidth="1" min="10" max="10" width="11.63"/>
    <col customWidth="1" min="11" max="11" width="14.0"/>
    <col customWidth="1" hidden="1" min="13" max="26" width="8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.75" customHeight="1">
      <c r="A2" s="3"/>
    </row>
    <row r="3" ht="15.75" customHeight="1">
      <c r="A3" s="3"/>
    </row>
    <row r="4" ht="15.75" customHeight="1"/>
    <row r="5" ht="15.75" customHeight="1">
      <c r="A5" s="45" t="s">
        <v>22</v>
      </c>
      <c r="B5" s="46"/>
    </row>
    <row r="6" ht="15.75" customHeight="1">
      <c r="A6" s="47"/>
      <c r="B6" s="48"/>
    </row>
    <row r="7" ht="15.75" customHeight="1"/>
    <row r="8" ht="15.75" customHeight="1">
      <c r="A8" s="49" t="s">
        <v>23</v>
      </c>
      <c r="B8" s="50" t="s">
        <v>24</v>
      </c>
      <c r="C8" s="51" t="s">
        <v>3</v>
      </c>
      <c r="D8" s="51" t="s">
        <v>4</v>
      </c>
      <c r="E8" s="51" t="s">
        <v>5</v>
      </c>
    </row>
    <row r="9" ht="15.75" customHeight="1">
      <c r="A9" s="52" t="s">
        <v>25</v>
      </c>
      <c r="B9" s="53" t="s">
        <v>26</v>
      </c>
      <c r="C9" s="54">
        <v>44197.0</v>
      </c>
      <c r="D9" s="54">
        <v>44377.0</v>
      </c>
      <c r="E9" s="55">
        <v>4000.0</v>
      </c>
    </row>
    <row r="10" ht="15.75" customHeight="1">
      <c r="A10" s="52" t="s">
        <v>25</v>
      </c>
      <c r="B10" s="53" t="s">
        <v>27</v>
      </c>
      <c r="C10" s="54">
        <v>44197.0</v>
      </c>
      <c r="D10" s="54">
        <v>44377.0</v>
      </c>
      <c r="E10" s="55">
        <v>7000.0</v>
      </c>
    </row>
    <row r="11" ht="15.75" customHeight="1">
      <c r="A11" s="52" t="s">
        <v>25</v>
      </c>
      <c r="B11" s="53" t="s">
        <v>26</v>
      </c>
      <c r="C11" s="54">
        <v>44378.0</v>
      </c>
      <c r="D11" s="54">
        <v>44561.0</v>
      </c>
      <c r="E11" s="55">
        <v>4500.0</v>
      </c>
    </row>
    <row r="12" ht="15.75" customHeight="1">
      <c r="A12" s="52" t="s">
        <v>25</v>
      </c>
      <c r="B12" s="53" t="s">
        <v>27</v>
      </c>
      <c r="C12" s="54">
        <v>44378.0</v>
      </c>
      <c r="D12" s="54">
        <v>44561.0</v>
      </c>
      <c r="E12" s="55">
        <v>8000.0</v>
      </c>
    </row>
    <row r="13" ht="15.75" customHeight="1">
      <c r="A13" s="52" t="s">
        <v>28</v>
      </c>
      <c r="B13" s="53" t="s">
        <v>26</v>
      </c>
      <c r="C13" s="54">
        <v>44197.0</v>
      </c>
      <c r="D13" s="54">
        <v>44377.0</v>
      </c>
      <c r="E13" s="55">
        <v>6000.0</v>
      </c>
    </row>
    <row r="14" ht="15.75" customHeight="1">
      <c r="A14" s="52" t="s">
        <v>28</v>
      </c>
      <c r="B14" s="53" t="s">
        <v>27</v>
      </c>
      <c r="C14" s="54">
        <v>44197.0</v>
      </c>
      <c r="D14" s="54">
        <v>44377.0</v>
      </c>
      <c r="E14" s="55">
        <v>9000.0</v>
      </c>
    </row>
    <row r="15" ht="15.75" customHeight="1">
      <c r="A15" s="52" t="s">
        <v>28</v>
      </c>
      <c r="B15" s="53" t="s">
        <v>26</v>
      </c>
      <c r="C15" s="54">
        <v>44378.0</v>
      </c>
      <c r="D15" s="54">
        <v>44561.0</v>
      </c>
      <c r="E15" s="55">
        <v>6500.0</v>
      </c>
    </row>
    <row r="16" ht="15.75" customHeight="1">
      <c r="A16" s="52" t="s">
        <v>28</v>
      </c>
      <c r="B16" s="53" t="s">
        <v>27</v>
      </c>
      <c r="C16" s="54">
        <v>44378.0</v>
      </c>
      <c r="D16" s="54">
        <v>44561.0</v>
      </c>
      <c r="E16" s="55">
        <v>9500.0</v>
      </c>
    </row>
    <row r="17" ht="15.75" customHeight="1"/>
    <row r="18" ht="15.75" customHeight="1">
      <c r="A18" s="10" t="s">
        <v>9</v>
      </c>
      <c r="B18" s="2"/>
    </row>
    <row r="19" ht="15.75" customHeight="1">
      <c r="A19" s="3"/>
    </row>
    <row r="20" ht="15.75" customHeight="1">
      <c r="A20" s="56" t="s">
        <v>23</v>
      </c>
      <c r="B20" s="57" t="s">
        <v>28</v>
      </c>
      <c r="C20" s="13"/>
      <c r="E20" s="58" t="s">
        <v>29</v>
      </c>
      <c r="F20" s="59"/>
      <c r="I20" s="60" t="s">
        <v>30</v>
      </c>
      <c r="J20" s="60" t="s">
        <v>31</v>
      </c>
      <c r="K20" s="17" t="s">
        <v>32</v>
      </c>
      <c r="L20" s="17" t="s">
        <v>33</v>
      </c>
    </row>
    <row r="21" ht="15.75" customHeight="1">
      <c r="A21" s="56" t="s">
        <v>24</v>
      </c>
      <c r="B21" s="61" t="s">
        <v>26</v>
      </c>
      <c r="C21" s="62"/>
      <c r="E21" s="63" t="s">
        <v>34</v>
      </c>
      <c r="F21" s="64"/>
      <c r="H21" s="65" t="s">
        <v>15</v>
      </c>
      <c r="I21" s="66">
        <v>168.0</v>
      </c>
      <c r="J21" s="66">
        <v>9000.0</v>
      </c>
      <c r="K21" s="66">
        <v>1512000.0</v>
      </c>
      <c r="L21" s="67">
        <v>1787500.0</v>
      </c>
    </row>
    <row r="22" ht="15.75" customHeight="1">
      <c r="A22" s="68" t="s">
        <v>15</v>
      </c>
      <c r="B22" s="69">
        <f>vlookup(A22,Sheet1!$A$21:$B$22,2,0)</f>
        <v>44212</v>
      </c>
      <c r="C22" s="21"/>
      <c r="E22" s="70" t="s">
        <v>18</v>
      </c>
      <c r="H22" s="65" t="s">
        <v>16</v>
      </c>
      <c r="I22" s="66">
        <v>29.0</v>
      </c>
      <c r="J22" s="66">
        <v>9500.0</v>
      </c>
      <c r="K22" s="66">
        <v>275500.0</v>
      </c>
      <c r="L22" s="71"/>
    </row>
    <row r="23" ht="15.75" customHeight="1">
      <c r="A23" s="56" t="s">
        <v>16</v>
      </c>
      <c r="B23" s="69">
        <f>vlookup(A23,Sheet1!$A$21:$B$22,2,0)</f>
        <v>44393</v>
      </c>
      <c r="C23" s="21"/>
      <c r="J23" s="34" t="s">
        <v>35</v>
      </c>
    </row>
    <row r="24" ht="15.75" customHeight="1">
      <c r="A24" s="56" t="s">
        <v>36</v>
      </c>
      <c r="B24" s="72">
        <v>4.0</v>
      </c>
      <c r="C24" s="33"/>
    </row>
    <row r="25" ht="15.75" customHeight="1">
      <c r="A25" s="73"/>
      <c r="B25" s="74"/>
      <c r="C25" s="33"/>
    </row>
    <row r="26" ht="15.75" customHeight="1"/>
    <row r="27" ht="15.75" customHeight="1"/>
    <row r="28" ht="15.75" customHeight="1"/>
    <row r="29" ht="15.75" customHeight="1"/>
    <row r="30" ht="15.75" customHeight="1">
      <c r="A30" s="35" t="s">
        <v>19</v>
      </c>
    </row>
    <row r="31" ht="15.75" customHeight="1">
      <c r="A31" s="37" t="s">
        <v>37</v>
      </c>
    </row>
    <row r="32" ht="15.75" customHeight="1"/>
    <row r="33" ht="15.75" customHeight="1">
      <c r="A33" s="38"/>
      <c r="B33" s="38"/>
      <c r="C33" s="38"/>
      <c r="D33" s="38"/>
      <c r="E33" s="38"/>
      <c r="F33" s="38"/>
    </row>
    <row r="34" ht="15.75" customHeight="1">
      <c r="A34" s="38"/>
      <c r="B34" s="38"/>
      <c r="C34" s="38"/>
      <c r="D34" s="38"/>
      <c r="E34" s="38"/>
      <c r="F34" s="38"/>
    </row>
    <row r="35" ht="15.75" customHeight="1">
      <c r="B35" s="75" t="s">
        <v>29</v>
      </c>
      <c r="C35" s="59"/>
      <c r="D35" s="35" t="s">
        <v>21</v>
      </c>
    </row>
    <row r="36" ht="15.75" customHeight="1">
      <c r="B36" s="76" t="str">
        <f>B20&amp;" "&amp;B21</f>
        <v>Taj Standard</v>
      </c>
      <c r="C36" s="64"/>
    </row>
    <row r="37" ht="15.75" customHeight="1"/>
    <row r="38" ht="15.75" customHeight="1">
      <c r="A38" s="37" t="s">
        <v>38</v>
      </c>
    </row>
    <row r="39" ht="15.75" customHeight="1"/>
    <row r="40" ht="15.75" customHeight="1">
      <c r="A40" s="38"/>
      <c r="B40" s="38"/>
      <c r="C40" s="38"/>
      <c r="D40" s="38"/>
      <c r="E40" s="38"/>
      <c r="F40" s="38"/>
    </row>
    <row r="41" ht="15.75" customHeight="1">
      <c r="A41" s="38"/>
      <c r="B41" s="38"/>
      <c r="C41" s="38"/>
      <c r="D41" s="38"/>
      <c r="E41" s="38"/>
      <c r="F41" s="38"/>
    </row>
    <row r="42" ht="15.75" customHeight="1">
      <c r="B42" s="14" t="s">
        <v>30</v>
      </c>
      <c r="C42" s="15" t="s">
        <v>31</v>
      </c>
      <c r="D42" s="16" t="s">
        <v>32</v>
      </c>
      <c r="E42" s="17" t="s">
        <v>33</v>
      </c>
      <c r="F42" s="40"/>
      <c r="G42" s="41" t="s">
        <v>21</v>
      </c>
    </row>
    <row r="43" ht="15.75" customHeight="1">
      <c r="A43" s="22" t="s">
        <v>15</v>
      </c>
      <c r="B43" s="42">
        <f>iferror(if(B22&gt;D9,0,(if(and(B22&gt;=C9,B23&lt;=D9),datedif(B22,B23,"d"),if(and(B22&gt;=C9,B23&gt;=D9),datedif(B22,D9,"d"),0)))),"wrong input")</f>
        <v>165</v>
      </c>
      <c r="C43" s="43">
        <f t="array" ref="C43">iferror(INDEX(E9:E16,MATCH(B36&amp;D9,A9:A16&amp;" "&amp;B9:B16&amp;D9:D16,0)),"wrong input")</f>
        <v>6000</v>
      </c>
      <c r="D43" s="43">
        <f t="shared" ref="D43:D44" si="1">iferror(B43*C43,"wrong input")</f>
        <v>990000</v>
      </c>
      <c r="E43" s="77">
        <f>iferror(sum(D43:D44)*B24,"wrong input")</f>
        <v>4350000</v>
      </c>
      <c r="F43" s="40"/>
      <c r="G43" s="40"/>
    </row>
    <row r="44" ht="15.75" customHeight="1">
      <c r="A44" s="22" t="s">
        <v>16</v>
      </c>
      <c r="B44" s="42">
        <f>iferror(if(B23&lt;C11,0,if(and(B22&lt;=C11,B23&lt;=D11),datedif(C11,B23,"d"),if(and(B22&gt;=D11,B23&lt;=C11),datedif(B22,B23,"d"),0))),"wrong input")</f>
        <v>15</v>
      </c>
      <c r="C44" s="43">
        <f t="array" ref="C44">iferror(INDEX(E9:E16,MATCH(B36&amp;D16,A9:A16&amp;" "&amp;B9:B16&amp;D9:D16,0)),"wrong input")</f>
        <v>6500</v>
      </c>
      <c r="D44" s="43">
        <f t="shared" si="1"/>
        <v>97500</v>
      </c>
      <c r="E44" s="29"/>
    </row>
    <row r="45" ht="15.75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mergeCells count="9">
    <mergeCell ref="A38:G39"/>
    <mergeCell ref="G42:H42"/>
    <mergeCell ref="A1:L3"/>
    <mergeCell ref="A5:B6"/>
    <mergeCell ref="A18:B19"/>
    <mergeCell ref="E22:F22"/>
    <mergeCell ref="J23:K23"/>
    <mergeCell ref="A31:F32"/>
    <mergeCell ref="D35:E35"/>
  </mergeCells>
  <dataValidations>
    <dataValidation type="list" allowBlank="1" showInputMessage="1" showErrorMessage="1" prompt="Click and enter a value from range" sqref="B21">
      <formula1>Sheet2!$B$9:$B$16</formula1>
    </dataValidation>
    <dataValidation type="list" allowBlank="1" showErrorMessage="1" sqref="B24">
      <formula1>"1,2,3,4,5,6,7,8,9,10"</formula1>
    </dataValidation>
    <dataValidation type="list" allowBlank="1" showInputMessage="1" showErrorMessage="1" prompt="Click and enter a value from range" sqref="B20">
      <formula1>Sheet2!$A$9:$A$16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7.25"/>
    <col customWidth="1" min="5" max="5" width="17.88"/>
    <col customWidth="1" min="6" max="6" width="11.0"/>
    <col customWidth="1" min="7" max="7" width="14.75"/>
    <col customWidth="1" hidden="1" min="13" max="26" width="8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.75" customHeight="1">
      <c r="A2" s="3"/>
    </row>
    <row r="3" ht="15.75" customHeight="1">
      <c r="A3" s="3"/>
    </row>
    <row r="4" ht="15.75" customHeight="1"/>
    <row r="5" ht="15.75" customHeight="1">
      <c r="A5" s="4" t="s">
        <v>1</v>
      </c>
      <c r="B5" s="2"/>
      <c r="F5" s="78" t="s">
        <v>22</v>
      </c>
      <c r="G5" s="46"/>
    </row>
    <row r="6" ht="15.75" customHeight="1">
      <c r="A6" s="3"/>
      <c r="F6" s="47"/>
      <c r="G6" s="48"/>
    </row>
    <row r="7" ht="15.75" customHeight="1">
      <c r="A7" s="5" t="s">
        <v>2</v>
      </c>
      <c r="B7" s="6" t="s">
        <v>3</v>
      </c>
      <c r="C7" s="5" t="s">
        <v>4</v>
      </c>
      <c r="D7" s="5" t="s">
        <v>5</v>
      </c>
      <c r="F7" s="5" t="s">
        <v>23</v>
      </c>
      <c r="G7" s="5" t="s">
        <v>24</v>
      </c>
      <c r="H7" s="5" t="s">
        <v>3</v>
      </c>
      <c r="I7" s="5" t="s">
        <v>4</v>
      </c>
      <c r="J7" s="5" t="s">
        <v>5</v>
      </c>
    </row>
    <row r="8" ht="15.75" customHeight="1">
      <c r="A8" s="7" t="s">
        <v>6</v>
      </c>
      <c r="B8" s="8">
        <v>44197.0</v>
      </c>
      <c r="C8" s="8">
        <v>44316.0</v>
      </c>
      <c r="D8" s="9">
        <v>1200.0</v>
      </c>
      <c r="F8" s="7" t="s">
        <v>25</v>
      </c>
      <c r="G8" s="79" t="s">
        <v>26</v>
      </c>
      <c r="H8" s="8">
        <v>44197.0</v>
      </c>
      <c r="I8" s="8">
        <v>44377.0</v>
      </c>
      <c r="J8" s="9">
        <v>4000.0</v>
      </c>
    </row>
    <row r="9" ht="15.75" customHeight="1">
      <c r="A9" s="7" t="s">
        <v>6</v>
      </c>
      <c r="B9" s="8">
        <v>44317.0</v>
      </c>
      <c r="C9" s="8">
        <v>44561.0</v>
      </c>
      <c r="D9" s="9">
        <v>1300.0</v>
      </c>
      <c r="F9" s="7" t="s">
        <v>25</v>
      </c>
      <c r="G9" s="79" t="s">
        <v>27</v>
      </c>
      <c r="H9" s="8">
        <v>44197.0</v>
      </c>
      <c r="I9" s="8">
        <v>44377.0</v>
      </c>
      <c r="J9" s="9">
        <v>7000.0</v>
      </c>
    </row>
    <row r="10" ht="15.75" customHeight="1">
      <c r="A10" s="7" t="s">
        <v>7</v>
      </c>
      <c r="B10" s="8">
        <v>44197.0</v>
      </c>
      <c r="C10" s="8">
        <v>44316.0</v>
      </c>
      <c r="D10" s="9">
        <v>2100.0</v>
      </c>
      <c r="F10" s="7" t="s">
        <v>25</v>
      </c>
      <c r="G10" s="79" t="s">
        <v>26</v>
      </c>
      <c r="H10" s="8">
        <v>44378.0</v>
      </c>
      <c r="I10" s="8">
        <v>44561.0</v>
      </c>
      <c r="J10" s="9">
        <v>4500.0</v>
      </c>
    </row>
    <row r="11" ht="15.75" customHeight="1">
      <c r="A11" s="7" t="s">
        <v>7</v>
      </c>
      <c r="B11" s="8">
        <v>44317.0</v>
      </c>
      <c r="C11" s="8">
        <v>44561.0</v>
      </c>
      <c r="D11" s="9">
        <v>2200.0</v>
      </c>
      <c r="F11" s="7" t="s">
        <v>25</v>
      </c>
      <c r="G11" s="79" t="s">
        <v>27</v>
      </c>
      <c r="H11" s="8">
        <v>44378.0</v>
      </c>
      <c r="I11" s="8">
        <v>44561.0</v>
      </c>
      <c r="J11" s="9">
        <v>8000.0</v>
      </c>
    </row>
    <row r="12" ht="15.75" customHeight="1">
      <c r="A12" s="7" t="s">
        <v>8</v>
      </c>
      <c r="B12" s="8">
        <v>44197.0</v>
      </c>
      <c r="C12" s="8">
        <v>44316.0</v>
      </c>
      <c r="D12" s="9">
        <v>2800.0</v>
      </c>
      <c r="F12" s="7" t="s">
        <v>28</v>
      </c>
      <c r="G12" s="79" t="s">
        <v>26</v>
      </c>
      <c r="H12" s="8">
        <v>44197.0</v>
      </c>
      <c r="I12" s="8">
        <v>44377.0</v>
      </c>
      <c r="J12" s="9">
        <v>6000.0</v>
      </c>
    </row>
    <row r="13" ht="15.75" customHeight="1">
      <c r="A13" s="7" t="s">
        <v>8</v>
      </c>
      <c r="B13" s="8">
        <v>44317.0</v>
      </c>
      <c r="C13" s="8">
        <v>44561.0</v>
      </c>
      <c r="D13" s="9">
        <v>3000.0</v>
      </c>
      <c r="F13" s="7" t="s">
        <v>28</v>
      </c>
      <c r="G13" s="79" t="s">
        <v>27</v>
      </c>
      <c r="H13" s="8">
        <v>44197.0</v>
      </c>
      <c r="I13" s="8">
        <v>44377.0</v>
      </c>
      <c r="J13" s="9">
        <v>9000.0</v>
      </c>
    </row>
    <row r="14" ht="15.75" customHeight="1">
      <c r="F14" s="7" t="s">
        <v>28</v>
      </c>
      <c r="G14" s="79" t="s">
        <v>26</v>
      </c>
      <c r="H14" s="8">
        <v>44378.0</v>
      </c>
      <c r="I14" s="8">
        <v>44561.0</v>
      </c>
      <c r="J14" s="9">
        <v>6500.0</v>
      </c>
    </row>
    <row r="15" ht="15.75" customHeight="1">
      <c r="F15" s="7" t="s">
        <v>28</v>
      </c>
      <c r="G15" s="79" t="s">
        <v>27</v>
      </c>
      <c r="H15" s="8">
        <v>44378.0</v>
      </c>
      <c r="I15" s="8">
        <v>44561.0</v>
      </c>
      <c r="J15" s="9">
        <v>9500.0</v>
      </c>
    </row>
    <row r="16" ht="15.75" customHeight="1">
      <c r="A16" s="10" t="s">
        <v>9</v>
      </c>
      <c r="B16" s="2"/>
    </row>
    <row r="17" ht="15.75" customHeight="1">
      <c r="A17" s="3"/>
    </row>
    <row r="18" ht="15.75" customHeight="1">
      <c r="A18" s="56" t="s">
        <v>10</v>
      </c>
      <c r="B18" s="80" t="str">
        <f>vlookup(A18,Sheet1!A20:B20,2,0)</f>
        <v>Ertiga</v>
      </c>
      <c r="C18" s="13"/>
    </row>
    <row r="19" ht="15.75" customHeight="1">
      <c r="A19" s="56" t="s">
        <v>23</v>
      </c>
      <c r="B19" s="7" t="str">
        <f>vlookup(A19,Sheet2!$A$20:$B$24,2,0)</f>
        <v>Taj</v>
      </c>
      <c r="C19" s="13"/>
      <c r="E19" s="81" t="s">
        <v>39</v>
      </c>
    </row>
    <row r="20" ht="15.75" customHeight="1">
      <c r="A20" s="56" t="s">
        <v>24</v>
      </c>
      <c r="B20" s="7" t="str">
        <f>vlookup(A20,Sheet2!$A$20:$B$24,2,0)</f>
        <v>Standard</v>
      </c>
      <c r="C20" s="62"/>
      <c r="H20" s="82"/>
      <c r="I20" s="18"/>
      <c r="J20" s="40"/>
      <c r="K20" s="40"/>
    </row>
    <row r="21" ht="15.75" customHeight="1">
      <c r="A21" s="68" t="s">
        <v>15</v>
      </c>
      <c r="B21" s="83">
        <f>vlookup(A21,Sheet2!$A$20:$B$24,2,0)</f>
        <v>44212</v>
      </c>
      <c r="C21" s="21"/>
      <c r="H21" s="26"/>
      <c r="I21" s="26"/>
      <c r="J21" s="40"/>
      <c r="K21" s="40"/>
    </row>
    <row r="22" ht="15.75" customHeight="1">
      <c r="A22" s="56" t="s">
        <v>16</v>
      </c>
      <c r="B22" s="83">
        <f>vlookup(A22,Sheet2!$A$20:$B$24,2,0)</f>
        <v>44393</v>
      </c>
      <c r="C22" s="21"/>
      <c r="G22" s="26"/>
      <c r="H22" s="26"/>
      <c r="I22" s="30"/>
    </row>
    <row r="23" ht="15.75" customHeight="1">
      <c r="A23" s="56" t="s">
        <v>36</v>
      </c>
      <c r="B23" s="84">
        <f>vlookup(A23,Sheet2!$A$20:$B$24,2,0)</f>
        <v>4</v>
      </c>
      <c r="C23" s="33"/>
      <c r="G23" s="85"/>
      <c r="H23" s="85"/>
      <c r="I23" s="85"/>
    </row>
    <row r="24" ht="15.75" customHeight="1">
      <c r="A24" s="86" t="s">
        <v>17</v>
      </c>
      <c r="B24" s="87">
        <f>vlookup(A24,Sheet1!A23:B23,2,0)</f>
        <v>5</v>
      </c>
      <c r="C24" s="33"/>
      <c r="E24" s="88"/>
      <c r="F24" s="88"/>
      <c r="G24" s="85"/>
      <c r="H24" s="85"/>
      <c r="I24" s="85"/>
    </row>
    <row r="25" ht="15.75" customHeight="1">
      <c r="F25" s="89"/>
      <c r="G25" s="90"/>
      <c r="H25" s="85"/>
      <c r="I25" s="91"/>
    </row>
    <row r="26" ht="15.75" customHeight="1">
      <c r="F26" s="92"/>
      <c r="G26" s="92"/>
      <c r="H26" s="93"/>
      <c r="I26" s="94"/>
    </row>
    <row r="27" ht="15.75" customHeight="1">
      <c r="A27" s="36" t="s">
        <v>40</v>
      </c>
      <c r="F27" s="92"/>
      <c r="G27" s="92"/>
      <c r="H27" s="93"/>
      <c r="I27" s="94"/>
    </row>
    <row r="28" ht="15.75" customHeight="1">
      <c r="A28" s="36"/>
      <c r="B28" s="36"/>
      <c r="C28" s="36"/>
      <c r="D28" s="36"/>
      <c r="E28" s="36"/>
      <c r="F28" s="59"/>
      <c r="G28" s="95"/>
      <c r="H28" s="93"/>
      <c r="I28" s="94"/>
    </row>
    <row r="29" ht="15.75" customHeight="1">
      <c r="A29" s="17" t="s">
        <v>33</v>
      </c>
      <c r="B29" s="96"/>
      <c r="C29" s="17" t="s">
        <v>14</v>
      </c>
      <c r="E29" s="34" t="s">
        <v>41</v>
      </c>
      <c r="G29" s="97"/>
      <c r="H29" s="93"/>
      <c r="I29" s="94"/>
    </row>
    <row r="30" ht="15.75" customHeight="1">
      <c r="A30" s="98">
        <f>hlookup(A29,Sheet2!E42:E43,2,0)</f>
        <v>4350000</v>
      </c>
      <c r="B30" s="99"/>
      <c r="C30" s="77">
        <f>hlookup(C29,Sheet1!E35:E36,2,0)</f>
        <v>2596000</v>
      </c>
      <c r="D30" s="38"/>
      <c r="H30" s="93"/>
      <c r="I30" s="94"/>
    </row>
    <row r="31" ht="15.75" customHeight="1">
      <c r="F31" s="95"/>
      <c r="G31" s="92"/>
      <c r="H31" s="93"/>
      <c r="I31" s="94"/>
    </row>
    <row r="32" ht="15.75" customHeight="1">
      <c r="F32" s="92"/>
      <c r="G32" s="92"/>
      <c r="H32" s="85"/>
      <c r="I32" s="100"/>
    </row>
    <row r="33" ht="15.75" customHeight="1">
      <c r="A33" s="35" t="s">
        <v>42</v>
      </c>
      <c r="F33" s="101"/>
      <c r="G33" s="90"/>
      <c r="H33" s="85"/>
      <c r="I33" s="85"/>
    </row>
    <row r="34" ht="15.75" customHeight="1">
      <c r="A34" s="35"/>
      <c r="B34" s="35"/>
      <c r="C34" s="35"/>
      <c r="F34" s="64"/>
      <c r="G34" s="64"/>
      <c r="H34" s="85"/>
      <c r="I34" s="85"/>
    </row>
    <row r="35" ht="15.75" customHeight="1">
      <c r="A35" s="102" t="s">
        <v>43</v>
      </c>
      <c r="B35" s="66">
        <f>sum(C30,A30)</f>
        <v>6946000</v>
      </c>
      <c r="C35" s="103"/>
      <c r="D35" s="34" t="s">
        <v>41</v>
      </c>
      <c r="F35" s="34"/>
      <c r="H35" s="85"/>
      <c r="I35" s="85"/>
    </row>
    <row r="36" ht="15.75" customHeight="1">
      <c r="F36" s="85"/>
      <c r="G36" s="85"/>
      <c r="H36" s="85"/>
      <c r="I36" s="85"/>
    </row>
    <row r="37" ht="15.75" customHeight="1">
      <c r="A37" s="36" t="s">
        <v>44</v>
      </c>
      <c r="F37" s="104"/>
      <c r="G37" s="104"/>
      <c r="H37" s="18"/>
      <c r="I37" s="18"/>
      <c r="J37" s="40"/>
      <c r="K37" s="40"/>
    </row>
    <row r="38" ht="15.75" customHeight="1">
      <c r="F38" s="26"/>
      <c r="G38" s="26"/>
      <c r="H38" s="26"/>
      <c r="I38" s="26"/>
      <c r="J38" s="40"/>
      <c r="K38" s="40"/>
    </row>
    <row r="39" ht="15.75" customHeight="1">
      <c r="A39" s="36" t="s">
        <v>45</v>
      </c>
      <c r="I39" s="36"/>
      <c r="J39" s="36"/>
      <c r="K39" s="36"/>
      <c r="L39" s="36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3">
    <mergeCell ref="E29:F29"/>
    <mergeCell ref="A33:C33"/>
    <mergeCell ref="F33:G33"/>
    <mergeCell ref="D35:E35"/>
    <mergeCell ref="A37:E37"/>
    <mergeCell ref="A39:H40"/>
    <mergeCell ref="A1:L3"/>
    <mergeCell ref="A5:B6"/>
    <mergeCell ref="F5:G6"/>
    <mergeCell ref="A16:B17"/>
    <mergeCell ref="E19:F23"/>
    <mergeCell ref="F25:G25"/>
    <mergeCell ref="A27:E27"/>
  </mergeCells>
  <printOptions/>
  <pageMargins bottom="0.75" footer="0.0" header="0.0" left="0.7" right="0.7" top="0.75"/>
  <pageSetup orientation="landscape"/>
  <drawing r:id="rId1"/>
</worksheet>
</file>