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s/GitHub/PM605/data/"/>
    </mc:Choice>
  </mc:AlternateContent>
  <xr:revisionPtr revIDLastSave="0" documentId="13_ncr:1_{B0DAC446-5CC0-1D45-A109-743CDBD18841}" xr6:coauthVersionLast="43" xr6:coauthVersionMax="43" xr10:uidLastSave="{00000000-0000-0000-0000-000000000000}"/>
  <bookViews>
    <workbookView xWindow="1900" yWindow="460" windowWidth="36020" windowHeight="21140" xr2:uid="{71D37EB1-44EF-DE4E-8C05-79E3DEE2445C}"/>
  </bookViews>
  <sheets>
    <sheet name="dose" sheetId="4" r:id="rId1"/>
    <sheet name="duration" sheetId="5" r:id="rId2"/>
    <sheet name="dose-Korhonen" sheetId="1" r:id="rId3"/>
    <sheet name="duration-Korhonen" sheetId="2" r:id="rId4"/>
    <sheet name="Korhonen-FU-Calculation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12" i="4"/>
  <c r="F6" i="1"/>
  <c r="G9" i="1"/>
  <c r="G8" i="1"/>
  <c r="G10" i="1"/>
  <c r="G3" i="1"/>
  <c r="G5" i="1"/>
  <c r="G4" i="1"/>
  <c r="H6" i="1"/>
  <c r="G5" i="2"/>
  <c r="G4" i="2"/>
  <c r="G3" i="2"/>
  <c r="H6" i="2"/>
  <c r="F7" i="3"/>
  <c r="D7" i="3"/>
  <c r="E7" i="3"/>
  <c r="C7" i="3"/>
  <c r="F5" i="3"/>
  <c r="F6" i="3"/>
  <c r="F4" i="3"/>
  <c r="D5" i="3"/>
  <c r="D6" i="3"/>
  <c r="D4" i="3"/>
</calcChain>
</file>

<file path=xl/sharedStrings.xml><?xml version="1.0" encoding="utf-8"?>
<sst xmlns="http://schemas.openxmlformats.org/spreadsheetml/2006/main" count="222" uniqueCount="68">
  <si>
    <t>studyid</t>
  </si>
  <si>
    <t>type</t>
  </si>
  <si>
    <t>case</t>
  </si>
  <si>
    <t>n</t>
  </si>
  <si>
    <t>author</t>
  </si>
  <si>
    <t>lb</t>
  </si>
  <si>
    <t>ub</t>
  </si>
  <si>
    <t>year</t>
  </si>
  <si>
    <t>&lt;18</t>
  </si>
  <si>
    <t>Korhonen</t>
  </si>
  <si>
    <t>cc</t>
  </si>
  <si>
    <t>dose (mg)</t>
  </si>
  <si>
    <t>1-14,000</t>
  </si>
  <si>
    <t>14,001-40,000</t>
  </si>
  <si>
    <t>&gt;40,000</t>
  </si>
  <si>
    <t>ir</t>
  </si>
  <si>
    <t>adjor</t>
  </si>
  <si>
    <t>crude or</t>
  </si>
  <si>
    <t>crudeorlb</t>
  </si>
  <si>
    <t>crudeorub</t>
  </si>
  <si>
    <t>nested cc</t>
  </si>
  <si>
    <t>duration</t>
  </si>
  <si>
    <t>18-&lt;48</t>
  </si>
  <si>
    <t>&gt;48</t>
  </si>
  <si>
    <t>duration (mos)</t>
  </si>
  <si>
    <t>ir  (10,000 py)</t>
  </si>
  <si>
    <t>py</t>
  </si>
  <si>
    <t>Compute followup time in Kalhonen 2016</t>
  </si>
  <si>
    <t>2000-2003</t>
  </si>
  <si>
    <t>Table 3</t>
  </si>
  <si>
    <t>End of study is 2011</t>
  </si>
  <si>
    <t>Exposed N</t>
  </si>
  <si>
    <t>Unexposed N</t>
  </si>
  <si>
    <t>Exposed PY</t>
  </si>
  <si>
    <t>Unexposed PY</t>
  </si>
  <si>
    <t>2004-2007</t>
  </si>
  <si>
    <t>2008-2011</t>
  </si>
  <si>
    <t>avg fu</t>
  </si>
  <si>
    <t>Lee</t>
  </si>
  <si>
    <t>&lt;10,500</t>
  </si>
  <si>
    <t>&gt;10,500</t>
  </si>
  <si>
    <t>ci</t>
  </si>
  <si>
    <t>&lt;12</t>
  </si>
  <si>
    <t>&gt;12</t>
  </si>
  <si>
    <t>crudees</t>
  </si>
  <si>
    <t>Tuccori</t>
  </si>
  <si>
    <t>10,500-28,000</t>
  </si>
  <si>
    <t>&gt;28,000</t>
  </si>
  <si>
    <t xml:space="preserve">&gt;24 </t>
  </si>
  <si>
    <t>12 to &lt;24</t>
  </si>
  <si>
    <t>Han</t>
  </si>
  <si>
    <t>&lt;=4125</t>
  </si>
  <si>
    <t>&gt;4125</t>
  </si>
  <si>
    <t xml:space="preserve">&lt;=3 </t>
  </si>
  <si>
    <t>3 - &lt;12</t>
  </si>
  <si>
    <t>NA</t>
  </si>
  <si>
    <t>Lewis</t>
  </si>
  <si>
    <t>1-&lt;14,000</t>
  </si>
  <si>
    <t>&lt;1.5y</t>
  </si>
  <si>
    <t>1.5- 4y</t>
  </si>
  <si>
    <t>&gt;4 y</t>
  </si>
  <si>
    <t>3-1</t>
  </si>
  <si>
    <t>duration (in mos)</t>
  </si>
  <si>
    <t>crudeeslb</t>
  </si>
  <si>
    <t>crudeesub</t>
  </si>
  <si>
    <t>adjes</t>
  </si>
  <si>
    <t>cumdose</t>
  </si>
  <si>
    <t>cumdose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</si>
</sst>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A1B3-3CCE-F748-9967-FD04E589A6E4}">
  <dimension ref="A1:N19"/>
  <sheetViews>
    <sheetView tabSelected="1" topLeftCell="E1" zoomScale="260" zoomScaleNormal="260" workbookViewId="0">
      <selection activeCell="L2" sqref="L2"/>
    </sheetView>
  </sheetViews>
  <sheetFormatPr baseColWidth="10" defaultRowHeight="16" x14ac:dyDescent="0.2"/>
  <cols>
    <col min="1" max="1" width="9.6640625" style="1" customWidth="1"/>
    <col min="2" max="3" width="10.83203125" style="1"/>
    <col min="4" max="4" width="9.1640625" style="1" customWidth="1"/>
    <col min="5" max="5" width="14" customWidth="1"/>
    <col min="6" max="6" width="8.5" customWidth="1"/>
    <col min="7" max="7" width="7.83203125" customWidth="1"/>
  </cols>
  <sheetData>
    <row r="1" spans="1:14" x14ac:dyDescent="0.2">
      <c r="A1" s="1" t="s">
        <v>0</v>
      </c>
      <c r="B1" s="1" t="s">
        <v>4</v>
      </c>
      <c r="C1" s="1" t="s">
        <v>7</v>
      </c>
      <c r="D1" s="1" t="s">
        <v>1</v>
      </c>
      <c r="E1" s="1" t="s">
        <v>67</v>
      </c>
      <c r="F1" s="1" t="s">
        <v>66</v>
      </c>
      <c r="G1" s="1" t="s">
        <v>2</v>
      </c>
      <c r="H1" s="1" t="s">
        <v>3</v>
      </c>
      <c r="I1" s="1" t="s">
        <v>44</v>
      </c>
      <c r="J1" s="1" t="s">
        <v>63</v>
      </c>
      <c r="K1" s="1" t="s">
        <v>64</v>
      </c>
      <c r="L1" s="1" t="s">
        <v>65</v>
      </c>
      <c r="M1" s="1" t="s">
        <v>5</v>
      </c>
      <c r="N1" s="1" t="s">
        <v>6</v>
      </c>
    </row>
    <row r="2" spans="1:14" x14ac:dyDescent="0.2">
      <c r="A2" s="1">
        <v>1</v>
      </c>
      <c r="B2" s="1" t="s">
        <v>9</v>
      </c>
      <c r="C2" s="1">
        <v>2016</v>
      </c>
      <c r="D2" s="1" t="s">
        <v>41</v>
      </c>
      <c r="E2" s="1">
        <v>0</v>
      </c>
      <c r="F2" s="1">
        <v>0</v>
      </c>
      <c r="G2" s="1">
        <v>153</v>
      </c>
      <c r="H2" s="1">
        <v>218437.5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x14ac:dyDescent="0.2">
      <c r="A3" s="1">
        <v>1</v>
      </c>
      <c r="B3" s="1" t="s">
        <v>9</v>
      </c>
      <c r="C3" s="1">
        <v>2016</v>
      </c>
      <c r="D3" s="1" t="s">
        <v>41</v>
      </c>
      <c r="E3" s="1" t="s">
        <v>12</v>
      </c>
      <c r="F3">
        <v>7000</v>
      </c>
      <c r="G3" s="1">
        <v>79</v>
      </c>
      <c r="H3" s="1">
        <v>66816</v>
      </c>
      <c r="I3" s="1">
        <v>0.88</v>
      </c>
      <c r="J3" s="1">
        <v>0.67</v>
      </c>
      <c r="K3" s="1">
        <v>1.17</v>
      </c>
      <c r="L3" s="1">
        <v>1.05</v>
      </c>
      <c r="M3" s="1">
        <v>0.77</v>
      </c>
      <c r="N3" s="1">
        <v>1.42</v>
      </c>
    </row>
    <row r="4" spans="1:14" x14ac:dyDescent="0.2">
      <c r="A4" s="1">
        <v>1</v>
      </c>
      <c r="B4" s="1" t="s">
        <v>9</v>
      </c>
      <c r="C4" s="1">
        <v>2016</v>
      </c>
      <c r="D4" s="1" t="s">
        <v>41</v>
      </c>
      <c r="E4" s="1" t="s">
        <v>13</v>
      </c>
      <c r="F4">
        <v>27000</v>
      </c>
      <c r="G4" s="1">
        <v>40</v>
      </c>
      <c r="H4" s="1">
        <v>74696</v>
      </c>
      <c r="I4" s="1">
        <v>0.86</v>
      </c>
      <c r="J4" s="1">
        <v>0.6</v>
      </c>
      <c r="K4" s="1">
        <v>1.23</v>
      </c>
      <c r="L4" s="1">
        <v>0.99</v>
      </c>
      <c r="M4" s="1">
        <v>0.66</v>
      </c>
      <c r="N4" s="1">
        <v>1.46</v>
      </c>
    </row>
    <row r="5" spans="1:14" x14ac:dyDescent="0.2">
      <c r="A5" s="1">
        <v>1</v>
      </c>
      <c r="B5" s="1" t="s">
        <v>9</v>
      </c>
      <c r="C5" s="1">
        <v>2016</v>
      </c>
      <c r="D5" s="1" t="s">
        <v>41</v>
      </c>
      <c r="E5" s="1" t="s">
        <v>14</v>
      </c>
      <c r="F5">
        <v>42000</v>
      </c>
      <c r="G5" s="1">
        <v>11</v>
      </c>
      <c r="H5" s="1">
        <v>59277</v>
      </c>
      <c r="I5" s="1">
        <v>0.56000000000000005</v>
      </c>
      <c r="J5" s="1">
        <v>0.3</v>
      </c>
      <c r="K5" s="1">
        <v>1.06</v>
      </c>
      <c r="L5" s="1">
        <v>0.65</v>
      </c>
      <c r="M5" s="1">
        <v>0.33</v>
      </c>
      <c r="N5" s="1">
        <v>1.26</v>
      </c>
    </row>
    <row r="6" spans="1:14" x14ac:dyDescent="0.2">
      <c r="A6" s="1">
        <v>2</v>
      </c>
      <c r="B6" s="1" t="s">
        <v>38</v>
      </c>
      <c r="C6" s="1">
        <v>2014</v>
      </c>
      <c r="D6" s="1" t="s">
        <v>41</v>
      </c>
      <c r="E6">
        <v>0</v>
      </c>
      <c r="F6" s="1">
        <v>0</v>
      </c>
      <c r="G6" s="1">
        <v>72</v>
      </c>
      <c r="H6">
        <v>31473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">
      <c r="A7" s="1">
        <v>2</v>
      </c>
      <c r="B7" s="1" t="s">
        <v>38</v>
      </c>
      <c r="C7" s="1">
        <v>2014</v>
      </c>
      <c r="D7" s="1" t="s">
        <v>41</v>
      </c>
      <c r="E7" s="1" t="s">
        <v>39</v>
      </c>
      <c r="F7" s="1">
        <v>5250</v>
      </c>
      <c r="G7">
        <v>5</v>
      </c>
      <c r="H7">
        <v>2313</v>
      </c>
      <c r="I7">
        <v>1.03</v>
      </c>
      <c r="J7">
        <v>0.42</v>
      </c>
      <c r="K7">
        <v>2.5499999999999998</v>
      </c>
      <c r="L7">
        <v>0.84</v>
      </c>
      <c r="M7">
        <v>0.3</v>
      </c>
      <c r="N7">
        <v>2.35</v>
      </c>
    </row>
    <row r="8" spans="1:14" x14ac:dyDescent="0.2">
      <c r="A8" s="1">
        <v>2</v>
      </c>
      <c r="B8" s="1" t="s">
        <v>38</v>
      </c>
      <c r="C8" s="1">
        <v>2014</v>
      </c>
      <c r="D8" s="1" t="s">
        <v>41</v>
      </c>
      <c r="E8" s="1" t="s">
        <v>40</v>
      </c>
      <c r="F8" s="1">
        <v>15750</v>
      </c>
      <c r="G8">
        <v>7</v>
      </c>
      <c r="H8">
        <v>1184</v>
      </c>
      <c r="I8">
        <v>2.21</v>
      </c>
      <c r="J8">
        <v>1.01</v>
      </c>
      <c r="K8">
        <v>4.8</v>
      </c>
      <c r="L8">
        <v>1.27</v>
      </c>
      <c r="M8">
        <v>0.45</v>
      </c>
      <c r="N8">
        <v>3.61</v>
      </c>
    </row>
    <row r="9" spans="1:14" x14ac:dyDescent="0.2">
      <c r="A9" s="2" t="s">
        <v>61</v>
      </c>
      <c r="B9" s="1" t="s">
        <v>45</v>
      </c>
      <c r="C9" s="1">
        <v>2016</v>
      </c>
      <c r="D9" s="1" t="s">
        <v>15</v>
      </c>
      <c r="E9">
        <v>0</v>
      </c>
      <c r="F9" s="1">
        <v>0</v>
      </c>
      <c r="G9" s="1">
        <v>497</v>
      </c>
      <c r="H9" s="1">
        <v>558924</v>
      </c>
      <c r="I9" s="5" t="s">
        <v>55</v>
      </c>
      <c r="J9" s="5" t="s">
        <v>55</v>
      </c>
      <c r="K9" s="5" t="s">
        <v>55</v>
      </c>
      <c r="L9" s="1">
        <v>1</v>
      </c>
      <c r="M9">
        <v>1</v>
      </c>
      <c r="N9">
        <v>1</v>
      </c>
    </row>
    <row r="10" spans="1:14" x14ac:dyDescent="0.2">
      <c r="A10" s="2" t="s">
        <v>61</v>
      </c>
      <c r="B10" s="1" t="s">
        <v>45</v>
      </c>
      <c r="C10" s="1">
        <v>2016</v>
      </c>
      <c r="D10" s="1" t="s">
        <v>15</v>
      </c>
      <c r="E10" s="1" t="s">
        <v>39</v>
      </c>
      <c r="F10" s="1">
        <v>5250</v>
      </c>
      <c r="G10" s="1">
        <v>18</v>
      </c>
      <c r="H10">
        <v>15646</v>
      </c>
      <c r="I10" s="5" t="s">
        <v>55</v>
      </c>
      <c r="J10" s="5" t="s">
        <v>55</v>
      </c>
      <c r="K10" s="5" t="s">
        <v>55</v>
      </c>
      <c r="L10">
        <v>1.63</v>
      </c>
      <c r="M10">
        <v>1.02</v>
      </c>
      <c r="N10">
        <v>2.6</v>
      </c>
    </row>
    <row r="11" spans="1:14" x14ac:dyDescent="0.2">
      <c r="A11" s="2" t="s">
        <v>61</v>
      </c>
      <c r="B11" s="1" t="s">
        <v>45</v>
      </c>
      <c r="C11" s="1">
        <v>2016</v>
      </c>
      <c r="D11" s="1" t="s">
        <v>15</v>
      </c>
      <c r="E11" s="1" t="s">
        <v>46</v>
      </c>
      <c r="F11" s="1">
        <v>19250</v>
      </c>
      <c r="G11" s="1">
        <v>18</v>
      </c>
      <c r="H11">
        <v>15356</v>
      </c>
      <c r="I11" s="5" t="s">
        <v>55</v>
      </c>
      <c r="J11" s="5" t="s">
        <v>55</v>
      </c>
      <c r="K11" s="5" t="s">
        <v>55</v>
      </c>
      <c r="L11">
        <v>1.58</v>
      </c>
      <c r="M11">
        <v>0.98</v>
      </c>
      <c r="N11">
        <v>2.5499999999999998</v>
      </c>
    </row>
    <row r="12" spans="1:14" x14ac:dyDescent="0.2">
      <c r="A12" s="2" t="s">
        <v>61</v>
      </c>
      <c r="B12" s="1" t="s">
        <v>45</v>
      </c>
      <c r="C12" s="1">
        <v>2016</v>
      </c>
      <c r="D12" s="1" t="s">
        <v>15</v>
      </c>
      <c r="E12" s="1" t="s">
        <v>47</v>
      </c>
      <c r="F12" s="1">
        <f>28000+5250</f>
        <v>33250</v>
      </c>
      <c r="G12" s="1">
        <v>18</v>
      </c>
      <c r="H12">
        <v>13616</v>
      </c>
      <c r="I12" s="5" t="s">
        <v>55</v>
      </c>
      <c r="J12" s="5" t="s">
        <v>55</v>
      </c>
      <c r="K12" s="5" t="s">
        <v>55</v>
      </c>
      <c r="L12">
        <v>1.7</v>
      </c>
      <c r="M12">
        <v>1.04</v>
      </c>
      <c r="N12">
        <v>2.78</v>
      </c>
    </row>
    <row r="13" spans="1:14" x14ac:dyDescent="0.2">
      <c r="A13" s="1">
        <v>4</v>
      </c>
      <c r="B13" s="1" t="s">
        <v>50</v>
      </c>
      <c r="C13" s="1">
        <v>2016</v>
      </c>
      <c r="D13" s="1" t="s">
        <v>10</v>
      </c>
      <c r="E13">
        <v>0</v>
      </c>
      <c r="F13" s="1">
        <v>0</v>
      </c>
      <c r="G13" s="1">
        <v>80</v>
      </c>
      <c r="H13" s="1">
        <v>798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</row>
    <row r="14" spans="1:14" x14ac:dyDescent="0.2">
      <c r="A14" s="1">
        <v>4</v>
      </c>
      <c r="B14" s="1" t="s">
        <v>50</v>
      </c>
      <c r="C14" s="1">
        <v>2016</v>
      </c>
      <c r="D14" s="1" t="s">
        <v>10</v>
      </c>
      <c r="E14" s="1" t="s">
        <v>51</v>
      </c>
      <c r="F14" s="1">
        <v>2062</v>
      </c>
      <c r="G14" s="1">
        <v>4</v>
      </c>
      <c r="H14">
        <v>25</v>
      </c>
      <c r="I14">
        <v>1.58</v>
      </c>
      <c r="J14">
        <v>0.53</v>
      </c>
      <c r="K14">
        <v>4.68</v>
      </c>
      <c r="L14">
        <v>1.38</v>
      </c>
      <c r="M14">
        <v>0.41</v>
      </c>
      <c r="N14">
        <v>4.59</v>
      </c>
    </row>
    <row r="15" spans="1:14" x14ac:dyDescent="0.2">
      <c r="A15" s="1">
        <v>4</v>
      </c>
      <c r="B15" s="1" t="s">
        <v>50</v>
      </c>
      <c r="C15" s="1">
        <v>2016</v>
      </c>
      <c r="D15" s="1" t="s">
        <v>10</v>
      </c>
      <c r="E15" s="1" t="s">
        <v>52</v>
      </c>
      <c r="F15" s="1">
        <f>4125+2062</f>
        <v>6187</v>
      </c>
      <c r="G15" s="1">
        <v>1</v>
      </c>
      <c r="H15">
        <v>27</v>
      </c>
      <c r="I15">
        <v>0.36</v>
      </c>
      <c r="J15">
        <v>0.05</v>
      </c>
      <c r="K15">
        <v>2.75</v>
      </c>
      <c r="L15">
        <v>0.26</v>
      </c>
      <c r="M15">
        <v>0.03</v>
      </c>
      <c r="N15">
        <v>2.12</v>
      </c>
    </row>
    <row r="16" spans="1:14" x14ac:dyDescent="0.2">
      <c r="A16" s="1">
        <v>5</v>
      </c>
      <c r="B16" s="1" t="s">
        <v>56</v>
      </c>
      <c r="C16" s="1">
        <v>2015</v>
      </c>
      <c r="D16" s="1" t="s">
        <v>15</v>
      </c>
      <c r="E16">
        <v>0</v>
      </c>
      <c r="F16" s="1">
        <v>0</v>
      </c>
      <c r="G16" s="1">
        <v>1075</v>
      </c>
      <c r="H16">
        <v>1417196</v>
      </c>
      <c r="I16" s="1">
        <v>1</v>
      </c>
      <c r="J16">
        <v>1</v>
      </c>
      <c r="K16" s="1">
        <v>1</v>
      </c>
      <c r="L16">
        <v>1</v>
      </c>
      <c r="M16" s="1">
        <v>1</v>
      </c>
      <c r="N16">
        <v>1</v>
      </c>
    </row>
    <row r="17" spans="1:14" x14ac:dyDescent="0.2">
      <c r="A17" s="1">
        <v>5</v>
      </c>
      <c r="B17" s="1" t="s">
        <v>56</v>
      </c>
      <c r="C17" s="1">
        <v>2015</v>
      </c>
      <c r="D17" s="1" t="s">
        <v>15</v>
      </c>
      <c r="E17" s="1" t="s">
        <v>57</v>
      </c>
      <c r="F17" s="1">
        <v>7000</v>
      </c>
      <c r="G17" s="1">
        <v>66</v>
      </c>
      <c r="H17">
        <v>95534</v>
      </c>
      <c r="I17">
        <v>0.8</v>
      </c>
      <c r="J17" s="1">
        <v>0.63</v>
      </c>
      <c r="K17" s="1">
        <v>1.03</v>
      </c>
      <c r="L17" s="1">
        <v>0.9</v>
      </c>
      <c r="M17" s="1">
        <v>0.69</v>
      </c>
      <c r="N17" s="1">
        <v>1.1599999999999999</v>
      </c>
    </row>
    <row r="18" spans="1:14" x14ac:dyDescent="0.2">
      <c r="A18" s="1">
        <v>5</v>
      </c>
      <c r="B18" s="1" t="s">
        <v>56</v>
      </c>
      <c r="C18" s="1">
        <v>2015</v>
      </c>
      <c r="D18" s="1" t="s">
        <v>15</v>
      </c>
      <c r="E18" s="1" t="s">
        <v>13</v>
      </c>
      <c r="F18" s="1">
        <v>27000</v>
      </c>
      <c r="G18" s="1">
        <v>69</v>
      </c>
      <c r="H18">
        <v>71198</v>
      </c>
      <c r="I18">
        <v>1.05</v>
      </c>
      <c r="J18" s="1">
        <v>0.82</v>
      </c>
      <c r="K18" s="1">
        <v>1.35</v>
      </c>
      <c r="L18" s="1">
        <v>1.1000000000000001</v>
      </c>
      <c r="M18" s="1">
        <v>0.85</v>
      </c>
      <c r="N18" s="1">
        <v>1.42</v>
      </c>
    </row>
    <row r="19" spans="1:14" x14ac:dyDescent="0.2">
      <c r="A19" s="1">
        <v>5</v>
      </c>
      <c r="B19" s="1" t="s">
        <v>56</v>
      </c>
      <c r="C19" s="1">
        <v>2015</v>
      </c>
      <c r="D19" s="1" t="s">
        <v>15</v>
      </c>
      <c r="E19" s="1" t="s">
        <v>14</v>
      </c>
      <c r="F19">
        <v>42000</v>
      </c>
      <c r="G19" s="1">
        <v>51</v>
      </c>
      <c r="H19">
        <v>50310</v>
      </c>
      <c r="I19">
        <v>1.03</v>
      </c>
      <c r="J19" s="1">
        <v>0.77</v>
      </c>
      <c r="K19" s="1">
        <v>1.37</v>
      </c>
      <c r="L19" s="1">
        <v>1.07</v>
      </c>
      <c r="M19" s="1">
        <v>0.79</v>
      </c>
      <c r="N19" s="1">
        <v>1.44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049C-7DD7-CB45-AD6D-5017CB45694B}">
  <dimension ref="A1:N20"/>
  <sheetViews>
    <sheetView zoomScale="220" zoomScaleNormal="220" workbookViewId="0">
      <selection activeCell="N1" sqref="N1"/>
    </sheetView>
  </sheetViews>
  <sheetFormatPr baseColWidth="10" defaultRowHeight="16" x14ac:dyDescent="0.2"/>
  <cols>
    <col min="5" max="5" width="13.6640625" customWidth="1"/>
    <col min="6" max="6" width="10" customWidth="1"/>
    <col min="7" max="7" width="8.5" customWidth="1"/>
    <col min="8" max="8" width="9.5" customWidth="1"/>
  </cols>
  <sheetData>
    <row r="1" spans="1:14" x14ac:dyDescent="0.2">
      <c r="A1" s="1" t="s">
        <v>0</v>
      </c>
      <c r="B1" s="1" t="s">
        <v>4</v>
      </c>
      <c r="C1" s="1" t="s">
        <v>7</v>
      </c>
      <c r="D1" s="1" t="s">
        <v>1</v>
      </c>
      <c r="E1" s="1" t="s">
        <v>62</v>
      </c>
      <c r="F1" s="1" t="s">
        <v>21</v>
      </c>
      <c r="G1" s="1" t="s">
        <v>2</v>
      </c>
      <c r="H1" s="1" t="s">
        <v>3</v>
      </c>
      <c r="I1" s="1" t="s">
        <v>44</v>
      </c>
      <c r="J1" s="1" t="s">
        <v>63</v>
      </c>
      <c r="K1" s="1" t="s">
        <v>64</v>
      </c>
      <c r="L1" s="1" t="s">
        <v>65</v>
      </c>
      <c r="M1" s="1" t="s">
        <v>5</v>
      </c>
      <c r="N1" s="1" t="s">
        <v>6</v>
      </c>
    </row>
    <row r="2" spans="1:14" x14ac:dyDescent="0.2">
      <c r="A2">
        <v>1</v>
      </c>
      <c r="B2" s="1" t="s">
        <v>9</v>
      </c>
      <c r="C2">
        <v>2016</v>
      </c>
      <c r="D2" s="1" t="s">
        <v>41</v>
      </c>
      <c r="E2" s="1">
        <v>0</v>
      </c>
      <c r="F2" s="1">
        <v>0</v>
      </c>
      <c r="G2">
        <v>153</v>
      </c>
      <c r="H2">
        <v>218437.5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">
      <c r="A3">
        <v>1</v>
      </c>
      <c r="B3" s="1" t="s">
        <v>9</v>
      </c>
      <c r="C3">
        <v>2016</v>
      </c>
      <c r="D3" s="1" t="s">
        <v>41</v>
      </c>
      <c r="E3" s="2" t="s">
        <v>8</v>
      </c>
      <c r="F3" s="1">
        <v>9</v>
      </c>
      <c r="G3">
        <v>83</v>
      </c>
      <c r="H3">
        <v>65849</v>
      </c>
      <c r="I3">
        <v>0.93</v>
      </c>
      <c r="J3">
        <v>0.71</v>
      </c>
      <c r="K3">
        <v>1.22</v>
      </c>
      <c r="L3">
        <v>1.1000000000000001</v>
      </c>
      <c r="M3">
        <v>0.82</v>
      </c>
      <c r="N3">
        <v>1.48</v>
      </c>
    </row>
    <row r="4" spans="1:14" x14ac:dyDescent="0.2">
      <c r="A4">
        <v>1</v>
      </c>
      <c r="B4" s="1" t="s">
        <v>9</v>
      </c>
      <c r="C4">
        <v>2016</v>
      </c>
      <c r="D4" s="1" t="s">
        <v>41</v>
      </c>
      <c r="E4" s="3" t="s">
        <v>22</v>
      </c>
      <c r="F4" s="1">
        <v>21</v>
      </c>
      <c r="G4">
        <v>35</v>
      </c>
      <c r="H4">
        <v>58956</v>
      </c>
      <c r="I4">
        <v>0.69</v>
      </c>
      <c r="J4">
        <v>0.47</v>
      </c>
      <c r="K4">
        <v>1.01</v>
      </c>
      <c r="L4">
        <v>0.78</v>
      </c>
      <c r="M4">
        <v>0.52</v>
      </c>
      <c r="N4">
        <v>1.19</v>
      </c>
    </row>
    <row r="5" spans="1:14" x14ac:dyDescent="0.2">
      <c r="A5">
        <v>1</v>
      </c>
      <c r="B5" s="1" t="s">
        <v>9</v>
      </c>
      <c r="C5">
        <v>2016</v>
      </c>
      <c r="D5" s="1" t="s">
        <v>41</v>
      </c>
      <c r="E5" s="1" t="s">
        <v>23</v>
      </c>
      <c r="F5" s="1">
        <v>54</v>
      </c>
      <c r="G5">
        <v>12</v>
      </c>
      <c r="H5">
        <v>75985</v>
      </c>
      <c r="I5">
        <v>0.76</v>
      </c>
      <c r="J5">
        <v>0.41</v>
      </c>
      <c r="K5">
        <v>1.42</v>
      </c>
      <c r="L5">
        <v>0.86</v>
      </c>
      <c r="M5">
        <v>0.44</v>
      </c>
      <c r="N5">
        <v>1.66</v>
      </c>
    </row>
    <row r="6" spans="1:14" x14ac:dyDescent="0.2">
      <c r="A6" s="1">
        <v>2</v>
      </c>
      <c r="B6" s="1" t="s">
        <v>38</v>
      </c>
      <c r="C6" s="1">
        <v>2014</v>
      </c>
      <c r="D6" s="1" t="s">
        <v>41</v>
      </c>
      <c r="E6">
        <v>0</v>
      </c>
      <c r="F6" s="1">
        <v>0</v>
      </c>
      <c r="G6" s="1">
        <v>72</v>
      </c>
      <c r="H6">
        <v>31473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">
      <c r="A7" s="1">
        <v>2</v>
      </c>
      <c r="B7" s="1" t="s">
        <v>38</v>
      </c>
      <c r="C7" s="1">
        <v>2014</v>
      </c>
      <c r="D7" s="1" t="s">
        <v>41</v>
      </c>
      <c r="E7" s="1" t="s">
        <v>42</v>
      </c>
      <c r="F7" s="1">
        <v>6</v>
      </c>
      <c r="G7">
        <v>3</v>
      </c>
      <c r="H7">
        <v>2145</v>
      </c>
      <c r="I7">
        <v>0.67</v>
      </c>
      <c r="J7">
        <v>0.21</v>
      </c>
      <c r="K7">
        <v>2.13</v>
      </c>
      <c r="L7">
        <v>0.56000000000000005</v>
      </c>
      <c r="M7">
        <v>0.16</v>
      </c>
      <c r="N7">
        <v>1.95</v>
      </c>
    </row>
    <row r="8" spans="1:14" x14ac:dyDescent="0.2">
      <c r="A8" s="1">
        <v>2</v>
      </c>
      <c r="B8" s="1" t="s">
        <v>38</v>
      </c>
      <c r="C8" s="1">
        <v>2014</v>
      </c>
      <c r="D8" s="1" t="s">
        <v>41</v>
      </c>
      <c r="E8" s="1" t="s">
        <v>43</v>
      </c>
      <c r="F8" s="1">
        <v>18</v>
      </c>
      <c r="G8">
        <v>9</v>
      </c>
      <c r="H8">
        <v>1352</v>
      </c>
      <c r="I8">
        <v>2.52</v>
      </c>
      <c r="J8">
        <v>1.26</v>
      </c>
      <c r="K8">
        <v>5.05</v>
      </c>
      <c r="L8">
        <v>1.58</v>
      </c>
      <c r="M8">
        <v>0.62</v>
      </c>
      <c r="N8">
        <v>4.0199999999999996</v>
      </c>
    </row>
    <row r="9" spans="1:14" x14ac:dyDescent="0.2">
      <c r="A9" s="2" t="s">
        <v>61</v>
      </c>
      <c r="B9" s="1" t="s">
        <v>45</v>
      </c>
      <c r="C9" s="1">
        <v>2016</v>
      </c>
      <c r="D9" s="1" t="s">
        <v>15</v>
      </c>
      <c r="E9">
        <v>0</v>
      </c>
      <c r="F9" s="1">
        <v>0</v>
      </c>
      <c r="G9" s="1">
        <v>497</v>
      </c>
      <c r="H9" s="1">
        <v>558924</v>
      </c>
      <c r="I9" s="1" t="s">
        <v>55</v>
      </c>
      <c r="J9" s="1" t="s">
        <v>55</v>
      </c>
      <c r="K9" s="1" t="s">
        <v>55</v>
      </c>
      <c r="L9">
        <v>1</v>
      </c>
      <c r="M9">
        <v>1</v>
      </c>
      <c r="N9">
        <v>1</v>
      </c>
    </row>
    <row r="10" spans="1:14" x14ac:dyDescent="0.2">
      <c r="A10" s="2" t="s">
        <v>61</v>
      </c>
      <c r="B10" s="1" t="s">
        <v>45</v>
      </c>
      <c r="C10" s="1">
        <v>2016</v>
      </c>
      <c r="D10" s="1" t="s">
        <v>15</v>
      </c>
      <c r="E10" s="1" t="s">
        <v>42</v>
      </c>
      <c r="F10" s="1">
        <v>6</v>
      </c>
      <c r="G10" s="1">
        <v>11</v>
      </c>
      <c r="H10">
        <v>12031</v>
      </c>
      <c r="I10" s="1" t="s">
        <v>55</v>
      </c>
      <c r="J10" s="1" t="s">
        <v>55</v>
      </c>
      <c r="K10" s="1" t="s">
        <v>55</v>
      </c>
      <c r="L10">
        <v>1.33</v>
      </c>
      <c r="M10">
        <v>0.73</v>
      </c>
      <c r="N10">
        <v>2.4</v>
      </c>
    </row>
    <row r="11" spans="1:14" x14ac:dyDescent="0.2">
      <c r="A11" s="2" t="s">
        <v>61</v>
      </c>
      <c r="B11" s="1" t="s">
        <v>45</v>
      </c>
      <c r="C11" s="1">
        <v>2016</v>
      </c>
      <c r="D11" s="1" t="s">
        <v>15</v>
      </c>
      <c r="E11" s="4" t="s">
        <v>49</v>
      </c>
      <c r="F11" s="6">
        <v>18</v>
      </c>
      <c r="G11" s="1">
        <v>14</v>
      </c>
      <c r="H11">
        <v>11583</v>
      </c>
      <c r="I11" s="1" t="s">
        <v>55</v>
      </c>
      <c r="J11" s="1" t="s">
        <v>55</v>
      </c>
      <c r="K11" s="1" t="s">
        <v>55</v>
      </c>
      <c r="L11">
        <v>1.66</v>
      </c>
      <c r="M11">
        <v>0.97</v>
      </c>
      <c r="N11">
        <v>2.84</v>
      </c>
    </row>
    <row r="12" spans="1:14" x14ac:dyDescent="0.2">
      <c r="A12" s="2" t="s">
        <v>61</v>
      </c>
      <c r="B12" s="1" t="s">
        <v>45</v>
      </c>
      <c r="C12" s="1">
        <v>2016</v>
      </c>
      <c r="D12" s="1" t="s">
        <v>15</v>
      </c>
      <c r="E12" s="1" t="s">
        <v>48</v>
      </c>
      <c r="F12" s="1">
        <v>30</v>
      </c>
      <c r="G12" s="1">
        <v>29</v>
      </c>
      <c r="H12">
        <v>21004</v>
      </c>
      <c r="I12" s="5" t="s">
        <v>55</v>
      </c>
      <c r="J12" s="5" t="s">
        <v>55</v>
      </c>
      <c r="K12" s="5" t="s">
        <v>55</v>
      </c>
      <c r="L12">
        <v>1.78</v>
      </c>
      <c r="M12">
        <v>1.21</v>
      </c>
      <c r="N12">
        <v>2.64</v>
      </c>
    </row>
    <row r="13" spans="1:14" x14ac:dyDescent="0.2">
      <c r="A13" s="1">
        <v>4</v>
      </c>
      <c r="B13" s="1" t="s">
        <v>50</v>
      </c>
      <c r="C13" s="1">
        <v>2016</v>
      </c>
      <c r="D13" s="1" t="s">
        <v>10</v>
      </c>
      <c r="E13">
        <v>0</v>
      </c>
      <c r="F13" s="1">
        <v>0</v>
      </c>
      <c r="G13" s="1">
        <v>80</v>
      </c>
      <c r="H13" s="1">
        <v>798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">
      <c r="A14" s="1">
        <v>4</v>
      </c>
      <c r="B14" s="1" t="s">
        <v>50</v>
      </c>
      <c r="C14" s="1">
        <v>2016</v>
      </c>
      <c r="D14" s="1" t="s">
        <v>10</v>
      </c>
      <c r="E14" s="1" t="s">
        <v>53</v>
      </c>
      <c r="F14" s="1">
        <v>1.5</v>
      </c>
      <c r="G14" s="1">
        <v>3</v>
      </c>
      <c r="H14">
        <v>13</v>
      </c>
      <c r="I14">
        <v>2.23</v>
      </c>
      <c r="J14">
        <v>0.64</v>
      </c>
      <c r="K14">
        <v>7.83</v>
      </c>
      <c r="L14">
        <v>1.52</v>
      </c>
      <c r="M14">
        <v>0.37</v>
      </c>
      <c r="N14">
        <v>6.26</v>
      </c>
    </row>
    <row r="15" spans="1:14" x14ac:dyDescent="0.2">
      <c r="A15" s="1">
        <v>4</v>
      </c>
      <c r="B15" s="1" t="s">
        <v>50</v>
      </c>
      <c r="C15" s="1">
        <v>2016</v>
      </c>
      <c r="D15" s="1" t="s">
        <v>10</v>
      </c>
      <c r="E15" s="1" t="s">
        <v>54</v>
      </c>
      <c r="F15" s="1">
        <v>10.5</v>
      </c>
      <c r="G15" s="1">
        <v>1</v>
      </c>
      <c r="H15">
        <v>13</v>
      </c>
      <c r="I15">
        <v>0.75</v>
      </c>
      <c r="J15">
        <v>0.99</v>
      </c>
      <c r="K15">
        <v>6.07</v>
      </c>
      <c r="L15">
        <v>0.88</v>
      </c>
      <c r="M15">
        <v>0.1</v>
      </c>
      <c r="N15">
        <v>7.75</v>
      </c>
    </row>
    <row r="16" spans="1:14" x14ac:dyDescent="0.2">
      <c r="A16" s="1">
        <v>4</v>
      </c>
      <c r="B16" s="1" t="s">
        <v>50</v>
      </c>
      <c r="C16" s="1">
        <v>2016</v>
      </c>
      <c r="D16" s="1" t="s">
        <v>10</v>
      </c>
      <c r="E16" s="1" t="s">
        <v>43</v>
      </c>
      <c r="F16" s="1">
        <v>18</v>
      </c>
      <c r="G16" s="1">
        <v>1</v>
      </c>
      <c r="H16">
        <v>26</v>
      </c>
      <c r="I16">
        <v>0.37</v>
      </c>
      <c r="J16">
        <v>0.05</v>
      </c>
      <c r="K16">
        <v>2.86</v>
      </c>
      <c r="L16">
        <v>0.31</v>
      </c>
      <c r="M16">
        <v>0.04</v>
      </c>
      <c r="N16">
        <v>2.5099999999999998</v>
      </c>
    </row>
    <row r="17" spans="1:14" x14ac:dyDescent="0.2">
      <c r="A17" s="1">
        <v>5</v>
      </c>
      <c r="B17" s="1" t="s">
        <v>56</v>
      </c>
      <c r="C17" s="1">
        <v>2015</v>
      </c>
      <c r="D17" s="1" t="s">
        <v>15</v>
      </c>
      <c r="E17">
        <v>0</v>
      </c>
      <c r="F17" s="1">
        <v>0</v>
      </c>
      <c r="G17" s="1">
        <v>1075</v>
      </c>
      <c r="H17">
        <v>1417196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">
      <c r="A18" s="1">
        <v>5</v>
      </c>
      <c r="B18" s="1" t="s">
        <v>56</v>
      </c>
      <c r="C18" s="1">
        <v>2015</v>
      </c>
      <c r="D18" s="1" t="s">
        <v>15</v>
      </c>
      <c r="E18" s="1" t="s">
        <v>58</v>
      </c>
      <c r="F18" s="1">
        <v>9</v>
      </c>
      <c r="G18" s="1">
        <v>60</v>
      </c>
      <c r="H18">
        <v>88839</v>
      </c>
      <c r="I18">
        <v>0.8</v>
      </c>
      <c r="J18">
        <v>0.61</v>
      </c>
      <c r="K18">
        <v>1.04</v>
      </c>
      <c r="L18">
        <v>0.88</v>
      </c>
      <c r="M18">
        <v>0.68</v>
      </c>
      <c r="N18">
        <v>1.1599999999999999</v>
      </c>
    </row>
    <row r="19" spans="1:14" x14ac:dyDescent="0.2">
      <c r="A19" s="1">
        <v>5</v>
      </c>
      <c r="B19" s="1" t="s">
        <v>56</v>
      </c>
      <c r="C19" s="1">
        <v>2015</v>
      </c>
      <c r="D19" s="1" t="s">
        <v>15</v>
      </c>
      <c r="E19" s="1" t="s">
        <v>59</v>
      </c>
      <c r="F19" s="1">
        <v>21</v>
      </c>
      <c r="G19" s="1">
        <v>69</v>
      </c>
      <c r="H19">
        <v>78059</v>
      </c>
      <c r="I19">
        <v>0.97</v>
      </c>
      <c r="J19">
        <v>0.76</v>
      </c>
      <c r="K19">
        <v>1.24</v>
      </c>
      <c r="L19">
        <v>1.03</v>
      </c>
      <c r="M19">
        <v>0.8</v>
      </c>
      <c r="N19">
        <v>1.33</v>
      </c>
    </row>
    <row r="20" spans="1:14" x14ac:dyDescent="0.2">
      <c r="A20" s="1">
        <v>5</v>
      </c>
      <c r="B20" s="1" t="s">
        <v>56</v>
      </c>
      <c r="C20" s="1">
        <v>2015</v>
      </c>
      <c r="D20" s="1" t="s">
        <v>15</v>
      </c>
      <c r="E20" s="1" t="s">
        <v>60</v>
      </c>
      <c r="F20" s="1">
        <v>54</v>
      </c>
      <c r="G20" s="1">
        <v>57</v>
      </c>
      <c r="H20">
        <v>50145</v>
      </c>
      <c r="I20">
        <v>1.1299999999999999</v>
      </c>
      <c r="J20">
        <v>0.86</v>
      </c>
      <c r="K20">
        <v>1.49</v>
      </c>
      <c r="L20">
        <v>1.1599999999999999</v>
      </c>
      <c r="M20">
        <v>0.87</v>
      </c>
      <c r="N20">
        <v>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EE27-E0A9-E741-81F8-E51D352380D9}">
  <dimension ref="A1:N10"/>
  <sheetViews>
    <sheetView zoomScale="210" zoomScaleNormal="210" workbookViewId="0">
      <selection activeCell="A2" sqref="A2:N5"/>
    </sheetView>
  </sheetViews>
  <sheetFormatPr baseColWidth="10" defaultRowHeight="16" x14ac:dyDescent="0.2"/>
  <cols>
    <col min="3" max="3" width="10.1640625" customWidth="1"/>
    <col min="4" max="4" width="10.83203125" style="1"/>
    <col min="5" max="5" width="13.5" style="1" customWidth="1"/>
    <col min="7" max="7" width="10.5" customWidth="1"/>
  </cols>
  <sheetData>
    <row r="1" spans="1:14" s="1" customFormat="1" x14ac:dyDescent="0.2">
      <c r="A1" s="1" t="s">
        <v>0</v>
      </c>
      <c r="B1" s="1" t="s">
        <v>4</v>
      </c>
      <c r="C1" s="1" t="s">
        <v>7</v>
      </c>
      <c r="D1" s="1" t="s">
        <v>1</v>
      </c>
      <c r="E1" s="1" t="s">
        <v>11</v>
      </c>
      <c r="F1" s="1" t="s">
        <v>2</v>
      </c>
      <c r="G1" s="1" t="s">
        <v>26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5</v>
      </c>
      <c r="N1" s="1" t="s">
        <v>6</v>
      </c>
    </row>
    <row r="2" spans="1:14" x14ac:dyDescent="0.2">
      <c r="A2">
        <v>1</v>
      </c>
      <c r="B2" t="s">
        <v>9</v>
      </c>
      <c r="C2">
        <v>2016</v>
      </c>
      <c r="D2" s="1" t="s">
        <v>20</v>
      </c>
      <c r="E2" s="1">
        <v>0</v>
      </c>
      <c r="F2">
        <v>153</v>
      </c>
      <c r="G2">
        <v>218437.5</v>
      </c>
      <c r="H2">
        <v>9.6199999999999992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">
      <c r="A3">
        <v>1</v>
      </c>
      <c r="B3" t="s">
        <v>9</v>
      </c>
      <c r="C3">
        <v>2016</v>
      </c>
      <c r="D3" s="1" t="s">
        <v>20</v>
      </c>
      <c r="E3" s="2" t="s">
        <v>12</v>
      </c>
      <c r="F3">
        <v>79</v>
      </c>
      <c r="G3">
        <f>ROUND(H3/H$6*G$6,0)</f>
        <v>66816</v>
      </c>
      <c r="H3">
        <v>7.8</v>
      </c>
      <c r="I3">
        <v>0.88</v>
      </c>
      <c r="J3">
        <v>0.67</v>
      </c>
      <c r="K3">
        <v>1.17</v>
      </c>
      <c r="L3">
        <v>1.05</v>
      </c>
      <c r="M3">
        <v>0.77</v>
      </c>
      <c r="N3">
        <v>1.42</v>
      </c>
    </row>
    <row r="4" spans="1:14" x14ac:dyDescent="0.2">
      <c r="A4">
        <v>1</v>
      </c>
      <c r="B4" t="s">
        <v>9</v>
      </c>
      <c r="C4">
        <v>2016</v>
      </c>
      <c r="D4" s="1" t="s">
        <v>20</v>
      </c>
      <c r="E4" s="3" t="s">
        <v>13</v>
      </c>
      <c r="F4">
        <v>40</v>
      </c>
      <c r="G4">
        <f>ROUND(H4/H$6*G$6,0)</f>
        <v>74696</v>
      </c>
      <c r="H4">
        <v>8.7200000000000006</v>
      </c>
      <c r="I4">
        <v>0.86</v>
      </c>
      <c r="J4">
        <v>0.6</v>
      </c>
      <c r="K4">
        <v>1.23</v>
      </c>
      <c r="L4">
        <v>0.99</v>
      </c>
      <c r="M4">
        <v>0.66</v>
      </c>
      <c r="N4">
        <v>1.46</v>
      </c>
    </row>
    <row r="5" spans="1:14" x14ac:dyDescent="0.2">
      <c r="A5">
        <v>1</v>
      </c>
      <c r="B5" t="s">
        <v>9</v>
      </c>
      <c r="C5">
        <v>2016</v>
      </c>
      <c r="D5" s="1" t="s">
        <v>20</v>
      </c>
      <c r="E5" s="1" t="s">
        <v>14</v>
      </c>
      <c r="F5">
        <v>11</v>
      </c>
      <c r="G5">
        <f>ROUND(H5/H$6*G$6,0)</f>
        <v>59277</v>
      </c>
      <c r="H5">
        <v>6.92</v>
      </c>
      <c r="I5">
        <v>0.56000000000000005</v>
      </c>
      <c r="J5">
        <v>0.3</v>
      </c>
      <c r="K5">
        <v>1.06</v>
      </c>
      <c r="L5">
        <v>0.65</v>
      </c>
      <c r="M5">
        <v>0.33</v>
      </c>
      <c r="N5">
        <v>1.26</v>
      </c>
    </row>
    <row r="6" spans="1:14" x14ac:dyDescent="0.2">
      <c r="F6">
        <f>SUM(F3:F5)</f>
        <v>130</v>
      </c>
      <c r="G6">
        <v>200789.5</v>
      </c>
      <c r="H6">
        <f>SUM(H3:H5)</f>
        <v>23.439999999999998</v>
      </c>
    </row>
    <row r="8" spans="1:14" x14ac:dyDescent="0.2">
      <c r="G8">
        <f>F3/G3/(F$2/G$2)</f>
        <v>1.6880386463733004</v>
      </c>
    </row>
    <row r="9" spans="1:14" x14ac:dyDescent="0.2">
      <c r="G9">
        <f>F4/G4/(F$2/G$2)</f>
        <v>0.76453683111886728</v>
      </c>
    </row>
    <row r="10" spans="1:14" x14ac:dyDescent="0.2">
      <c r="G10">
        <f>F5/G5/(F$2/G$2)</f>
        <v>0.26493676911357017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5395-B637-8041-B80D-41A1C081FAC7}">
  <dimension ref="A1:N6"/>
  <sheetViews>
    <sheetView topLeftCell="E1" zoomScale="230" zoomScaleNormal="230" workbookViewId="0">
      <selection activeCell="I2" sqref="I2:N5"/>
    </sheetView>
  </sheetViews>
  <sheetFormatPr baseColWidth="10" defaultRowHeight="16" x14ac:dyDescent="0.2"/>
  <cols>
    <col min="5" max="5" width="17.5" customWidth="1"/>
    <col min="7" max="7" width="10.1640625" customWidth="1"/>
    <col min="8" max="8" width="13.1640625" customWidth="1"/>
  </cols>
  <sheetData>
    <row r="1" spans="1:14" x14ac:dyDescent="0.2">
      <c r="A1" s="1" t="s">
        <v>0</v>
      </c>
      <c r="B1" s="1" t="s">
        <v>4</v>
      </c>
      <c r="C1" s="1" t="s">
        <v>7</v>
      </c>
      <c r="D1" s="1" t="s">
        <v>1</v>
      </c>
      <c r="E1" s="1" t="s">
        <v>24</v>
      </c>
      <c r="F1" s="1" t="s">
        <v>2</v>
      </c>
      <c r="G1" s="1" t="s">
        <v>3</v>
      </c>
      <c r="H1" s="1" t="s">
        <v>25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5</v>
      </c>
      <c r="N1" s="1" t="s">
        <v>6</v>
      </c>
    </row>
    <row r="2" spans="1:14" x14ac:dyDescent="0.2">
      <c r="A2">
        <v>1</v>
      </c>
      <c r="B2" t="s">
        <v>9</v>
      </c>
      <c r="C2">
        <v>2016</v>
      </c>
      <c r="D2" s="1" t="s">
        <v>20</v>
      </c>
      <c r="E2" s="1">
        <v>0</v>
      </c>
      <c r="F2">
        <v>153</v>
      </c>
      <c r="G2">
        <v>218437.5</v>
      </c>
      <c r="H2">
        <v>9.6199999999999992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">
      <c r="A3">
        <v>1</v>
      </c>
      <c r="B3" t="s">
        <v>9</v>
      </c>
      <c r="C3">
        <v>2016</v>
      </c>
      <c r="D3" s="1" t="s">
        <v>20</v>
      </c>
      <c r="E3" s="2" t="s">
        <v>8</v>
      </c>
      <c r="F3">
        <v>83</v>
      </c>
      <c r="G3">
        <f>ROUND(H3/H$6*G$6,0)</f>
        <v>65849</v>
      </c>
      <c r="H3">
        <v>8.1199999999999992</v>
      </c>
      <c r="I3">
        <v>0.93</v>
      </c>
      <c r="J3">
        <v>0.71</v>
      </c>
      <c r="K3">
        <v>1.22</v>
      </c>
      <c r="L3">
        <v>1.1000000000000001</v>
      </c>
      <c r="M3">
        <v>0.82</v>
      </c>
      <c r="N3">
        <v>1.48</v>
      </c>
    </row>
    <row r="4" spans="1:14" x14ac:dyDescent="0.2">
      <c r="A4">
        <v>1</v>
      </c>
      <c r="B4" t="s">
        <v>9</v>
      </c>
      <c r="C4">
        <v>2016</v>
      </c>
      <c r="D4" s="1" t="s">
        <v>20</v>
      </c>
      <c r="E4" s="3" t="s">
        <v>22</v>
      </c>
      <c r="F4">
        <v>35</v>
      </c>
      <c r="G4">
        <f>ROUND(H4/H$6*G$6,0)</f>
        <v>58956</v>
      </c>
      <c r="H4">
        <v>7.27</v>
      </c>
      <c r="I4">
        <v>0.69</v>
      </c>
      <c r="J4">
        <v>0.47</v>
      </c>
      <c r="K4">
        <v>1.01</v>
      </c>
      <c r="L4">
        <v>0.78</v>
      </c>
      <c r="M4">
        <v>0.52</v>
      </c>
      <c r="N4">
        <v>1.19</v>
      </c>
    </row>
    <row r="5" spans="1:14" x14ac:dyDescent="0.2">
      <c r="A5">
        <v>1</v>
      </c>
      <c r="B5" t="s">
        <v>9</v>
      </c>
      <c r="C5">
        <v>2016</v>
      </c>
      <c r="D5" s="1" t="s">
        <v>20</v>
      </c>
      <c r="E5" s="1" t="s">
        <v>23</v>
      </c>
      <c r="F5">
        <v>12</v>
      </c>
      <c r="G5">
        <f>ROUND(H5/H$6*G$6,0)</f>
        <v>75985</v>
      </c>
      <c r="H5">
        <v>9.3699999999999992</v>
      </c>
      <c r="I5">
        <v>0.76</v>
      </c>
      <c r="J5">
        <v>0.41</v>
      </c>
      <c r="K5">
        <v>1.42</v>
      </c>
      <c r="L5">
        <v>0.86</v>
      </c>
      <c r="M5">
        <v>0.44</v>
      </c>
      <c r="N5">
        <v>1.66</v>
      </c>
    </row>
    <row r="6" spans="1:14" x14ac:dyDescent="0.2">
      <c r="G6">
        <v>200789.5</v>
      </c>
      <c r="H6">
        <f>SUM(H3:H5)</f>
        <v>24.759999999999998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E9E8-6585-4B44-9B23-B241AFDB6107}">
  <dimension ref="A1:F7"/>
  <sheetViews>
    <sheetView zoomScale="150" zoomScaleNormal="150" workbookViewId="0">
      <selection activeCell="E32" sqref="E32"/>
    </sheetView>
  </sheetViews>
  <sheetFormatPr baseColWidth="10" defaultRowHeight="16" x14ac:dyDescent="0.2"/>
  <sheetData>
    <row r="1" spans="1:6" x14ac:dyDescent="0.2">
      <c r="A1" t="s">
        <v>27</v>
      </c>
    </row>
    <row r="2" spans="1:6" x14ac:dyDescent="0.2">
      <c r="A2" t="s">
        <v>30</v>
      </c>
    </row>
    <row r="3" spans="1:6" x14ac:dyDescent="0.2">
      <c r="A3" t="s">
        <v>29</v>
      </c>
      <c r="B3" t="s">
        <v>37</v>
      </c>
      <c r="C3" s="1" t="s">
        <v>31</v>
      </c>
      <c r="D3" t="s">
        <v>33</v>
      </c>
      <c r="E3" t="s">
        <v>32</v>
      </c>
      <c r="F3" t="s">
        <v>34</v>
      </c>
    </row>
    <row r="4" spans="1:6" x14ac:dyDescent="0.2">
      <c r="A4" t="s">
        <v>28</v>
      </c>
      <c r="B4">
        <v>9.5</v>
      </c>
      <c r="C4">
        <v>3960</v>
      </c>
      <c r="D4">
        <f>C4*B4</f>
        <v>37620</v>
      </c>
      <c r="E4">
        <v>6485</v>
      </c>
      <c r="F4">
        <f>E4*B4</f>
        <v>61607.5</v>
      </c>
    </row>
    <row r="5" spans="1:6" x14ac:dyDescent="0.2">
      <c r="A5" t="s">
        <v>35</v>
      </c>
      <c r="B5">
        <v>5.5</v>
      </c>
      <c r="C5">
        <v>21151</v>
      </c>
      <c r="D5">
        <f t="shared" ref="D5:D6" si="0">C5*B5</f>
        <v>116330.5</v>
      </c>
      <c r="E5">
        <v>20513</v>
      </c>
      <c r="F5">
        <f t="shared" ref="F5:F6" si="1">E5*B5</f>
        <v>112821.5</v>
      </c>
    </row>
    <row r="6" spans="1:6" x14ac:dyDescent="0.2">
      <c r="A6" t="s">
        <v>36</v>
      </c>
      <c r="B6">
        <v>1.5</v>
      </c>
      <c r="C6">
        <v>31226</v>
      </c>
      <c r="D6">
        <f t="shared" si="0"/>
        <v>46839</v>
      </c>
      <c r="E6">
        <v>29339</v>
      </c>
      <c r="F6">
        <f t="shared" si="1"/>
        <v>44008.5</v>
      </c>
    </row>
    <row r="7" spans="1:6" x14ac:dyDescent="0.2">
      <c r="C7">
        <f>SUM(C4:C6)</f>
        <v>56337</v>
      </c>
      <c r="D7">
        <f>SUM(D4:D6)</f>
        <v>200789.5</v>
      </c>
      <c r="E7">
        <f>SUM(E4:E6)</f>
        <v>56337</v>
      </c>
      <c r="F7">
        <f>SUM(F4:F6)</f>
        <v>218437.5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dose</vt:lpstr>
      <vt:lpstr>duration</vt:lpstr>
      <vt:lpstr>dose-Korhonen</vt:lpstr>
      <vt:lpstr>duration-Korhonen</vt:lpstr>
      <vt:lpstr>Korhonen-FU-Calculations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Siegmund</dc:creator>
  <cp:lastModifiedBy>Kimberly Siegmund</cp:lastModifiedBy>
  <dcterms:created xsi:type="dcterms:W3CDTF">2019-04-15T17:58:59Z</dcterms:created>
  <dcterms:modified xsi:type="dcterms:W3CDTF">2019-04-15T20:33:14Z</dcterms:modified>
</cp:coreProperties>
</file>