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8800" windowHeight="17480" tabRatio="500" activeTab="2"/>
  </bookViews>
  <sheets>
    <sheet name="Poeng" sheetId="1" r:id="rId1"/>
    <sheet name="Distanser" sheetId="2" r:id="rId2"/>
    <sheet name="Distanser2" sheetId="6" r:id="rId3"/>
    <sheet name="Ruteanalyse" sheetId="3" r:id="rId4"/>
    <sheet name="Pakkliste" sheetId="4" r:id="rId5"/>
    <sheet name="Todo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6" l="1"/>
  <c r="X2" i="6"/>
  <c r="Y2" i="6"/>
  <c r="Z2" i="6"/>
  <c r="AA2" i="6"/>
  <c r="W3" i="6"/>
  <c r="X3" i="6"/>
  <c r="Y3" i="6"/>
  <c r="Z3" i="6"/>
  <c r="AA3" i="6"/>
  <c r="W4" i="6"/>
  <c r="X4" i="6"/>
  <c r="Y4" i="6"/>
  <c r="Z4" i="6"/>
  <c r="AA4" i="6"/>
  <c r="W5" i="6"/>
  <c r="X5" i="6"/>
  <c r="Y5" i="6"/>
  <c r="Z5" i="6"/>
  <c r="AA5" i="6"/>
  <c r="W6" i="6"/>
  <c r="X6" i="6"/>
  <c r="Y6" i="6"/>
  <c r="Z6" i="6"/>
  <c r="AA6" i="6"/>
  <c r="W7" i="6"/>
  <c r="X7" i="6"/>
  <c r="Y7" i="6"/>
  <c r="Z7" i="6"/>
  <c r="AA7" i="6"/>
  <c r="W8" i="6"/>
  <c r="X8" i="6"/>
  <c r="Y8" i="6"/>
  <c r="Z8" i="6"/>
  <c r="AA8" i="6"/>
  <c r="W9" i="6"/>
  <c r="X9" i="6"/>
  <c r="Y9" i="6"/>
  <c r="Z9" i="6"/>
  <c r="AA9" i="6"/>
  <c r="W10" i="6"/>
  <c r="X10" i="6"/>
  <c r="Y10" i="6"/>
  <c r="Z10" i="6"/>
  <c r="AA10" i="6"/>
  <c r="W11" i="6"/>
  <c r="X11" i="6"/>
  <c r="Y11" i="6"/>
  <c r="Z11" i="6"/>
  <c r="AA11" i="6"/>
  <c r="W12" i="6"/>
  <c r="X12" i="6"/>
  <c r="Y12" i="6"/>
  <c r="Z12" i="6"/>
  <c r="AA12" i="6"/>
  <c r="W13" i="6"/>
  <c r="X13" i="6"/>
  <c r="Y13" i="6"/>
  <c r="Z13" i="6"/>
  <c r="AA13" i="6"/>
  <c r="W14" i="6"/>
  <c r="X14" i="6"/>
  <c r="Y14" i="6"/>
  <c r="Z14" i="6"/>
  <c r="AA14" i="6"/>
  <c r="W15" i="6"/>
  <c r="X15" i="6"/>
  <c r="Y15" i="6"/>
  <c r="Z15" i="6"/>
  <c r="AA15" i="6"/>
  <c r="W16" i="6"/>
  <c r="X16" i="6"/>
  <c r="Y16" i="6"/>
  <c r="Z16" i="6"/>
  <c r="AA16" i="6"/>
  <c r="W17" i="6"/>
  <c r="X17" i="6"/>
  <c r="Y17" i="6"/>
  <c r="Z17" i="6"/>
  <c r="AA17" i="6"/>
  <c r="W18" i="6"/>
  <c r="X18" i="6"/>
  <c r="Y18" i="6"/>
  <c r="Z18" i="6"/>
  <c r="AA18" i="6"/>
  <c r="W19" i="6"/>
  <c r="X19" i="6"/>
  <c r="Y19" i="6"/>
  <c r="Z19" i="6"/>
  <c r="AA19" i="6"/>
  <c r="W20" i="6"/>
  <c r="X20" i="6"/>
  <c r="Y20" i="6"/>
  <c r="Z20" i="6"/>
  <c r="AA20" i="6"/>
  <c r="W21" i="6"/>
  <c r="X21" i="6"/>
  <c r="Y21" i="6"/>
  <c r="Z21" i="6"/>
  <c r="AA21" i="6"/>
  <c r="W22" i="6"/>
  <c r="X22" i="6"/>
  <c r="Y22" i="6"/>
  <c r="Z22" i="6"/>
  <c r="AA22" i="6"/>
  <c r="W23" i="6"/>
  <c r="X23" i="6"/>
  <c r="Y23" i="6"/>
  <c r="Z23" i="6"/>
  <c r="AA23" i="6"/>
  <c r="W24" i="6"/>
  <c r="X24" i="6"/>
  <c r="Y24" i="6"/>
  <c r="Z24" i="6"/>
  <c r="AA24" i="6"/>
  <c r="W25" i="6"/>
  <c r="X25" i="6"/>
  <c r="Y25" i="6"/>
  <c r="Z25" i="6"/>
  <c r="AA25" i="6"/>
  <c r="W26" i="6"/>
  <c r="X26" i="6"/>
  <c r="Y26" i="6"/>
  <c r="Z26" i="6"/>
  <c r="AA26" i="6"/>
  <c r="W27" i="6"/>
  <c r="X27" i="6"/>
  <c r="Y27" i="6"/>
  <c r="Z27" i="6"/>
  <c r="AA27" i="6"/>
  <c r="W28" i="6"/>
  <c r="X28" i="6"/>
  <c r="Y28" i="6"/>
  <c r="Z28" i="6"/>
  <c r="AA28" i="6"/>
  <c r="W29" i="6"/>
  <c r="X29" i="6"/>
  <c r="Y29" i="6"/>
  <c r="Z29" i="6"/>
  <c r="AA29" i="6"/>
  <c r="W30" i="6"/>
  <c r="X30" i="6"/>
  <c r="Y30" i="6"/>
  <c r="Z30" i="6"/>
  <c r="AA30" i="6"/>
  <c r="W31" i="6"/>
  <c r="X31" i="6"/>
  <c r="Y31" i="6"/>
  <c r="Z31" i="6"/>
  <c r="AA31" i="6"/>
  <c r="W32" i="6"/>
  <c r="X32" i="6"/>
  <c r="Y32" i="6"/>
  <c r="Z32" i="6"/>
  <c r="AA32" i="6"/>
  <c r="W33" i="6"/>
  <c r="X33" i="6"/>
  <c r="Y33" i="6"/>
  <c r="Z33" i="6"/>
  <c r="AA33" i="6"/>
  <c r="W34" i="6"/>
  <c r="X34" i="6"/>
  <c r="Y34" i="6"/>
  <c r="Z34" i="6"/>
  <c r="AA34" i="6"/>
  <c r="W35" i="6"/>
  <c r="X35" i="6"/>
  <c r="Y35" i="6"/>
  <c r="Z35" i="6"/>
  <c r="AA35" i="6"/>
  <c r="W36" i="6"/>
  <c r="X36" i="6"/>
  <c r="Y36" i="6"/>
  <c r="Z36" i="6"/>
  <c r="AA36" i="6"/>
  <c r="W37" i="6"/>
  <c r="X37" i="6"/>
  <c r="Y37" i="6"/>
  <c r="Z37" i="6"/>
  <c r="AA37" i="6"/>
  <c r="W38" i="6"/>
  <c r="X38" i="6"/>
  <c r="Y38" i="6"/>
  <c r="Z38" i="6"/>
  <c r="AA38" i="6"/>
  <c r="W39" i="6"/>
  <c r="X39" i="6"/>
  <c r="Y39" i="6"/>
  <c r="Z39" i="6"/>
  <c r="AA39" i="6"/>
  <c r="W40" i="6"/>
  <c r="X40" i="6"/>
  <c r="Y40" i="6"/>
  <c r="Z40" i="6"/>
  <c r="AA40" i="6"/>
  <c r="W41" i="6"/>
  <c r="X41" i="6"/>
  <c r="Y41" i="6"/>
  <c r="Z41" i="6"/>
  <c r="AA41" i="6"/>
  <c r="W42" i="6"/>
  <c r="X42" i="6"/>
  <c r="Y42" i="6"/>
  <c r="Z42" i="6"/>
  <c r="AA42" i="6"/>
  <c r="W43" i="6"/>
  <c r="X43" i="6"/>
  <c r="Y43" i="6"/>
  <c r="Z43" i="6"/>
  <c r="AA43" i="6"/>
  <c r="W44" i="6"/>
  <c r="X44" i="6"/>
  <c r="Y44" i="6"/>
  <c r="Z44" i="6"/>
  <c r="AA44" i="6"/>
  <c r="W45" i="6"/>
  <c r="X45" i="6"/>
  <c r="Y45" i="6"/>
  <c r="Z45" i="6"/>
  <c r="AA45" i="6"/>
  <c r="W46" i="6"/>
  <c r="X46" i="6"/>
  <c r="Y46" i="6"/>
  <c r="Z46" i="6"/>
  <c r="AA46" i="6"/>
  <c r="W47" i="6"/>
  <c r="X47" i="6"/>
  <c r="Y47" i="6"/>
  <c r="Z47" i="6"/>
  <c r="AA47" i="6"/>
  <c r="W48" i="6"/>
  <c r="X48" i="6"/>
  <c r="Y48" i="6"/>
  <c r="Z48" i="6"/>
  <c r="AA48" i="6"/>
  <c r="W49" i="6"/>
  <c r="X49" i="6"/>
  <c r="Y49" i="6"/>
  <c r="Z49" i="6"/>
  <c r="AA49" i="6"/>
  <c r="W50" i="6"/>
  <c r="X50" i="6"/>
  <c r="Y50" i="6"/>
  <c r="Z50" i="6"/>
  <c r="AA50" i="6"/>
  <c r="W51" i="6"/>
  <c r="X51" i="6"/>
  <c r="Y51" i="6"/>
  <c r="Z51" i="6"/>
  <c r="AA51" i="6"/>
  <c r="W52" i="6"/>
  <c r="X52" i="6"/>
  <c r="Y52" i="6"/>
  <c r="Z52" i="6"/>
  <c r="AA52" i="6"/>
  <c r="W53" i="6"/>
  <c r="X53" i="6"/>
  <c r="Y53" i="6"/>
  <c r="Z53" i="6"/>
  <c r="AA53" i="6"/>
  <c r="W54" i="6"/>
  <c r="X54" i="6"/>
  <c r="Y54" i="6"/>
  <c r="Z54" i="6"/>
  <c r="AA54" i="6"/>
  <c r="W55" i="6"/>
  <c r="X55" i="6"/>
  <c r="Y55" i="6"/>
  <c r="Z55" i="6"/>
  <c r="AA55" i="6"/>
  <c r="W56" i="6"/>
  <c r="X56" i="6"/>
  <c r="Y56" i="6"/>
  <c r="Z56" i="6"/>
  <c r="AA56" i="6"/>
  <c r="W57" i="6"/>
  <c r="X57" i="6"/>
  <c r="Y57" i="6"/>
  <c r="Z57" i="6"/>
  <c r="AA57" i="6"/>
  <c r="W58" i="6"/>
  <c r="X58" i="6"/>
  <c r="Y58" i="6"/>
  <c r="Z58" i="6"/>
  <c r="AA58" i="6"/>
  <c r="AA1" i="6"/>
  <c r="Z1" i="6"/>
  <c r="Y1" i="6"/>
  <c r="X1" i="6"/>
  <c r="W1" i="6"/>
  <c r="G58" i="6"/>
  <c r="N58" i="6"/>
  <c r="O58" i="6"/>
  <c r="P58" i="6"/>
  <c r="I58" i="6"/>
  <c r="K58" i="6"/>
  <c r="L58" i="6"/>
  <c r="H58" i="6"/>
  <c r="J58" i="6"/>
  <c r="M58" i="6"/>
  <c r="G13" i="6"/>
  <c r="H13" i="6"/>
  <c r="I13" i="6"/>
  <c r="J13" i="6"/>
  <c r="K13" i="6"/>
  <c r="L13" i="6"/>
  <c r="M13" i="6"/>
  <c r="N13" i="6"/>
  <c r="O13" i="6"/>
  <c r="P13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H9" i="6"/>
  <c r="I9" i="6"/>
  <c r="J9" i="6"/>
  <c r="K9" i="6"/>
  <c r="L9" i="6"/>
  <c r="M9" i="6"/>
  <c r="G9" i="6"/>
  <c r="N9" i="6"/>
  <c r="O9" i="6"/>
  <c r="P9" i="6"/>
  <c r="H10" i="6"/>
  <c r="I10" i="6"/>
  <c r="J10" i="6"/>
  <c r="K10" i="6"/>
  <c r="L10" i="6"/>
  <c r="M10" i="6"/>
  <c r="G10" i="6"/>
  <c r="N10" i="6"/>
  <c r="O10" i="6"/>
  <c r="P10" i="6"/>
  <c r="H11" i="6"/>
  <c r="I11" i="6"/>
  <c r="J11" i="6"/>
  <c r="K11" i="6"/>
  <c r="L11" i="6"/>
  <c r="M11" i="6"/>
  <c r="G11" i="6"/>
  <c r="N11" i="6"/>
  <c r="O11" i="6"/>
  <c r="P11" i="6"/>
  <c r="H12" i="6"/>
  <c r="I12" i="6"/>
  <c r="J12" i="6"/>
  <c r="K12" i="6"/>
  <c r="L12" i="6"/>
  <c r="M12" i="6"/>
  <c r="G12" i="6"/>
  <c r="N12" i="6"/>
  <c r="O12" i="6"/>
  <c r="P12" i="6"/>
  <c r="H14" i="6"/>
  <c r="I14" i="6"/>
  <c r="J14" i="6"/>
  <c r="K14" i="6"/>
  <c r="L14" i="6"/>
  <c r="M14" i="6"/>
  <c r="G14" i="6"/>
  <c r="N14" i="6"/>
  <c r="O14" i="6"/>
  <c r="P14" i="6"/>
  <c r="H15" i="6"/>
  <c r="I15" i="6"/>
  <c r="J15" i="6"/>
  <c r="K15" i="6"/>
  <c r="L15" i="6"/>
  <c r="M15" i="6"/>
  <c r="G15" i="6"/>
  <c r="N15" i="6"/>
  <c r="O15" i="6"/>
  <c r="P15" i="6"/>
  <c r="H16" i="6"/>
  <c r="I16" i="6"/>
  <c r="J16" i="6"/>
  <c r="K16" i="6"/>
  <c r="L16" i="6"/>
  <c r="M16" i="6"/>
  <c r="G16" i="6"/>
  <c r="N16" i="6"/>
  <c r="O16" i="6"/>
  <c r="P16" i="6"/>
  <c r="H17" i="6"/>
  <c r="I17" i="6"/>
  <c r="J17" i="6"/>
  <c r="K17" i="6"/>
  <c r="L17" i="6"/>
  <c r="M17" i="6"/>
  <c r="G17" i="6"/>
  <c r="N17" i="6"/>
  <c r="O17" i="6"/>
  <c r="P17" i="6"/>
  <c r="H18" i="6"/>
  <c r="I18" i="6"/>
  <c r="J18" i="6"/>
  <c r="K18" i="6"/>
  <c r="L18" i="6"/>
  <c r="M18" i="6"/>
  <c r="G18" i="6"/>
  <c r="N18" i="6"/>
  <c r="O18" i="6"/>
  <c r="P18" i="6"/>
  <c r="H19" i="6"/>
  <c r="I19" i="6"/>
  <c r="J19" i="6"/>
  <c r="K19" i="6"/>
  <c r="L19" i="6"/>
  <c r="M19" i="6"/>
  <c r="G19" i="6"/>
  <c r="N19" i="6"/>
  <c r="O19" i="6"/>
  <c r="P19" i="6"/>
  <c r="H20" i="6"/>
  <c r="I20" i="6"/>
  <c r="J20" i="6"/>
  <c r="K20" i="6"/>
  <c r="L20" i="6"/>
  <c r="M20" i="6"/>
  <c r="G20" i="6"/>
  <c r="N20" i="6"/>
  <c r="O20" i="6"/>
  <c r="P20" i="6"/>
  <c r="H21" i="6"/>
  <c r="I21" i="6"/>
  <c r="J21" i="6"/>
  <c r="K21" i="6"/>
  <c r="L21" i="6"/>
  <c r="M21" i="6"/>
  <c r="N21" i="6"/>
  <c r="O21" i="6"/>
  <c r="P21" i="6"/>
  <c r="H22" i="6"/>
  <c r="I22" i="6"/>
  <c r="J22" i="6"/>
  <c r="K22" i="6"/>
  <c r="L22" i="6"/>
  <c r="M22" i="6"/>
  <c r="N22" i="6"/>
  <c r="O22" i="6"/>
  <c r="P22" i="6"/>
  <c r="H23" i="6"/>
  <c r="I23" i="6"/>
  <c r="J23" i="6"/>
  <c r="K23" i="6"/>
  <c r="L23" i="6"/>
  <c r="M23" i="6"/>
  <c r="N23" i="6"/>
  <c r="O23" i="6"/>
  <c r="P23" i="6"/>
  <c r="H24" i="6"/>
  <c r="I24" i="6"/>
  <c r="J24" i="6"/>
  <c r="K24" i="6"/>
  <c r="L24" i="6"/>
  <c r="M24" i="6"/>
  <c r="N24" i="6"/>
  <c r="O24" i="6"/>
  <c r="P24" i="6"/>
  <c r="H25" i="6"/>
  <c r="I25" i="6"/>
  <c r="J25" i="6"/>
  <c r="K25" i="6"/>
  <c r="L25" i="6"/>
  <c r="M25" i="6"/>
  <c r="N25" i="6"/>
  <c r="O25" i="6"/>
  <c r="P25" i="6"/>
  <c r="H26" i="6"/>
  <c r="I26" i="6"/>
  <c r="J26" i="6"/>
  <c r="K26" i="6"/>
  <c r="L26" i="6"/>
  <c r="M26" i="6"/>
  <c r="N26" i="6"/>
  <c r="O26" i="6"/>
  <c r="P26" i="6"/>
  <c r="H27" i="6"/>
  <c r="I27" i="6"/>
  <c r="J27" i="6"/>
  <c r="K27" i="6"/>
  <c r="L27" i="6"/>
  <c r="M27" i="6"/>
  <c r="N27" i="6"/>
  <c r="O27" i="6"/>
  <c r="P27" i="6"/>
  <c r="H28" i="6"/>
  <c r="I28" i="6"/>
  <c r="J28" i="6"/>
  <c r="K28" i="6"/>
  <c r="L28" i="6"/>
  <c r="M28" i="6"/>
  <c r="N28" i="6"/>
  <c r="O28" i="6"/>
  <c r="P28" i="6"/>
  <c r="H29" i="6"/>
  <c r="I29" i="6"/>
  <c r="J29" i="6"/>
  <c r="K29" i="6"/>
  <c r="L29" i="6"/>
  <c r="M29" i="6"/>
  <c r="N29" i="6"/>
  <c r="O29" i="6"/>
  <c r="P29" i="6"/>
  <c r="H30" i="6"/>
  <c r="I30" i="6"/>
  <c r="J30" i="6"/>
  <c r="K30" i="6"/>
  <c r="L30" i="6"/>
  <c r="M30" i="6"/>
  <c r="N30" i="6"/>
  <c r="O30" i="6"/>
  <c r="P30" i="6"/>
  <c r="H31" i="6"/>
  <c r="I31" i="6"/>
  <c r="J31" i="6"/>
  <c r="K31" i="6"/>
  <c r="L31" i="6"/>
  <c r="M31" i="6"/>
  <c r="N31" i="6"/>
  <c r="O31" i="6"/>
  <c r="P31" i="6"/>
  <c r="H32" i="6"/>
  <c r="I32" i="6"/>
  <c r="J32" i="6"/>
  <c r="K32" i="6"/>
  <c r="L32" i="6"/>
  <c r="M32" i="6"/>
  <c r="N32" i="6"/>
  <c r="O32" i="6"/>
  <c r="P32" i="6"/>
  <c r="H33" i="6"/>
  <c r="I33" i="6"/>
  <c r="J33" i="6"/>
  <c r="K33" i="6"/>
  <c r="L33" i="6"/>
  <c r="M33" i="6"/>
  <c r="N33" i="6"/>
  <c r="O33" i="6"/>
  <c r="P33" i="6"/>
  <c r="H34" i="6"/>
  <c r="I34" i="6"/>
  <c r="J34" i="6"/>
  <c r="K34" i="6"/>
  <c r="L34" i="6"/>
  <c r="M34" i="6"/>
  <c r="N34" i="6"/>
  <c r="O34" i="6"/>
  <c r="P34" i="6"/>
  <c r="H35" i="6"/>
  <c r="I35" i="6"/>
  <c r="J35" i="6"/>
  <c r="K35" i="6"/>
  <c r="L35" i="6"/>
  <c r="M35" i="6"/>
  <c r="N35" i="6"/>
  <c r="O35" i="6"/>
  <c r="P35" i="6"/>
  <c r="H36" i="6"/>
  <c r="I36" i="6"/>
  <c r="J36" i="6"/>
  <c r="K36" i="6"/>
  <c r="L36" i="6"/>
  <c r="M36" i="6"/>
  <c r="N36" i="6"/>
  <c r="O36" i="6"/>
  <c r="P36" i="6"/>
  <c r="H37" i="6"/>
  <c r="I37" i="6"/>
  <c r="J37" i="6"/>
  <c r="K37" i="6"/>
  <c r="L37" i="6"/>
  <c r="M37" i="6"/>
  <c r="N37" i="6"/>
  <c r="O37" i="6"/>
  <c r="P37" i="6"/>
  <c r="H38" i="6"/>
  <c r="I38" i="6"/>
  <c r="J38" i="6"/>
  <c r="K38" i="6"/>
  <c r="L38" i="6"/>
  <c r="M38" i="6"/>
  <c r="N38" i="6"/>
  <c r="O38" i="6"/>
  <c r="P38" i="6"/>
  <c r="H39" i="6"/>
  <c r="I39" i="6"/>
  <c r="J39" i="6"/>
  <c r="K39" i="6"/>
  <c r="L39" i="6"/>
  <c r="M39" i="6"/>
  <c r="N39" i="6"/>
  <c r="O39" i="6"/>
  <c r="P39" i="6"/>
  <c r="H40" i="6"/>
  <c r="I40" i="6"/>
  <c r="J40" i="6"/>
  <c r="K40" i="6"/>
  <c r="L40" i="6"/>
  <c r="M40" i="6"/>
  <c r="N40" i="6"/>
  <c r="O40" i="6"/>
  <c r="P40" i="6"/>
  <c r="H41" i="6"/>
  <c r="I41" i="6"/>
  <c r="J41" i="6"/>
  <c r="K41" i="6"/>
  <c r="L41" i="6"/>
  <c r="M41" i="6"/>
  <c r="N41" i="6"/>
  <c r="O41" i="6"/>
  <c r="P41" i="6"/>
  <c r="H42" i="6"/>
  <c r="I42" i="6"/>
  <c r="J42" i="6"/>
  <c r="K42" i="6"/>
  <c r="L42" i="6"/>
  <c r="M42" i="6"/>
  <c r="N42" i="6"/>
  <c r="O42" i="6"/>
  <c r="P42" i="6"/>
  <c r="H43" i="6"/>
  <c r="I43" i="6"/>
  <c r="J43" i="6"/>
  <c r="K43" i="6"/>
  <c r="L43" i="6"/>
  <c r="M43" i="6"/>
  <c r="N43" i="6"/>
  <c r="O43" i="6"/>
  <c r="P43" i="6"/>
  <c r="H44" i="6"/>
  <c r="I44" i="6"/>
  <c r="J44" i="6"/>
  <c r="K44" i="6"/>
  <c r="L44" i="6"/>
  <c r="M44" i="6"/>
  <c r="N44" i="6"/>
  <c r="O44" i="6"/>
  <c r="P44" i="6"/>
  <c r="H45" i="6"/>
  <c r="I45" i="6"/>
  <c r="J45" i="6"/>
  <c r="K45" i="6"/>
  <c r="L45" i="6"/>
  <c r="M45" i="6"/>
  <c r="N45" i="6"/>
  <c r="O45" i="6"/>
  <c r="P45" i="6"/>
  <c r="H46" i="6"/>
  <c r="I46" i="6"/>
  <c r="J46" i="6"/>
  <c r="K46" i="6"/>
  <c r="L46" i="6"/>
  <c r="M46" i="6"/>
  <c r="N46" i="6"/>
  <c r="O46" i="6"/>
  <c r="P46" i="6"/>
  <c r="H47" i="6"/>
  <c r="I47" i="6"/>
  <c r="J47" i="6"/>
  <c r="K47" i="6"/>
  <c r="L47" i="6"/>
  <c r="M47" i="6"/>
  <c r="N47" i="6"/>
  <c r="O47" i="6"/>
  <c r="P47" i="6"/>
  <c r="H48" i="6"/>
  <c r="I48" i="6"/>
  <c r="J48" i="6"/>
  <c r="K48" i="6"/>
  <c r="L48" i="6"/>
  <c r="M48" i="6"/>
  <c r="N48" i="6"/>
  <c r="O48" i="6"/>
  <c r="P48" i="6"/>
  <c r="H49" i="6"/>
  <c r="I49" i="6"/>
  <c r="J49" i="6"/>
  <c r="K49" i="6"/>
  <c r="L49" i="6"/>
  <c r="M49" i="6"/>
  <c r="N49" i="6"/>
  <c r="O49" i="6"/>
  <c r="P49" i="6"/>
  <c r="H50" i="6"/>
  <c r="I50" i="6"/>
  <c r="J50" i="6"/>
  <c r="K50" i="6"/>
  <c r="L50" i="6"/>
  <c r="M50" i="6"/>
  <c r="N50" i="6"/>
  <c r="O50" i="6"/>
  <c r="P50" i="6"/>
  <c r="H51" i="6"/>
  <c r="I51" i="6"/>
  <c r="J51" i="6"/>
  <c r="K51" i="6"/>
  <c r="L51" i="6"/>
  <c r="M51" i="6"/>
  <c r="N51" i="6"/>
  <c r="O51" i="6"/>
  <c r="P51" i="6"/>
  <c r="H52" i="6"/>
  <c r="I52" i="6"/>
  <c r="J52" i="6"/>
  <c r="K52" i="6"/>
  <c r="L52" i="6"/>
  <c r="M52" i="6"/>
  <c r="N52" i="6"/>
  <c r="O52" i="6"/>
  <c r="P52" i="6"/>
  <c r="H53" i="6"/>
  <c r="I53" i="6"/>
  <c r="J53" i="6"/>
  <c r="K53" i="6"/>
  <c r="L53" i="6"/>
  <c r="M53" i="6"/>
  <c r="N53" i="6"/>
  <c r="O53" i="6"/>
  <c r="P53" i="6"/>
  <c r="H54" i="6"/>
  <c r="I54" i="6"/>
  <c r="J54" i="6"/>
  <c r="K54" i="6"/>
  <c r="L54" i="6"/>
  <c r="M54" i="6"/>
  <c r="N54" i="6"/>
  <c r="O54" i="6"/>
  <c r="P54" i="6"/>
  <c r="H55" i="6"/>
  <c r="I55" i="6"/>
  <c r="J55" i="6"/>
  <c r="K55" i="6"/>
  <c r="L55" i="6"/>
  <c r="M55" i="6"/>
  <c r="N55" i="6"/>
  <c r="O55" i="6"/>
  <c r="P55" i="6"/>
  <c r="H56" i="6"/>
  <c r="I56" i="6"/>
  <c r="J56" i="6"/>
  <c r="K56" i="6"/>
  <c r="L56" i="6"/>
  <c r="M56" i="6"/>
  <c r="N56" i="6"/>
  <c r="O56" i="6"/>
  <c r="P56" i="6"/>
  <c r="H57" i="6"/>
  <c r="I57" i="6"/>
  <c r="J57" i="6"/>
  <c r="K57" i="6"/>
  <c r="L57" i="6"/>
  <c r="M57" i="6"/>
  <c r="N57" i="6"/>
  <c r="O57" i="6"/>
  <c r="P57" i="6"/>
  <c r="H3" i="6"/>
  <c r="M3" i="6"/>
  <c r="H4" i="6"/>
  <c r="M4" i="6"/>
  <c r="H5" i="6"/>
  <c r="M5" i="6"/>
  <c r="H6" i="6"/>
  <c r="M6" i="6"/>
  <c r="H7" i="6"/>
  <c r="M7" i="6"/>
  <c r="H8" i="6"/>
  <c r="M8" i="6"/>
  <c r="I3" i="6"/>
  <c r="K3" i="6"/>
  <c r="I4" i="6"/>
  <c r="K4" i="6"/>
  <c r="I5" i="6"/>
  <c r="K5" i="6"/>
  <c r="I6" i="6"/>
  <c r="K6" i="6"/>
  <c r="I7" i="6"/>
  <c r="K7" i="6"/>
  <c r="I8" i="6"/>
  <c r="K8" i="6"/>
  <c r="G3" i="6"/>
  <c r="N3" i="6"/>
  <c r="P3" i="6"/>
  <c r="G4" i="6"/>
  <c r="N4" i="6"/>
  <c r="P4" i="6"/>
  <c r="G5" i="6"/>
  <c r="N5" i="6"/>
  <c r="P5" i="6"/>
  <c r="G6" i="6"/>
  <c r="N6" i="6"/>
  <c r="P6" i="6"/>
  <c r="G7" i="6"/>
  <c r="N7" i="6"/>
  <c r="P7" i="6"/>
  <c r="G8" i="6"/>
  <c r="N8" i="6"/>
  <c r="P8" i="6"/>
  <c r="I2" i="6"/>
  <c r="K2" i="6"/>
  <c r="H2" i="6"/>
  <c r="M2" i="6"/>
  <c r="G2" i="6"/>
  <c r="N2" i="6"/>
  <c r="P2" i="6"/>
  <c r="J3" i="6"/>
  <c r="L3" i="6"/>
  <c r="O3" i="6"/>
  <c r="J4" i="6"/>
  <c r="L4" i="6"/>
  <c r="O4" i="6"/>
  <c r="J5" i="6"/>
  <c r="L5" i="6"/>
  <c r="O5" i="6"/>
  <c r="J6" i="6"/>
  <c r="L6" i="6"/>
  <c r="O6" i="6"/>
  <c r="J7" i="6"/>
  <c r="L7" i="6"/>
  <c r="O7" i="6"/>
  <c r="J8" i="6"/>
  <c r="L8" i="6"/>
  <c r="O8" i="6"/>
  <c r="L2" i="6"/>
  <c r="J2" i="6"/>
  <c r="O2" i="6"/>
  <c r="L3" i="3"/>
  <c r="L2" i="3"/>
  <c r="J3" i="3"/>
  <c r="J2" i="3"/>
  <c r="H3" i="3"/>
  <c r="H2" i="3"/>
  <c r="M2" i="3"/>
  <c r="K2" i="3"/>
  <c r="I2" i="3"/>
  <c r="F3" i="3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G2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D46" i="3"/>
  <c r="D47" i="3"/>
  <c r="D48" i="3"/>
  <c r="D49" i="3"/>
  <c r="E4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B27" i="1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</calcChain>
</file>

<file path=xl/sharedStrings.xml><?xml version="1.0" encoding="utf-8"?>
<sst xmlns="http://schemas.openxmlformats.org/spreadsheetml/2006/main" count="208" uniqueCount="107">
  <si>
    <t>Ullevålseter</t>
  </si>
  <si>
    <t>Skjennungstua</t>
  </si>
  <si>
    <t>Mellomkollen</t>
  </si>
  <si>
    <t>Liggeren</t>
  </si>
  <si>
    <t>Fagervann (Nord stikryss)</t>
  </si>
  <si>
    <t>Studenterhytta</t>
  </si>
  <si>
    <t>Bjørnholt</t>
  </si>
  <si>
    <t>Kikutstua</t>
  </si>
  <si>
    <t>Gørja (hytta)</t>
  </si>
  <si>
    <t>Kobberhaughytta</t>
  </si>
  <si>
    <t>Tømtehyttene (Familiecamp)</t>
  </si>
  <si>
    <t>Brunkollen</t>
  </si>
  <si>
    <t>Smedmyrkoia</t>
  </si>
  <si>
    <t>Sæteren Gård</t>
  </si>
  <si>
    <t>Vensåsseter</t>
  </si>
  <si>
    <t>Mustadkroken</t>
  </si>
  <si>
    <t>Myrseter</t>
  </si>
  <si>
    <t>Oppkuven</t>
  </si>
  <si>
    <t>Presthytta</t>
  </si>
  <si>
    <t>Gyrihaugen</t>
  </si>
  <si>
    <t>Jørgenhytta</t>
  </si>
  <si>
    <t>Sinnerdammen</t>
  </si>
  <si>
    <t>Pershusfjellet</t>
  </si>
  <si>
    <t>Katnosdammen</t>
  </si>
  <si>
    <t>Poeng</t>
  </si>
  <si>
    <t>Post</t>
  </si>
  <si>
    <t>Start</t>
  </si>
  <si>
    <t>Vei hjem</t>
  </si>
  <si>
    <t>Distanse</t>
  </si>
  <si>
    <t>Rekort2011</t>
  </si>
  <si>
    <t>Merke</t>
  </si>
  <si>
    <t>Rekord Hardhaus 2011</t>
  </si>
  <si>
    <t>Rekord tur 2011</t>
  </si>
  <si>
    <t>Rekord hund 2011</t>
  </si>
  <si>
    <t>Tur2011</t>
  </si>
  <si>
    <t>Hund2011</t>
  </si>
  <si>
    <t>Gjenstand</t>
  </si>
  <si>
    <t>Sekk</t>
  </si>
  <si>
    <t>Har</t>
  </si>
  <si>
    <t>Softshell-buke</t>
  </si>
  <si>
    <t>Joggesko</t>
  </si>
  <si>
    <t>Tur-sko</t>
  </si>
  <si>
    <t>Fellesutstyr</t>
  </si>
  <si>
    <t>Ekstra sokker (ull)</t>
  </si>
  <si>
    <t>Ull-undertøy over</t>
  </si>
  <si>
    <t>Ull-undertøy under</t>
  </si>
  <si>
    <t>Shorts (løpe)</t>
  </si>
  <si>
    <t>Kommentar</t>
  </si>
  <si>
    <t>Liggeunderlag</t>
  </si>
  <si>
    <t>Duk</t>
  </si>
  <si>
    <t>3*drytech</t>
  </si>
  <si>
    <t>Vann-blære</t>
  </si>
  <si>
    <t>Dram</t>
  </si>
  <si>
    <t>Primus</t>
  </si>
  <si>
    <t>Kart</t>
  </si>
  <si>
    <t>Kompass</t>
  </si>
  <si>
    <t>Hundemat (våt)</t>
  </si>
  <si>
    <t>Bestikk</t>
  </si>
  <si>
    <t>Kopp</t>
  </si>
  <si>
    <t>Lommekniv</t>
  </si>
  <si>
    <t>Todo</t>
  </si>
  <si>
    <t>Handle mangler</t>
  </si>
  <si>
    <t>Førstehjelpsutstyr</t>
  </si>
  <si>
    <t>Gnagsårplaster</t>
  </si>
  <si>
    <t>Sportsteip</t>
  </si>
  <si>
    <t>Hodelykt</t>
  </si>
  <si>
    <t>Hodelyktbatteri</t>
  </si>
  <si>
    <t>Fleese-genser</t>
  </si>
  <si>
    <t>Mobil</t>
  </si>
  <si>
    <t>Merknad</t>
  </si>
  <si>
    <t>Kvikk-lunsj camp</t>
  </si>
  <si>
    <t>Scandic camp</t>
  </si>
  <si>
    <t>Telt veier 2300 g</t>
  </si>
  <si>
    <t>oppblåsbar 760g, vanlig 360g</t>
  </si>
  <si>
    <t>Enkeltmannspakke</t>
  </si>
  <si>
    <t>Impregner jakke sko (kjlp gore-text spray)</t>
  </si>
  <si>
    <t>Vanter (væravhengig)</t>
  </si>
  <si>
    <t>Regnbukse (væravhengig)</t>
  </si>
  <si>
    <t>Sovepose? Usikker</t>
  </si>
  <si>
    <t>Kantega-trøya</t>
  </si>
  <si>
    <t>Trøye-tjafs</t>
  </si>
  <si>
    <t>Gave-tjafs</t>
  </si>
  <si>
    <t>Candy</t>
  </si>
  <si>
    <t>Skalljakka</t>
  </si>
  <si>
    <t>Sæteren</t>
  </si>
  <si>
    <t>Fagervann</t>
  </si>
  <si>
    <t>Tømtehyttene</t>
  </si>
  <si>
    <t>Gørja</t>
  </si>
  <si>
    <t>Sognsvann</t>
  </si>
  <si>
    <t>A</t>
  </si>
  <si>
    <t>B</t>
  </si>
  <si>
    <t>Vei</t>
  </si>
  <si>
    <t>Sti</t>
  </si>
  <si>
    <t>Oppfaktor</t>
  </si>
  <si>
    <t>Nedfaktor</t>
  </si>
  <si>
    <t>Opprosent</t>
  </si>
  <si>
    <t>Nedprosent</t>
  </si>
  <si>
    <t>Stifaktor</t>
  </si>
  <si>
    <t>A -&gt; B Faktor</t>
  </si>
  <si>
    <t>B -&gt; A Faktor</t>
  </si>
  <si>
    <t>Opptur (m)</t>
  </si>
  <si>
    <t>Nedtur (m)</t>
  </si>
  <si>
    <t>Distanse (km)</t>
  </si>
  <si>
    <t>AB Oppfaktor</t>
  </si>
  <si>
    <t>BA Oppfaktor</t>
  </si>
  <si>
    <t>AB Nedfaktor</t>
  </si>
  <si>
    <t>BA Nedfaktor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</si>
</sst>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0.0\ 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2" fontId="5" fillId="0" borderId="0" xfId="0" applyNumberFormat="1" applyFont="1"/>
    <xf numFmtId="2" fontId="0" fillId="2" borderId="0" xfId="0" applyNumberFormat="1" applyFill="1"/>
    <xf numFmtId="164" fontId="0" fillId="0" borderId="0" xfId="0" applyNumberFormat="1"/>
    <xf numFmtId="1" fontId="0" fillId="0" borderId="0" xfId="0" applyNumberFormat="1"/>
    <xf numFmtId="0" fontId="6" fillId="3" borderId="0" xfId="23"/>
    <xf numFmtId="0" fontId="7" fillId="0" borderId="0" xfId="0" applyFont="1"/>
    <xf numFmtId="0" fontId="0" fillId="0" borderId="0" xfId="0" applyFont="1"/>
    <xf numFmtId="2" fontId="0" fillId="0" borderId="0" xfId="0" applyNumberFormat="1" applyFont="1"/>
    <xf numFmtId="9" fontId="0" fillId="0" borderId="0" xfId="36" applyFont="1"/>
    <xf numFmtId="43" fontId="0" fillId="0" borderId="0" xfId="41" applyFont="1"/>
    <xf numFmtId="9" fontId="7" fillId="0" borderId="0" xfId="36" applyFont="1"/>
    <xf numFmtId="43" fontId="0" fillId="0" borderId="0" xfId="0" applyNumberFormat="1"/>
    <xf numFmtId="43" fontId="7" fillId="0" borderId="0" xfId="41" applyFont="1"/>
    <xf numFmtId="165" fontId="8" fillId="0" borderId="0" xfId="36" applyNumberFormat="1" applyFont="1"/>
    <xf numFmtId="43" fontId="8" fillId="0" borderId="0" xfId="41" applyFont="1"/>
    <xf numFmtId="43" fontId="8" fillId="0" borderId="0" xfId="41" applyNumberFormat="1" applyFont="1"/>
    <xf numFmtId="9" fontId="8" fillId="0" borderId="0" xfId="36" applyFont="1"/>
  </cellXfs>
  <cellStyles count="50">
    <cellStyle name="Fulgt hyperkobling" xfId="2" builtinId="9" hidden="1"/>
    <cellStyle name="Fulgt hyperkobling" xfId="4" builtinId="9" hidden="1"/>
    <cellStyle name="Fulgt hyperkobling" xfId="6" builtinId="9" hidden="1"/>
    <cellStyle name="Fulgt hyperkobling" xfId="8" builtinId="9" hidden="1"/>
    <cellStyle name="Fulgt hyperkobling" xfId="10" builtinId="9" hidden="1"/>
    <cellStyle name="Fulgt hyperkobling" xfId="12" builtinId="9" hidden="1"/>
    <cellStyle name="Fulgt hyperkobling" xfId="14" builtinId="9" hidden="1"/>
    <cellStyle name="Fulgt hyperkobling" xfId="16" builtinId="9" hidden="1"/>
    <cellStyle name="Fulgt hyperkobling" xfId="18" builtinId="9" hidden="1"/>
    <cellStyle name="Fulgt hyperkobling" xfId="20" builtinId="9" hidden="1"/>
    <cellStyle name="Fulgt hyperkobling" xfId="22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8" builtinId="9" hidden="1"/>
    <cellStyle name="Fulgt hyperkobling" xfId="40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God" xfId="23" builtinId="26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7" builtinId="8" hidden="1"/>
    <cellStyle name="Hyperkobling" xfId="39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Komma" xfId="41" builtinId="3"/>
    <cellStyle name="Normal" xfId="0" builtinId="0"/>
    <cellStyle name="Prosent" xfId="3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Ruteanalyse!$E$1</c:f>
              <c:strCache>
                <c:ptCount val="1"/>
                <c:pt idx="0">
                  <c:v>Poeng</c:v>
                </c:pt>
              </c:strCache>
            </c:strRef>
          </c:tx>
          <c:marker>
            <c:symbol val="none"/>
          </c:marker>
          <c:xVal>
            <c:numRef>
              <c:f>Ruteanalyse!$D$2:$D$160</c:f>
              <c:numCache>
                <c:formatCode>0.0</c:formatCode>
                <c:ptCount val="159"/>
                <c:pt idx="0">
                  <c:v>10.2</c:v>
                </c:pt>
                <c:pt idx="1">
                  <c:v>12.7</c:v>
                </c:pt>
                <c:pt idx="2">
                  <c:v>17.8</c:v>
                </c:pt>
                <c:pt idx="3">
                  <c:v>18.5</c:v>
                </c:pt>
                <c:pt idx="4">
                  <c:v>20.8</c:v>
                </c:pt>
                <c:pt idx="5">
                  <c:v>21.5</c:v>
                </c:pt>
                <c:pt idx="6">
                  <c:v>26.6</c:v>
                </c:pt>
                <c:pt idx="7">
                  <c:v>27.3</c:v>
                </c:pt>
                <c:pt idx="8">
                  <c:v>28.1</c:v>
                </c:pt>
                <c:pt idx="9">
                  <c:v>31.7</c:v>
                </c:pt>
                <c:pt idx="10">
                  <c:v>34.0</c:v>
                </c:pt>
                <c:pt idx="11">
                  <c:v>34.2</c:v>
                </c:pt>
                <c:pt idx="12">
                  <c:v>36.8</c:v>
                </c:pt>
                <c:pt idx="13">
                  <c:v>38.2</c:v>
                </c:pt>
                <c:pt idx="14">
                  <c:v>39.2</c:v>
                </c:pt>
                <c:pt idx="15">
                  <c:v>41.8</c:v>
                </c:pt>
                <c:pt idx="16">
                  <c:v>43.4</c:v>
                </c:pt>
                <c:pt idx="17">
                  <c:v>44.3</c:v>
                </c:pt>
                <c:pt idx="18">
                  <c:v>45.3</c:v>
                </c:pt>
                <c:pt idx="19">
                  <c:v>47.9</c:v>
                </c:pt>
                <c:pt idx="20">
                  <c:v>59.0</c:v>
                </c:pt>
                <c:pt idx="21">
                  <c:v>60.7</c:v>
                </c:pt>
                <c:pt idx="22">
                  <c:v>61.8</c:v>
                </c:pt>
                <c:pt idx="23">
                  <c:v>62.0</c:v>
                </c:pt>
                <c:pt idx="24">
                  <c:v>64.1</c:v>
                </c:pt>
                <c:pt idx="25">
                  <c:v>64.4</c:v>
                </c:pt>
                <c:pt idx="26">
                  <c:v>65.1</c:v>
                </c:pt>
                <c:pt idx="27">
                  <c:v>65.4</c:v>
                </c:pt>
                <c:pt idx="28">
                  <c:v>67.7</c:v>
                </c:pt>
                <c:pt idx="29">
                  <c:v>68.0</c:v>
                </c:pt>
                <c:pt idx="30">
                  <c:v>70.1</c:v>
                </c:pt>
                <c:pt idx="31">
                  <c:v>70.7</c:v>
                </c:pt>
                <c:pt idx="32">
                  <c:v>72.7</c:v>
                </c:pt>
                <c:pt idx="33">
                  <c:v>73.2</c:v>
                </c:pt>
                <c:pt idx="34">
                  <c:v>73.3</c:v>
                </c:pt>
                <c:pt idx="35">
                  <c:v>73.4</c:v>
                </c:pt>
                <c:pt idx="36">
                  <c:v>74.9</c:v>
                </c:pt>
                <c:pt idx="37">
                  <c:v>75.0</c:v>
                </c:pt>
                <c:pt idx="38">
                  <c:v>76.0</c:v>
                </c:pt>
                <c:pt idx="39">
                  <c:v>77.0</c:v>
                </c:pt>
                <c:pt idx="40">
                  <c:v>77.1</c:v>
                </c:pt>
                <c:pt idx="41">
                  <c:v>79.6</c:v>
                </c:pt>
                <c:pt idx="42">
                  <c:v>79.8</c:v>
                </c:pt>
                <c:pt idx="43">
                  <c:v>82.3</c:v>
                </c:pt>
                <c:pt idx="44">
                  <c:v>82.4</c:v>
                </c:pt>
                <c:pt idx="45">
                  <c:v>84.5</c:v>
                </c:pt>
                <c:pt idx="46">
                  <c:v>85.2</c:v>
                </c:pt>
                <c:pt idx="47">
                  <c:v>85.4</c:v>
                </c:pt>
                <c:pt idx="48">
                  <c:v>87.6</c:v>
                </c:pt>
                <c:pt idx="49">
                  <c:v>87.8</c:v>
                </c:pt>
                <c:pt idx="50">
                  <c:v>88.5</c:v>
                </c:pt>
                <c:pt idx="51">
                  <c:v>88.8</c:v>
                </c:pt>
                <c:pt idx="52">
                  <c:v>91.1</c:v>
                </c:pt>
                <c:pt idx="53">
                  <c:v>91.4</c:v>
                </c:pt>
                <c:pt idx="54">
                  <c:v>93.5</c:v>
                </c:pt>
                <c:pt idx="55">
                  <c:v>94.4</c:v>
                </c:pt>
                <c:pt idx="56">
                  <c:v>94.5</c:v>
                </c:pt>
                <c:pt idx="57">
                  <c:v>96.0</c:v>
                </c:pt>
                <c:pt idx="58">
                  <c:v>96.2</c:v>
                </c:pt>
                <c:pt idx="59">
                  <c:v>97.2</c:v>
                </c:pt>
                <c:pt idx="60">
                  <c:v>98.7</c:v>
                </c:pt>
                <c:pt idx="61">
                  <c:v>99.1</c:v>
                </c:pt>
                <c:pt idx="62">
                  <c:v>101.6</c:v>
                </c:pt>
                <c:pt idx="63">
                  <c:v>103.2</c:v>
                </c:pt>
                <c:pt idx="64">
                  <c:v>103.3</c:v>
                </c:pt>
                <c:pt idx="65">
                  <c:v>105.1</c:v>
                </c:pt>
                <c:pt idx="66">
                  <c:v>105.2</c:v>
                </c:pt>
                <c:pt idx="67">
                  <c:v>106.0</c:v>
                </c:pt>
                <c:pt idx="68">
                  <c:v>107.9</c:v>
                </c:pt>
                <c:pt idx="69">
                  <c:v>110.4</c:v>
                </c:pt>
                <c:pt idx="70">
                  <c:v>110.9</c:v>
                </c:pt>
                <c:pt idx="71">
                  <c:v>112.8</c:v>
                </c:pt>
                <c:pt idx="72">
                  <c:v>113.6</c:v>
                </c:pt>
                <c:pt idx="73">
                  <c:v>115.5</c:v>
                </c:pt>
                <c:pt idx="74">
                  <c:v>118.0</c:v>
                </c:pt>
                <c:pt idx="75">
                  <c:v>119.7</c:v>
                </c:pt>
                <c:pt idx="76">
                  <c:v>120.1</c:v>
                </c:pt>
                <c:pt idx="77">
                  <c:v>121.6</c:v>
                </c:pt>
                <c:pt idx="78">
                  <c:v>122.4</c:v>
                </c:pt>
                <c:pt idx="79">
                  <c:v>124.3</c:v>
                </c:pt>
                <c:pt idx="80">
                  <c:v>126.8</c:v>
                </c:pt>
                <c:pt idx="81">
                  <c:v>128.9</c:v>
                </c:pt>
                <c:pt idx="82">
                  <c:v>131.4</c:v>
                </c:pt>
                <c:pt idx="83">
                  <c:v>133.8</c:v>
                </c:pt>
                <c:pt idx="84">
                  <c:v>135.3</c:v>
                </c:pt>
                <c:pt idx="85">
                  <c:v>137.3</c:v>
                </c:pt>
                <c:pt idx="86">
                  <c:v>137.7</c:v>
                </c:pt>
                <c:pt idx="87">
                  <c:v>137.8</c:v>
                </c:pt>
                <c:pt idx="88">
                  <c:v>138.0</c:v>
                </c:pt>
                <c:pt idx="89">
                  <c:v>140.5</c:v>
                </c:pt>
                <c:pt idx="90">
                  <c:v>141.9</c:v>
                </c:pt>
                <c:pt idx="91">
                  <c:v>142.6</c:v>
                </c:pt>
                <c:pt idx="92">
                  <c:v>144.5</c:v>
                </c:pt>
                <c:pt idx="93">
                  <c:v>145.1</c:v>
                </c:pt>
                <c:pt idx="94">
                  <c:v>146.5</c:v>
                </c:pt>
                <c:pt idx="95">
                  <c:v>149.0</c:v>
                </c:pt>
                <c:pt idx="96">
                  <c:v>149.1</c:v>
                </c:pt>
                <c:pt idx="97">
                  <c:v>151.6</c:v>
                </c:pt>
                <c:pt idx="98">
                  <c:v>155.2</c:v>
                </c:pt>
                <c:pt idx="99">
                  <c:v>156.5</c:v>
                </c:pt>
                <c:pt idx="100">
                  <c:v>157.7</c:v>
                </c:pt>
                <c:pt idx="101">
                  <c:v>157.9</c:v>
                </c:pt>
                <c:pt idx="102">
                  <c:v>159.1</c:v>
                </c:pt>
                <c:pt idx="103">
                  <c:v>160.0</c:v>
                </c:pt>
                <c:pt idx="104">
                  <c:v>160.5</c:v>
                </c:pt>
                <c:pt idx="105">
                  <c:v>161.7</c:v>
                </c:pt>
                <c:pt idx="106">
                  <c:v>162.6</c:v>
                </c:pt>
              </c:numCache>
            </c:numRef>
          </c:xVal>
          <c:yVal>
            <c:numRef>
              <c:f>Ruteanalyse!$E$2:$E$160</c:f>
              <c:numCache>
                <c:formatCode>General</c:formatCode>
                <c:ptCount val="159"/>
                <c:pt idx="0">
                  <c:v>23.0</c:v>
                </c:pt>
                <c:pt idx="1">
                  <c:v>44.0</c:v>
                </c:pt>
                <c:pt idx="2">
                  <c:v>58.0</c:v>
                </c:pt>
                <c:pt idx="3">
                  <c:v>79.0</c:v>
                </c:pt>
                <c:pt idx="4">
                  <c:v>138.0</c:v>
                </c:pt>
                <c:pt idx="5">
                  <c:v>159.0</c:v>
                </c:pt>
                <c:pt idx="6">
                  <c:v>183.0</c:v>
                </c:pt>
                <c:pt idx="7">
                  <c:v>204.0</c:v>
                </c:pt>
                <c:pt idx="8">
                  <c:v>237.0</c:v>
                </c:pt>
                <c:pt idx="9">
                  <c:v>268.0</c:v>
                </c:pt>
                <c:pt idx="10">
                  <c:v>315.0</c:v>
                </c:pt>
                <c:pt idx="11">
                  <c:v>348.0</c:v>
                </c:pt>
                <c:pt idx="12">
                  <c:v>376.0</c:v>
                </c:pt>
                <c:pt idx="13">
                  <c:v>382.0</c:v>
                </c:pt>
                <c:pt idx="14">
                  <c:v>413.0</c:v>
                </c:pt>
                <c:pt idx="15">
                  <c:v>441.0</c:v>
                </c:pt>
                <c:pt idx="16">
                  <c:v>443.0</c:v>
                </c:pt>
                <c:pt idx="17">
                  <c:v>457.0</c:v>
                </c:pt>
                <c:pt idx="18">
                  <c:v>488.0</c:v>
                </c:pt>
                <c:pt idx="19">
                  <c:v>516.0</c:v>
                </c:pt>
                <c:pt idx="20">
                  <c:v>546.0</c:v>
                </c:pt>
                <c:pt idx="21">
                  <c:v>554.0</c:v>
                </c:pt>
                <c:pt idx="22">
                  <c:v>579.0</c:v>
                </c:pt>
                <c:pt idx="23">
                  <c:v>612.0</c:v>
                </c:pt>
                <c:pt idx="24">
                  <c:v>619.0</c:v>
                </c:pt>
                <c:pt idx="25">
                  <c:v>646.0</c:v>
                </c:pt>
                <c:pt idx="26">
                  <c:v>657.0</c:v>
                </c:pt>
                <c:pt idx="27">
                  <c:v>677.0</c:v>
                </c:pt>
                <c:pt idx="28">
                  <c:v>685.0</c:v>
                </c:pt>
                <c:pt idx="29">
                  <c:v>705.0</c:v>
                </c:pt>
                <c:pt idx="30">
                  <c:v>722.0</c:v>
                </c:pt>
                <c:pt idx="31">
                  <c:v>734.0</c:v>
                </c:pt>
                <c:pt idx="32">
                  <c:v>750.0</c:v>
                </c:pt>
                <c:pt idx="33">
                  <c:v>784.0</c:v>
                </c:pt>
                <c:pt idx="34">
                  <c:v>797.0</c:v>
                </c:pt>
                <c:pt idx="35">
                  <c:v>800.0</c:v>
                </c:pt>
                <c:pt idx="36">
                  <c:v>842.0</c:v>
                </c:pt>
                <c:pt idx="37">
                  <c:v>855.0</c:v>
                </c:pt>
                <c:pt idx="38">
                  <c:v>863.0</c:v>
                </c:pt>
                <c:pt idx="39">
                  <c:v>922.0</c:v>
                </c:pt>
                <c:pt idx="40">
                  <c:v>935.0</c:v>
                </c:pt>
                <c:pt idx="41">
                  <c:v>956.0</c:v>
                </c:pt>
                <c:pt idx="42">
                  <c:v>1001.0</c:v>
                </c:pt>
                <c:pt idx="43">
                  <c:v>1022.0</c:v>
                </c:pt>
                <c:pt idx="44">
                  <c:v>1028.0</c:v>
                </c:pt>
                <c:pt idx="45">
                  <c:v>1038.0</c:v>
                </c:pt>
                <c:pt idx="46">
                  <c:v>1061.0</c:v>
                </c:pt>
                <c:pt idx="47">
                  <c:v>1094.0</c:v>
                </c:pt>
                <c:pt idx="48">
                  <c:v>1095.0</c:v>
                </c:pt>
                <c:pt idx="49">
                  <c:v>1128.0</c:v>
                </c:pt>
                <c:pt idx="50">
                  <c:v>1139.0</c:v>
                </c:pt>
                <c:pt idx="51">
                  <c:v>1159.0</c:v>
                </c:pt>
                <c:pt idx="52">
                  <c:v>1167.0</c:v>
                </c:pt>
                <c:pt idx="53">
                  <c:v>1187.0</c:v>
                </c:pt>
                <c:pt idx="54">
                  <c:v>1242.0</c:v>
                </c:pt>
                <c:pt idx="55">
                  <c:v>1245.0</c:v>
                </c:pt>
                <c:pt idx="56">
                  <c:v>1258.0</c:v>
                </c:pt>
                <c:pt idx="57">
                  <c:v>1263.0</c:v>
                </c:pt>
                <c:pt idx="58">
                  <c:v>1308.0</c:v>
                </c:pt>
                <c:pt idx="59">
                  <c:v>1324.0</c:v>
                </c:pt>
                <c:pt idx="60">
                  <c:v>1329.0</c:v>
                </c:pt>
                <c:pt idx="61">
                  <c:v>1369.0</c:v>
                </c:pt>
                <c:pt idx="62">
                  <c:v>1390.0</c:v>
                </c:pt>
                <c:pt idx="63">
                  <c:v>1396.0</c:v>
                </c:pt>
                <c:pt idx="64">
                  <c:v>1409.0</c:v>
                </c:pt>
                <c:pt idx="65">
                  <c:v>1441.0</c:v>
                </c:pt>
                <c:pt idx="66">
                  <c:v>1454.0</c:v>
                </c:pt>
                <c:pt idx="67">
                  <c:v>1475.0</c:v>
                </c:pt>
                <c:pt idx="68">
                  <c:v>1520.0</c:v>
                </c:pt>
                <c:pt idx="69">
                  <c:v>1541.0</c:v>
                </c:pt>
                <c:pt idx="70">
                  <c:v>1565.0</c:v>
                </c:pt>
                <c:pt idx="71">
                  <c:v>1610.0</c:v>
                </c:pt>
                <c:pt idx="72">
                  <c:v>1631.0</c:v>
                </c:pt>
                <c:pt idx="73">
                  <c:v>1676.0</c:v>
                </c:pt>
                <c:pt idx="74">
                  <c:v>1697.0</c:v>
                </c:pt>
                <c:pt idx="75">
                  <c:v>1716.0</c:v>
                </c:pt>
                <c:pt idx="76">
                  <c:v>1735.0</c:v>
                </c:pt>
                <c:pt idx="77">
                  <c:v>1761.0</c:v>
                </c:pt>
                <c:pt idx="78">
                  <c:v>1782.0</c:v>
                </c:pt>
                <c:pt idx="79">
                  <c:v>1827.0</c:v>
                </c:pt>
                <c:pt idx="80">
                  <c:v>1848.0</c:v>
                </c:pt>
                <c:pt idx="81">
                  <c:v>1886.0</c:v>
                </c:pt>
                <c:pt idx="82">
                  <c:v>1907.0</c:v>
                </c:pt>
                <c:pt idx="83">
                  <c:v>1911.0</c:v>
                </c:pt>
                <c:pt idx="84">
                  <c:v>1937.0</c:v>
                </c:pt>
                <c:pt idx="85">
                  <c:v>1940.0</c:v>
                </c:pt>
                <c:pt idx="86">
                  <c:v>1944.0</c:v>
                </c:pt>
                <c:pt idx="87">
                  <c:v>1958.0</c:v>
                </c:pt>
                <c:pt idx="88">
                  <c:v>2003.0</c:v>
                </c:pt>
                <c:pt idx="89">
                  <c:v>2024.0</c:v>
                </c:pt>
                <c:pt idx="90">
                  <c:v>2036.0</c:v>
                </c:pt>
                <c:pt idx="91">
                  <c:v>2062.0</c:v>
                </c:pt>
                <c:pt idx="92">
                  <c:v>2064.0</c:v>
                </c:pt>
                <c:pt idx="93">
                  <c:v>2083.0</c:v>
                </c:pt>
                <c:pt idx="94">
                  <c:v>2095.0</c:v>
                </c:pt>
                <c:pt idx="95">
                  <c:v>2116.0</c:v>
                </c:pt>
                <c:pt idx="96">
                  <c:v>2123.0</c:v>
                </c:pt>
                <c:pt idx="97">
                  <c:v>2144.0</c:v>
                </c:pt>
                <c:pt idx="98">
                  <c:v>2145.0</c:v>
                </c:pt>
                <c:pt idx="99">
                  <c:v>2152.0</c:v>
                </c:pt>
                <c:pt idx="100">
                  <c:v>2166.0</c:v>
                </c:pt>
                <c:pt idx="101">
                  <c:v>2176.0</c:v>
                </c:pt>
                <c:pt idx="102">
                  <c:v>2178.0</c:v>
                </c:pt>
                <c:pt idx="103">
                  <c:v>2199.0</c:v>
                </c:pt>
                <c:pt idx="104">
                  <c:v>2204.0</c:v>
                </c:pt>
                <c:pt idx="105">
                  <c:v>2206.0</c:v>
                </c:pt>
                <c:pt idx="106">
                  <c:v>2227.0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Ruteanalyse!$G$1</c:f>
              <c:strCache>
                <c:ptCount val="1"/>
                <c:pt idx="0">
                  <c:v>Rekort2011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Ruteanalyse!$F$2:$F$3</c:f>
              <c:numCache>
                <c:formatCode>General</c:formatCode>
                <c:ptCount val="2"/>
                <c:pt idx="0">
                  <c:v>110.4</c:v>
                </c:pt>
                <c:pt idx="1">
                  <c:v>110.4</c:v>
                </c:pt>
              </c:numCache>
            </c:numRef>
          </c:xVal>
          <c:yVal>
            <c:numRef>
              <c:f>Ruteanalyse!$G$2:$G$3</c:f>
              <c:numCache>
                <c:formatCode>General</c:formatCode>
                <c:ptCount val="2"/>
                <c:pt idx="0">
                  <c:v>1541.0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Ruteanalyse!$I$1</c:f>
              <c:strCache>
                <c:ptCount val="1"/>
                <c:pt idx="0">
                  <c:v>Tur2011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Ruteanalyse!$H$2:$H$3</c:f>
              <c:numCache>
                <c:formatCode>General</c:formatCode>
                <c:ptCount val="2"/>
                <c:pt idx="0">
                  <c:v>107.9</c:v>
                </c:pt>
                <c:pt idx="1">
                  <c:v>107.9</c:v>
                </c:pt>
              </c:numCache>
            </c:numRef>
          </c:xVal>
          <c:yVal>
            <c:numRef>
              <c:f>Ruteanalyse!$I$2:$I$3</c:f>
              <c:numCache>
                <c:formatCode>General</c:formatCode>
                <c:ptCount val="2"/>
                <c:pt idx="0">
                  <c:v>1520.0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Ruteanalyse!$K$1</c:f>
              <c:strCache>
                <c:ptCount val="1"/>
                <c:pt idx="0">
                  <c:v>Hund2011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Ruteanalyse!$J$2:$J$3</c:f>
              <c:numCache>
                <c:formatCode>General</c:formatCode>
                <c:ptCount val="2"/>
                <c:pt idx="0">
                  <c:v>93.5</c:v>
                </c:pt>
                <c:pt idx="1">
                  <c:v>93.5</c:v>
                </c:pt>
              </c:numCache>
            </c:numRef>
          </c:xVal>
          <c:yVal>
            <c:numRef>
              <c:f>Ruteanalyse!$K$2:$K$3</c:f>
              <c:numCache>
                <c:formatCode>General</c:formatCode>
                <c:ptCount val="2"/>
                <c:pt idx="0">
                  <c:v>1242.0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Ruteanalyse!$M$1</c:f>
              <c:strCache>
                <c:ptCount val="1"/>
                <c:pt idx="0">
                  <c:v>Merke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Ruteanalyse!$L$2:$L$3</c:f>
              <c:numCache>
                <c:formatCode>General</c:formatCode>
                <c:ptCount val="2"/>
                <c:pt idx="0">
                  <c:v>73.3</c:v>
                </c:pt>
                <c:pt idx="1">
                  <c:v>73.3</c:v>
                </c:pt>
              </c:numCache>
            </c:numRef>
          </c:xVal>
          <c:yVal>
            <c:numRef>
              <c:f>Ruteanalyse!$M$2:$M$3</c:f>
              <c:numCache>
                <c:formatCode>General</c:formatCode>
                <c:ptCount val="2"/>
                <c:pt idx="0">
                  <c:v>797.0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66488"/>
        <c:axId val="-2112063432"/>
      </c:scatterChart>
      <c:valAx>
        <c:axId val="-21120664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12063432"/>
        <c:crosses val="autoZero"/>
        <c:crossBetween val="midCat"/>
      </c:valAx>
      <c:valAx>
        <c:axId val="-211206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66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12</xdr:row>
      <xdr:rowOff>133350</xdr:rowOff>
    </xdr:from>
    <xdr:to>
      <xdr:col>18</xdr:col>
      <xdr:colOff>469900</xdr:colOff>
      <xdr:row>38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12" sqref="D12"/>
    </sheetView>
  </sheetViews>
  <sheetFormatPr baseColWidth="10" defaultRowHeight="15" x14ac:dyDescent="0"/>
  <cols>
    <col min="1" max="1" width="27" customWidth="1"/>
    <col min="3" max="3" width="10.83203125" style="1"/>
    <col min="4" max="4" width="15.1640625" customWidth="1"/>
  </cols>
  <sheetData>
    <row r="1" spans="1:4">
      <c r="A1" t="s">
        <v>25</v>
      </c>
      <c r="B1" t="s">
        <v>24</v>
      </c>
      <c r="C1" s="1" t="s">
        <v>27</v>
      </c>
      <c r="D1" t="s">
        <v>69</v>
      </c>
    </row>
    <row r="2" spans="1:4">
      <c r="A2" t="s">
        <v>0</v>
      </c>
      <c r="B2">
        <v>21</v>
      </c>
      <c r="C2" s="1">
        <v>5.3</v>
      </c>
    </row>
    <row r="3" spans="1:4">
      <c r="A3" t="s">
        <v>1</v>
      </c>
      <c r="B3">
        <v>23</v>
      </c>
      <c r="C3" s="1">
        <v>5.0999999999999996</v>
      </c>
    </row>
    <row r="4" spans="1:4">
      <c r="A4" t="s">
        <v>2</v>
      </c>
      <c r="B4">
        <v>28</v>
      </c>
      <c r="C4" s="1">
        <v>13.5</v>
      </c>
    </row>
    <row r="5" spans="1:4">
      <c r="A5" t="s">
        <v>3</v>
      </c>
      <c r="B5">
        <v>31</v>
      </c>
      <c r="C5" s="1">
        <v>12</v>
      </c>
    </row>
    <row r="6" spans="1:4">
      <c r="A6" t="s">
        <v>4</v>
      </c>
      <c r="B6">
        <v>33</v>
      </c>
      <c r="C6" s="1">
        <v>8.1999999999999993</v>
      </c>
    </row>
    <row r="7" spans="1:4">
      <c r="A7" t="s">
        <v>5</v>
      </c>
      <c r="B7">
        <v>35</v>
      </c>
      <c r="C7" s="1">
        <v>8.8000000000000007</v>
      </c>
    </row>
    <row r="8" spans="1:4">
      <c r="A8" t="s">
        <v>6</v>
      </c>
      <c r="B8">
        <v>45</v>
      </c>
      <c r="C8" s="1">
        <v>10.8</v>
      </c>
    </row>
    <row r="9" spans="1:4">
      <c r="A9" t="s">
        <v>7</v>
      </c>
      <c r="B9">
        <v>75</v>
      </c>
      <c r="C9" s="1">
        <v>16.100000000000001</v>
      </c>
    </row>
    <row r="10" spans="1:4">
      <c r="A10" t="s">
        <v>8</v>
      </c>
      <c r="B10">
        <v>65</v>
      </c>
      <c r="C10" s="1">
        <v>15.2</v>
      </c>
    </row>
    <row r="11" spans="1:4">
      <c r="A11" t="s">
        <v>9</v>
      </c>
      <c r="B11">
        <v>80</v>
      </c>
      <c r="C11" s="1">
        <v>9.6999999999999993</v>
      </c>
      <c r="D11" t="s">
        <v>71</v>
      </c>
    </row>
    <row r="12" spans="1:4">
      <c r="A12" t="s">
        <v>10</v>
      </c>
      <c r="B12">
        <v>80</v>
      </c>
      <c r="C12" s="1">
        <v>12.7</v>
      </c>
      <c r="D12" t="s">
        <v>70</v>
      </c>
    </row>
    <row r="13" spans="1:4">
      <c r="A13" t="s">
        <v>11</v>
      </c>
      <c r="B13">
        <v>34</v>
      </c>
      <c r="C13" s="1">
        <v>14.1</v>
      </c>
    </row>
    <row r="14" spans="1:4">
      <c r="A14" t="s">
        <v>12</v>
      </c>
      <c r="B14">
        <v>83</v>
      </c>
      <c r="C14" s="1">
        <v>17.399999999999999</v>
      </c>
    </row>
    <row r="15" spans="1:4">
      <c r="A15" t="s">
        <v>13</v>
      </c>
      <c r="B15">
        <v>66</v>
      </c>
      <c r="C15" s="1">
        <v>13.4</v>
      </c>
    </row>
    <row r="16" spans="1:4">
      <c r="A16" t="s">
        <v>14</v>
      </c>
      <c r="B16">
        <v>59</v>
      </c>
      <c r="C16" s="1">
        <v>18.600000000000001</v>
      </c>
    </row>
    <row r="17" spans="1:3">
      <c r="A17" t="s">
        <v>15</v>
      </c>
      <c r="B17">
        <v>190</v>
      </c>
      <c r="C17" s="1">
        <v>29.1</v>
      </c>
    </row>
    <row r="18" spans="1:3">
      <c r="A18" t="s">
        <v>16</v>
      </c>
      <c r="B18">
        <v>138</v>
      </c>
      <c r="C18" s="1">
        <v>28.4</v>
      </c>
    </row>
    <row r="19" spans="1:3">
      <c r="A19" t="s">
        <v>17</v>
      </c>
      <c r="B19">
        <v>151</v>
      </c>
      <c r="C19" s="1">
        <v>22.2</v>
      </c>
    </row>
    <row r="20" spans="1:3">
      <c r="A20" t="s">
        <v>18</v>
      </c>
      <c r="B20">
        <v>131</v>
      </c>
      <c r="C20" s="1">
        <v>27.8</v>
      </c>
    </row>
    <row r="21" spans="1:3">
      <c r="A21" t="s">
        <v>19</v>
      </c>
      <c r="B21">
        <v>201</v>
      </c>
      <c r="C21" s="1">
        <v>34</v>
      </c>
    </row>
    <row r="22" spans="1:3">
      <c r="A22" t="s">
        <v>20</v>
      </c>
      <c r="B22">
        <v>176</v>
      </c>
      <c r="C22" s="1">
        <v>36.299999999999997</v>
      </c>
    </row>
    <row r="23" spans="1:3">
      <c r="A23" t="s">
        <v>21</v>
      </c>
      <c r="B23">
        <v>169</v>
      </c>
      <c r="C23" s="1">
        <v>33</v>
      </c>
    </row>
    <row r="24" spans="1:3">
      <c r="A24" t="s">
        <v>22</v>
      </c>
      <c r="B24">
        <v>182</v>
      </c>
      <c r="C24" s="1">
        <v>36.4</v>
      </c>
    </row>
    <row r="25" spans="1:3">
      <c r="A25" t="s">
        <v>23</v>
      </c>
      <c r="B25">
        <v>131</v>
      </c>
      <c r="C25" s="1">
        <v>25.5</v>
      </c>
    </row>
    <row r="27" spans="1:3">
      <c r="B27">
        <f>SUM(B2:B25)</f>
        <v>2227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C1" sqref="A1:XFD1048576"/>
    </sheetView>
  </sheetViews>
  <sheetFormatPr baseColWidth="10" defaultRowHeight="15" x14ac:dyDescent="0"/>
  <cols>
    <col min="1" max="1" width="24.6640625" customWidth="1"/>
    <col min="2" max="26" width="6.6640625" customWidth="1"/>
  </cols>
  <sheetData>
    <row r="1" spans="1:31">
      <c r="B1" t="s">
        <v>26</v>
      </c>
      <c r="C1" t="str">
        <f>A3</f>
        <v>Ullevålseter</v>
      </c>
      <c r="D1" t="str">
        <f>A4</f>
        <v>Skjennungstua</v>
      </c>
      <c r="E1" t="str">
        <f>A5</f>
        <v>Mellomkollen</v>
      </c>
      <c r="F1" t="str">
        <f>A6</f>
        <v>Liggeren</v>
      </c>
      <c r="G1" t="str">
        <f>A7</f>
        <v>Fagervann (Nord stikryss)</v>
      </c>
      <c r="H1" t="str">
        <f>A8</f>
        <v>Studenterhytta</v>
      </c>
      <c r="I1" t="str">
        <f>A9</f>
        <v>Bjørnholt</v>
      </c>
      <c r="J1" t="str">
        <f>A10</f>
        <v>Kikutstua</v>
      </c>
      <c r="K1" t="str">
        <f>A11</f>
        <v>Gørja (hytta)</v>
      </c>
      <c r="L1" t="str">
        <f>A12</f>
        <v>Kobberhaughytta</v>
      </c>
      <c r="M1" t="str">
        <f>A13</f>
        <v>Tømtehyttene (Familiecamp)</v>
      </c>
      <c r="N1" t="str">
        <f>A14</f>
        <v>Brunkollen</v>
      </c>
      <c r="O1" t="str">
        <f>A15</f>
        <v>Smedmyrkoia</v>
      </c>
      <c r="P1" t="str">
        <f>A16</f>
        <v>Sæteren Gård</v>
      </c>
      <c r="Q1" t="str">
        <f>A17</f>
        <v>Vensåsseter</v>
      </c>
      <c r="R1" t="str">
        <f>A18</f>
        <v>Mustadkroken</v>
      </c>
      <c r="S1" t="str">
        <f>A19</f>
        <v>Myrseter</v>
      </c>
      <c r="T1" t="str">
        <f>A20</f>
        <v>Oppkuven</v>
      </c>
      <c r="U1" t="str">
        <f>A21</f>
        <v>Presthytta</v>
      </c>
      <c r="V1" t="str">
        <f>A22</f>
        <v>Gyrihaugen</v>
      </c>
      <c r="W1" t="str">
        <f>A23</f>
        <v>Jørgenhytta</v>
      </c>
      <c r="X1" t="str">
        <f>A24</f>
        <v>Sinnerdammen</v>
      </c>
      <c r="Y1" t="str">
        <f>A25</f>
        <v>Pershusfjellet</v>
      </c>
      <c r="Z1" t="str">
        <f>A26</f>
        <v>Katnosdammen</v>
      </c>
    </row>
    <row r="2" spans="1:31">
      <c r="A2" t="s">
        <v>26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t="s">
        <v>0</v>
      </c>
      <c r="B3" s="1">
        <v>5.3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t="s">
        <v>1</v>
      </c>
      <c r="B4" s="1">
        <v>5.0999999999999996</v>
      </c>
      <c r="C4" s="1">
        <v>2.2999999999999998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t="s">
        <v>2</v>
      </c>
      <c r="B5" s="1"/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t="s">
        <v>3</v>
      </c>
      <c r="B6" s="1"/>
      <c r="C6" s="2">
        <v>7.3</v>
      </c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t="s">
        <v>4</v>
      </c>
      <c r="B7" s="2">
        <v>8.1999999999999993</v>
      </c>
      <c r="C7" s="1">
        <v>3.9</v>
      </c>
      <c r="D7" s="1"/>
      <c r="E7" s="1">
        <v>5.3</v>
      </c>
      <c r="F7" s="1">
        <v>3.8</v>
      </c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t="s">
        <v>5</v>
      </c>
      <c r="B8" s="1"/>
      <c r="C8" s="1">
        <v>4.3</v>
      </c>
      <c r="D8" s="1">
        <v>3.8</v>
      </c>
      <c r="E8" s="1"/>
      <c r="F8" s="1"/>
      <c r="G8" s="1">
        <v>7.8</v>
      </c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t="s">
        <v>6</v>
      </c>
      <c r="B9" s="1"/>
      <c r="C9" s="2">
        <v>5.5</v>
      </c>
      <c r="D9" s="2">
        <v>5.8</v>
      </c>
      <c r="E9" s="1"/>
      <c r="F9" s="1">
        <v>5.4</v>
      </c>
      <c r="G9" s="1">
        <v>5.6</v>
      </c>
      <c r="H9" s="2">
        <v>4.2</v>
      </c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t="s">
        <v>7</v>
      </c>
      <c r="B10" s="1"/>
      <c r="C10" s="1"/>
      <c r="D10" s="1"/>
      <c r="E10" s="1"/>
      <c r="F10" s="1">
        <v>7.7</v>
      </c>
      <c r="G10" s="1"/>
      <c r="H10" s="1"/>
      <c r="I10" s="1">
        <v>5.4</v>
      </c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t="s">
        <v>8</v>
      </c>
      <c r="B11" s="1"/>
      <c r="C11" s="1"/>
      <c r="D11" s="1"/>
      <c r="E11" s="1"/>
      <c r="F11" s="1">
        <v>3.2</v>
      </c>
      <c r="G11" s="1"/>
      <c r="H11" s="1"/>
      <c r="I11" s="1">
        <v>7.2</v>
      </c>
      <c r="J11" s="1">
        <v>7.9</v>
      </c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t="s">
        <v>9</v>
      </c>
      <c r="B12" s="1"/>
      <c r="C12" s="2">
        <v>4.4000000000000004</v>
      </c>
      <c r="D12" s="2">
        <v>4.5999999999999996</v>
      </c>
      <c r="E12" s="1"/>
      <c r="F12" s="2">
        <v>8.3000000000000007</v>
      </c>
      <c r="G12" s="1">
        <v>8.3000000000000007</v>
      </c>
      <c r="H12" s="1">
        <v>1.5</v>
      </c>
      <c r="I12" s="1">
        <v>2.9</v>
      </c>
      <c r="J12" s="1">
        <v>6.4</v>
      </c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t="s">
        <v>10</v>
      </c>
      <c r="B13" s="1"/>
      <c r="C13" s="1">
        <v>8.1999999999999993</v>
      </c>
      <c r="D13" s="1"/>
      <c r="E13" s="1">
        <v>1.8</v>
      </c>
      <c r="F13" s="1">
        <v>1.8</v>
      </c>
      <c r="G13" s="1">
        <v>4.5</v>
      </c>
      <c r="H13" s="1"/>
      <c r="I13" s="1"/>
      <c r="J13" s="1"/>
      <c r="K13" s="1">
        <v>4</v>
      </c>
      <c r="L13" s="1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t="s">
        <v>11</v>
      </c>
      <c r="B14" s="1">
        <v>14.1</v>
      </c>
      <c r="C14" s="1"/>
      <c r="D14" s="1">
        <v>13.7</v>
      </c>
      <c r="E14" s="1"/>
      <c r="F14" s="1"/>
      <c r="G14" s="1"/>
      <c r="H14" s="1">
        <v>13.9</v>
      </c>
      <c r="I14" s="1"/>
      <c r="J14" s="1"/>
      <c r="K14" s="1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t="s">
        <v>12</v>
      </c>
      <c r="B15" s="1"/>
      <c r="C15" s="1"/>
      <c r="D15" s="2">
        <v>12.3</v>
      </c>
      <c r="E15" s="1"/>
      <c r="F15" s="1"/>
      <c r="G15" s="1"/>
      <c r="H15" s="1">
        <v>10.5</v>
      </c>
      <c r="I15" s="2">
        <v>14</v>
      </c>
      <c r="J15" s="1">
        <v>14.1</v>
      </c>
      <c r="K15" s="1"/>
      <c r="L15" s="1">
        <v>11.1</v>
      </c>
      <c r="M15" s="1"/>
      <c r="N15" s="1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t="s">
        <v>13</v>
      </c>
      <c r="B16" s="1">
        <v>13.4</v>
      </c>
      <c r="C16" s="1"/>
      <c r="D16" s="1">
        <v>14.1</v>
      </c>
      <c r="E16" s="1"/>
      <c r="F16" s="1"/>
      <c r="G16" s="1"/>
      <c r="H16" s="1"/>
      <c r="I16" s="1"/>
      <c r="J16" s="1"/>
      <c r="K16" s="1"/>
      <c r="L16" s="1"/>
      <c r="M16" s="1"/>
      <c r="N16" s="1">
        <v>3.4</v>
      </c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t="s">
        <v>14</v>
      </c>
      <c r="B17" s="1"/>
      <c r="C17" s="1"/>
      <c r="D17" s="1">
        <v>13.5</v>
      </c>
      <c r="E17" s="1"/>
      <c r="F17" s="1"/>
      <c r="G17" s="1"/>
      <c r="H17" s="1">
        <v>11.7</v>
      </c>
      <c r="I17" s="1"/>
      <c r="J17" s="1"/>
      <c r="K17" s="1"/>
      <c r="L17" s="1"/>
      <c r="M17" s="1"/>
      <c r="N17" s="1">
        <v>5.3</v>
      </c>
      <c r="O17" s="1">
        <v>9.5</v>
      </c>
      <c r="P17" s="1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v>15.4</v>
      </c>
      <c r="O18" s="1"/>
      <c r="P18" s="2">
        <v>15.7</v>
      </c>
      <c r="Q18" s="1">
        <v>14.7</v>
      </c>
      <c r="R18" s="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13.9</v>
      </c>
      <c r="P19" s="1"/>
      <c r="Q19" s="1">
        <v>9.8000000000000007</v>
      </c>
      <c r="R19" s="1">
        <v>12.8</v>
      </c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t="s">
        <v>17</v>
      </c>
      <c r="B20" s="1"/>
      <c r="C20" s="1"/>
      <c r="D20" s="1"/>
      <c r="E20" s="1"/>
      <c r="F20" s="1"/>
      <c r="G20" s="1"/>
      <c r="H20" s="1"/>
      <c r="I20" s="1"/>
      <c r="J20" s="1">
        <v>12.4</v>
      </c>
      <c r="K20" s="1"/>
      <c r="L20" s="1"/>
      <c r="M20" s="1"/>
      <c r="N20" s="1"/>
      <c r="O20" s="1">
        <v>4.9000000000000004</v>
      </c>
      <c r="P20" s="1"/>
      <c r="R20" s="1"/>
      <c r="S20" s="1"/>
      <c r="T20" s="3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12.8</v>
      </c>
      <c r="P21" s="1"/>
      <c r="Q21" s="1">
        <v>9.1999999999999993</v>
      </c>
      <c r="R21" s="1"/>
      <c r="S21" s="1">
        <v>3.2</v>
      </c>
      <c r="T21" s="1">
        <v>11.9</v>
      </c>
      <c r="U21" s="3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11.7</v>
      </c>
      <c r="U22" s="1">
        <v>6.6</v>
      </c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8.1999999999999993</v>
      </c>
      <c r="S23" s="1">
        <v>7.9</v>
      </c>
      <c r="T23" s="1"/>
      <c r="U23" s="2">
        <v>9.9</v>
      </c>
      <c r="V23" s="1"/>
      <c r="W23" s="3"/>
      <c r="X23" s="1"/>
      <c r="Y23" s="1"/>
      <c r="Z23" s="1"/>
      <c r="AA23" s="1"/>
      <c r="AB23" s="1"/>
      <c r="AC23" s="1"/>
      <c r="AD23" s="1"/>
      <c r="AE23" s="1"/>
    </row>
    <row r="24" spans="1:31">
      <c r="A24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12.1</v>
      </c>
      <c r="U24" s="1"/>
      <c r="V24" s="1">
        <v>15</v>
      </c>
      <c r="W24" s="1"/>
      <c r="X24" s="3"/>
      <c r="Y24" s="1"/>
      <c r="Z24" s="1"/>
      <c r="AA24" s="1"/>
      <c r="AB24" s="1"/>
      <c r="AC24" s="1"/>
      <c r="AD24" s="1"/>
      <c r="AE24" s="1"/>
    </row>
    <row r="25" spans="1:31">
      <c r="A25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v>3.4</v>
      </c>
      <c r="Y25" s="3"/>
      <c r="Z25" s="1"/>
      <c r="AA25" s="1"/>
      <c r="AB25" s="1"/>
      <c r="AC25" s="1"/>
      <c r="AD25" s="1"/>
      <c r="AE25" s="1"/>
    </row>
    <row r="26" spans="1:31">
      <c r="A26" t="s">
        <v>23</v>
      </c>
      <c r="B26" s="1"/>
      <c r="C26" s="1"/>
      <c r="D26" s="1"/>
      <c r="E26" s="1"/>
      <c r="F26" s="1"/>
      <c r="G26" s="1"/>
      <c r="H26" s="1"/>
      <c r="I26" s="1"/>
      <c r="J26" s="1">
        <v>9.4</v>
      </c>
      <c r="K26" s="1"/>
      <c r="L26" s="1"/>
      <c r="M26" s="1"/>
      <c r="N26" s="1"/>
      <c r="O26" s="1"/>
      <c r="P26" s="1"/>
      <c r="Q26" s="1"/>
      <c r="R26" s="1"/>
      <c r="S26" s="1"/>
      <c r="T26" s="1">
        <v>14.1</v>
      </c>
      <c r="U26" s="1"/>
      <c r="V26" s="1"/>
      <c r="W26" s="1"/>
      <c r="X26" s="1">
        <v>7.5</v>
      </c>
      <c r="Y26" s="1"/>
      <c r="Z26" s="3"/>
      <c r="AA26" s="1"/>
      <c r="AB26" s="1"/>
      <c r="AC26" s="1"/>
      <c r="AD26" s="1"/>
      <c r="AE26" s="1"/>
    </row>
    <row r="27" spans="1:3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abSelected="1" topLeftCell="P1" workbookViewId="0">
      <selection activeCell="Z9" sqref="Z9"/>
    </sheetView>
  </sheetViews>
  <sheetFormatPr baseColWidth="10" defaultRowHeight="15" x14ac:dyDescent="0"/>
  <cols>
    <col min="1" max="2" width="24.6640625" customWidth="1"/>
    <col min="3" max="3" width="12.1640625" customWidth="1"/>
    <col min="4" max="5" width="10.33203125" customWidth="1"/>
    <col min="6" max="6" width="6.6640625" style="10" customWidth="1"/>
    <col min="7" max="7" width="6.6640625" style="18" customWidth="1"/>
    <col min="8" max="9" width="11.83203125" style="15" customWidth="1"/>
    <col min="10" max="13" width="12.5" style="16" customWidth="1"/>
    <col min="14" max="14" width="10" style="17" customWidth="1"/>
    <col min="15" max="15" width="12.5" style="11" customWidth="1"/>
    <col min="16" max="16" width="14.1640625" customWidth="1"/>
    <col min="17" max="17" width="9.83203125" customWidth="1"/>
    <col min="18" max="18" width="12.1640625" customWidth="1"/>
    <col min="19" max="22" width="6.6640625" customWidth="1"/>
    <col min="23" max="24" width="17.6640625" customWidth="1"/>
    <col min="25" max="25" width="13.33203125" customWidth="1"/>
    <col min="26" max="26" width="12.33203125" customWidth="1"/>
    <col min="27" max="27" width="12.33203125" style="11" customWidth="1"/>
    <col min="28" max="30" width="6.6640625" customWidth="1"/>
  </cols>
  <sheetData>
    <row r="1" spans="1:35">
      <c r="A1" t="s">
        <v>89</v>
      </c>
      <c r="B1" t="s">
        <v>90</v>
      </c>
      <c r="C1" t="s">
        <v>102</v>
      </c>
      <c r="D1" t="s">
        <v>100</v>
      </c>
      <c r="E1" t="s">
        <v>101</v>
      </c>
      <c r="F1" s="10" t="s">
        <v>91</v>
      </c>
      <c r="G1" s="18" t="s">
        <v>92</v>
      </c>
      <c r="H1" s="15" t="s">
        <v>95</v>
      </c>
      <c r="I1" s="15" t="s">
        <v>96</v>
      </c>
      <c r="J1" s="16" t="s">
        <v>103</v>
      </c>
      <c r="K1" s="16" t="s">
        <v>104</v>
      </c>
      <c r="L1" s="16" t="s">
        <v>105</v>
      </c>
      <c r="M1" s="16" t="s">
        <v>106</v>
      </c>
      <c r="N1" s="17" t="s">
        <v>97</v>
      </c>
      <c r="O1" s="14" t="s">
        <v>98</v>
      </c>
      <c r="P1" s="12" t="s">
        <v>99</v>
      </c>
      <c r="R1" t="s">
        <v>93</v>
      </c>
      <c r="S1">
        <v>20</v>
      </c>
      <c r="W1" t="str">
        <f>A1</f>
        <v>A</v>
      </c>
      <c r="X1" t="str">
        <f>B1</f>
        <v>B</v>
      </c>
      <c r="Y1" t="str">
        <f>C1</f>
        <v>Distanse (km)</v>
      </c>
      <c r="Z1" s="13" t="str">
        <f>O1</f>
        <v>A -&gt; B Faktor</v>
      </c>
      <c r="AA1" s="11" t="str">
        <f>P1</f>
        <v>B -&gt; A Faktor</v>
      </c>
    </row>
    <row r="2" spans="1:35">
      <c r="A2" t="s">
        <v>88</v>
      </c>
      <c r="B2" t="s">
        <v>0</v>
      </c>
      <c r="C2">
        <v>5.2</v>
      </c>
      <c r="D2">
        <v>177</v>
      </c>
      <c r="E2">
        <v>21</v>
      </c>
      <c r="F2" s="10">
        <v>1</v>
      </c>
      <c r="G2" s="18">
        <f>100%-F2</f>
        <v>0</v>
      </c>
      <c r="H2" s="15">
        <f>D2/C2/1000</f>
        <v>3.4038461538461538E-2</v>
      </c>
      <c r="I2" s="15">
        <f t="shared" ref="I2:I8" si="0">E2/C2/1000</f>
        <v>4.0384615384615385E-3</v>
      </c>
      <c r="J2" s="16">
        <f t="shared" ref="J2:J8" si="1">1+H2*S$1</f>
        <v>1.6807692307692308</v>
      </c>
      <c r="K2" s="16">
        <f t="shared" ref="K2:K8" si="2">1+I2*S$1</f>
        <v>1.0807692307692307</v>
      </c>
      <c r="L2" s="16">
        <f t="shared" ref="L2:L8" si="3">1-I2*S$2</f>
        <v>0.97980769230769227</v>
      </c>
      <c r="M2" s="16">
        <f t="shared" ref="M2:M8" si="4">1-H2*S$2</f>
        <v>0.82980769230769225</v>
      </c>
      <c r="N2" s="17">
        <f t="shared" ref="N2:N8" si="5">F2+S$3*G2</f>
        <v>1</v>
      </c>
      <c r="O2" s="11">
        <f t="shared" ref="O2:O8" si="6">J2*L2*N2</f>
        <v>1.6468306213017752</v>
      </c>
      <c r="P2" s="13">
        <f>K2*M2*N2</f>
        <v>0.89683062130177504</v>
      </c>
      <c r="R2" t="s">
        <v>94</v>
      </c>
      <c r="S2">
        <v>5</v>
      </c>
      <c r="W2" t="str">
        <f t="shared" ref="W2:W58" si="7">A2</f>
        <v>Sognsvann</v>
      </c>
      <c r="X2" t="str">
        <f t="shared" ref="X2:X58" si="8">B2</f>
        <v>Ullevålseter</v>
      </c>
      <c r="Y2">
        <f t="shared" ref="Y2:Y58" si="9">C2</f>
        <v>5.2</v>
      </c>
      <c r="Z2" s="13">
        <f t="shared" ref="Z2:Z58" si="10">O2</f>
        <v>1.6468306213017752</v>
      </c>
      <c r="AA2" s="11">
        <f t="shared" ref="AA2:AA58" si="11">P2</f>
        <v>0.89683062130177504</v>
      </c>
      <c r="AF2" s="1"/>
      <c r="AG2" s="1"/>
      <c r="AH2" s="1"/>
      <c r="AI2" s="1"/>
    </row>
    <row r="3" spans="1:35">
      <c r="B3" t="s">
        <v>1</v>
      </c>
      <c r="C3">
        <v>4.9000000000000004</v>
      </c>
      <c r="D3">
        <v>265</v>
      </c>
      <c r="E3">
        <v>0</v>
      </c>
      <c r="F3" s="10">
        <v>0.7</v>
      </c>
      <c r="G3" s="18">
        <f t="shared" ref="G3:G58" si="12">100%-F3</f>
        <v>0.30000000000000004</v>
      </c>
      <c r="H3" s="15">
        <f t="shared" ref="H3:H8" si="13">D3/C3/1000</f>
        <v>5.4081632653061221E-2</v>
      </c>
      <c r="I3" s="15">
        <f t="shared" si="0"/>
        <v>0</v>
      </c>
      <c r="J3" s="16">
        <f t="shared" si="1"/>
        <v>2.0816326530612246</v>
      </c>
      <c r="K3" s="16">
        <f t="shared" si="2"/>
        <v>1</v>
      </c>
      <c r="L3" s="16">
        <f t="shared" si="3"/>
        <v>1</v>
      </c>
      <c r="M3" s="16">
        <f t="shared" si="4"/>
        <v>0.72959183673469385</v>
      </c>
      <c r="N3" s="17">
        <f t="shared" si="5"/>
        <v>1.1499999999999999</v>
      </c>
      <c r="O3" s="11">
        <f t="shared" si="6"/>
        <v>2.3938775510204082</v>
      </c>
      <c r="P3" s="13">
        <f t="shared" ref="P3:P8" si="14">K3*M3*N3</f>
        <v>0.83903061224489783</v>
      </c>
      <c r="R3" t="s">
        <v>97</v>
      </c>
      <c r="S3">
        <v>1.5</v>
      </c>
      <c r="W3">
        <f t="shared" si="7"/>
        <v>0</v>
      </c>
      <c r="X3" t="str">
        <f t="shared" si="8"/>
        <v>Skjennungstua</v>
      </c>
      <c r="Y3">
        <f t="shared" si="9"/>
        <v>4.9000000000000004</v>
      </c>
      <c r="Z3" s="13">
        <f t="shared" si="10"/>
        <v>2.3938775510204082</v>
      </c>
      <c r="AA3" s="11">
        <f t="shared" si="11"/>
        <v>0.83903061224489783</v>
      </c>
      <c r="AF3" s="1"/>
      <c r="AG3" s="1"/>
      <c r="AH3" s="1"/>
      <c r="AI3" s="1"/>
    </row>
    <row r="4" spans="1:35">
      <c r="B4" t="s">
        <v>84</v>
      </c>
      <c r="C4">
        <v>13.2</v>
      </c>
      <c r="D4">
        <v>192</v>
      </c>
      <c r="E4">
        <v>217</v>
      </c>
      <c r="F4" s="10">
        <v>1</v>
      </c>
      <c r="G4" s="18">
        <f t="shared" si="12"/>
        <v>0</v>
      </c>
      <c r="H4" s="15">
        <f t="shared" si="13"/>
        <v>1.4545454545454547E-2</v>
      </c>
      <c r="I4" s="15">
        <f t="shared" si="0"/>
        <v>1.6439393939393941E-2</v>
      </c>
      <c r="J4" s="16">
        <f t="shared" si="1"/>
        <v>1.290909090909091</v>
      </c>
      <c r="K4" s="16">
        <f t="shared" si="2"/>
        <v>1.3287878787878789</v>
      </c>
      <c r="L4" s="16">
        <f t="shared" si="3"/>
        <v>0.91780303030303023</v>
      </c>
      <c r="M4" s="16">
        <f t="shared" si="4"/>
        <v>0.92727272727272725</v>
      </c>
      <c r="N4" s="17">
        <f t="shared" si="5"/>
        <v>1</v>
      </c>
      <c r="O4" s="11">
        <f t="shared" si="6"/>
        <v>1.1848002754820937</v>
      </c>
      <c r="P4" s="13">
        <f t="shared" si="14"/>
        <v>1.2321487603305785</v>
      </c>
      <c r="W4">
        <f t="shared" si="7"/>
        <v>0</v>
      </c>
      <c r="X4" t="str">
        <f t="shared" si="8"/>
        <v>Sæteren</v>
      </c>
      <c r="Y4">
        <f t="shared" si="9"/>
        <v>13.2</v>
      </c>
      <c r="Z4" s="13">
        <f t="shared" si="10"/>
        <v>1.1848002754820937</v>
      </c>
      <c r="AA4" s="11">
        <f t="shared" si="11"/>
        <v>1.2321487603305785</v>
      </c>
      <c r="AF4" s="1"/>
      <c r="AG4" s="1"/>
      <c r="AH4" s="1"/>
      <c r="AI4" s="1"/>
    </row>
    <row r="5" spans="1:35">
      <c r="A5" t="s">
        <v>0</v>
      </c>
      <c r="B5" t="s">
        <v>1</v>
      </c>
      <c r="C5">
        <v>2.2999999999999998</v>
      </c>
      <c r="D5">
        <v>132</v>
      </c>
      <c r="E5">
        <v>0</v>
      </c>
      <c r="F5" s="10">
        <v>1</v>
      </c>
      <c r="G5" s="18">
        <f t="shared" si="12"/>
        <v>0</v>
      </c>
      <c r="H5" s="15">
        <f t="shared" si="13"/>
        <v>5.7391304347826091E-2</v>
      </c>
      <c r="I5" s="15">
        <f t="shared" si="0"/>
        <v>0</v>
      </c>
      <c r="J5" s="16">
        <f t="shared" si="1"/>
        <v>2.1478260869565218</v>
      </c>
      <c r="K5" s="16">
        <f t="shared" si="2"/>
        <v>1</v>
      </c>
      <c r="L5" s="16">
        <f t="shared" si="3"/>
        <v>1</v>
      </c>
      <c r="M5" s="16">
        <f t="shared" si="4"/>
        <v>0.71304347826086956</v>
      </c>
      <c r="N5" s="17">
        <f t="shared" si="5"/>
        <v>1</v>
      </c>
      <c r="O5" s="11">
        <f t="shared" si="6"/>
        <v>2.1478260869565218</v>
      </c>
      <c r="P5" s="13">
        <f t="shared" si="14"/>
        <v>0.71304347826086956</v>
      </c>
      <c r="W5" t="str">
        <f t="shared" si="7"/>
        <v>Ullevålseter</v>
      </c>
      <c r="X5" t="str">
        <f t="shared" si="8"/>
        <v>Skjennungstua</v>
      </c>
      <c r="Y5">
        <f t="shared" si="9"/>
        <v>2.2999999999999998</v>
      </c>
      <c r="Z5" s="13">
        <f t="shared" si="10"/>
        <v>2.1478260869565218</v>
      </c>
      <c r="AA5" s="11">
        <f t="shared" si="11"/>
        <v>0.71304347826086956</v>
      </c>
      <c r="AF5" s="1"/>
      <c r="AG5" s="1"/>
      <c r="AH5" s="1"/>
      <c r="AI5" s="1"/>
    </row>
    <row r="6" spans="1:35">
      <c r="B6" t="s">
        <v>85</v>
      </c>
      <c r="C6">
        <v>3.9</v>
      </c>
      <c r="D6">
        <v>170</v>
      </c>
      <c r="E6">
        <v>83</v>
      </c>
      <c r="F6" s="10">
        <v>0.25</v>
      </c>
      <c r="G6" s="18">
        <f t="shared" si="12"/>
        <v>0.75</v>
      </c>
      <c r="H6" s="15">
        <f t="shared" si="13"/>
        <v>4.3589743589743594E-2</v>
      </c>
      <c r="I6" s="15">
        <f t="shared" si="0"/>
        <v>2.1282051282051281E-2</v>
      </c>
      <c r="J6" s="16">
        <f t="shared" si="1"/>
        <v>1.8717948717948718</v>
      </c>
      <c r="K6" s="16">
        <f t="shared" si="2"/>
        <v>1.4256410256410257</v>
      </c>
      <c r="L6" s="16">
        <f t="shared" si="3"/>
        <v>0.89358974358974363</v>
      </c>
      <c r="M6" s="16">
        <f t="shared" si="4"/>
        <v>0.78205128205128205</v>
      </c>
      <c r="N6" s="17">
        <f t="shared" si="5"/>
        <v>1.375</v>
      </c>
      <c r="O6" s="11">
        <f t="shared" si="6"/>
        <v>2.2998479618671928</v>
      </c>
      <c r="P6" s="13">
        <f t="shared" si="14"/>
        <v>1.5330210387902694</v>
      </c>
      <c r="W6">
        <f t="shared" si="7"/>
        <v>0</v>
      </c>
      <c r="X6" t="str">
        <f t="shared" si="8"/>
        <v>Fagervann</v>
      </c>
      <c r="Y6">
        <f t="shared" si="9"/>
        <v>3.9</v>
      </c>
      <c r="Z6" s="13">
        <f t="shared" si="10"/>
        <v>2.2998479618671928</v>
      </c>
      <c r="AA6" s="11">
        <f t="shared" si="11"/>
        <v>1.5330210387902694</v>
      </c>
      <c r="AF6" s="1"/>
      <c r="AG6" s="1"/>
      <c r="AH6" s="1"/>
      <c r="AI6" s="1"/>
    </row>
    <row r="7" spans="1:35">
      <c r="B7" t="s">
        <v>5</v>
      </c>
      <c r="C7">
        <v>4.3</v>
      </c>
      <c r="D7">
        <v>87</v>
      </c>
      <c r="E7">
        <v>41</v>
      </c>
      <c r="F7" s="10">
        <v>0.7</v>
      </c>
      <c r="G7" s="18">
        <f t="shared" si="12"/>
        <v>0.30000000000000004</v>
      </c>
      <c r="H7" s="15">
        <f t="shared" si="13"/>
        <v>2.0232558139534885E-2</v>
      </c>
      <c r="I7" s="15">
        <f t="shared" si="0"/>
        <v>9.5348837209302331E-3</v>
      </c>
      <c r="J7" s="16">
        <f t="shared" si="1"/>
        <v>1.4046511627906977</v>
      </c>
      <c r="K7" s="16">
        <f t="shared" si="2"/>
        <v>1.1906976744186046</v>
      </c>
      <c r="L7" s="16">
        <f t="shared" si="3"/>
        <v>0.95232558139534884</v>
      </c>
      <c r="M7" s="16">
        <f t="shared" si="4"/>
        <v>0.89883720930232558</v>
      </c>
      <c r="N7" s="17">
        <f t="shared" si="5"/>
        <v>1.1499999999999999</v>
      </c>
      <c r="O7" s="11">
        <f t="shared" si="6"/>
        <v>1.5383380205516493</v>
      </c>
      <c r="P7" s="13">
        <f t="shared" si="14"/>
        <v>1.2307798810167656</v>
      </c>
      <c r="W7">
        <f t="shared" si="7"/>
        <v>0</v>
      </c>
      <c r="X7" t="str">
        <f t="shared" si="8"/>
        <v>Studenterhytta</v>
      </c>
      <c r="Y7">
        <f t="shared" si="9"/>
        <v>4.3</v>
      </c>
      <c r="Z7" s="13">
        <f t="shared" si="10"/>
        <v>1.5383380205516493</v>
      </c>
      <c r="AA7" s="11">
        <f t="shared" si="11"/>
        <v>1.2307798810167656</v>
      </c>
      <c r="AF7" s="1"/>
      <c r="AG7" s="1"/>
      <c r="AH7" s="1"/>
      <c r="AI7" s="1"/>
    </row>
    <row r="8" spans="1:35">
      <c r="B8" t="s">
        <v>86</v>
      </c>
      <c r="C8">
        <v>8.1999999999999993</v>
      </c>
      <c r="D8">
        <v>349</v>
      </c>
      <c r="E8">
        <v>218</v>
      </c>
      <c r="F8" s="10">
        <v>0.1</v>
      </c>
      <c r="G8" s="18">
        <f t="shared" si="12"/>
        <v>0.9</v>
      </c>
      <c r="H8" s="15">
        <f t="shared" si="13"/>
        <v>4.2560975609756101E-2</v>
      </c>
      <c r="I8" s="15">
        <f t="shared" si="0"/>
        <v>2.6585365853658539E-2</v>
      </c>
      <c r="J8" s="16">
        <f t="shared" si="1"/>
        <v>1.851219512195122</v>
      </c>
      <c r="K8" s="16">
        <f t="shared" si="2"/>
        <v>1.5317073170731708</v>
      </c>
      <c r="L8" s="16">
        <f t="shared" si="3"/>
        <v>0.86707317073170731</v>
      </c>
      <c r="M8" s="16">
        <f t="shared" si="4"/>
        <v>0.78719512195121943</v>
      </c>
      <c r="N8" s="17">
        <f t="shared" si="5"/>
        <v>1.4500000000000002</v>
      </c>
      <c r="O8" s="11">
        <f t="shared" si="6"/>
        <v>2.3274570196311721</v>
      </c>
      <c r="P8" s="13">
        <f t="shared" si="14"/>
        <v>1.7483411659726356</v>
      </c>
      <c r="W8">
        <f t="shared" si="7"/>
        <v>0</v>
      </c>
      <c r="X8" t="str">
        <f t="shared" si="8"/>
        <v>Tømtehyttene</v>
      </c>
      <c r="Y8">
        <f t="shared" si="9"/>
        <v>8.1999999999999993</v>
      </c>
      <c r="Z8" s="13">
        <f t="shared" si="10"/>
        <v>2.3274570196311721</v>
      </c>
      <c r="AA8" s="11">
        <f t="shared" si="11"/>
        <v>1.7483411659726356</v>
      </c>
      <c r="AF8" s="1"/>
      <c r="AG8" s="1"/>
      <c r="AH8" s="1"/>
      <c r="AI8" s="1"/>
    </row>
    <row r="9" spans="1:35">
      <c r="A9" t="s">
        <v>1</v>
      </c>
      <c r="B9" t="s">
        <v>5</v>
      </c>
      <c r="C9">
        <v>3.8</v>
      </c>
      <c r="D9">
        <v>36</v>
      </c>
      <c r="E9">
        <v>117</v>
      </c>
      <c r="F9" s="10">
        <v>0.8</v>
      </c>
      <c r="G9" s="18">
        <f t="shared" si="12"/>
        <v>0.19999999999999996</v>
      </c>
      <c r="H9" s="15">
        <f t="shared" ref="H9:H58" si="15">D9/C9/1000</f>
        <v>9.4736842105263164E-3</v>
      </c>
      <c r="I9" s="15">
        <f t="shared" ref="I9:I58" si="16">E9/C9/1000</f>
        <v>3.0789473684210526E-2</v>
      </c>
      <c r="J9" s="16">
        <f t="shared" ref="J9:J58" si="17">1+H9*S$1</f>
        <v>1.1894736842105262</v>
      </c>
      <c r="K9" s="16">
        <f t="shared" ref="K9:K58" si="18">1+I9*S$1</f>
        <v>1.6157894736842104</v>
      </c>
      <c r="L9" s="16">
        <f t="shared" ref="L9:L58" si="19">1-I9*S$2</f>
        <v>0.84605263157894739</v>
      </c>
      <c r="M9" s="16">
        <f t="shared" ref="M9:M58" si="20">1-H9*S$2</f>
        <v>0.95263157894736838</v>
      </c>
      <c r="N9" s="17">
        <f t="shared" ref="N9:N58" si="21">F9+S$3*G9</f>
        <v>1.1000000000000001</v>
      </c>
      <c r="O9" s="11">
        <f t="shared" ref="O9:O58" si="22">J9*L9*N9</f>
        <v>1.1069930747922438</v>
      </c>
      <c r="P9" s="13">
        <f t="shared" ref="P9:P58" si="23">K9*M9*N9</f>
        <v>1.6931772853185594</v>
      </c>
      <c r="W9" t="str">
        <f t="shared" si="7"/>
        <v>Skjennungstua</v>
      </c>
      <c r="X9" t="str">
        <f t="shared" si="8"/>
        <v>Studenterhytta</v>
      </c>
      <c r="Y9">
        <f t="shared" si="9"/>
        <v>3.8</v>
      </c>
      <c r="Z9" s="13">
        <f t="shared" si="10"/>
        <v>1.1069930747922438</v>
      </c>
      <c r="AA9" s="11">
        <f t="shared" si="11"/>
        <v>1.6931772853185594</v>
      </c>
      <c r="AF9" s="1"/>
      <c r="AG9" s="1"/>
      <c r="AH9" s="1"/>
      <c r="AI9" s="1"/>
    </row>
    <row r="10" spans="1:35">
      <c r="B10" t="s">
        <v>11</v>
      </c>
      <c r="C10">
        <v>13.7</v>
      </c>
      <c r="D10">
        <v>275</v>
      </c>
      <c r="E10">
        <v>363</v>
      </c>
      <c r="F10" s="10">
        <v>0.7</v>
      </c>
      <c r="G10" s="18">
        <f t="shared" si="12"/>
        <v>0.30000000000000004</v>
      </c>
      <c r="H10" s="15">
        <f t="shared" si="15"/>
        <v>2.0072992700729927E-2</v>
      </c>
      <c r="I10" s="15">
        <f t="shared" si="16"/>
        <v>2.6496350364963506E-2</v>
      </c>
      <c r="J10" s="16">
        <f t="shared" si="17"/>
        <v>1.4014598540145986</v>
      </c>
      <c r="K10" s="16">
        <f t="shared" si="18"/>
        <v>1.5299270072992701</v>
      </c>
      <c r="L10" s="16">
        <f t="shared" si="19"/>
        <v>0.86751824817518242</v>
      </c>
      <c r="M10" s="16">
        <f t="shared" si="20"/>
        <v>0.89963503649635035</v>
      </c>
      <c r="N10" s="17">
        <f t="shared" si="21"/>
        <v>1.1499999999999999</v>
      </c>
      <c r="O10" s="11">
        <f t="shared" si="22"/>
        <v>1.39816079705898</v>
      </c>
      <c r="P10" s="13">
        <f t="shared" si="23"/>
        <v>1.5828323299056954</v>
      </c>
      <c r="W10">
        <f t="shared" si="7"/>
        <v>0</v>
      </c>
      <c r="X10" t="str">
        <f t="shared" si="8"/>
        <v>Brunkollen</v>
      </c>
      <c r="Y10">
        <f t="shared" si="9"/>
        <v>13.7</v>
      </c>
      <c r="Z10" s="13">
        <f t="shared" si="10"/>
        <v>1.39816079705898</v>
      </c>
      <c r="AA10" s="11">
        <f t="shared" si="11"/>
        <v>1.5828323299056954</v>
      </c>
      <c r="AF10" s="1"/>
      <c r="AG10" s="1"/>
      <c r="AH10" s="1"/>
      <c r="AI10" s="1"/>
    </row>
    <row r="11" spans="1:35">
      <c r="B11" t="s">
        <v>84</v>
      </c>
      <c r="C11">
        <v>14.1</v>
      </c>
      <c r="D11">
        <v>159</v>
      </c>
      <c r="E11">
        <v>456</v>
      </c>
      <c r="F11" s="10">
        <v>0.7</v>
      </c>
      <c r="G11" s="18">
        <f t="shared" si="12"/>
        <v>0.30000000000000004</v>
      </c>
      <c r="H11" s="15">
        <f t="shared" si="15"/>
        <v>1.127659574468085E-2</v>
      </c>
      <c r="I11" s="15">
        <f t="shared" si="16"/>
        <v>3.2340425531914893E-2</v>
      </c>
      <c r="J11" s="16">
        <f t="shared" si="17"/>
        <v>1.225531914893617</v>
      </c>
      <c r="K11" s="16">
        <f t="shared" si="18"/>
        <v>1.6468085106382979</v>
      </c>
      <c r="L11" s="16">
        <f t="shared" si="19"/>
        <v>0.83829787234042552</v>
      </c>
      <c r="M11" s="16">
        <f t="shared" si="20"/>
        <v>0.94361702127659575</v>
      </c>
      <c r="N11" s="17">
        <f t="shared" si="21"/>
        <v>1.1499999999999999</v>
      </c>
      <c r="O11" s="11">
        <f t="shared" si="22"/>
        <v>1.1814649162516975</v>
      </c>
      <c r="P11" s="13">
        <f t="shared" si="23"/>
        <v>1.7870500226346764</v>
      </c>
      <c r="W11">
        <f t="shared" si="7"/>
        <v>0</v>
      </c>
      <c r="X11" t="str">
        <f t="shared" si="8"/>
        <v>Sæteren</v>
      </c>
      <c r="Y11">
        <f t="shared" si="9"/>
        <v>14.1</v>
      </c>
      <c r="Z11" s="13">
        <f t="shared" si="10"/>
        <v>1.1814649162516975</v>
      </c>
      <c r="AA11" s="11">
        <f t="shared" si="11"/>
        <v>1.7870500226346764</v>
      </c>
      <c r="AF11" s="1"/>
      <c r="AG11" s="1"/>
      <c r="AH11" s="1"/>
      <c r="AI11" s="1"/>
    </row>
    <row r="12" spans="1:35">
      <c r="B12" t="s">
        <v>14</v>
      </c>
      <c r="C12">
        <v>13.5</v>
      </c>
      <c r="D12">
        <v>287</v>
      </c>
      <c r="E12">
        <v>174</v>
      </c>
      <c r="F12" s="10">
        <v>0.9</v>
      </c>
      <c r="G12" s="18">
        <f t="shared" si="12"/>
        <v>9.9999999999999978E-2</v>
      </c>
      <c r="H12" s="15">
        <f t="shared" si="15"/>
        <v>2.1259259259259259E-2</v>
      </c>
      <c r="I12" s="15">
        <f t="shared" si="16"/>
        <v>1.2888888888888889E-2</v>
      </c>
      <c r="J12" s="16">
        <f t="shared" si="17"/>
        <v>1.4251851851851851</v>
      </c>
      <c r="K12" s="16">
        <f t="shared" si="18"/>
        <v>1.2577777777777777</v>
      </c>
      <c r="L12" s="16">
        <f t="shared" si="19"/>
        <v>0.93555555555555558</v>
      </c>
      <c r="M12" s="16">
        <f t="shared" si="20"/>
        <v>0.89370370370370367</v>
      </c>
      <c r="N12" s="17">
        <f t="shared" si="21"/>
        <v>1.05</v>
      </c>
      <c r="O12" s="11">
        <f t="shared" si="22"/>
        <v>1.4000069135802469</v>
      </c>
      <c r="P12" s="13">
        <f t="shared" si="23"/>
        <v>1.1802846913580245</v>
      </c>
      <c r="W12">
        <f t="shared" si="7"/>
        <v>0</v>
      </c>
      <c r="X12" t="str">
        <f t="shared" si="8"/>
        <v>Vensåsseter</v>
      </c>
      <c r="Y12">
        <f t="shared" si="9"/>
        <v>13.5</v>
      </c>
      <c r="Z12" s="13">
        <f t="shared" si="10"/>
        <v>1.4000069135802469</v>
      </c>
      <c r="AA12" s="11">
        <f t="shared" si="11"/>
        <v>1.1802846913580245</v>
      </c>
      <c r="AF12" s="1"/>
      <c r="AG12" s="1"/>
      <c r="AH12" s="1"/>
      <c r="AI12" s="1"/>
    </row>
    <row r="13" spans="1:35" s="8" customFormat="1">
      <c r="A13" s="8" t="s">
        <v>2</v>
      </c>
      <c r="B13" s="8" t="s">
        <v>86</v>
      </c>
      <c r="C13" s="8">
        <v>1.8</v>
      </c>
      <c r="D13">
        <v>15</v>
      </c>
      <c r="E13">
        <v>73</v>
      </c>
      <c r="F13" s="10">
        <v>0</v>
      </c>
      <c r="G13" s="18">
        <f t="shared" ref="G13" si="24">100%-F13</f>
        <v>1</v>
      </c>
      <c r="H13" s="15">
        <f t="shared" ref="H13" si="25">D13/C13/1000</f>
        <v>8.3333333333333332E-3</v>
      </c>
      <c r="I13" s="15">
        <f t="shared" ref="I13" si="26">E13/C13/1000</f>
        <v>4.055555555555556E-2</v>
      </c>
      <c r="J13" s="16">
        <f t="shared" ref="J13" si="27">1+H13*S$1</f>
        <v>1.1666666666666667</v>
      </c>
      <c r="K13" s="16">
        <f t="shared" ref="K13" si="28">1+I13*S$1</f>
        <v>1.8111111111111113</v>
      </c>
      <c r="L13" s="16">
        <f t="shared" ref="L13" si="29">1-I13*S$2</f>
        <v>0.79722222222222217</v>
      </c>
      <c r="M13" s="16">
        <f t="shared" ref="M13" si="30">1-H13*S$2</f>
        <v>0.95833333333333337</v>
      </c>
      <c r="N13" s="17">
        <f t="shared" ref="N13" si="31">F13+S$3*G13</f>
        <v>1.5</v>
      </c>
      <c r="O13" s="11">
        <f t="shared" ref="O13" si="32">J13*L13*N13</f>
        <v>1.3951388888888889</v>
      </c>
      <c r="P13" s="13">
        <f t="shared" ref="P13" si="33">K13*M13*N13</f>
        <v>2.6034722222222229</v>
      </c>
      <c r="Q13"/>
      <c r="R13"/>
      <c r="S13"/>
      <c r="T13"/>
      <c r="U13"/>
      <c r="V13"/>
      <c r="W13" t="str">
        <f t="shared" si="7"/>
        <v>Mellomkollen</v>
      </c>
      <c r="X13" t="str">
        <f t="shared" si="8"/>
        <v>Tømtehyttene</v>
      </c>
      <c r="Y13">
        <f t="shared" si="9"/>
        <v>1.8</v>
      </c>
      <c r="Z13" s="13">
        <f t="shared" si="10"/>
        <v>1.3951388888888889</v>
      </c>
      <c r="AA13" s="11">
        <f t="shared" si="11"/>
        <v>2.6034722222222229</v>
      </c>
      <c r="AB13"/>
      <c r="AC13"/>
      <c r="AD13"/>
      <c r="AE13"/>
      <c r="AF13" s="9"/>
      <c r="AG13" s="9"/>
      <c r="AH13" s="9"/>
      <c r="AI13" s="9"/>
    </row>
    <row r="14" spans="1:35">
      <c r="A14" t="s">
        <v>3</v>
      </c>
      <c r="B14" s="8" t="s">
        <v>85</v>
      </c>
      <c r="C14" s="8">
        <v>3.8</v>
      </c>
      <c r="D14">
        <v>117</v>
      </c>
      <c r="E14">
        <v>45</v>
      </c>
      <c r="F14" s="10">
        <v>0.1</v>
      </c>
      <c r="G14" s="18">
        <f t="shared" si="12"/>
        <v>0.9</v>
      </c>
      <c r="H14" s="15">
        <f t="shared" si="15"/>
        <v>3.0789473684210526E-2</v>
      </c>
      <c r="I14" s="15">
        <f t="shared" si="16"/>
        <v>1.1842105263157895E-2</v>
      </c>
      <c r="J14" s="16">
        <f t="shared" si="17"/>
        <v>1.6157894736842104</v>
      </c>
      <c r="K14" s="16">
        <f t="shared" si="18"/>
        <v>1.236842105263158</v>
      </c>
      <c r="L14" s="16">
        <f t="shared" si="19"/>
        <v>0.94078947368421051</v>
      </c>
      <c r="M14" s="16">
        <f t="shared" si="20"/>
        <v>0.84605263157894739</v>
      </c>
      <c r="N14" s="17">
        <f t="shared" si="21"/>
        <v>1.4500000000000002</v>
      </c>
      <c r="O14" s="11">
        <f t="shared" si="22"/>
        <v>2.2041707063711913</v>
      </c>
      <c r="P14" s="13">
        <f t="shared" si="23"/>
        <v>1.5173286011080334</v>
      </c>
      <c r="W14" t="str">
        <f t="shared" si="7"/>
        <v>Liggeren</v>
      </c>
      <c r="X14" t="str">
        <f t="shared" si="8"/>
        <v>Fagervann</v>
      </c>
      <c r="Y14">
        <f t="shared" si="9"/>
        <v>3.8</v>
      </c>
      <c r="Z14" s="13">
        <f t="shared" si="10"/>
        <v>2.2041707063711913</v>
      </c>
      <c r="AA14" s="11">
        <f t="shared" si="11"/>
        <v>1.5173286011080334</v>
      </c>
      <c r="AF14" s="1"/>
      <c r="AG14" s="1"/>
      <c r="AH14" s="1"/>
      <c r="AI14" s="1"/>
    </row>
    <row r="15" spans="1:35">
      <c r="B15" s="8" t="s">
        <v>6</v>
      </c>
      <c r="C15" s="8">
        <v>5.4</v>
      </c>
      <c r="D15">
        <v>59</v>
      </c>
      <c r="E15">
        <v>28</v>
      </c>
      <c r="F15" s="10">
        <v>1</v>
      </c>
      <c r="G15" s="18">
        <f t="shared" si="12"/>
        <v>0</v>
      </c>
      <c r="H15" s="15">
        <f t="shared" si="15"/>
        <v>1.0925925925925926E-2</v>
      </c>
      <c r="I15" s="15">
        <f t="shared" si="16"/>
        <v>5.185185185185185E-3</v>
      </c>
      <c r="J15" s="16">
        <f t="shared" si="17"/>
        <v>1.2185185185185186</v>
      </c>
      <c r="K15" s="16">
        <f t="shared" si="18"/>
        <v>1.1037037037037036</v>
      </c>
      <c r="L15" s="16">
        <f t="shared" si="19"/>
        <v>0.97407407407407409</v>
      </c>
      <c r="M15" s="16">
        <f t="shared" si="20"/>
        <v>0.94537037037037042</v>
      </c>
      <c r="N15" s="17">
        <f t="shared" si="21"/>
        <v>1</v>
      </c>
      <c r="O15" s="11">
        <f t="shared" si="22"/>
        <v>1.1869272976680385</v>
      </c>
      <c r="P15" s="13">
        <f t="shared" si="23"/>
        <v>1.0434087791495199</v>
      </c>
      <c r="W15">
        <f t="shared" si="7"/>
        <v>0</v>
      </c>
      <c r="X15" t="str">
        <f t="shared" si="8"/>
        <v>Bjørnholt</v>
      </c>
      <c r="Y15">
        <f t="shared" si="9"/>
        <v>5.4</v>
      </c>
      <c r="Z15" s="13">
        <f t="shared" si="10"/>
        <v>1.1869272976680385</v>
      </c>
      <c r="AA15" s="11">
        <f t="shared" si="11"/>
        <v>1.0434087791495199</v>
      </c>
      <c r="AF15" s="1"/>
      <c r="AG15" s="1"/>
      <c r="AH15" s="1"/>
      <c r="AI15" s="1"/>
    </row>
    <row r="16" spans="1:35">
      <c r="B16" s="8" t="s">
        <v>7</v>
      </c>
      <c r="C16" s="8">
        <v>6.6</v>
      </c>
      <c r="D16">
        <v>97</v>
      </c>
      <c r="E16">
        <v>79</v>
      </c>
      <c r="F16" s="10">
        <v>0.6</v>
      </c>
      <c r="G16" s="18">
        <f t="shared" si="12"/>
        <v>0.4</v>
      </c>
      <c r="H16" s="15">
        <f t="shared" si="15"/>
        <v>1.4696969696969698E-2</v>
      </c>
      <c r="I16" s="15">
        <f t="shared" si="16"/>
        <v>1.196969696969697E-2</v>
      </c>
      <c r="J16" s="16">
        <f t="shared" si="17"/>
        <v>1.2939393939393939</v>
      </c>
      <c r="K16" s="16">
        <f t="shared" si="18"/>
        <v>1.2393939393939395</v>
      </c>
      <c r="L16" s="16">
        <f t="shared" si="19"/>
        <v>0.94015151515151518</v>
      </c>
      <c r="M16" s="16">
        <f t="shared" si="20"/>
        <v>0.92651515151515151</v>
      </c>
      <c r="N16" s="17">
        <f t="shared" si="21"/>
        <v>1.2000000000000002</v>
      </c>
      <c r="O16" s="11">
        <f t="shared" si="22"/>
        <v>1.4597988980716257</v>
      </c>
      <c r="P16" s="13">
        <f t="shared" si="23"/>
        <v>1.3779807162534439</v>
      </c>
      <c r="W16">
        <f t="shared" si="7"/>
        <v>0</v>
      </c>
      <c r="X16" t="str">
        <f t="shared" si="8"/>
        <v>Kikutstua</v>
      </c>
      <c r="Y16">
        <f t="shared" si="9"/>
        <v>6.6</v>
      </c>
      <c r="Z16" s="13">
        <f t="shared" si="10"/>
        <v>1.4597988980716257</v>
      </c>
      <c r="AA16" s="11">
        <f t="shared" si="11"/>
        <v>1.3779807162534439</v>
      </c>
      <c r="AF16" s="1"/>
      <c r="AG16" s="1"/>
      <c r="AH16" s="1"/>
      <c r="AI16" s="1"/>
    </row>
    <row r="17" spans="1:35">
      <c r="B17" s="8" t="s">
        <v>87</v>
      </c>
      <c r="C17" s="8">
        <v>3.2</v>
      </c>
      <c r="D17">
        <v>144</v>
      </c>
      <c r="E17">
        <v>107</v>
      </c>
      <c r="F17" s="10">
        <v>0.05</v>
      </c>
      <c r="G17" s="18">
        <f t="shared" si="12"/>
        <v>0.95</v>
      </c>
      <c r="H17" s="15">
        <f t="shared" si="15"/>
        <v>4.4999999999999998E-2</v>
      </c>
      <c r="I17" s="15">
        <f t="shared" si="16"/>
        <v>3.3437500000000002E-2</v>
      </c>
      <c r="J17" s="16">
        <f t="shared" si="17"/>
        <v>1.9</v>
      </c>
      <c r="K17" s="16">
        <f t="shared" si="18"/>
        <v>1.6687500000000002</v>
      </c>
      <c r="L17" s="16">
        <f t="shared" si="19"/>
        <v>0.83281249999999996</v>
      </c>
      <c r="M17" s="16">
        <f t="shared" si="20"/>
        <v>0.77500000000000002</v>
      </c>
      <c r="N17" s="17">
        <f t="shared" si="21"/>
        <v>1.4749999999999999</v>
      </c>
      <c r="O17" s="11">
        <f t="shared" si="22"/>
        <v>2.3339570312499998</v>
      </c>
      <c r="P17" s="13">
        <f t="shared" si="23"/>
        <v>1.9075898437500001</v>
      </c>
      <c r="W17">
        <f t="shared" si="7"/>
        <v>0</v>
      </c>
      <c r="X17" t="str">
        <f t="shared" si="8"/>
        <v>Gørja</v>
      </c>
      <c r="Y17">
        <f t="shared" si="9"/>
        <v>3.2</v>
      </c>
      <c r="Z17" s="13">
        <f t="shared" si="10"/>
        <v>2.3339570312499998</v>
      </c>
      <c r="AA17" s="11">
        <f t="shared" si="11"/>
        <v>1.9075898437500001</v>
      </c>
      <c r="AF17" s="1"/>
      <c r="AG17" s="1"/>
      <c r="AH17" s="1"/>
      <c r="AI17" s="1"/>
    </row>
    <row r="18" spans="1:35">
      <c r="B18" s="8" t="s">
        <v>86</v>
      </c>
      <c r="C18" s="8">
        <v>1.8</v>
      </c>
      <c r="D18">
        <v>135</v>
      </c>
      <c r="E18">
        <v>0</v>
      </c>
      <c r="F18" s="10">
        <v>0</v>
      </c>
      <c r="G18" s="18">
        <f t="shared" si="12"/>
        <v>1</v>
      </c>
      <c r="H18" s="15">
        <f t="shared" si="15"/>
        <v>7.4999999999999997E-2</v>
      </c>
      <c r="I18" s="15">
        <f t="shared" si="16"/>
        <v>0</v>
      </c>
      <c r="J18" s="16">
        <f t="shared" si="17"/>
        <v>2.5</v>
      </c>
      <c r="K18" s="16">
        <f t="shared" si="18"/>
        <v>1</v>
      </c>
      <c r="L18" s="16">
        <f t="shared" si="19"/>
        <v>1</v>
      </c>
      <c r="M18" s="16">
        <f t="shared" si="20"/>
        <v>0.625</v>
      </c>
      <c r="N18" s="17">
        <f t="shared" si="21"/>
        <v>1.5</v>
      </c>
      <c r="O18" s="11">
        <f t="shared" si="22"/>
        <v>3.75</v>
      </c>
      <c r="P18" s="13">
        <f t="shared" si="23"/>
        <v>0.9375</v>
      </c>
      <c r="W18">
        <f t="shared" si="7"/>
        <v>0</v>
      </c>
      <c r="X18" t="str">
        <f t="shared" si="8"/>
        <v>Tømtehyttene</v>
      </c>
      <c r="Y18">
        <f t="shared" si="9"/>
        <v>1.8</v>
      </c>
      <c r="Z18" s="13">
        <f t="shared" si="10"/>
        <v>3.75</v>
      </c>
      <c r="AA18" s="11">
        <f t="shared" si="11"/>
        <v>0.9375</v>
      </c>
      <c r="AF18" s="1"/>
      <c r="AG18" s="1"/>
      <c r="AH18" s="1"/>
      <c r="AI18" s="1"/>
    </row>
    <row r="19" spans="1:35">
      <c r="A19" t="s">
        <v>4</v>
      </c>
      <c r="B19" s="8" t="s">
        <v>5</v>
      </c>
      <c r="C19" s="8">
        <v>8.1999999999999993</v>
      </c>
      <c r="D19">
        <v>161</v>
      </c>
      <c r="E19">
        <v>202</v>
      </c>
      <c r="F19" s="10">
        <v>0.7</v>
      </c>
      <c r="G19" s="18">
        <f t="shared" si="12"/>
        <v>0.30000000000000004</v>
      </c>
      <c r="H19" s="15">
        <f t="shared" si="15"/>
        <v>1.9634146341463418E-2</v>
      </c>
      <c r="I19" s="15">
        <f t="shared" si="16"/>
        <v>2.4634146341463416E-2</v>
      </c>
      <c r="J19" s="16">
        <f t="shared" si="17"/>
        <v>1.3926829268292684</v>
      </c>
      <c r="K19" s="16">
        <f t="shared" si="18"/>
        <v>1.4926829268292683</v>
      </c>
      <c r="L19" s="16">
        <f t="shared" si="19"/>
        <v>0.87682926829268293</v>
      </c>
      <c r="M19" s="16">
        <f t="shared" si="20"/>
        <v>0.90182926829268295</v>
      </c>
      <c r="N19" s="17">
        <f t="shared" si="21"/>
        <v>1.1499999999999999</v>
      </c>
      <c r="O19" s="11">
        <f t="shared" si="22"/>
        <v>1.4043169244497322</v>
      </c>
      <c r="P19" s="13">
        <f t="shared" si="23"/>
        <v>1.5480669244497323</v>
      </c>
      <c r="W19" t="str">
        <f t="shared" si="7"/>
        <v>Fagervann (Nord stikryss)</v>
      </c>
      <c r="X19" t="str">
        <f t="shared" si="8"/>
        <v>Studenterhytta</v>
      </c>
      <c r="Y19">
        <f t="shared" si="9"/>
        <v>8.1999999999999993</v>
      </c>
      <c r="Z19" s="13">
        <f t="shared" si="10"/>
        <v>1.4043169244497322</v>
      </c>
      <c r="AA19" s="11">
        <f t="shared" si="11"/>
        <v>1.5480669244497323</v>
      </c>
      <c r="AF19" s="1"/>
      <c r="AG19" s="1"/>
      <c r="AH19" s="1"/>
      <c r="AI19" s="1"/>
    </row>
    <row r="20" spans="1:35">
      <c r="B20" s="8" t="s">
        <v>6</v>
      </c>
      <c r="C20" s="8">
        <v>5.5</v>
      </c>
      <c r="D20">
        <v>71</v>
      </c>
      <c r="E20">
        <v>125</v>
      </c>
      <c r="F20" s="10">
        <v>0</v>
      </c>
      <c r="G20" s="18">
        <f t="shared" si="12"/>
        <v>1</v>
      </c>
      <c r="H20" s="15">
        <f t="shared" si="15"/>
        <v>1.2909090909090908E-2</v>
      </c>
      <c r="I20" s="15">
        <f t="shared" si="16"/>
        <v>2.2727272727272728E-2</v>
      </c>
      <c r="J20" s="16">
        <f t="shared" si="17"/>
        <v>1.2581818181818183</v>
      </c>
      <c r="K20" s="16">
        <f t="shared" si="18"/>
        <v>1.4545454545454546</v>
      </c>
      <c r="L20" s="16">
        <f t="shared" si="19"/>
        <v>0.88636363636363635</v>
      </c>
      <c r="M20" s="16">
        <f t="shared" si="20"/>
        <v>0.93545454545454543</v>
      </c>
      <c r="N20" s="17">
        <f t="shared" si="21"/>
        <v>1.5</v>
      </c>
      <c r="O20" s="11">
        <f t="shared" si="22"/>
        <v>1.6728099173553719</v>
      </c>
      <c r="P20" s="13">
        <f t="shared" si="23"/>
        <v>2.0409917355371898</v>
      </c>
      <c r="W20">
        <f t="shared" si="7"/>
        <v>0</v>
      </c>
      <c r="X20" t="str">
        <f t="shared" si="8"/>
        <v>Bjørnholt</v>
      </c>
      <c r="Y20">
        <f t="shared" si="9"/>
        <v>5.5</v>
      </c>
      <c r="Z20" s="13">
        <f t="shared" si="10"/>
        <v>1.6728099173553719</v>
      </c>
      <c r="AA20" s="11">
        <f t="shared" si="11"/>
        <v>2.0409917355371898</v>
      </c>
      <c r="AF20" s="1"/>
      <c r="AG20" s="1"/>
      <c r="AH20" s="1"/>
      <c r="AI20" s="1"/>
    </row>
    <row r="21" spans="1:35">
      <c r="B21" s="8" t="s">
        <v>9</v>
      </c>
      <c r="C21" s="8">
        <v>8.3000000000000007</v>
      </c>
      <c r="D21">
        <v>191</v>
      </c>
      <c r="E21">
        <v>196</v>
      </c>
      <c r="F21" s="10">
        <v>0.7</v>
      </c>
      <c r="G21" s="18">
        <f t="shared" si="12"/>
        <v>0.30000000000000004</v>
      </c>
      <c r="H21" s="15">
        <f t="shared" si="15"/>
        <v>2.3012048192771084E-2</v>
      </c>
      <c r="I21" s="15">
        <f t="shared" si="16"/>
        <v>2.3614457831325299E-2</v>
      </c>
      <c r="J21" s="16">
        <f t="shared" si="17"/>
        <v>1.4602409638554217</v>
      </c>
      <c r="K21" s="16">
        <f t="shared" si="18"/>
        <v>1.4722891566265059</v>
      </c>
      <c r="L21" s="16">
        <f t="shared" si="19"/>
        <v>0.88192771084337351</v>
      </c>
      <c r="M21" s="16">
        <f t="shared" si="20"/>
        <v>0.88493975903614452</v>
      </c>
      <c r="N21" s="17">
        <f t="shared" si="21"/>
        <v>1.1499999999999999</v>
      </c>
      <c r="O21" s="11">
        <f t="shared" si="22"/>
        <v>1.4810010161126432</v>
      </c>
      <c r="P21" s="13">
        <f t="shared" si="23"/>
        <v>1.4983202932210768</v>
      </c>
      <c r="W21">
        <f t="shared" si="7"/>
        <v>0</v>
      </c>
      <c r="X21" t="str">
        <f t="shared" si="8"/>
        <v>Kobberhaughytta</v>
      </c>
      <c r="Y21">
        <f t="shared" si="9"/>
        <v>8.3000000000000007</v>
      </c>
      <c r="Z21" s="13">
        <f t="shared" si="10"/>
        <v>1.4810010161126432</v>
      </c>
      <c r="AA21" s="11">
        <f t="shared" si="11"/>
        <v>1.4983202932210768</v>
      </c>
      <c r="AF21" s="1"/>
      <c r="AG21" s="1"/>
      <c r="AH21" s="1"/>
      <c r="AI21" s="1"/>
    </row>
    <row r="22" spans="1:35">
      <c r="B22" s="8" t="s">
        <v>86</v>
      </c>
      <c r="C22" s="8">
        <v>4.5</v>
      </c>
      <c r="D22">
        <v>179</v>
      </c>
      <c r="E22">
        <v>131</v>
      </c>
      <c r="F22" s="10">
        <v>0.25</v>
      </c>
      <c r="G22" s="18">
        <f t="shared" si="12"/>
        <v>0.75</v>
      </c>
      <c r="H22" s="15">
        <f t="shared" si="15"/>
        <v>3.977777777777778E-2</v>
      </c>
      <c r="I22" s="15">
        <f t="shared" si="16"/>
        <v>2.9111111111111112E-2</v>
      </c>
      <c r="J22" s="16">
        <f t="shared" si="17"/>
        <v>1.7955555555555556</v>
      </c>
      <c r="K22" s="16">
        <f t="shared" si="18"/>
        <v>1.5822222222222222</v>
      </c>
      <c r="L22" s="16">
        <f t="shared" si="19"/>
        <v>0.85444444444444445</v>
      </c>
      <c r="M22" s="16">
        <f t="shared" si="20"/>
        <v>0.80111111111111111</v>
      </c>
      <c r="N22" s="17">
        <f t="shared" si="21"/>
        <v>1.375</v>
      </c>
      <c r="O22" s="11">
        <f t="shared" si="22"/>
        <v>2.1095283950617283</v>
      </c>
      <c r="P22" s="13">
        <f t="shared" si="23"/>
        <v>1.7428617283950618</v>
      </c>
      <c r="W22">
        <f t="shared" si="7"/>
        <v>0</v>
      </c>
      <c r="X22" t="str">
        <f t="shared" si="8"/>
        <v>Tømtehyttene</v>
      </c>
      <c r="Y22">
        <f t="shared" si="9"/>
        <v>4.5</v>
      </c>
      <c r="Z22" s="13">
        <f t="shared" si="10"/>
        <v>2.1095283950617283</v>
      </c>
      <c r="AA22" s="11">
        <f t="shared" si="11"/>
        <v>1.7428617283950618</v>
      </c>
      <c r="AF22" s="1"/>
      <c r="AG22" s="1"/>
      <c r="AH22" s="1"/>
      <c r="AI22" s="1"/>
    </row>
    <row r="23" spans="1:35">
      <c r="A23" t="s">
        <v>5</v>
      </c>
      <c r="B23" s="8" t="s">
        <v>9</v>
      </c>
      <c r="C23" s="8">
        <v>1.5</v>
      </c>
      <c r="D23">
        <v>1</v>
      </c>
      <c r="E23">
        <v>45</v>
      </c>
      <c r="F23" s="10">
        <v>0.3</v>
      </c>
      <c r="G23" s="18">
        <f t="shared" si="12"/>
        <v>0.7</v>
      </c>
      <c r="H23" s="15">
        <f t="shared" si="15"/>
        <v>6.6666666666666664E-4</v>
      </c>
      <c r="I23" s="15">
        <f t="shared" si="16"/>
        <v>0.03</v>
      </c>
      <c r="J23" s="16">
        <f t="shared" si="17"/>
        <v>1.0133333333333334</v>
      </c>
      <c r="K23" s="16">
        <f t="shared" si="18"/>
        <v>1.6</v>
      </c>
      <c r="L23" s="16">
        <f t="shared" si="19"/>
        <v>0.85</v>
      </c>
      <c r="M23" s="16">
        <f t="shared" si="20"/>
        <v>0.9966666666666667</v>
      </c>
      <c r="N23" s="17">
        <f t="shared" si="21"/>
        <v>1.3499999999999999</v>
      </c>
      <c r="O23" s="11">
        <f t="shared" si="22"/>
        <v>1.1628000000000001</v>
      </c>
      <c r="P23" s="13">
        <f t="shared" si="23"/>
        <v>2.1528</v>
      </c>
      <c r="W23" t="str">
        <f t="shared" si="7"/>
        <v>Studenterhytta</v>
      </c>
      <c r="X23" t="str">
        <f t="shared" si="8"/>
        <v>Kobberhaughytta</v>
      </c>
      <c r="Y23">
        <f t="shared" si="9"/>
        <v>1.5</v>
      </c>
      <c r="Z23" s="13">
        <f t="shared" si="10"/>
        <v>1.1628000000000001</v>
      </c>
      <c r="AA23" s="11">
        <f t="shared" si="11"/>
        <v>2.1528</v>
      </c>
      <c r="AF23" s="1"/>
      <c r="AG23" s="1"/>
      <c r="AH23" s="1"/>
      <c r="AI23" s="1"/>
    </row>
    <row r="24" spans="1:35">
      <c r="B24" s="8" t="s">
        <v>11</v>
      </c>
      <c r="C24" s="8">
        <v>13.9</v>
      </c>
      <c r="D24">
        <v>306</v>
      </c>
      <c r="E24">
        <v>318</v>
      </c>
      <c r="F24" s="10">
        <v>0.75</v>
      </c>
      <c r="G24" s="18">
        <f t="shared" si="12"/>
        <v>0.25</v>
      </c>
      <c r="H24" s="15">
        <f t="shared" si="15"/>
        <v>2.2014388489208631E-2</v>
      </c>
      <c r="I24" s="15">
        <f t="shared" si="16"/>
        <v>2.2877697841726618E-2</v>
      </c>
      <c r="J24" s="16">
        <f t="shared" si="17"/>
        <v>1.4402877697841725</v>
      </c>
      <c r="K24" s="16">
        <f t="shared" si="18"/>
        <v>1.4575539568345324</v>
      </c>
      <c r="L24" s="16">
        <f t="shared" si="19"/>
        <v>0.88561151079136691</v>
      </c>
      <c r="M24" s="16">
        <f t="shared" si="20"/>
        <v>0.88992805755395687</v>
      </c>
      <c r="N24" s="17">
        <f t="shared" si="21"/>
        <v>1.125</v>
      </c>
      <c r="O24" s="11">
        <f t="shared" si="22"/>
        <v>1.4349773562445005</v>
      </c>
      <c r="P24" s="13">
        <f t="shared" si="23"/>
        <v>1.4592579317840693</v>
      </c>
      <c r="W24">
        <f t="shared" si="7"/>
        <v>0</v>
      </c>
      <c r="X24" t="str">
        <f t="shared" si="8"/>
        <v>Brunkollen</v>
      </c>
      <c r="Y24">
        <f t="shared" si="9"/>
        <v>13.9</v>
      </c>
      <c r="Z24" s="13">
        <f t="shared" si="10"/>
        <v>1.4349773562445005</v>
      </c>
      <c r="AA24" s="11">
        <f t="shared" si="11"/>
        <v>1.4592579317840693</v>
      </c>
      <c r="AF24" s="1"/>
      <c r="AG24" s="1"/>
      <c r="AH24" s="1"/>
      <c r="AI24" s="1"/>
    </row>
    <row r="25" spans="1:35">
      <c r="B25" s="8" t="s">
        <v>12</v>
      </c>
      <c r="C25" s="8">
        <v>10.5</v>
      </c>
      <c r="D25">
        <v>183</v>
      </c>
      <c r="E25">
        <v>241</v>
      </c>
      <c r="F25" s="10">
        <v>0.9</v>
      </c>
      <c r="G25" s="18">
        <f t="shared" si="12"/>
        <v>9.9999999999999978E-2</v>
      </c>
      <c r="H25" s="15">
        <f t="shared" si="15"/>
        <v>1.7428571428571429E-2</v>
      </c>
      <c r="I25" s="15">
        <f t="shared" si="16"/>
        <v>2.2952380952380953E-2</v>
      </c>
      <c r="J25" s="16">
        <f t="shared" si="17"/>
        <v>1.3485714285714285</v>
      </c>
      <c r="K25" s="16">
        <f t="shared" si="18"/>
        <v>1.4590476190476189</v>
      </c>
      <c r="L25" s="16">
        <f t="shared" si="19"/>
        <v>0.88523809523809527</v>
      </c>
      <c r="M25" s="16">
        <f t="shared" si="20"/>
        <v>0.91285714285714281</v>
      </c>
      <c r="N25" s="17">
        <f t="shared" si="21"/>
        <v>1.05</v>
      </c>
      <c r="O25" s="11">
        <f t="shared" si="22"/>
        <v>1.2534971428571429</v>
      </c>
      <c r="P25" s="13">
        <f t="shared" si="23"/>
        <v>1.3984971428571429</v>
      </c>
      <c r="W25">
        <f t="shared" si="7"/>
        <v>0</v>
      </c>
      <c r="X25" t="str">
        <f t="shared" si="8"/>
        <v>Smedmyrkoia</v>
      </c>
      <c r="Y25">
        <f t="shared" si="9"/>
        <v>10.5</v>
      </c>
      <c r="Z25" s="13">
        <f t="shared" si="10"/>
        <v>1.2534971428571429</v>
      </c>
      <c r="AA25" s="11">
        <f t="shared" si="11"/>
        <v>1.3984971428571429</v>
      </c>
      <c r="AF25" s="1"/>
      <c r="AG25" s="1"/>
      <c r="AH25" s="1"/>
      <c r="AI25" s="1"/>
    </row>
    <row r="26" spans="1:35">
      <c r="B26" s="8" t="s">
        <v>14</v>
      </c>
      <c r="C26" s="8">
        <v>11.7</v>
      </c>
      <c r="D26">
        <v>168</v>
      </c>
      <c r="E26">
        <v>234</v>
      </c>
      <c r="F26" s="10">
        <v>0.9</v>
      </c>
      <c r="G26" s="18">
        <f t="shared" si="12"/>
        <v>9.9999999999999978E-2</v>
      </c>
      <c r="H26" s="15">
        <f t="shared" si="15"/>
        <v>1.4358974358974359E-2</v>
      </c>
      <c r="I26" s="15">
        <f t="shared" si="16"/>
        <v>0.02</v>
      </c>
      <c r="J26" s="16">
        <f t="shared" si="17"/>
        <v>1.287179487179487</v>
      </c>
      <c r="K26" s="16">
        <f t="shared" si="18"/>
        <v>1.4</v>
      </c>
      <c r="L26" s="16">
        <f t="shared" si="19"/>
        <v>0.9</v>
      </c>
      <c r="M26" s="16">
        <f t="shared" si="20"/>
        <v>0.92820512820512824</v>
      </c>
      <c r="N26" s="17">
        <f t="shared" si="21"/>
        <v>1.05</v>
      </c>
      <c r="O26" s="11">
        <f t="shared" si="22"/>
        <v>1.2163846153846154</v>
      </c>
      <c r="P26" s="13">
        <f t="shared" si="23"/>
        <v>1.3644615384615384</v>
      </c>
      <c r="W26">
        <f t="shared" si="7"/>
        <v>0</v>
      </c>
      <c r="X26" t="str">
        <f t="shared" si="8"/>
        <v>Vensåsseter</v>
      </c>
      <c r="Y26">
        <f t="shared" si="9"/>
        <v>11.7</v>
      </c>
      <c r="Z26" s="13">
        <f t="shared" si="10"/>
        <v>1.2163846153846154</v>
      </c>
      <c r="AA26" s="11">
        <f t="shared" si="11"/>
        <v>1.3644615384615384</v>
      </c>
      <c r="AF26" s="1"/>
      <c r="AG26" s="1"/>
      <c r="AH26" s="1"/>
      <c r="AI26" s="1"/>
    </row>
    <row r="27" spans="1:35">
      <c r="A27" t="s">
        <v>6</v>
      </c>
      <c r="B27" s="8" t="s">
        <v>7</v>
      </c>
      <c r="C27" s="8">
        <v>5.4</v>
      </c>
      <c r="D27">
        <v>43</v>
      </c>
      <c r="E27">
        <v>47</v>
      </c>
      <c r="F27" s="10">
        <v>0</v>
      </c>
      <c r="G27" s="18">
        <f t="shared" si="12"/>
        <v>1</v>
      </c>
      <c r="H27" s="15">
        <f t="shared" si="15"/>
        <v>7.9629629629629634E-3</v>
      </c>
      <c r="I27" s="15">
        <f t="shared" si="16"/>
        <v>8.7037037037037031E-3</v>
      </c>
      <c r="J27" s="16">
        <f t="shared" si="17"/>
        <v>1.1592592592592592</v>
      </c>
      <c r="K27" s="16">
        <f t="shared" si="18"/>
        <v>1.174074074074074</v>
      </c>
      <c r="L27" s="16">
        <f t="shared" si="19"/>
        <v>0.95648148148148149</v>
      </c>
      <c r="M27" s="16">
        <f t="shared" si="20"/>
        <v>0.96018518518518514</v>
      </c>
      <c r="N27" s="17">
        <f t="shared" si="21"/>
        <v>1.5</v>
      </c>
      <c r="O27" s="11">
        <f t="shared" si="22"/>
        <v>1.6632150205761316</v>
      </c>
      <c r="P27" s="13">
        <f t="shared" si="23"/>
        <v>1.6909927983539095</v>
      </c>
      <c r="W27" t="str">
        <f t="shared" si="7"/>
        <v>Bjørnholt</v>
      </c>
      <c r="X27" t="str">
        <f t="shared" si="8"/>
        <v>Kikutstua</v>
      </c>
      <c r="Y27">
        <f t="shared" si="9"/>
        <v>5.4</v>
      </c>
      <c r="Z27" s="13">
        <f t="shared" si="10"/>
        <v>1.6632150205761316</v>
      </c>
      <c r="AA27" s="11">
        <f t="shared" si="11"/>
        <v>1.6909927983539095</v>
      </c>
      <c r="AF27" s="1"/>
      <c r="AG27" s="1"/>
      <c r="AH27" s="1"/>
      <c r="AI27" s="1"/>
    </row>
    <row r="28" spans="1:35">
      <c r="B28" s="8" t="s">
        <v>87</v>
      </c>
      <c r="C28" s="8">
        <v>7.2</v>
      </c>
      <c r="D28">
        <v>86</v>
      </c>
      <c r="E28">
        <v>75</v>
      </c>
      <c r="F28" s="10">
        <v>1</v>
      </c>
      <c r="G28" s="18">
        <f t="shared" si="12"/>
        <v>0</v>
      </c>
      <c r="H28" s="15">
        <f t="shared" si="15"/>
        <v>1.1944444444444445E-2</v>
      </c>
      <c r="I28" s="15">
        <f t="shared" si="16"/>
        <v>1.0416666666666666E-2</v>
      </c>
      <c r="J28" s="16">
        <f t="shared" si="17"/>
        <v>1.2388888888888889</v>
      </c>
      <c r="K28" s="16">
        <f t="shared" si="18"/>
        <v>1.2083333333333333</v>
      </c>
      <c r="L28" s="16">
        <f t="shared" si="19"/>
        <v>0.94791666666666663</v>
      </c>
      <c r="M28" s="16">
        <f t="shared" si="20"/>
        <v>0.94027777777777777</v>
      </c>
      <c r="N28" s="17">
        <f t="shared" si="21"/>
        <v>1</v>
      </c>
      <c r="O28" s="11">
        <f t="shared" si="22"/>
        <v>1.1743634259259259</v>
      </c>
      <c r="P28" s="13">
        <f t="shared" si="23"/>
        <v>1.1361689814814815</v>
      </c>
      <c r="W28">
        <f t="shared" si="7"/>
        <v>0</v>
      </c>
      <c r="X28" t="str">
        <f t="shared" si="8"/>
        <v>Gørja</v>
      </c>
      <c r="Y28">
        <f t="shared" si="9"/>
        <v>7.2</v>
      </c>
      <c r="Z28" s="13">
        <f t="shared" si="10"/>
        <v>1.1743634259259259</v>
      </c>
      <c r="AA28" s="11">
        <f t="shared" si="11"/>
        <v>1.1361689814814815</v>
      </c>
      <c r="AF28" s="1"/>
      <c r="AG28" s="1"/>
      <c r="AH28" s="1"/>
      <c r="AI28" s="1"/>
    </row>
    <row r="29" spans="1:35">
      <c r="B29" s="8" t="s">
        <v>9</v>
      </c>
      <c r="C29" s="8">
        <v>2.9</v>
      </c>
      <c r="D29">
        <v>150</v>
      </c>
      <c r="E29">
        <v>72</v>
      </c>
      <c r="F29" s="10">
        <v>0</v>
      </c>
      <c r="G29" s="18">
        <f t="shared" si="12"/>
        <v>1</v>
      </c>
      <c r="H29" s="15">
        <f t="shared" si="15"/>
        <v>5.1724137931034482E-2</v>
      </c>
      <c r="I29" s="15">
        <f t="shared" si="16"/>
        <v>2.4827586206896551E-2</v>
      </c>
      <c r="J29" s="16">
        <f t="shared" si="17"/>
        <v>2.0344827586206895</v>
      </c>
      <c r="K29" s="16">
        <f t="shared" si="18"/>
        <v>1.4965517241379311</v>
      </c>
      <c r="L29" s="16">
        <f t="shared" si="19"/>
        <v>0.87586206896551722</v>
      </c>
      <c r="M29" s="16">
        <f t="shared" si="20"/>
        <v>0.74137931034482762</v>
      </c>
      <c r="N29" s="17">
        <f t="shared" si="21"/>
        <v>1.5</v>
      </c>
      <c r="O29" s="11">
        <f t="shared" si="22"/>
        <v>2.6728894173602851</v>
      </c>
      <c r="P29" s="13">
        <f t="shared" si="23"/>
        <v>1.6642687277051134</v>
      </c>
      <c r="W29">
        <f t="shared" si="7"/>
        <v>0</v>
      </c>
      <c r="X29" t="str">
        <f t="shared" si="8"/>
        <v>Kobberhaughytta</v>
      </c>
      <c r="Y29">
        <f t="shared" si="9"/>
        <v>2.9</v>
      </c>
      <c r="Z29" s="13">
        <f t="shared" si="10"/>
        <v>2.6728894173602851</v>
      </c>
      <c r="AA29" s="11">
        <f t="shared" si="11"/>
        <v>1.6642687277051134</v>
      </c>
      <c r="AF29" s="1"/>
      <c r="AG29" s="1"/>
      <c r="AH29" s="1"/>
      <c r="AI29" s="1"/>
    </row>
    <row r="30" spans="1:35">
      <c r="A30" t="s">
        <v>7</v>
      </c>
      <c r="B30" s="8" t="s">
        <v>87</v>
      </c>
      <c r="C30" s="8">
        <v>6.8</v>
      </c>
      <c r="D30">
        <v>54</v>
      </c>
      <c r="E30">
        <v>34</v>
      </c>
      <c r="F30" s="10">
        <v>1</v>
      </c>
      <c r="G30" s="18">
        <f t="shared" si="12"/>
        <v>0</v>
      </c>
      <c r="H30" s="15">
        <f t="shared" si="15"/>
        <v>7.9411764705882362E-3</v>
      </c>
      <c r="I30" s="15">
        <f t="shared" si="16"/>
        <v>5.0000000000000001E-3</v>
      </c>
      <c r="J30" s="16">
        <f t="shared" si="17"/>
        <v>1.1588235294117648</v>
      </c>
      <c r="K30" s="16">
        <f t="shared" si="18"/>
        <v>1.1000000000000001</v>
      </c>
      <c r="L30" s="16">
        <f t="shared" si="19"/>
        <v>0.97499999999999998</v>
      </c>
      <c r="M30" s="16">
        <f t="shared" si="20"/>
        <v>0.96029411764705885</v>
      </c>
      <c r="N30" s="17">
        <f t="shared" si="21"/>
        <v>1</v>
      </c>
      <c r="O30" s="11">
        <f t="shared" si="22"/>
        <v>1.1298529411764706</v>
      </c>
      <c r="P30" s="13">
        <f t="shared" si="23"/>
        <v>1.0563235294117648</v>
      </c>
      <c r="W30" t="str">
        <f t="shared" si="7"/>
        <v>Kikutstua</v>
      </c>
      <c r="X30" t="str">
        <f t="shared" si="8"/>
        <v>Gørja</v>
      </c>
      <c r="Y30">
        <f t="shared" si="9"/>
        <v>6.8</v>
      </c>
      <c r="Z30" s="13">
        <f t="shared" si="10"/>
        <v>1.1298529411764706</v>
      </c>
      <c r="AA30" s="11">
        <f t="shared" si="11"/>
        <v>1.0563235294117648</v>
      </c>
      <c r="AF30" s="1"/>
      <c r="AG30" s="1"/>
      <c r="AH30" s="1"/>
      <c r="AI30" s="1"/>
    </row>
    <row r="31" spans="1:35">
      <c r="B31" s="8" t="s">
        <v>9</v>
      </c>
      <c r="C31" s="8">
        <v>5.2</v>
      </c>
      <c r="D31">
        <v>105</v>
      </c>
      <c r="E31">
        <v>36</v>
      </c>
      <c r="F31" s="10">
        <v>0.1</v>
      </c>
      <c r="G31" s="18">
        <f t="shared" si="12"/>
        <v>0.9</v>
      </c>
      <c r="H31" s="15">
        <f t="shared" si="15"/>
        <v>2.019230769230769E-2</v>
      </c>
      <c r="I31" s="15">
        <f t="shared" si="16"/>
        <v>6.9230769230769224E-3</v>
      </c>
      <c r="J31" s="16">
        <f t="shared" si="17"/>
        <v>1.4038461538461537</v>
      </c>
      <c r="K31" s="16">
        <f t="shared" si="18"/>
        <v>1.1384615384615384</v>
      </c>
      <c r="L31" s="16">
        <f t="shared" si="19"/>
        <v>0.9653846153846154</v>
      </c>
      <c r="M31" s="16">
        <f t="shared" si="20"/>
        <v>0.89903846153846156</v>
      </c>
      <c r="N31" s="17">
        <f t="shared" si="21"/>
        <v>1.4500000000000002</v>
      </c>
      <c r="O31" s="11">
        <f t="shared" si="22"/>
        <v>1.9651146449704144</v>
      </c>
      <c r="P31" s="13">
        <f t="shared" si="23"/>
        <v>1.4841050295857992</v>
      </c>
      <c r="W31">
        <f t="shared" si="7"/>
        <v>0</v>
      </c>
      <c r="X31" t="str">
        <f t="shared" si="8"/>
        <v>Kobberhaughytta</v>
      </c>
      <c r="Y31">
        <f t="shared" si="9"/>
        <v>5.2</v>
      </c>
      <c r="Z31" s="13">
        <f t="shared" si="10"/>
        <v>1.9651146449704144</v>
      </c>
      <c r="AA31" s="11">
        <f t="shared" si="11"/>
        <v>1.4841050295857992</v>
      </c>
      <c r="AF31" s="1"/>
      <c r="AG31" s="1"/>
      <c r="AH31" s="1"/>
      <c r="AI31" s="1"/>
    </row>
    <row r="32" spans="1:35">
      <c r="B32" s="8" t="s">
        <v>12</v>
      </c>
      <c r="C32" s="8">
        <v>13.6</v>
      </c>
      <c r="D32">
        <v>273</v>
      </c>
      <c r="E32">
        <v>281</v>
      </c>
      <c r="F32" s="10">
        <v>0.85</v>
      </c>
      <c r="G32" s="18">
        <f t="shared" si="12"/>
        <v>0.15000000000000002</v>
      </c>
      <c r="H32" s="15">
        <f t="shared" si="15"/>
        <v>2.0073529411764705E-2</v>
      </c>
      <c r="I32" s="15">
        <f t="shared" si="16"/>
        <v>2.0661764705882355E-2</v>
      </c>
      <c r="J32" s="16">
        <f t="shared" si="17"/>
        <v>1.401470588235294</v>
      </c>
      <c r="K32" s="16">
        <f t="shared" si="18"/>
        <v>1.4132352941176471</v>
      </c>
      <c r="L32" s="16">
        <f t="shared" si="19"/>
        <v>0.89669117647058827</v>
      </c>
      <c r="M32" s="16">
        <f t="shared" si="20"/>
        <v>0.89963235294117649</v>
      </c>
      <c r="N32" s="17">
        <f t="shared" si="21"/>
        <v>1.075</v>
      </c>
      <c r="O32" s="11">
        <f t="shared" si="22"/>
        <v>1.3509377838451557</v>
      </c>
      <c r="P32" s="13">
        <f t="shared" si="23"/>
        <v>1.3667466073745675</v>
      </c>
      <c r="W32">
        <f t="shared" si="7"/>
        <v>0</v>
      </c>
      <c r="X32" t="str">
        <f t="shared" si="8"/>
        <v>Smedmyrkoia</v>
      </c>
      <c r="Y32">
        <f t="shared" si="9"/>
        <v>13.6</v>
      </c>
      <c r="Z32" s="13">
        <f t="shared" si="10"/>
        <v>1.3509377838451557</v>
      </c>
      <c r="AA32" s="11">
        <f t="shared" si="11"/>
        <v>1.3667466073745675</v>
      </c>
      <c r="AF32" s="1"/>
      <c r="AG32" s="1"/>
      <c r="AH32" s="1"/>
      <c r="AI32" s="1"/>
    </row>
    <row r="33" spans="1:35">
      <c r="B33" s="8" t="s">
        <v>17</v>
      </c>
      <c r="C33" s="8">
        <v>11.9</v>
      </c>
      <c r="D33">
        <v>447</v>
      </c>
      <c r="E33">
        <v>132</v>
      </c>
      <c r="F33" s="10">
        <v>0.6</v>
      </c>
      <c r="G33" s="18">
        <f t="shared" si="12"/>
        <v>0.4</v>
      </c>
      <c r="H33" s="15">
        <f t="shared" si="15"/>
        <v>3.7563025210084033E-2</v>
      </c>
      <c r="I33" s="15">
        <f t="shared" si="16"/>
        <v>1.1092436974789916E-2</v>
      </c>
      <c r="J33" s="16">
        <f t="shared" si="17"/>
        <v>1.7512605042016807</v>
      </c>
      <c r="K33" s="16">
        <f t="shared" si="18"/>
        <v>1.2218487394957984</v>
      </c>
      <c r="L33" s="16">
        <f t="shared" si="19"/>
        <v>0.9445378151260504</v>
      </c>
      <c r="M33" s="16">
        <f t="shared" si="20"/>
        <v>0.81218487394957983</v>
      </c>
      <c r="N33" s="17">
        <f t="shared" si="21"/>
        <v>1.2000000000000002</v>
      </c>
      <c r="O33" s="11">
        <f t="shared" si="22"/>
        <v>1.9849581244262413</v>
      </c>
      <c r="P33" s="13">
        <f t="shared" si="23"/>
        <v>1.1908404773674179</v>
      </c>
      <c r="W33">
        <f t="shared" si="7"/>
        <v>0</v>
      </c>
      <c r="X33" t="str">
        <f t="shared" si="8"/>
        <v>Oppkuven</v>
      </c>
      <c r="Y33">
        <f t="shared" si="9"/>
        <v>11.9</v>
      </c>
      <c r="Z33" s="13">
        <f t="shared" si="10"/>
        <v>1.9849581244262413</v>
      </c>
      <c r="AA33" s="11">
        <f t="shared" si="11"/>
        <v>1.1908404773674179</v>
      </c>
      <c r="AF33" s="1"/>
      <c r="AG33" s="1"/>
      <c r="AH33" s="1"/>
      <c r="AI33" s="1"/>
    </row>
    <row r="34" spans="1:35">
      <c r="A34" t="s">
        <v>8</v>
      </c>
      <c r="B34" s="8" t="s">
        <v>86</v>
      </c>
      <c r="C34" s="8">
        <v>4</v>
      </c>
      <c r="D34">
        <v>115</v>
      </c>
      <c r="E34">
        <v>28</v>
      </c>
      <c r="F34" s="10">
        <v>0.1</v>
      </c>
      <c r="G34" s="18">
        <f t="shared" si="12"/>
        <v>0.9</v>
      </c>
      <c r="H34" s="15">
        <f t="shared" si="15"/>
        <v>2.8750000000000001E-2</v>
      </c>
      <c r="I34" s="15">
        <f t="shared" si="16"/>
        <v>7.0000000000000001E-3</v>
      </c>
      <c r="J34" s="16">
        <f t="shared" si="17"/>
        <v>1.5750000000000002</v>
      </c>
      <c r="K34" s="16">
        <f t="shared" si="18"/>
        <v>1.1400000000000001</v>
      </c>
      <c r="L34" s="16">
        <f t="shared" si="19"/>
        <v>0.96499999999999997</v>
      </c>
      <c r="M34" s="16">
        <f t="shared" si="20"/>
        <v>0.85624999999999996</v>
      </c>
      <c r="N34" s="17">
        <f t="shared" si="21"/>
        <v>1.4500000000000002</v>
      </c>
      <c r="O34" s="11">
        <f t="shared" si="22"/>
        <v>2.2038187500000004</v>
      </c>
      <c r="P34" s="13">
        <f t="shared" si="23"/>
        <v>1.4153812500000003</v>
      </c>
      <c r="W34" t="str">
        <f t="shared" si="7"/>
        <v>Gørja (hytta)</v>
      </c>
      <c r="X34" t="str">
        <f t="shared" si="8"/>
        <v>Tømtehyttene</v>
      </c>
      <c r="Y34">
        <f t="shared" si="9"/>
        <v>4</v>
      </c>
      <c r="Z34" s="13">
        <f t="shared" si="10"/>
        <v>2.2038187500000004</v>
      </c>
      <c r="AA34" s="11">
        <f t="shared" si="11"/>
        <v>1.4153812500000003</v>
      </c>
      <c r="AF34" s="1"/>
      <c r="AG34" s="1"/>
      <c r="AH34" s="1"/>
      <c r="AI34" s="1"/>
    </row>
    <row r="35" spans="1:35">
      <c r="A35" t="s">
        <v>9</v>
      </c>
      <c r="B35" s="8" t="s">
        <v>12</v>
      </c>
      <c r="C35" s="8">
        <v>11.1</v>
      </c>
      <c r="D35">
        <v>183</v>
      </c>
      <c r="E35">
        <v>283</v>
      </c>
      <c r="F35" s="10">
        <v>0.6</v>
      </c>
      <c r="G35" s="18">
        <f t="shared" si="12"/>
        <v>0.4</v>
      </c>
      <c r="H35" s="15">
        <f t="shared" si="15"/>
        <v>1.6486486486486488E-2</v>
      </c>
      <c r="I35" s="15">
        <f t="shared" si="16"/>
        <v>2.5495495495495499E-2</v>
      </c>
      <c r="J35" s="16">
        <f t="shared" si="17"/>
        <v>1.3297297297297297</v>
      </c>
      <c r="K35" s="16">
        <f t="shared" si="18"/>
        <v>1.50990990990991</v>
      </c>
      <c r="L35" s="16">
        <f t="shared" si="19"/>
        <v>0.87252252252252249</v>
      </c>
      <c r="M35" s="16">
        <f t="shared" si="20"/>
        <v>0.91756756756756752</v>
      </c>
      <c r="N35" s="17">
        <f t="shared" si="21"/>
        <v>1.2000000000000002</v>
      </c>
      <c r="O35" s="11">
        <f t="shared" si="22"/>
        <v>1.3922629656683712</v>
      </c>
      <c r="P35" s="13">
        <f t="shared" si="23"/>
        <v>1.6625332359386416</v>
      </c>
      <c r="W35" t="str">
        <f t="shared" si="7"/>
        <v>Kobberhaughytta</v>
      </c>
      <c r="X35" t="str">
        <f t="shared" si="8"/>
        <v>Smedmyrkoia</v>
      </c>
      <c r="Y35">
        <f t="shared" si="9"/>
        <v>11.1</v>
      </c>
      <c r="Z35" s="13">
        <f t="shared" si="10"/>
        <v>1.3922629656683712</v>
      </c>
      <c r="AA35" s="11">
        <f t="shared" si="11"/>
        <v>1.6625332359386416</v>
      </c>
      <c r="AF35" s="1"/>
      <c r="AG35" s="1"/>
      <c r="AH35" s="1"/>
      <c r="AI35" s="1"/>
    </row>
    <row r="36" spans="1:35">
      <c r="A36" t="s">
        <v>11</v>
      </c>
      <c r="B36" t="s">
        <v>84</v>
      </c>
      <c r="C36">
        <v>3.4</v>
      </c>
      <c r="D36">
        <v>0</v>
      </c>
      <c r="E36">
        <v>213</v>
      </c>
      <c r="F36" s="10">
        <v>0.05</v>
      </c>
      <c r="G36" s="18">
        <f t="shared" si="12"/>
        <v>0.95</v>
      </c>
      <c r="H36" s="15">
        <f t="shared" si="15"/>
        <v>0</v>
      </c>
      <c r="I36" s="15">
        <f t="shared" si="16"/>
        <v>6.2647058823529417E-2</v>
      </c>
      <c r="J36" s="16">
        <f t="shared" si="17"/>
        <v>1</v>
      </c>
      <c r="K36" s="16">
        <f t="shared" si="18"/>
        <v>2.2529411764705882</v>
      </c>
      <c r="L36" s="16">
        <f t="shared" si="19"/>
        <v>0.68676470588235294</v>
      </c>
      <c r="M36" s="16">
        <f t="shared" si="20"/>
        <v>1</v>
      </c>
      <c r="N36" s="17">
        <f t="shared" si="21"/>
        <v>1.4749999999999999</v>
      </c>
      <c r="O36" s="11">
        <f t="shared" si="22"/>
        <v>1.0129779411764706</v>
      </c>
      <c r="P36" s="13">
        <f t="shared" si="23"/>
        <v>3.3230882352941173</v>
      </c>
      <c r="W36" t="str">
        <f t="shared" si="7"/>
        <v>Brunkollen</v>
      </c>
      <c r="X36" t="str">
        <f t="shared" si="8"/>
        <v>Sæteren</v>
      </c>
      <c r="Y36">
        <f t="shared" si="9"/>
        <v>3.4</v>
      </c>
      <c r="Z36" s="13">
        <f t="shared" si="10"/>
        <v>1.0129779411764706</v>
      </c>
      <c r="AA36" s="11">
        <f t="shared" si="11"/>
        <v>3.3230882352941173</v>
      </c>
      <c r="AF36" s="1"/>
      <c r="AG36" s="1"/>
      <c r="AH36" s="1"/>
      <c r="AI36" s="1"/>
    </row>
    <row r="37" spans="1:35">
      <c r="B37" t="s">
        <v>14</v>
      </c>
      <c r="C37">
        <v>5.3</v>
      </c>
      <c r="D37">
        <v>91</v>
      </c>
      <c r="E37">
        <v>142</v>
      </c>
      <c r="F37" s="10">
        <v>0.15</v>
      </c>
      <c r="G37" s="18">
        <f t="shared" si="12"/>
        <v>0.85</v>
      </c>
      <c r="H37" s="15">
        <f t="shared" si="15"/>
        <v>1.7169811320754718E-2</v>
      </c>
      <c r="I37" s="15">
        <f t="shared" si="16"/>
        <v>2.679245283018868E-2</v>
      </c>
      <c r="J37" s="16">
        <f t="shared" si="17"/>
        <v>1.3433962264150945</v>
      </c>
      <c r="K37" s="16">
        <f t="shared" si="18"/>
        <v>1.5358490566037735</v>
      </c>
      <c r="L37" s="16">
        <f t="shared" si="19"/>
        <v>0.86603773584905663</v>
      </c>
      <c r="M37" s="16">
        <f t="shared" si="20"/>
        <v>0.91415094339622638</v>
      </c>
      <c r="N37" s="17">
        <f t="shared" si="21"/>
        <v>1.4249999999999998</v>
      </c>
      <c r="O37" s="11">
        <f t="shared" si="22"/>
        <v>1.6578903524385902</v>
      </c>
      <c r="P37" s="13">
        <f t="shared" si="23"/>
        <v>2.0006969562121748</v>
      </c>
      <c r="W37">
        <f t="shared" si="7"/>
        <v>0</v>
      </c>
      <c r="X37" t="str">
        <f t="shared" si="8"/>
        <v>Vensåsseter</v>
      </c>
      <c r="Y37">
        <f t="shared" si="9"/>
        <v>5.3</v>
      </c>
      <c r="Z37" s="13">
        <f t="shared" si="10"/>
        <v>1.6578903524385902</v>
      </c>
      <c r="AA37" s="11">
        <f t="shared" si="11"/>
        <v>2.0006969562121748</v>
      </c>
      <c r="AF37" s="1"/>
      <c r="AG37" s="1"/>
      <c r="AH37" s="1"/>
      <c r="AI37" s="1"/>
    </row>
    <row r="38" spans="1:35">
      <c r="B38" t="s">
        <v>15</v>
      </c>
      <c r="C38">
        <v>15.4</v>
      </c>
      <c r="D38">
        <v>450</v>
      </c>
      <c r="E38">
        <v>471</v>
      </c>
      <c r="F38" s="10">
        <v>0.5</v>
      </c>
      <c r="G38" s="18">
        <f t="shared" si="12"/>
        <v>0.5</v>
      </c>
      <c r="H38" s="15">
        <f t="shared" si="15"/>
        <v>2.922077922077922E-2</v>
      </c>
      <c r="I38" s="15">
        <f t="shared" si="16"/>
        <v>3.0584415584415586E-2</v>
      </c>
      <c r="J38" s="16">
        <f t="shared" si="17"/>
        <v>1.5844155844155843</v>
      </c>
      <c r="K38" s="16">
        <f t="shared" si="18"/>
        <v>1.6116883116883116</v>
      </c>
      <c r="L38" s="16">
        <f t="shared" si="19"/>
        <v>0.8470779220779221</v>
      </c>
      <c r="M38" s="16">
        <f t="shared" si="20"/>
        <v>0.85389610389610393</v>
      </c>
      <c r="N38" s="17">
        <f t="shared" si="21"/>
        <v>1.25</v>
      </c>
      <c r="O38" s="11">
        <f t="shared" si="22"/>
        <v>1.6776543261932872</v>
      </c>
      <c r="P38" s="13">
        <f t="shared" si="23"/>
        <v>1.7202679625569237</v>
      </c>
      <c r="W38">
        <f t="shared" si="7"/>
        <v>0</v>
      </c>
      <c r="X38" t="str">
        <f t="shared" si="8"/>
        <v>Mustadkroken</v>
      </c>
      <c r="Y38">
        <f t="shared" si="9"/>
        <v>15.4</v>
      </c>
      <c r="Z38" s="13">
        <f t="shared" si="10"/>
        <v>1.6776543261932872</v>
      </c>
      <c r="AA38" s="11">
        <f t="shared" si="11"/>
        <v>1.7202679625569237</v>
      </c>
      <c r="AF38" s="1"/>
      <c r="AG38" s="1"/>
      <c r="AH38" s="1"/>
      <c r="AI38" s="1"/>
    </row>
    <row r="39" spans="1:35">
      <c r="A39" t="s">
        <v>12</v>
      </c>
      <c r="B39" t="s">
        <v>14</v>
      </c>
      <c r="C39">
        <v>9.5</v>
      </c>
      <c r="D39">
        <v>203</v>
      </c>
      <c r="E39">
        <v>217</v>
      </c>
      <c r="F39" s="10">
        <v>0.7</v>
      </c>
      <c r="G39" s="18">
        <f t="shared" si="12"/>
        <v>0.30000000000000004</v>
      </c>
      <c r="H39" s="15">
        <f t="shared" si="15"/>
        <v>2.1368421052631578E-2</v>
      </c>
      <c r="I39" s="15">
        <f t="shared" si="16"/>
        <v>2.2842105263157893E-2</v>
      </c>
      <c r="J39" s="16">
        <f t="shared" si="17"/>
        <v>1.4273684210526316</v>
      </c>
      <c r="K39" s="16">
        <f t="shared" si="18"/>
        <v>1.4568421052631577</v>
      </c>
      <c r="L39" s="16">
        <f t="shared" si="19"/>
        <v>0.88578947368421057</v>
      </c>
      <c r="M39" s="16">
        <f t="shared" si="20"/>
        <v>0.89315789473684215</v>
      </c>
      <c r="N39" s="17">
        <f t="shared" si="21"/>
        <v>1.1499999999999999</v>
      </c>
      <c r="O39" s="11">
        <f t="shared" si="22"/>
        <v>1.454000110803324</v>
      </c>
      <c r="P39" s="13">
        <f t="shared" si="23"/>
        <v>1.4963685318559556</v>
      </c>
      <c r="W39" t="str">
        <f t="shared" si="7"/>
        <v>Smedmyrkoia</v>
      </c>
      <c r="X39" t="str">
        <f t="shared" si="8"/>
        <v>Vensåsseter</v>
      </c>
      <c r="Y39">
        <f t="shared" si="9"/>
        <v>9.5</v>
      </c>
      <c r="Z39" s="13">
        <f t="shared" si="10"/>
        <v>1.454000110803324</v>
      </c>
      <c r="AA39" s="11">
        <f t="shared" si="11"/>
        <v>1.4963685318559556</v>
      </c>
      <c r="AF39" s="1"/>
      <c r="AG39" s="1"/>
      <c r="AH39" s="1"/>
      <c r="AI39" s="1"/>
    </row>
    <row r="40" spans="1:35">
      <c r="B40" t="s">
        <v>16</v>
      </c>
      <c r="C40">
        <v>13.9</v>
      </c>
      <c r="D40">
        <v>332</v>
      </c>
      <c r="E40">
        <v>346</v>
      </c>
      <c r="F40" s="10">
        <v>0.7</v>
      </c>
      <c r="G40" s="18">
        <f t="shared" si="12"/>
        <v>0.30000000000000004</v>
      </c>
      <c r="H40" s="15">
        <f t="shared" si="15"/>
        <v>2.3884892086330937E-2</v>
      </c>
      <c r="I40" s="15">
        <f t="shared" si="16"/>
        <v>2.4892086330935249E-2</v>
      </c>
      <c r="J40" s="16">
        <f t="shared" si="17"/>
        <v>1.4776978417266187</v>
      </c>
      <c r="K40" s="16">
        <f t="shared" si="18"/>
        <v>1.497841726618705</v>
      </c>
      <c r="L40" s="16">
        <f t="shared" si="19"/>
        <v>0.87553956834532376</v>
      </c>
      <c r="M40" s="16">
        <f t="shared" si="20"/>
        <v>0.88057553956834533</v>
      </c>
      <c r="N40" s="17">
        <f t="shared" si="21"/>
        <v>1.1499999999999999</v>
      </c>
      <c r="O40" s="11">
        <f t="shared" si="22"/>
        <v>1.4878503700636612</v>
      </c>
      <c r="P40" s="13">
        <f t="shared" si="23"/>
        <v>1.516807204596035</v>
      </c>
      <c r="W40">
        <f t="shared" si="7"/>
        <v>0</v>
      </c>
      <c r="X40" t="str">
        <f t="shared" si="8"/>
        <v>Myrseter</v>
      </c>
      <c r="Y40">
        <f t="shared" si="9"/>
        <v>13.9</v>
      </c>
      <c r="Z40" s="13">
        <f t="shared" si="10"/>
        <v>1.4878503700636612</v>
      </c>
      <c r="AA40" s="11">
        <f t="shared" si="11"/>
        <v>1.516807204596035</v>
      </c>
      <c r="AF40" s="1"/>
      <c r="AG40" s="1"/>
      <c r="AH40" s="1"/>
      <c r="AI40" s="1"/>
    </row>
    <row r="41" spans="1:35">
      <c r="B41" t="s">
        <v>17</v>
      </c>
      <c r="C41">
        <v>4.9000000000000004</v>
      </c>
      <c r="D41">
        <v>335</v>
      </c>
      <c r="E41">
        <v>1</v>
      </c>
      <c r="F41" s="10">
        <v>0.1</v>
      </c>
      <c r="G41" s="18">
        <f t="shared" si="12"/>
        <v>0.9</v>
      </c>
      <c r="H41" s="15">
        <f t="shared" si="15"/>
        <v>6.8367346938775511E-2</v>
      </c>
      <c r="I41" s="15">
        <f t="shared" si="16"/>
        <v>2.040816326530612E-4</v>
      </c>
      <c r="J41" s="16">
        <f t="shared" si="17"/>
        <v>2.3673469387755102</v>
      </c>
      <c r="K41" s="16">
        <f t="shared" si="18"/>
        <v>1.0040816326530613</v>
      </c>
      <c r="L41" s="16">
        <f t="shared" si="19"/>
        <v>0.99897959183673468</v>
      </c>
      <c r="M41" s="16">
        <f t="shared" si="20"/>
        <v>0.65816326530612246</v>
      </c>
      <c r="N41" s="17">
        <f t="shared" si="21"/>
        <v>1.4500000000000002</v>
      </c>
      <c r="O41" s="11">
        <f t="shared" si="22"/>
        <v>3.4291503540191592</v>
      </c>
      <c r="P41" s="13">
        <f t="shared" si="23"/>
        <v>0.95823198667222009</v>
      </c>
      <c r="W41">
        <f t="shared" si="7"/>
        <v>0</v>
      </c>
      <c r="X41" t="str">
        <f t="shared" si="8"/>
        <v>Oppkuven</v>
      </c>
      <c r="Y41">
        <f t="shared" si="9"/>
        <v>4.9000000000000004</v>
      </c>
      <c r="Z41" s="13">
        <f t="shared" si="10"/>
        <v>3.4291503540191592</v>
      </c>
      <c r="AA41" s="11">
        <f t="shared" si="11"/>
        <v>0.95823198667222009</v>
      </c>
      <c r="AF41" s="1"/>
      <c r="AG41" s="1"/>
      <c r="AH41" s="1"/>
      <c r="AI41" s="1"/>
    </row>
    <row r="42" spans="1:35">
      <c r="B42" t="s">
        <v>18</v>
      </c>
      <c r="C42">
        <v>12.8</v>
      </c>
      <c r="D42">
        <v>384</v>
      </c>
      <c r="E42">
        <v>261</v>
      </c>
      <c r="F42" s="10">
        <v>0.5</v>
      </c>
      <c r="G42" s="18">
        <f t="shared" si="12"/>
        <v>0.5</v>
      </c>
      <c r="H42" s="15">
        <f t="shared" si="15"/>
        <v>0.03</v>
      </c>
      <c r="I42" s="15">
        <f t="shared" si="16"/>
        <v>2.0390624999999999E-2</v>
      </c>
      <c r="J42" s="16">
        <f t="shared" si="17"/>
        <v>1.6</v>
      </c>
      <c r="K42" s="16">
        <f t="shared" si="18"/>
        <v>1.4078124999999999</v>
      </c>
      <c r="L42" s="16">
        <f t="shared" si="19"/>
        <v>0.89804687500000002</v>
      </c>
      <c r="M42" s="16">
        <f t="shared" si="20"/>
        <v>0.85</v>
      </c>
      <c r="N42" s="17">
        <f t="shared" si="21"/>
        <v>1.25</v>
      </c>
      <c r="O42" s="11">
        <f t="shared" si="22"/>
        <v>1.7960937500000003</v>
      </c>
      <c r="P42" s="13">
        <f t="shared" si="23"/>
        <v>1.4958007812499998</v>
      </c>
      <c r="W42">
        <f t="shared" si="7"/>
        <v>0</v>
      </c>
      <c r="X42" t="str">
        <f t="shared" si="8"/>
        <v>Presthytta</v>
      </c>
      <c r="Y42">
        <f t="shared" si="9"/>
        <v>12.8</v>
      </c>
      <c r="Z42" s="13">
        <f t="shared" si="10"/>
        <v>1.7960937500000003</v>
      </c>
      <c r="AA42" s="11">
        <f t="shared" si="11"/>
        <v>1.4958007812499998</v>
      </c>
      <c r="AF42" s="1"/>
      <c r="AG42" s="1"/>
      <c r="AH42" s="1"/>
      <c r="AI42" s="1"/>
    </row>
    <row r="43" spans="1:35">
      <c r="A43" t="s">
        <v>14</v>
      </c>
      <c r="B43" t="s">
        <v>15</v>
      </c>
      <c r="C43">
        <v>14.7</v>
      </c>
      <c r="D43">
        <v>490</v>
      </c>
      <c r="E43">
        <v>478</v>
      </c>
      <c r="F43" s="10">
        <v>0.5</v>
      </c>
      <c r="G43" s="18">
        <f t="shared" si="12"/>
        <v>0.5</v>
      </c>
      <c r="H43" s="15">
        <f t="shared" si="15"/>
        <v>3.3333333333333333E-2</v>
      </c>
      <c r="I43" s="15">
        <f t="shared" si="16"/>
        <v>3.2517006802721092E-2</v>
      </c>
      <c r="J43" s="16">
        <f t="shared" si="17"/>
        <v>1.6666666666666665</v>
      </c>
      <c r="K43" s="16">
        <f t="shared" si="18"/>
        <v>1.6503401360544219</v>
      </c>
      <c r="L43" s="16">
        <f t="shared" si="19"/>
        <v>0.83741496598639453</v>
      </c>
      <c r="M43" s="16">
        <f t="shared" si="20"/>
        <v>0.83333333333333337</v>
      </c>
      <c r="N43" s="17">
        <f t="shared" si="21"/>
        <v>1.25</v>
      </c>
      <c r="O43" s="11">
        <f t="shared" si="22"/>
        <v>1.744614512471655</v>
      </c>
      <c r="P43" s="13">
        <f t="shared" si="23"/>
        <v>1.7191043083900228</v>
      </c>
      <c r="W43" t="str">
        <f t="shared" si="7"/>
        <v>Vensåsseter</v>
      </c>
      <c r="X43" t="str">
        <f t="shared" si="8"/>
        <v>Mustadkroken</v>
      </c>
      <c r="Y43">
        <f t="shared" si="9"/>
        <v>14.7</v>
      </c>
      <c r="Z43" s="13">
        <f t="shared" si="10"/>
        <v>1.744614512471655</v>
      </c>
      <c r="AA43" s="11">
        <f t="shared" si="11"/>
        <v>1.7191043083900228</v>
      </c>
      <c r="AF43" s="1"/>
      <c r="AG43" s="1"/>
      <c r="AH43" s="1"/>
      <c r="AI43" s="1"/>
    </row>
    <row r="44" spans="1:35">
      <c r="B44" t="s">
        <v>16</v>
      </c>
      <c r="C44">
        <v>9.8000000000000007</v>
      </c>
      <c r="D44">
        <v>188</v>
      </c>
      <c r="E44">
        <v>187</v>
      </c>
      <c r="F44" s="10">
        <v>0.7</v>
      </c>
      <c r="G44" s="18">
        <f t="shared" si="12"/>
        <v>0.30000000000000004</v>
      </c>
      <c r="H44" s="15">
        <f t="shared" si="15"/>
        <v>1.9183673469387753E-2</v>
      </c>
      <c r="I44" s="15">
        <f t="shared" si="16"/>
        <v>1.9081632653061224E-2</v>
      </c>
      <c r="J44" s="16">
        <f t="shared" si="17"/>
        <v>1.383673469387755</v>
      </c>
      <c r="K44" s="16">
        <f t="shared" si="18"/>
        <v>1.3816326530612244</v>
      </c>
      <c r="L44" s="16">
        <f t="shared" si="19"/>
        <v>0.9045918367346939</v>
      </c>
      <c r="M44" s="16">
        <f t="shared" si="20"/>
        <v>0.90408163265306118</v>
      </c>
      <c r="N44" s="17">
        <f t="shared" si="21"/>
        <v>1.1499999999999999</v>
      </c>
      <c r="O44" s="11">
        <f t="shared" si="22"/>
        <v>1.4394086838817157</v>
      </c>
      <c r="P44" s="13">
        <f t="shared" si="23"/>
        <v>1.4364750104123281</v>
      </c>
      <c r="W44">
        <f t="shared" si="7"/>
        <v>0</v>
      </c>
      <c r="X44" t="str">
        <f t="shared" si="8"/>
        <v>Myrseter</v>
      </c>
      <c r="Y44">
        <f t="shared" si="9"/>
        <v>9.8000000000000007</v>
      </c>
      <c r="Z44" s="13">
        <f t="shared" si="10"/>
        <v>1.4394086838817157</v>
      </c>
      <c r="AA44" s="11">
        <f t="shared" si="11"/>
        <v>1.4364750104123281</v>
      </c>
      <c r="AF44" s="1"/>
      <c r="AG44" s="1"/>
      <c r="AH44" s="1"/>
      <c r="AI44" s="1"/>
    </row>
    <row r="45" spans="1:35">
      <c r="B45" t="s">
        <v>18</v>
      </c>
      <c r="C45">
        <v>9.1999999999999993</v>
      </c>
      <c r="D45">
        <v>253</v>
      </c>
      <c r="E45">
        <v>115</v>
      </c>
      <c r="F45" s="10">
        <v>0.15</v>
      </c>
      <c r="G45" s="18">
        <f t="shared" si="12"/>
        <v>0.85</v>
      </c>
      <c r="H45" s="15">
        <f t="shared" si="15"/>
        <v>2.7500000000000004E-2</v>
      </c>
      <c r="I45" s="15">
        <f t="shared" si="16"/>
        <v>1.2500000000000002E-2</v>
      </c>
      <c r="J45" s="16">
        <f t="shared" si="17"/>
        <v>1.55</v>
      </c>
      <c r="K45" s="16">
        <f t="shared" si="18"/>
        <v>1.25</v>
      </c>
      <c r="L45" s="16">
        <f t="shared" si="19"/>
        <v>0.9375</v>
      </c>
      <c r="M45" s="16">
        <f t="shared" si="20"/>
        <v>0.86250000000000004</v>
      </c>
      <c r="N45" s="17">
        <f t="shared" si="21"/>
        <v>1.4249999999999998</v>
      </c>
      <c r="O45" s="11">
        <f t="shared" si="22"/>
        <v>2.0707031249999996</v>
      </c>
      <c r="P45" s="13">
        <f t="shared" si="23"/>
        <v>1.5363281249999998</v>
      </c>
      <c r="W45">
        <f t="shared" si="7"/>
        <v>0</v>
      </c>
      <c r="X45" t="str">
        <f t="shared" si="8"/>
        <v>Presthytta</v>
      </c>
      <c r="Y45">
        <f t="shared" si="9"/>
        <v>9.1999999999999993</v>
      </c>
      <c r="Z45" s="13">
        <f t="shared" si="10"/>
        <v>2.0707031249999996</v>
      </c>
      <c r="AA45" s="11">
        <f t="shared" si="11"/>
        <v>1.5363281249999998</v>
      </c>
      <c r="AF45" s="1"/>
      <c r="AG45" s="1"/>
      <c r="AH45" s="1"/>
      <c r="AI45" s="1"/>
    </row>
    <row r="46" spans="1:35">
      <c r="A46" t="s">
        <v>15</v>
      </c>
      <c r="B46" t="s">
        <v>16</v>
      </c>
      <c r="C46">
        <v>12.8</v>
      </c>
      <c r="D46">
        <v>220</v>
      </c>
      <c r="E46">
        <v>293</v>
      </c>
      <c r="F46" s="10">
        <v>0.1</v>
      </c>
      <c r="G46" s="18">
        <f t="shared" si="12"/>
        <v>0.9</v>
      </c>
      <c r="H46" s="15">
        <f t="shared" si="15"/>
        <v>1.7187500000000001E-2</v>
      </c>
      <c r="I46" s="15">
        <f t="shared" si="16"/>
        <v>2.2890625000000001E-2</v>
      </c>
      <c r="J46" s="16">
        <f t="shared" si="17"/>
        <v>1.34375</v>
      </c>
      <c r="K46" s="16">
        <f t="shared" si="18"/>
        <v>1.4578125</v>
      </c>
      <c r="L46" s="16">
        <f t="shared" si="19"/>
        <v>0.88554687499999996</v>
      </c>
      <c r="M46" s="16">
        <f t="shared" si="20"/>
        <v>0.9140625</v>
      </c>
      <c r="N46" s="17">
        <f t="shared" si="21"/>
        <v>1.4500000000000002</v>
      </c>
      <c r="O46" s="11">
        <f t="shared" si="22"/>
        <v>1.7254327392578128</v>
      </c>
      <c r="P46" s="13">
        <f t="shared" si="23"/>
        <v>1.9321710205078129</v>
      </c>
      <c r="W46" t="str">
        <f t="shared" si="7"/>
        <v>Mustadkroken</v>
      </c>
      <c r="X46" t="str">
        <f t="shared" si="8"/>
        <v>Myrseter</v>
      </c>
      <c r="Y46">
        <f t="shared" si="9"/>
        <v>12.8</v>
      </c>
      <c r="Z46" s="13">
        <f t="shared" si="10"/>
        <v>1.7254327392578128</v>
      </c>
      <c r="AA46" s="11">
        <f t="shared" si="11"/>
        <v>1.9321710205078129</v>
      </c>
      <c r="AF46" s="1"/>
      <c r="AG46" s="1"/>
      <c r="AH46" s="1"/>
      <c r="AI46" s="1"/>
    </row>
    <row r="47" spans="1:35">
      <c r="B47" t="s">
        <v>20</v>
      </c>
      <c r="C47">
        <v>8.1999999999999993</v>
      </c>
      <c r="D47">
        <v>111</v>
      </c>
      <c r="E47">
        <v>58</v>
      </c>
      <c r="F47" s="10">
        <v>0.9</v>
      </c>
      <c r="G47" s="18">
        <f t="shared" si="12"/>
        <v>9.9999999999999978E-2</v>
      </c>
      <c r="H47" s="15">
        <f t="shared" si="15"/>
        <v>1.3536585365853658E-2</v>
      </c>
      <c r="I47" s="15">
        <f t="shared" si="16"/>
        <v>7.0731707317073182E-3</v>
      </c>
      <c r="J47" s="16">
        <f t="shared" si="17"/>
        <v>1.2707317073170732</v>
      </c>
      <c r="K47" s="16">
        <f t="shared" si="18"/>
        <v>1.1414634146341465</v>
      </c>
      <c r="L47" s="16">
        <f t="shared" si="19"/>
        <v>0.96463414634146338</v>
      </c>
      <c r="M47" s="16">
        <f t="shared" si="20"/>
        <v>0.93231707317073176</v>
      </c>
      <c r="N47" s="17">
        <f t="shared" si="21"/>
        <v>1.05</v>
      </c>
      <c r="O47" s="11">
        <f t="shared" si="22"/>
        <v>1.2870807555026771</v>
      </c>
      <c r="P47" s="13">
        <f t="shared" si="23"/>
        <v>1.1174161213563358</v>
      </c>
      <c r="W47">
        <f t="shared" si="7"/>
        <v>0</v>
      </c>
      <c r="X47" t="str">
        <f t="shared" si="8"/>
        <v>Jørgenhytta</v>
      </c>
      <c r="Y47">
        <f t="shared" si="9"/>
        <v>8.1999999999999993</v>
      </c>
      <c r="Z47" s="13">
        <f t="shared" si="10"/>
        <v>1.2870807555026771</v>
      </c>
      <c r="AA47" s="11">
        <f t="shared" si="11"/>
        <v>1.1174161213563358</v>
      </c>
      <c r="AF47" s="1"/>
      <c r="AG47" s="1"/>
      <c r="AH47" s="1"/>
      <c r="AI47" s="1"/>
    </row>
    <row r="48" spans="1:35">
      <c r="A48" t="s">
        <v>16</v>
      </c>
      <c r="B48" t="s">
        <v>18</v>
      </c>
      <c r="C48">
        <v>3</v>
      </c>
      <c r="D48">
        <v>106</v>
      </c>
      <c r="E48">
        <v>6</v>
      </c>
      <c r="F48" s="10">
        <v>0.85</v>
      </c>
      <c r="G48" s="18">
        <f t="shared" si="12"/>
        <v>0.15000000000000002</v>
      </c>
      <c r="H48" s="15">
        <f t="shared" si="15"/>
        <v>3.5333333333333335E-2</v>
      </c>
      <c r="I48" s="15">
        <f t="shared" si="16"/>
        <v>2E-3</v>
      </c>
      <c r="J48" s="16">
        <f t="shared" si="17"/>
        <v>1.7066666666666666</v>
      </c>
      <c r="K48" s="16">
        <f t="shared" si="18"/>
        <v>1.04</v>
      </c>
      <c r="L48" s="16">
        <f t="shared" si="19"/>
        <v>0.99</v>
      </c>
      <c r="M48" s="16">
        <f t="shared" si="20"/>
        <v>0.82333333333333336</v>
      </c>
      <c r="N48" s="17">
        <f t="shared" si="21"/>
        <v>1.075</v>
      </c>
      <c r="O48" s="11">
        <f t="shared" si="22"/>
        <v>1.8163199999999997</v>
      </c>
      <c r="P48" s="13">
        <f t="shared" si="23"/>
        <v>0.92048666666666668</v>
      </c>
      <c r="W48" t="str">
        <f t="shared" si="7"/>
        <v>Myrseter</v>
      </c>
      <c r="X48" t="str">
        <f t="shared" si="8"/>
        <v>Presthytta</v>
      </c>
      <c r="Y48">
        <f t="shared" si="9"/>
        <v>3</v>
      </c>
      <c r="Z48" s="13">
        <f t="shared" si="10"/>
        <v>1.8163199999999997</v>
      </c>
      <c r="AA48" s="11">
        <f t="shared" si="11"/>
        <v>0.92048666666666668</v>
      </c>
      <c r="AF48" s="1"/>
      <c r="AG48" s="1"/>
      <c r="AH48" s="1"/>
      <c r="AI48" s="1"/>
    </row>
    <row r="49" spans="1:35">
      <c r="B49" t="s">
        <v>20</v>
      </c>
      <c r="C49">
        <v>7.9</v>
      </c>
      <c r="D49">
        <v>245</v>
      </c>
      <c r="E49">
        <v>118</v>
      </c>
      <c r="F49" s="10">
        <v>0.4</v>
      </c>
      <c r="G49" s="18">
        <f t="shared" si="12"/>
        <v>0.6</v>
      </c>
      <c r="H49" s="15">
        <f t="shared" si="15"/>
        <v>3.10126582278481E-2</v>
      </c>
      <c r="I49" s="15">
        <f t="shared" si="16"/>
        <v>1.4936708860759493E-2</v>
      </c>
      <c r="J49" s="16">
        <f t="shared" si="17"/>
        <v>1.620253164556962</v>
      </c>
      <c r="K49" s="16">
        <f t="shared" si="18"/>
        <v>1.2987341772151899</v>
      </c>
      <c r="L49" s="16">
        <f t="shared" si="19"/>
        <v>0.92531645569620258</v>
      </c>
      <c r="M49" s="16">
        <f t="shared" si="20"/>
        <v>0.84493670886075956</v>
      </c>
      <c r="N49" s="17">
        <f t="shared" si="21"/>
        <v>1.2999999999999998</v>
      </c>
      <c r="O49" s="11">
        <f t="shared" si="22"/>
        <v>1.949020990225925</v>
      </c>
      <c r="P49" s="13">
        <f t="shared" si="23"/>
        <v>1.4265526357955454</v>
      </c>
      <c r="W49">
        <f t="shared" si="7"/>
        <v>0</v>
      </c>
      <c r="X49" t="str">
        <f t="shared" si="8"/>
        <v>Jørgenhytta</v>
      </c>
      <c r="Y49">
        <f t="shared" si="9"/>
        <v>7.9</v>
      </c>
      <c r="Z49" s="13">
        <f t="shared" si="10"/>
        <v>1.949020990225925</v>
      </c>
      <c r="AA49" s="11">
        <f t="shared" si="11"/>
        <v>1.4265526357955454</v>
      </c>
      <c r="AF49" s="1"/>
      <c r="AG49" s="1"/>
      <c r="AH49" s="1"/>
      <c r="AI49" s="1"/>
    </row>
    <row r="50" spans="1:35">
      <c r="A50" t="s">
        <v>17</v>
      </c>
      <c r="B50" t="s">
        <v>18</v>
      </c>
      <c r="C50">
        <v>11.6</v>
      </c>
      <c r="D50">
        <v>129</v>
      </c>
      <c r="E50">
        <v>400</v>
      </c>
      <c r="F50" s="10">
        <v>0.1</v>
      </c>
      <c r="G50" s="18">
        <f t="shared" si="12"/>
        <v>0.9</v>
      </c>
      <c r="H50" s="15">
        <f t="shared" si="15"/>
        <v>1.1120689655172414E-2</v>
      </c>
      <c r="I50" s="15">
        <f t="shared" si="16"/>
        <v>3.4482758620689662E-2</v>
      </c>
      <c r="J50" s="16">
        <f t="shared" si="17"/>
        <v>1.2224137931034482</v>
      </c>
      <c r="K50" s="16">
        <f t="shared" si="18"/>
        <v>1.6896551724137931</v>
      </c>
      <c r="L50" s="16">
        <f t="shared" si="19"/>
        <v>0.82758620689655171</v>
      </c>
      <c r="M50" s="16">
        <f t="shared" si="20"/>
        <v>0.94439655172413794</v>
      </c>
      <c r="N50" s="17">
        <f t="shared" si="21"/>
        <v>1.4500000000000002</v>
      </c>
      <c r="O50" s="11">
        <f t="shared" si="22"/>
        <v>1.4668965517241381</v>
      </c>
      <c r="P50" s="13">
        <f t="shared" si="23"/>
        <v>2.313771551724138</v>
      </c>
      <c r="W50" t="str">
        <f t="shared" si="7"/>
        <v>Oppkuven</v>
      </c>
      <c r="X50" t="str">
        <f t="shared" si="8"/>
        <v>Presthytta</v>
      </c>
      <c r="Y50">
        <f t="shared" si="9"/>
        <v>11.6</v>
      </c>
      <c r="Z50" s="13">
        <f t="shared" si="10"/>
        <v>1.4668965517241381</v>
      </c>
      <c r="AA50" s="11">
        <f t="shared" si="11"/>
        <v>2.313771551724138</v>
      </c>
      <c r="AF50" s="1"/>
      <c r="AG50" s="1"/>
      <c r="AH50" s="1"/>
      <c r="AI50" s="1"/>
    </row>
    <row r="51" spans="1:35">
      <c r="B51" t="s">
        <v>19</v>
      </c>
      <c r="C51">
        <v>11.4</v>
      </c>
      <c r="D51">
        <v>255</v>
      </c>
      <c r="E51">
        <v>286</v>
      </c>
      <c r="F51" s="10">
        <v>0.05</v>
      </c>
      <c r="G51" s="18">
        <f t="shared" si="12"/>
        <v>0.95</v>
      </c>
      <c r="H51" s="15">
        <f t="shared" si="15"/>
        <v>2.2368421052631579E-2</v>
      </c>
      <c r="I51" s="15">
        <f t="shared" si="16"/>
        <v>2.5087719298245614E-2</v>
      </c>
      <c r="J51" s="16">
        <f t="shared" si="17"/>
        <v>1.4473684210526316</v>
      </c>
      <c r="K51" s="16">
        <f t="shared" si="18"/>
        <v>1.5017543859649123</v>
      </c>
      <c r="L51" s="16">
        <f t="shared" si="19"/>
        <v>0.87456140350877187</v>
      </c>
      <c r="M51" s="16">
        <f t="shared" si="20"/>
        <v>0.88815789473684215</v>
      </c>
      <c r="N51" s="17">
        <f t="shared" si="21"/>
        <v>1.4749999999999999</v>
      </c>
      <c r="O51" s="11">
        <f t="shared" si="22"/>
        <v>1.8670735226223449</v>
      </c>
      <c r="P51" s="13">
        <f t="shared" si="23"/>
        <v>1.9673476454293628</v>
      </c>
      <c r="W51">
        <f t="shared" si="7"/>
        <v>0</v>
      </c>
      <c r="X51" t="str">
        <f t="shared" si="8"/>
        <v>Gyrihaugen</v>
      </c>
      <c r="Y51">
        <f t="shared" si="9"/>
        <v>11.4</v>
      </c>
      <c r="Z51" s="13">
        <f t="shared" si="10"/>
        <v>1.8670735226223449</v>
      </c>
      <c r="AA51" s="11">
        <f t="shared" si="11"/>
        <v>1.9673476454293628</v>
      </c>
      <c r="AF51" s="1"/>
      <c r="AG51" s="1"/>
      <c r="AH51" s="1"/>
      <c r="AI51" s="1"/>
    </row>
    <row r="52" spans="1:35">
      <c r="B52" t="s">
        <v>21</v>
      </c>
      <c r="C52">
        <v>14.4</v>
      </c>
      <c r="D52">
        <v>130</v>
      </c>
      <c r="E52">
        <v>321</v>
      </c>
      <c r="F52" s="10">
        <v>0.9</v>
      </c>
      <c r="G52" s="18">
        <f t="shared" si="12"/>
        <v>9.9999999999999978E-2</v>
      </c>
      <c r="H52" s="15">
        <f t="shared" si="15"/>
        <v>9.0277777777777769E-3</v>
      </c>
      <c r="I52" s="15">
        <f t="shared" si="16"/>
        <v>2.2291666666666668E-2</v>
      </c>
      <c r="J52" s="16">
        <f t="shared" si="17"/>
        <v>1.1805555555555556</v>
      </c>
      <c r="K52" s="16">
        <f t="shared" si="18"/>
        <v>1.4458333333333333</v>
      </c>
      <c r="L52" s="16">
        <f t="shared" si="19"/>
        <v>0.88854166666666667</v>
      </c>
      <c r="M52" s="16">
        <f t="shared" si="20"/>
        <v>0.95486111111111116</v>
      </c>
      <c r="N52" s="17">
        <f t="shared" si="21"/>
        <v>1.05</v>
      </c>
      <c r="O52" s="11">
        <f t="shared" si="22"/>
        <v>1.1014214409722225</v>
      </c>
      <c r="P52" s="13">
        <f t="shared" si="23"/>
        <v>1.4495985243055556</v>
      </c>
      <c r="W52">
        <f t="shared" si="7"/>
        <v>0</v>
      </c>
      <c r="X52" t="str">
        <f t="shared" si="8"/>
        <v>Sinnerdammen</v>
      </c>
      <c r="Y52">
        <f t="shared" si="9"/>
        <v>14.4</v>
      </c>
      <c r="Z52" s="13">
        <f t="shared" si="10"/>
        <v>1.1014214409722225</v>
      </c>
      <c r="AA52" s="11">
        <f t="shared" si="11"/>
        <v>1.4495985243055556</v>
      </c>
      <c r="AF52" s="1"/>
      <c r="AG52" s="1"/>
      <c r="AH52" s="1"/>
      <c r="AI52" s="1"/>
    </row>
    <row r="53" spans="1:35">
      <c r="B53" t="s">
        <v>23</v>
      </c>
      <c r="C53">
        <v>14.1</v>
      </c>
      <c r="D53">
        <v>207</v>
      </c>
      <c r="E53">
        <v>435</v>
      </c>
      <c r="F53" s="10">
        <v>0.95</v>
      </c>
      <c r="G53" s="18">
        <f t="shared" si="12"/>
        <v>5.0000000000000044E-2</v>
      </c>
      <c r="H53" s="15">
        <f t="shared" si="15"/>
        <v>1.4680851063829789E-2</v>
      </c>
      <c r="I53" s="15">
        <f t="shared" si="16"/>
        <v>3.0851063829787237E-2</v>
      </c>
      <c r="J53" s="16">
        <f t="shared" si="17"/>
        <v>1.2936170212765958</v>
      </c>
      <c r="K53" s="16">
        <f t="shared" si="18"/>
        <v>1.6170212765957448</v>
      </c>
      <c r="L53" s="16">
        <f t="shared" si="19"/>
        <v>0.8457446808510638</v>
      </c>
      <c r="M53" s="16">
        <f t="shared" si="20"/>
        <v>0.92659574468085104</v>
      </c>
      <c r="N53" s="17">
        <f t="shared" si="21"/>
        <v>1.0249999999999999</v>
      </c>
      <c r="O53" s="11">
        <f t="shared" si="22"/>
        <v>1.1214214576731554</v>
      </c>
      <c r="P53" s="13">
        <f t="shared" si="23"/>
        <v>1.5357831598008149</v>
      </c>
      <c r="W53">
        <f t="shared" si="7"/>
        <v>0</v>
      </c>
      <c r="X53" t="str">
        <f t="shared" si="8"/>
        <v>Katnosdammen</v>
      </c>
      <c r="Y53">
        <f t="shared" si="9"/>
        <v>14.1</v>
      </c>
      <c r="Z53" s="13">
        <f t="shared" si="10"/>
        <v>1.1214214576731554</v>
      </c>
      <c r="AA53" s="11">
        <f t="shared" si="11"/>
        <v>1.5357831598008149</v>
      </c>
      <c r="AF53" s="1"/>
      <c r="AG53" s="1"/>
      <c r="AH53" s="1"/>
      <c r="AI53" s="1"/>
    </row>
    <row r="54" spans="1:35">
      <c r="A54" t="s">
        <v>18</v>
      </c>
      <c r="B54" t="s">
        <v>19</v>
      </c>
      <c r="C54">
        <v>6.5</v>
      </c>
      <c r="D54">
        <v>276</v>
      </c>
      <c r="E54">
        <v>37</v>
      </c>
      <c r="F54" s="10">
        <v>0.8</v>
      </c>
      <c r="G54" s="18">
        <f t="shared" si="12"/>
        <v>0.19999999999999996</v>
      </c>
      <c r="H54" s="15">
        <f t="shared" si="15"/>
        <v>4.246153846153846E-2</v>
      </c>
      <c r="I54" s="15">
        <f t="shared" si="16"/>
        <v>5.6923076923076927E-3</v>
      </c>
      <c r="J54" s="16">
        <f t="shared" si="17"/>
        <v>1.8492307692307692</v>
      </c>
      <c r="K54" s="16">
        <f t="shared" si="18"/>
        <v>1.1138461538461539</v>
      </c>
      <c r="L54" s="16">
        <f t="shared" si="19"/>
        <v>0.97153846153846157</v>
      </c>
      <c r="M54" s="16">
        <f t="shared" si="20"/>
        <v>0.78769230769230769</v>
      </c>
      <c r="N54" s="17">
        <f t="shared" si="21"/>
        <v>1.1000000000000001</v>
      </c>
      <c r="O54" s="11">
        <f t="shared" si="22"/>
        <v>1.9762586982248522</v>
      </c>
      <c r="P54" s="13">
        <f t="shared" si="23"/>
        <v>0.96510485207100605</v>
      </c>
      <c r="W54" t="str">
        <f t="shared" si="7"/>
        <v>Presthytta</v>
      </c>
      <c r="X54" t="str">
        <f t="shared" si="8"/>
        <v>Gyrihaugen</v>
      </c>
      <c r="Y54">
        <f t="shared" si="9"/>
        <v>6.5</v>
      </c>
      <c r="Z54" s="13">
        <f t="shared" si="10"/>
        <v>1.9762586982248522</v>
      </c>
      <c r="AA54" s="11">
        <f t="shared" si="11"/>
        <v>0.96510485207100605</v>
      </c>
      <c r="AF54" s="1"/>
      <c r="AG54" s="1"/>
      <c r="AH54" s="1"/>
      <c r="AI54" s="1"/>
    </row>
    <row r="55" spans="1:35">
      <c r="A55" t="s">
        <v>19</v>
      </c>
      <c r="B55" t="s">
        <v>21</v>
      </c>
      <c r="C55">
        <v>15</v>
      </c>
      <c r="D55">
        <v>328</v>
      </c>
      <c r="E55">
        <v>501</v>
      </c>
      <c r="F55" s="10">
        <v>0.2</v>
      </c>
      <c r="G55" s="18">
        <f t="shared" si="12"/>
        <v>0.8</v>
      </c>
      <c r="H55" s="15">
        <f t="shared" si="15"/>
        <v>2.1866666666666666E-2</v>
      </c>
      <c r="I55" s="15">
        <f t="shared" si="16"/>
        <v>3.3399999999999999E-2</v>
      </c>
      <c r="J55" s="16">
        <f t="shared" si="17"/>
        <v>1.4373333333333334</v>
      </c>
      <c r="K55" s="16">
        <f t="shared" si="18"/>
        <v>1.6679999999999999</v>
      </c>
      <c r="L55" s="16">
        <f t="shared" si="19"/>
        <v>0.83299999999999996</v>
      </c>
      <c r="M55" s="16">
        <f t="shared" si="20"/>
        <v>0.89066666666666672</v>
      </c>
      <c r="N55" s="17">
        <f t="shared" si="21"/>
        <v>1.4000000000000001</v>
      </c>
      <c r="O55" s="11">
        <f t="shared" si="22"/>
        <v>1.6762181333333337</v>
      </c>
      <c r="P55" s="13">
        <f t="shared" si="23"/>
        <v>2.0798848000000003</v>
      </c>
      <c r="W55" t="str">
        <f t="shared" si="7"/>
        <v>Gyrihaugen</v>
      </c>
      <c r="X55" t="str">
        <f t="shared" si="8"/>
        <v>Sinnerdammen</v>
      </c>
      <c r="Y55">
        <f t="shared" si="9"/>
        <v>15</v>
      </c>
      <c r="Z55" s="13">
        <f t="shared" si="10"/>
        <v>1.6762181333333337</v>
      </c>
      <c r="AA55" s="11">
        <f t="shared" si="11"/>
        <v>2.0798848000000003</v>
      </c>
      <c r="AF55" s="1"/>
      <c r="AG55" s="1"/>
      <c r="AH55" s="1"/>
      <c r="AI55" s="1"/>
    </row>
    <row r="56" spans="1:35">
      <c r="A56" t="s">
        <v>21</v>
      </c>
      <c r="B56" t="s">
        <v>22</v>
      </c>
      <c r="C56">
        <v>3.4</v>
      </c>
      <c r="D56">
        <v>79</v>
      </c>
      <c r="E56">
        <v>8</v>
      </c>
      <c r="F56" s="10">
        <v>0</v>
      </c>
      <c r="G56" s="18">
        <f t="shared" si="12"/>
        <v>1</v>
      </c>
      <c r="H56" s="15">
        <f t="shared" si="15"/>
        <v>2.3235294117647059E-2</v>
      </c>
      <c r="I56" s="15">
        <f t="shared" si="16"/>
        <v>2.3529411764705885E-3</v>
      </c>
      <c r="J56" s="16">
        <f t="shared" si="17"/>
        <v>1.4647058823529413</v>
      </c>
      <c r="K56" s="16">
        <f t="shared" si="18"/>
        <v>1.0470588235294118</v>
      </c>
      <c r="L56" s="16">
        <f t="shared" si="19"/>
        <v>0.9882352941176471</v>
      </c>
      <c r="M56" s="16">
        <f t="shared" si="20"/>
        <v>0.88382352941176467</v>
      </c>
      <c r="N56" s="17">
        <f t="shared" si="21"/>
        <v>1.5</v>
      </c>
      <c r="O56" s="11">
        <f t="shared" si="22"/>
        <v>2.1712110726643603</v>
      </c>
      <c r="P56" s="13">
        <f t="shared" si="23"/>
        <v>1.3881228373702421</v>
      </c>
      <c r="W56" t="str">
        <f t="shared" si="7"/>
        <v>Sinnerdammen</v>
      </c>
      <c r="X56" t="str">
        <f t="shared" si="8"/>
        <v>Pershusfjellet</v>
      </c>
      <c r="Y56">
        <f t="shared" si="9"/>
        <v>3.4</v>
      </c>
      <c r="Z56" s="13">
        <f t="shared" si="10"/>
        <v>2.1712110726643603</v>
      </c>
      <c r="AA56" s="11">
        <f t="shared" si="11"/>
        <v>1.3881228373702421</v>
      </c>
      <c r="AF56" s="1"/>
      <c r="AG56" s="1"/>
      <c r="AH56" s="1"/>
      <c r="AI56" s="1"/>
    </row>
    <row r="57" spans="1:35">
      <c r="B57" t="s">
        <v>23</v>
      </c>
      <c r="C57">
        <v>7.5</v>
      </c>
      <c r="D57">
        <v>95</v>
      </c>
      <c r="E57">
        <v>108</v>
      </c>
      <c r="F57" s="10">
        <v>0</v>
      </c>
      <c r="G57" s="18">
        <f t="shared" si="12"/>
        <v>1</v>
      </c>
      <c r="H57" s="15">
        <f t="shared" si="15"/>
        <v>1.2666666666666666E-2</v>
      </c>
      <c r="I57" s="15">
        <f t="shared" si="16"/>
        <v>1.44E-2</v>
      </c>
      <c r="J57" s="16">
        <f t="shared" si="17"/>
        <v>1.2533333333333334</v>
      </c>
      <c r="K57" s="16">
        <f t="shared" si="18"/>
        <v>1.288</v>
      </c>
      <c r="L57" s="16">
        <f t="shared" si="19"/>
        <v>0.92800000000000005</v>
      </c>
      <c r="M57" s="16">
        <f t="shared" si="20"/>
        <v>0.93666666666666665</v>
      </c>
      <c r="N57" s="17">
        <f t="shared" si="21"/>
        <v>1.5</v>
      </c>
      <c r="O57" s="11">
        <f t="shared" si="22"/>
        <v>1.7446400000000004</v>
      </c>
      <c r="P57" s="13">
        <f t="shared" si="23"/>
        <v>1.8096400000000001</v>
      </c>
      <c r="W57">
        <f t="shared" si="7"/>
        <v>0</v>
      </c>
      <c r="X57" t="str">
        <f t="shared" si="8"/>
        <v>Katnosdammen</v>
      </c>
      <c r="Y57">
        <f t="shared" si="9"/>
        <v>7.5</v>
      </c>
      <c r="Z57" s="13">
        <f t="shared" si="10"/>
        <v>1.7446400000000004</v>
      </c>
      <c r="AA57" s="11">
        <f t="shared" si="11"/>
        <v>1.8096400000000001</v>
      </c>
      <c r="AF57" s="1"/>
      <c r="AG57" s="1"/>
      <c r="AH57" s="1"/>
      <c r="AI57" s="1"/>
    </row>
    <row r="58" spans="1:35">
      <c r="A58" t="s">
        <v>22</v>
      </c>
      <c r="B58" t="s">
        <v>23</v>
      </c>
      <c r="C58">
        <v>10.199999999999999</v>
      </c>
      <c r="D58">
        <v>128</v>
      </c>
      <c r="E58">
        <v>228</v>
      </c>
      <c r="F58" s="10">
        <v>0</v>
      </c>
      <c r="G58" s="18">
        <f t="shared" si="12"/>
        <v>1</v>
      </c>
      <c r="H58" s="15">
        <f t="shared" si="15"/>
        <v>1.2549019607843138E-2</v>
      </c>
      <c r="I58" s="15">
        <f t="shared" si="16"/>
        <v>2.2352941176470589E-2</v>
      </c>
      <c r="J58" s="16">
        <f t="shared" si="17"/>
        <v>1.2509803921568627</v>
      </c>
      <c r="K58" s="16">
        <f t="shared" si="18"/>
        <v>1.4470588235294117</v>
      </c>
      <c r="L58" s="16">
        <f t="shared" si="19"/>
        <v>0.88823529411764701</v>
      </c>
      <c r="M58" s="16">
        <f t="shared" si="20"/>
        <v>0.93725490196078431</v>
      </c>
      <c r="N58" s="17">
        <f t="shared" si="21"/>
        <v>1.5</v>
      </c>
      <c r="O58" s="11">
        <f t="shared" si="22"/>
        <v>1.6667474048442905</v>
      </c>
      <c r="P58" s="13">
        <f t="shared" si="23"/>
        <v>2.03439446366782</v>
      </c>
      <c r="W58" t="str">
        <f t="shared" si="7"/>
        <v>Pershusfjellet</v>
      </c>
      <c r="X58" t="str">
        <f t="shared" si="8"/>
        <v>Katnosdammen</v>
      </c>
      <c r="Y58">
        <f t="shared" si="9"/>
        <v>10.199999999999999</v>
      </c>
      <c r="Z58" s="13">
        <f t="shared" si="10"/>
        <v>1.6667474048442905</v>
      </c>
      <c r="AA58" s="11">
        <f t="shared" si="11"/>
        <v>2.03439446366782</v>
      </c>
      <c r="AF58" s="1"/>
      <c r="AG58" s="1"/>
      <c r="AH58" s="1"/>
      <c r="AI58" s="1"/>
    </row>
    <row r="59" spans="1:35">
      <c r="AF59" s="1"/>
      <c r="AG59" s="1"/>
      <c r="AH59" s="1"/>
      <c r="AI59" s="1"/>
    </row>
    <row r="60" spans="1:35">
      <c r="AF60" s="1"/>
      <c r="AG60" s="1"/>
      <c r="AH60" s="1"/>
      <c r="AI60" s="1"/>
    </row>
    <row r="61" spans="1:35">
      <c r="AF61" s="1"/>
      <c r="AG61" s="1"/>
      <c r="AH61" s="1"/>
      <c r="AI61" s="1"/>
    </row>
    <row r="62" spans="1:35">
      <c r="AF62" s="1"/>
      <c r="AG62" s="1"/>
      <c r="AH62" s="1"/>
      <c r="AI62" s="1"/>
    </row>
    <row r="63" spans="1:35">
      <c r="AF63" s="1"/>
      <c r="AG63" s="1"/>
      <c r="AH63" s="1"/>
      <c r="AI63" s="1"/>
    </row>
    <row r="64" spans="1:35">
      <c r="D64" s="1"/>
      <c r="E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B64" s="1"/>
      <c r="AC64" s="1"/>
      <c r="AD64" s="1"/>
      <c r="AE64" s="1"/>
      <c r="AF64" s="1"/>
      <c r="AG64" s="1"/>
      <c r="AH64" s="1"/>
      <c r="AI64" s="1"/>
    </row>
    <row r="65" spans="4:35">
      <c r="D65" s="1"/>
      <c r="E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B65" s="1"/>
      <c r="AC65" s="1"/>
      <c r="AD65" s="1"/>
      <c r="AE65" s="1"/>
      <c r="AF65" s="1"/>
      <c r="AG65" s="1"/>
      <c r="AH65" s="1"/>
      <c r="AI65" s="1"/>
    </row>
    <row r="66" spans="4:35">
      <c r="D66" s="1"/>
      <c r="E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B66" s="1"/>
      <c r="AC66" s="1"/>
      <c r="AD66" s="1"/>
      <c r="AE66" s="1"/>
      <c r="AF66" s="1"/>
      <c r="AG66" s="1"/>
      <c r="AH66" s="1"/>
      <c r="AI66" s="1"/>
    </row>
    <row r="67" spans="4:35">
      <c r="D67" s="1"/>
      <c r="E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B67" s="1"/>
      <c r="AC67" s="1"/>
      <c r="AD67" s="1"/>
      <c r="AE67" s="1"/>
      <c r="AF67" s="1"/>
      <c r="AG67" s="1"/>
      <c r="AH67" s="1"/>
      <c r="AI67" s="1"/>
    </row>
    <row r="68" spans="4:35">
      <c r="D68" s="1"/>
      <c r="E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B68" s="1"/>
      <c r="AC68" s="1"/>
      <c r="AD68" s="1"/>
      <c r="AE68" s="1"/>
      <c r="AF68" s="1"/>
      <c r="AG68" s="1"/>
      <c r="AH68" s="1"/>
      <c r="AI68" s="1"/>
    </row>
    <row r="69" spans="4:35">
      <c r="D69" s="1"/>
      <c r="E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H69" s="1"/>
      <c r="AI69" s="1"/>
    </row>
    <row r="70" spans="4:35">
      <c r="D70" s="1"/>
      <c r="E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H70" s="1"/>
      <c r="AI70" s="1"/>
    </row>
    <row r="71" spans="4:35">
      <c r="D71" s="1"/>
      <c r="E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H71" s="1"/>
      <c r="AI71" s="1"/>
    </row>
    <row r="72" spans="4:35">
      <c r="D72" s="1"/>
      <c r="E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H72" s="1"/>
      <c r="AI72" s="1"/>
    </row>
    <row r="73" spans="4:35">
      <c r="D73" s="1"/>
      <c r="E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H73" s="1"/>
      <c r="AI73" s="1"/>
    </row>
    <row r="74" spans="4:35">
      <c r="D74" s="1"/>
      <c r="E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H74" s="1"/>
      <c r="AI74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workbookViewId="0">
      <selection activeCell="G9" sqref="G9"/>
    </sheetView>
  </sheetViews>
  <sheetFormatPr baseColWidth="10" defaultRowHeight="15" x14ac:dyDescent="0"/>
  <cols>
    <col min="1" max="3" width="8.33203125" customWidth="1"/>
    <col min="14" max="14" width="22.5" customWidth="1"/>
  </cols>
  <sheetData>
    <row r="1" spans="1:15">
      <c r="D1" t="s">
        <v>28</v>
      </c>
      <c r="E1" t="s">
        <v>24</v>
      </c>
      <c r="G1" t="s">
        <v>29</v>
      </c>
      <c r="I1" t="s">
        <v>34</v>
      </c>
      <c r="K1" t="s">
        <v>35</v>
      </c>
      <c r="M1" t="s">
        <v>30</v>
      </c>
      <c r="N1" t="s">
        <v>31</v>
      </c>
      <c r="O1">
        <v>1533</v>
      </c>
    </row>
    <row r="2" spans="1:15">
      <c r="A2" s="5">
        <v>102</v>
      </c>
      <c r="B2" s="5">
        <v>23</v>
      </c>
      <c r="C2" s="5"/>
      <c r="D2" s="4">
        <f>A2/10</f>
        <v>10.199999999999999</v>
      </c>
      <c r="E2">
        <f t="shared" ref="E2:E48" si="0">B2</f>
        <v>23</v>
      </c>
      <c r="F2">
        <f>VLOOKUP(O1,C2:E120,2,TRUE)</f>
        <v>110.4</v>
      </c>
      <c r="G2">
        <f>VLOOKUP(O1,C2:E120,3,TRUE)</f>
        <v>1541</v>
      </c>
      <c r="H2">
        <f>VLOOKUP(O2,C2:E120,2,TRUE)</f>
        <v>107.9</v>
      </c>
      <c r="I2">
        <f>VLOOKUP(O2,C2:E120,3,TRUE)</f>
        <v>1520</v>
      </c>
      <c r="J2">
        <f>VLOOKUP(O3,C2:E120,2,TRUE)</f>
        <v>93.5</v>
      </c>
      <c r="K2">
        <f>VLOOKUP(O3,C2:E120,3,TRUE)</f>
        <v>1242</v>
      </c>
      <c r="L2">
        <f>VLOOKUP(O4,C2:E120,2,TRUE)</f>
        <v>73.3</v>
      </c>
      <c r="M2">
        <f>VLOOKUP(O4,C2:E120,3,TRUE)</f>
        <v>797</v>
      </c>
      <c r="N2" t="s">
        <v>32</v>
      </c>
      <c r="O2">
        <v>1476</v>
      </c>
    </row>
    <row r="3" spans="1:15">
      <c r="A3" s="5">
        <v>127</v>
      </c>
      <c r="B3" s="5">
        <v>44</v>
      </c>
      <c r="C3" s="5">
        <f>B2</f>
        <v>23</v>
      </c>
      <c r="D3" s="4">
        <f t="shared" ref="D3:D49" si="1">A3/10</f>
        <v>12.7</v>
      </c>
      <c r="E3">
        <f t="shared" si="0"/>
        <v>44</v>
      </c>
      <c r="F3">
        <f>VLOOKUP(O1,C2:E120,2,TRUE)</f>
        <v>110.4</v>
      </c>
      <c r="G3">
        <v>0</v>
      </c>
      <c r="H3">
        <f>VLOOKUP(O2,C2:E120,2,TRUE)</f>
        <v>107.9</v>
      </c>
      <c r="I3">
        <v>0</v>
      </c>
      <c r="J3">
        <f>VLOOKUP(O3,C2:E120,2,TRUE)</f>
        <v>93.5</v>
      </c>
      <c r="K3">
        <v>0</v>
      </c>
      <c r="L3">
        <f>VLOOKUP(O4,C2:E120,2,TRUE)</f>
        <v>73.3</v>
      </c>
      <c r="M3">
        <v>0</v>
      </c>
      <c r="N3" t="s">
        <v>33</v>
      </c>
      <c r="O3">
        <v>1220</v>
      </c>
    </row>
    <row r="4" spans="1:15">
      <c r="A4" s="5">
        <v>178</v>
      </c>
      <c r="B4" s="5">
        <v>58</v>
      </c>
      <c r="C4" s="5">
        <f t="shared" ref="C4:C67" si="2">B3</f>
        <v>44</v>
      </c>
      <c r="D4" s="4">
        <f t="shared" si="1"/>
        <v>17.8</v>
      </c>
      <c r="E4">
        <f t="shared" si="0"/>
        <v>58</v>
      </c>
      <c r="N4" t="s">
        <v>30</v>
      </c>
      <c r="O4">
        <v>788</v>
      </c>
    </row>
    <row r="5" spans="1:15">
      <c r="A5" s="5">
        <v>185</v>
      </c>
      <c r="B5" s="5">
        <v>79</v>
      </c>
      <c r="C5" s="5">
        <f t="shared" si="2"/>
        <v>58</v>
      </c>
      <c r="D5" s="4">
        <f t="shared" si="1"/>
        <v>18.5</v>
      </c>
      <c r="E5">
        <f t="shared" si="0"/>
        <v>79</v>
      </c>
    </row>
    <row r="6" spans="1:15">
      <c r="A6" s="5">
        <v>208</v>
      </c>
      <c r="B6" s="5">
        <v>138</v>
      </c>
      <c r="C6" s="5">
        <f t="shared" si="2"/>
        <v>79</v>
      </c>
      <c r="D6" s="4">
        <f t="shared" si="1"/>
        <v>20.8</v>
      </c>
      <c r="E6">
        <f t="shared" si="0"/>
        <v>138</v>
      </c>
    </row>
    <row r="7" spans="1:15">
      <c r="A7" s="5">
        <v>215</v>
      </c>
      <c r="B7" s="5">
        <v>159</v>
      </c>
      <c r="C7" s="5">
        <f t="shared" si="2"/>
        <v>138</v>
      </c>
      <c r="D7" s="4">
        <f t="shared" si="1"/>
        <v>21.5</v>
      </c>
      <c r="E7">
        <f t="shared" si="0"/>
        <v>159</v>
      </c>
    </row>
    <row r="8" spans="1:15">
      <c r="A8" s="5">
        <v>266</v>
      </c>
      <c r="B8" s="5">
        <v>183</v>
      </c>
      <c r="C8" s="5">
        <f t="shared" si="2"/>
        <v>159</v>
      </c>
      <c r="D8" s="4">
        <f t="shared" si="1"/>
        <v>26.6</v>
      </c>
      <c r="E8">
        <f t="shared" si="0"/>
        <v>183</v>
      </c>
    </row>
    <row r="9" spans="1:15">
      <c r="A9" s="5">
        <v>273</v>
      </c>
      <c r="B9" s="5">
        <v>204</v>
      </c>
      <c r="C9" s="5">
        <f t="shared" si="2"/>
        <v>183</v>
      </c>
      <c r="D9" s="4">
        <f t="shared" si="1"/>
        <v>27.3</v>
      </c>
      <c r="E9">
        <f t="shared" si="0"/>
        <v>204</v>
      </c>
    </row>
    <row r="10" spans="1:15">
      <c r="A10" s="5">
        <v>281</v>
      </c>
      <c r="B10" s="5">
        <v>237</v>
      </c>
      <c r="C10" s="5">
        <f t="shared" si="2"/>
        <v>204</v>
      </c>
      <c r="D10" s="4">
        <f t="shared" si="1"/>
        <v>28.1</v>
      </c>
      <c r="E10">
        <f t="shared" si="0"/>
        <v>237</v>
      </c>
    </row>
    <row r="11" spans="1:15">
      <c r="A11" s="5">
        <v>317</v>
      </c>
      <c r="B11" s="5">
        <v>268</v>
      </c>
      <c r="C11" s="5">
        <f t="shared" si="2"/>
        <v>237</v>
      </c>
      <c r="D11" s="4">
        <f t="shared" si="1"/>
        <v>31.7</v>
      </c>
      <c r="E11">
        <f t="shared" si="0"/>
        <v>268</v>
      </c>
    </row>
    <row r="12" spans="1:15">
      <c r="A12" s="5">
        <v>340</v>
      </c>
      <c r="B12" s="5">
        <v>315</v>
      </c>
      <c r="C12" s="5">
        <f t="shared" si="2"/>
        <v>268</v>
      </c>
      <c r="D12" s="4">
        <f t="shared" si="1"/>
        <v>34</v>
      </c>
      <c r="E12">
        <f t="shared" si="0"/>
        <v>315</v>
      </c>
    </row>
    <row r="13" spans="1:15">
      <c r="A13" s="5">
        <v>342</v>
      </c>
      <c r="B13" s="5">
        <v>348</v>
      </c>
      <c r="C13" s="5">
        <f t="shared" si="2"/>
        <v>315</v>
      </c>
      <c r="D13" s="4">
        <f t="shared" si="1"/>
        <v>34.200000000000003</v>
      </c>
      <c r="E13">
        <f t="shared" si="0"/>
        <v>348</v>
      </c>
    </row>
    <row r="14" spans="1:15">
      <c r="A14" s="5">
        <v>368</v>
      </c>
      <c r="B14" s="5">
        <v>376</v>
      </c>
      <c r="C14" s="5">
        <f t="shared" si="2"/>
        <v>348</v>
      </c>
      <c r="D14" s="4">
        <f t="shared" si="1"/>
        <v>36.799999999999997</v>
      </c>
      <c r="E14">
        <f t="shared" si="0"/>
        <v>376</v>
      </c>
    </row>
    <row r="15" spans="1:15">
      <c r="A15" s="5">
        <v>382</v>
      </c>
      <c r="B15" s="5">
        <v>382</v>
      </c>
      <c r="C15" s="5">
        <f t="shared" si="2"/>
        <v>376</v>
      </c>
      <c r="D15" s="4">
        <f t="shared" si="1"/>
        <v>38.200000000000003</v>
      </c>
      <c r="E15">
        <f t="shared" si="0"/>
        <v>382</v>
      </c>
    </row>
    <row r="16" spans="1:15">
      <c r="A16" s="5">
        <v>392</v>
      </c>
      <c r="B16" s="5">
        <v>413</v>
      </c>
      <c r="C16" s="5">
        <f t="shared" si="2"/>
        <v>382</v>
      </c>
      <c r="D16" s="4">
        <f t="shared" si="1"/>
        <v>39.200000000000003</v>
      </c>
      <c r="E16">
        <f t="shared" si="0"/>
        <v>413</v>
      </c>
    </row>
    <row r="17" spans="1:5">
      <c r="A17" s="5">
        <v>418</v>
      </c>
      <c r="B17" s="5">
        <v>441</v>
      </c>
      <c r="C17" s="5">
        <f t="shared" si="2"/>
        <v>413</v>
      </c>
      <c r="D17" s="4">
        <f t="shared" si="1"/>
        <v>41.8</v>
      </c>
      <c r="E17">
        <f t="shared" si="0"/>
        <v>441</v>
      </c>
    </row>
    <row r="18" spans="1:5">
      <c r="A18" s="5">
        <v>434</v>
      </c>
      <c r="B18" s="5">
        <v>443</v>
      </c>
      <c r="C18" s="5">
        <f t="shared" si="2"/>
        <v>441</v>
      </c>
      <c r="D18" s="4">
        <f t="shared" si="1"/>
        <v>43.4</v>
      </c>
      <c r="E18">
        <f t="shared" si="0"/>
        <v>443</v>
      </c>
    </row>
    <row r="19" spans="1:5">
      <c r="A19" s="5">
        <v>443</v>
      </c>
      <c r="B19" s="5">
        <v>457</v>
      </c>
      <c r="C19" s="5">
        <f t="shared" si="2"/>
        <v>443</v>
      </c>
      <c r="D19" s="4">
        <f t="shared" si="1"/>
        <v>44.3</v>
      </c>
      <c r="E19">
        <f t="shared" si="0"/>
        <v>457</v>
      </c>
    </row>
    <row r="20" spans="1:5">
      <c r="A20" s="5">
        <v>453</v>
      </c>
      <c r="B20" s="5">
        <v>488</v>
      </c>
      <c r="C20" s="5">
        <f t="shared" si="2"/>
        <v>457</v>
      </c>
      <c r="D20" s="4">
        <f t="shared" si="1"/>
        <v>45.3</v>
      </c>
      <c r="E20">
        <f t="shared" si="0"/>
        <v>488</v>
      </c>
    </row>
    <row r="21" spans="1:5">
      <c r="A21" s="5">
        <v>479</v>
      </c>
      <c r="B21" s="5">
        <v>516</v>
      </c>
      <c r="C21" s="5">
        <f t="shared" si="2"/>
        <v>488</v>
      </c>
      <c r="D21" s="4">
        <f t="shared" si="1"/>
        <v>47.9</v>
      </c>
      <c r="E21">
        <f t="shared" si="0"/>
        <v>516</v>
      </c>
    </row>
    <row r="22" spans="1:5">
      <c r="A22" s="5">
        <v>590</v>
      </c>
      <c r="B22" s="5">
        <v>546</v>
      </c>
      <c r="C22" s="5">
        <f t="shared" si="2"/>
        <v>516</v>
      </c>
      <c r="D22" s="4">
        <f t="shared" si="1"/>
        <v>59</v>
      </c>
      <c r="E22">
        <f t="shared" si="0"/>
        <v>546</v>
      </c>
    </row>
    <row r="23" spans="1:5">
      <c r="A23" s="5">
        <v>607</v>
      </c>
      <c r="B23" s="5">
        <v>554</v>
      </c>
      <c r="C23" s="5">
        <f t="shared" si="2"/>
        <v>546</v>
      </c>
      <c r="D23" s="4">
        <f t="shared" si="1"/>
        <v>60.7</v>
      </c>
      <c r="E23">
        <f t="shared" si="0"/>
        <v>554</v>
      </c>
    </row>
    <row r="24" spans="1:5">
      <c r="A24" s="5">
        <v>618</v>
      </c>
      <c r="B24" s="5">
        <v>579</v>
      </c>
      <c r="C24" s="5">
        <f t="shared" si="2"/>
        <v>554</v>
      </c>
      <c r="D24" s="4">
        <f t="shared" si="1"/>
        <v>61.8</v>
      </c>
      <c r="E24">
        <f t="shared" si="0"/>
        <v>579</v>
      </c>
    </row>
    <row r="25" spans="1:5">
      <c r="A25" s="5">
        <v>620</v>
      </c>
      <c r="B25" s="5">
        <v>612</v>
      </c>
      <c r="C25" s="5">
        <f t="shared" si="2"/>
        <v>579</v>
      </c>
      <c r="D25" s="4">
        <f t="shared" si="1"/>
        <v>62</v>
      </c>
      <c r="E25">
        <f t="shared" si="0"/>
        <v>612</v>
      </c>
    </row>
    <row r="26" spans="1:5">
      <c r="A26" s="5">
        <v>641</v>
      </c>
      <c r="B26" s="5">
        <v>619</v>
      </c>
      <c r="C26" s="5">
        <f t="shared" si="2"/>
        <v>612</v>
      </c>
      <c r="D26" s="4">
        <f t="shared" si="1"/>
        <v>64.099999999999994</v>
      </c>
      <c r="E26">
        <f t="shared" si="0"/>
        <v>619</v>
      </c>
    </row>
    <row r="27" spans="1:5">
      <c r="A27" s="5">
        <v>644</v>
      </c>
      <c r="B27" s="5">
        <v>646</v>
      </c>
      <c r="C27" s="5">
        <f t="shared" si="2"/>
        <v>619</v>
      </c>
      <c r="D27" s="4">
        <f t="shared" si="1"/>
        <v>64.400000000000006</v>
      </c>
      <c r="E27">
        <f t="shared" si="0"/>
        <v>646</v>
      </c>
    </row>
    <row r="28" spans="1:5">
      <c r="A28" s="5">
        <v>651</v>
      </c>
      <c r="B28" s="5">
        <v>657</v>
      </c>
      <c r="C28" s="5">
        <f t="shared" si="2"/>
        <v>646</v>
      </c>
      <c r="D28" s="4">
        <f t="shared" si="1"/>
        <v>65.099999999999994</v>
      </c>
      <c r="E28">
        <f t="shared" si="0"/>
        <v>657</v>
      </c>
    </row>
    <row r="29" spans="1:5">
      <c r="A29" s="5">
        <v>654</v>
      </c>
      <c r="B29" s="5">
        <v>677</v>
      </c>
      <c r="C29" s="5">
        <f t="shared" si="2"/>
        <v>657</v>
      </c>
      <c r="D29" s="4">
        <f t="shared" si="1"/>
        <v>65.400000000000006</v>
      </c>
      <c r="E29">
        <f t="shared" si="0"/>
        <v>677</v>
      </c>
    </row>
    <row r="30" spans="1:5">
      <c r="A30" s="5">
        <v>677</v>
      </c>
      <c r="B30" s="5">
        <v>685</v>
      </c>
      <c r="C30" s="5">
        <f t="shared" si="2"/>
        <v>677</v>
      </c>
      <c r="D30" s="4">
        <f t="shared" si="1"/>
        <v>67.7</v>
      </c>
      <c r="E30">
        <f t="shared" si="0"/>
        <v>685</v>
      </c>
    </row>
    <row r="31" spans="1:5">
      <c r="A31" s="5">
        <v>680</v>
      </c>
      <c r="B31" s="5">
        <v>705</v>
      </c>
      <c r="C31" s="5">
        <f t="shared" si="2"/>
        <v>685</v>
      </c>
      <c r="D31" s="4">
        <f t="shared" si="1"/>
        <v>68</v>
      </c>
      <c r="E31">
        <f t="shared" si="0"/>
        <v>705</v>
      </c>
    </row>
    <row r="32" spans="1:5">
      <c r="A32" s="5">
        <v>701</v>
      </c>
      <c r="B32" s="5">
        <v>722</v>
      </c>
      <c r="C32" s="5">
        <f t="shared" si="2"/>
        <v>705</v>
      </c>
      <c r="D32" s="4">
        <f t="shared" si="1"/>
        <v>70.099999999999994</v>
      </c>
      <c r="E32">
        <f t="shared" si="0"/>
        <v>722</v>
      </c>
    </row>
    <row r="33" spans="1:5">
      <c r="A33" s="5">
        <v>707</v>
      </c>
      <c r="B33" s="5">
        <v>734</v>
      </c>
      <c r="C33" s="5">
        <f t="shared" si="2"/>
        <v>722</v>
      </c>
      <c r="D33" s="4">
        <f t="shared" si="1"/>
        <v>70.7</v>
      </c>
      <c r="E33">
        <f t="shared" si="0"/>
        <v>734</v>
      </c>
    </row>
    <row r="34" spans="1:5">
      <c r="A34" s="5">
        <v>727</v>
      </c>
      <c r="B34" s="5">
        <v>750</v>
      </c>
      <c r="C34" s="5">
        <f t="shared" si="2"/>
        <v>734</v>
      </c>
      <c r="D34" s="4">
        <f t="shared" si="1"/>
        <v>72.7</v>
      </c>
      <c r="E34">
        <f t="shared" si="0"/>
        <v>750</v>
      </c>
    </row>
    <row r="35" spans="1:5">
      <c r="A35" s="5">
        <v>732</v>
      </c>
      <c r="B35" s="5">
        <v>784</v>
      </c>
      <c r="C35" s="5">
        <f t="shared" si="2"/>
        <v>750</v>
      </c>
      <c r="D35" s="4">
        <f t="shared" si="1"/>
        <v>73.2</v>
      </c>
      <c r="E35">
        <f t="shared" si="0"/>
        <v>784</v>
      </c>
    </row>
    <row r="36" spans="1:5">
      <c r="A36" s="5">
        <v>733</v>
      </c>
      <c r="B36" s="5">
        <v>797</v>
      </c>
      <c r="C36" s="5">
        <f t="shared" si="2"/>
        <v>784</v>
      </c>
      <c r="D36" s="4">
        <f t="shared" si="1"/>
        <v>73.3</v>
      </c>
      <c r="E36">
        <f t="shared" si="0"/>
        <v>797</v>
      </c>
    </row>
    <row r="37" spans="1:5">
      <c r="A37" s="5">
        <v>734</v>
      </c>
      <c r="B37" s="5">
        <v>800</v>
      </c>
      <c r="C37" s="5">
        <f t="shared" si="2"/>
        <v>797</v>
      </c>
      <c r="D37" s="4">
        <f t="shared" si="1"/>
        <v>73.400000000000006</v>
      </c>
      <c r="E37">
        <f t="shared" si="0"/>
        <v>800</v>
      </c>
    </row>
    <row r="38" spans="1:5">
      <c r="A38" s="5">
        <v>749</v>
      </c>
      <c r="B38" s="5">
        <v>842</v>
      </c>
      <c r="C38" s="5">
        <f t="shared" si="2"/>
        <v>800</v>
      </c>
      <c r="D38" s="4">
        <f t="shared" si="1"/>
        <v>74.900000000000006</v>
      </c>
      <c r="E38">
        <f t="shared" si="0"/>
        <v>842</v>
      </c>
    </row>
    <row r="39" spans="1:5">
      <c r="A39" s="5">
        <v>750</v>
      </c>
      <c r="B39" s="5">
        <v>855</v>
      </c>
      <c r="C39" s="5">
        <f t="shared" si="2"/>
        <v>842</v>
      </c>
      <c r="D39" s="4">
        <f t="shared" si="1"/>
        <v>75</v>
      </c>
      <c r="E39">
        <f t="shared" si="0"/>
        <v>855</v>
      </c>
    </row>
    <row r="40" spans="1:5">
      <c r="A40" s="5">
        <v>760</v>
      </c>
      <c r="B40" s="5">
        <v>863</v>
      </c>
      <c r="C40" s="5">
        <f t="shared" si="2"/>
        <v>855</v>
      </c>
      <c r="D40" s="4">
        <f t="shared" si="1"/>
        <v>76</v>
      </c>
      <c r="E40">
        <f t="shared" si="0"/>
        <v>863</v>
      </c>
    </row>
    <row r="41" spans="1:5">
      <c r="A41" s="5">
        <v>770</v>
      </c>
      <c r="B41" s="5">
        <v>922</v>
      </c>
      <c r="C41" s="5">
        <f t="shared" si="2"/>
        <v>863</v>
      </c>
      <c r="D41" s="4">
        <f t="shared" si="1"/>
        <v>77</v>
      </c>
      <c r="E41">
        <f t="shared" si="0"/>
        <v>922</v>
      </c>
    </row>
    <row r="42" spans="1:5">
      <c r="A42" s="5">
        <v>771</v>
      </c>
      <c r="B42" s="5">
        <v>935</v>
      </c>
      <c r="C42" s="5">
        <f t="shared" si="2"/>
        <v>922</v>
      </c>
      <c r="D42" s="4">
        <f t="shared" si="1"/>
        <v>77.099999999999994</v>
      </c>
      <c r="E42">
        <f t="shared" si="0"/>
        <v>935</v>
      </c>
    </row>
    <row r="43" spans="1:5">
      <c r="A43" s="5">
        <v>796</v>
      </c>
      <c r="B43" s="5">
        <v>956</v>
      </c>
      <c r="C43" s="5">
        <f t="shared" si="2"/>
        <v>935</v>
      </c>
      <c r="D43" s="4">
        <f t="shared" si="1"/>
        <v>79.599999999999994</v>
      </c>
      <c r="E43">
        <f t="shared" si="0"/>
        <v>956</v>
      </c>
    </row>
    <row r="44" spans="1:5">
      <c r="A44" s="5">
        <v>798</v>
      </c>
      <c r="B44" s="5">
        <v>1001</v>
      </c>
      <c r="C44" s="5">
        <f t="shared" si="2"/>
        <v>956</v>
      </c>
      <c r="D44" s="4">
        <f t="shared" si="1"/>
        <v>79.8</v>
      </c>
      <c r="E44">
        <f t="shared" si="0"/>
        <v>1001</v>
      </c>
    </row>
    <row r="45" spans="1:5">
      <c r="A45" s="5">
        <v>823</v>
      </c>
      <c r="B45" s="5">
        <v>1022</v>
      </c>
      <c r="C45" s="5">
        <f t="shared" si="2"/>
        <v>1001</v>
      </c>
      <c r="D45" s="4">
        <f t="shared" si="1"/>
        <v>82.3</v>
      </c>
      <c r="E45">
        <f t="shared" si="0"/>
        <v>1022</v>
      </c>
    </row>
    <row r="46" spans="1:5">
      <c r="A46">
        <v>824</v>
      </c>
      <c r="B46">
        <v>1028</v>
      </c>
      <c r="C46" s="5">
        <f t="shared" si="2"/>
        <v>1022</v>
      </c>
      <c r="D46" s="4">
        <f t="shared" si="1"/>
        <v>82.4</v>
      </c>
      <c r="E46">
        <f t="shared" si="0"/>
        <v>1028</v>
      </c>
    </row>
    <row r="47" spans="1:5">
      <c r="A47">
        <v>845</v>
      </c>
      <c r="B47">
        <v>1038</v>
      </c>
      <c r="C47" s="5">
        <f t="shared" si="2"/>
        <v>1028</v>
      </c>
      <c r="D47" s="4">
        <f t="shared" si="1"/>
        <v>84.5</v>
      </c>
      <c r="E47">
        <f t="shared" si="0"/>
        <v>1038</v>
      </c>
    </row>
    <row r="48" spans="1:5">
      <c r="A48">
        <v>852</v>
      </c>
      <c r="B48">
        <v>1061</v>
      </c>
      <c r="C48" s="5">
        <f t="shared" si="2"/>
        <v>1038</v>
      </c>
      <c r="D48" s="4">
        <f t="shared" si="1"/>
        <v>85.2</v>
      </c>
      <c r="E48">
        <f t="shared" si="0"/>
        <v>1061</v>
      </c>
    </row>
    <row r="49" spans="1:5">
      <c r="A49">
        <v>854</v>
      </c>
      <c r="B49">
        <v>1094</v>
      </c>
      <c r="C49" s="5">
        <f t="shared" si="2"/>
        <v>1061</v>
      </c>
      <c r="D49" s="4">
        <f t="shared" si="1"/>
        <v>85.4</v>
      </c>
      <c r="E49">
        <f>B49</f>
        <v>1094</v>
      </c>
    </row>
    <row r="50" spans="1:5">
      <c r="A50">
        <v>876</v>
      </c>
      <c r="B50">
        <v>1095</v>
      </c>
      <c r="C50" s="5">
        <f t="shared" si="2"/>
        <v>1094</v>
      </c>
      <c r="D50" s="4">
        <f t="shared" ref="D50:D56" si="3">A50/10</f>
        <v>87.6</v>
      </c>
      <c r="E50">
        <f t="shared" ref="E50:E56" si="4">B50</f>
        <v>1095</v>
      </c>
    </row>
    <row r="51" spans="1:5">
      <c r="A51">
        <v>878</v>
      </c>
      <c r="B51">
        <v>1128</v>
      </c>
      <c r="C51" s="5">
        <f t="shared" si="2"/>
        <v>1095</v>
      </c>
      <c r="D51" s="4">
        <f t="shared" si="3"/>
        <v>87.8</v>
      </c>
      <c r="E51">
        <f t="shared" si="4"/>
        <v>1128</v>
      </c>
    </row>
    <row r="52" spans="1:5">
      <c r="A52">
        <v>885</v>
      </c>
      <c r="B52">
        <v>1139</v>
      </c>
      <c r="C52" s="5">
        <f t="shared" si="2"/>
        <v>1128</v>
      </c>
      <c r="D52" s="4">
        <f t="shared" si="3"/>
        <v>88.5</v>
      </c>
      <c r="E52">
        <f t="shared" si="4"/>
        <v>1139</v>
      </c>
    </row>
    <row r="53" spans="1:5">
      <c r="A53">
        <v>888</v>
      </c>
      <c r="B53">
        <v>1159</v>
      </c>
      <c r="C53" s="5">
        <f t="shared" si="2"/>
        <v>1139</v>
      </c>
      <c r="D53" s="4">
        <f t="shared" si="3"/>
        <v>88.8</v>
      </c>
      <c r="E53">
        <f t="shared" si="4"/>
        <v>1159</v>
      </c>
    </row>
    <row r="54" spans="1:5">
      <c r="A54">
        <v>911</v>
      </c>
      <c r="B54">
        <v>1167</v>
      </c>
      <c r="C54" s="5">
        <f t="shared" si="2"/>
        <v>1159</v>
      </c>
      <c r="D54" s="4">
        <f t="shared" si="3"/>
        <v>91.1</v>
      </c>
      <c r="E54">
        <f t="shared" si="4"/>
        <v>1167</v>
      </c>
    </row>
    <row r="55" spans="1:5">
      <c r="A55">
        <v>914</v>
      </c>
      <c r="B55">
        <v>1187</v>
      </c>
      <c r="C55" s="5">
        <f t="shared" si="2"/>
        <v>1167</v>
      </c>
      <c r="D55" s="4">
        <f t="shared" si="3"/>
        <v>91.4</v>
      </c>
      <c r="E55">
        <f t="shared" si="4"/>
        <v>1187</v>
      </c>
    </row>
    <row r="56" spans="1:5">
      <c r="A56">
        <v>935</v>
      </c>
      <c r="B56">
        <v>1242</v>
      </c>
      <c r="C56" s="5">
        <f t="shared" si="2"/>
        <v>1187</v>
      </c>
      <c r="D56" s="4">
        <f t="shared" si="3"/>
        <v>93.5</v>
      </c>
      <c r="E56">
        <f t="shared" si="4"/>
        <v>1242</v>
      </c>
    </row>
    <row r="57" spans="1:5">
      <c r="A57">
        <v>944</v>
      </c>
      <c r="B57">
        <v>1245</v>
      </c>
      <c r="C57" s="5">
        <f t="shared" si="2"/>
        <v>1242</v>
      </c>
      <c r="D57" s="4">
        <f t="shared" ref="D57:D108" si="5">A57/10</f>
        <v>94.4</v>
      </c>
      <c r="E57">
        <f t="shared" ref="E57:E108" si="6">B57</f>
        <v>1245</v>
      </c>
    </row>
    <row r="58" spans="1:5">
      <c r="A58">
        <v>945</v>
      </c>
      <c r="B58">
        <v>1258</v>
      </c>
      <c r="C58" s="5">
        <f t="shared" si="2"/>
        <v>1245</v>
      </c>
      <c r="D58" s="4">
        <f t="shared" si="5"/>
        <v>94.5</v>
      </c>
      <c r="E58">
        <f t="shared" si="6"/>
        <v>1258</v>
      </c>
    </row>
    <row r="59" spans="1:5">
      <c r="A59">
        <v>960</v>
      </c>
      <c r="B59">
        <v>1263</v>
      </c>
      <c r="C59" s="5">
        <f t="shared" si="2"/>
        <v>1258</v>
      </c>
      <c r="D59" s="4">
        <f t="shared" si="5"/>
        <v>96</v>
      </c>
      <c r="E59">
        <f t="shared" si="6"/>
        <v>1263</v>
      </c>
    </row>
    <row r="60" spans="1:5">
      <c r="A60">
        <v>962</v>
      </c>
      <c r="B60">
        <v>1308</v>
      </c>
      <c r="C60" s="5">
        <f t="shared" si="2"/>
        <v>1263</v>
      </c>
      <c r="D60" s="4">
        <f t="shared" si="5"/>
        <v>96.2</v>
      </c>
      <c r="E60">
        <f t="shared" si="6"/>
        <v>1308</v>
      </c>
    </row>
    <row r="61" spans="1:5">
      <c r="A61">
        <v>972</v>
      </c>
      <c r="B61">
        <v>1324</v>
      </c>
      <c r="C61" s="5">
        <f t="shared" si="2"/>
        <v>1308</v>
      </c>
      <c r="D61" s="4">
        <f t="shared" si="5"/>
        <v>97.2</v>
      </c>
      <c r="E61">
        <f t="shared" si="6"/>
        <v>1324</v>
      </c>
    </row>
    <row r="62" spans="1:5">
      <c r="A62">
        <v>987</v>
      </c>
      <c r="B62">
        <v>1329</v>
      </c>
      <c r="C62" s="5">
        <f t="shared" si="2"/>
        <v>1324</v>
      </c>
      <c r="D62" s="4">
        <f t="shared" si="5"/>
        <v>98.7</v>
      </c>
      <c r="E62">
        <f t="shared" si="6"/>
        <v>1329</v>
      </c>
    </row>
    <row r="63" spans="1:5">
      <c r="A63">
        <v>991</v>
      </c>
      <c r="B63">
        <v>1369</v>
      </c>
      <c r="C63" s="5">
        <f t="shared" si="2"/>
        <v>1329</v>
      </c>
      <c r="D63" s="4">
        <f t="shared" si="5"/>
        <v>99.1</v>
      </c>
      <c r="E63">
        <f t="shared" si="6"/>
        <v>1369</v>
      </c>
    </row>
    <row r="64" spans="1:5">
      <c r="A64">
        <v>1016</v>
      </c>
      <c r="B64">
        <v>1390</v>
      </c>
      <c r="C64" s="5">
        <f t="shared" si="2"/>
        <v>1369</v>
      </c>
      <c r="D64" s="4">
        <f t="shared" si="5"/>
        <v>101.6</v>
      </c>
      <c r="E64">
        <f t="shared" si="6"/>
        <v>1390</v>
      </c>
    </row>
    <row r="65" spans="1:5">
      <c r="A65">
        <v>1032</v>
      </c>
      <c r="B65">
        <v>1396</v>
      </c>
      <c r="C65" s="5">
        <f t="shared" si="2"/>
        <v>1390</v>
      </c>
      <c r="D65" s="4">
        <f t="shared" si="5"/>
        <v>103.2</v>
      </c>
      <c r="E65">
        <f t="shared" si="6"/>
        <v>1396</v>
      </c>
    </row>
    <row r="66" spans="1:5">
      <c r="A66">
        <v>1033</v>
      </c>
      <c r="B66">
        <v>1409</v>
      </c>
      <c r="C66" s="5">
        <f t="shared" si="2"/>
        <v>1396</v>
      </c>
      <c r="D66" s="4">
        <f t="shared" si="5"/>
        <v>103.3</v>
      </c>
      <c r="E66">
        <f t="shared" si="6"/>
        <v>1409</v>
      </c>
    </row>
    <row r="67" spans="1:5">
      <c r="A67">
        <v>1051</v>
      </c>
      <c r="B67">
        <v>1441</v>
      </c>
      <c r="C67" s="5">
        <f t="shared" si="2"/>
        <v>1409</v>
      </c>
      <c r="D67" s="4">
        <f t="shared" si="5"/>
        <v>105.1</v>
      </c>
      <c r="E67">
        <f t="shared" si="6"/>
        <v>1441</v>
      </c>
    </row>
    <row r="68" spans="1:5">
      <c r="A68">
        <v>1052</v>
      </c>
      <c r="B68">
        <v>1454</v>
      </c>
      <c r="C68" s="5">
        <f t="shared" ref="C68:C120" si="7">B67</f>
        <v>1441</v>
      </c>
      <c r="D68" s="4">
        <f t="shared" si="5"/>
        <v>105.2</v>
      </c>
      <c r="E68">
        <f t="shared" si="6"/>
        <v>1454</v>
      </c>
    </row>
    <row r="69" spans="1:5">
      <c r="A69">
        <v>1060</v>
      </c>
      <c r="B69">
        <v>1475</v>
      </c>
      <c r="C69" s="5">
        <f t="shared" si="7"/>
        <v>1454</v>
      </c>
      <c r="D69" s="4">
        <f t="shared" si="5"/>
        <v>106</v>
      </c>
      <c r="E69">
        <f t="shared" si="6"/>
        <v>1475</v>
      </c>
    </row>
    <row r="70" spans="1:5">
      <c r="A70">
        <v>1079</v>
      </c>
      <c r="B70">
        <v>1520</v>
      </c>
      <c r="C70" s="5">
        <f t="shared" si="7"/>
        <v>1475</v>
      </c>
      <c r="D70" s="4">
        <f t="shared" si="5"/>
        <v>107.9</v>
      </c>
      <c r="E70">
        <f t="shared" si="6"/>
        <v>1520</v>
      </c>
    </row>
    <row r="71" spans="1:5">
      <c r="A71">
        <v>1104</v>
      </c>
      <c r="B71">
        <v>1541</v>
      </c>
      <c r="C71" s="5">
        <f t="shared" si="7"/>
        <v>1520</v>
      </c>
      <c r="D71" s="4">
        <f t="shared" si="5"/>
        <v>110.4</v>
      </c>
      <c r="E71">
        <f t="shared" si="6"/>
        <v>1541</v>
      </c>
    </row>
    <row r="72" spans="1:5">
      <c r="A72">
        <v>1109</v>
      </c>
      <c r="B72">
        <v>1565</v>
      </c>
      <c r="C72" s="5">
        <f t="shared" si="7"/>
        <v>1541</v>
      </c>
      <c r="D72" s="4">
        <f t="shared" si="5"/>
        <v>110.9</v>
      </c>
      <c r="E72">
        <f t="shared" si="6"/>
        <v>1565</v>
      </c>
    </row>
    <row r="73" spans="1:5">
      <c r="A73">
        <v>1128</v>
      </c>
      <c r="B73">
        <v>1610</v>
      </c>
      <c r="C73" s="5">
        <f t="shared" si="7"/>
        <v>1565</v>
      </c>
      <c r="D73" s="4">
        <f t="shared" si="5"/>
        <v>112.8</v>
      </c>
      <c r="E73">
        <f t="shared" si="6"/>
        <v>1610</v>
      </c>
    </row>
    <row r="74" spans="1:5">
      <c r="A74">
        <v>1136</v>
      </c>
      <c r="B74">
        <v>1631</v>
      </c>
      <c r="C74" s="5">
        <f t="shared" si="7"/>
        <v>1610</v>
      </c>
      <c r="D74" s="4">
        <f t="shared" si="5"/>
        <v>113.6</v>
      </c>
      <c r="E74">
        <f t="shared" si="6"/>
        <v>1631</v>
      </c>
    </row>
    <row r="75" spans="1:5">
      <c r="A75">
        <v>1155</v>
      </c>
      <c r="B75">
        <v>1676</v>
      </c>
      <c r="C75" s="5">
        <f t="shared" si="7"/>
        <v>1631</v>
      </c>
      <c r="D75" s="4">
        <f t="shared" si="5"/>
        <v>115.5</v>
      </c>
      <c r="E75">
        <f t="shared" si="6"/>
        <v>1676</v>
      </c>
    </row>
    <row r="76" spans="1:5">
      <c r="A76">
        <v>1180</v>
      </c>
      <c r="B76">
        <v>1697</v>
      </c>
      <c r="C76" s="5">
        <f t="shared" si="7"/>
        <v>1676</v>
      </c>
      <c r="D76" s="4">
        <f t="shared" si="5"/>
        <v>118</v>
      </c>
      <c r="E76">
        <f t="shared" si="6"/>
        <v>1697</v>
      </c>
    </row>
    <row r="77" spans="1:5">
      <c r="A77">
        <v>1197</v>
      </c>
      <c r="B77">
        <v>1716</v>
      </c>
      <c r="C77" s="5">
        <f t="shared" si="7"/>
        <v>1697</v>
      </c>
      <c r="D77" s="4">
        <f t="shared" si="5"/>
        <v>119.7</v>
      </c>
      <c r="E77">
        <f t="shared" si="6"/>
        <v>1716</v>
      </c>
    </row>
    <row r="78" spans="1:5">
      <c r="A78">
        <v>1201</v>
      </c>
      <c r="B78">
        <v>1735</v>
      </c>
      <c r="C78" s="5">
        <f t="shared" si="7"/>
        <v>1716</v>
      </c>
      <c r="D78" s="4">
        <f t="shared" si="5"/>
        <v>120.1</v>
      </c>
      <c r="E78">
        <f t="shared" si="6"/>
        <v>1735</v>
      </c>
    </row>
    <row r="79" spans="1:5">
      <c r="A79">
        <v>1216</v>
      </c>
      <c r="B79">
        <v>1761</v>
      </c>
      <c r="C79" s="5">
        <f t="shared" si="7"/>
        <v>1735</v>
      </c>
      <c r="D79" s="4">
        <f t="shared" si="5"/>
        <v>121.6</v>
      </c>
      <c r="E79">
        <f t="shared" si="6"/>
        <v>1761</v>
      </c>
    </row>
    <row r="80" spans="1:5">
      <c r="A80">
        <v>1224</v>
      </c>
      <c r="B80">
        <v>1782</v>
      </c>
      <c r="C80" s="5">
        <f t="shared" si="7"/>
        <v>1761</v>
      </c>
      <c r="D80" s="4">
        <f t="shared" si="5"/>
        <v>122.4</v>
      </c>
      <c r="E80">
        <f t="shared" si="6"/>
        <v>1782</v>
      </c>
    </row>
    <row r="81" spans="1:5">
      <c r="A81">
        <v>1243</v>
      </c>
      <c r="B81">
        <v>1827</v>
      </c>
      <c r="C81" s="5">
        <f t="shared" si="7"/>
        <v>1782</v>
      </c>
      <c r="D81" s="4">
        <f t="shared" si="5"/>
        <v>124.3</v>
      </c>
      <c r="E81">
        <f t="shared" si="6"/>
        <v>1827</v>
      </c>
    </row>
    <row r="82" spans="1:5">
      <c r="A82">
        <v>1268</v>
      </c>
      <c r="B82">
        <v>1848</v>
      </c>
      <c r="C82" s="5">
        <f t="shared" si="7"/>
        <v>1827</v>
      </c>
      <c r="D82" s="4">
        <f t="shared" si="5"/>
        <v>126.8</v>
      </c>
      <c r="E82">
        <f t="shared" si="6"/>
        <v>1848</v>
      </c>
    </row>
    <row r="83" spans="1:5">
      <c r="A83">
        <v>1289</v>
      </c>
      <c r="B83">
        <v>1886</v>
      </c>
      <c r="C83" s="5">
        <f t="shared" si="7"/>
        <v>1848</v>
      </c>
      <c r="D83" s="4">
        <f t="shared" si="5"/>
        <v>128.9</v>
      </c>
      <c r="E83">
        <f t="shared" si="6"/>
        <v>1886</v>
      </c>
    </row>
    <row r="84" spans="1:5">
      <c r="A84">
        <v>1314</v>
      </c>
      <c r="B84">
        <v>1907</v>
      </c>
      <c r="C84" s="5">
        <f t="shared" si="7"/>
        <v>1886</v>
      </c>
      <c r="D84" s="4">
        <f t="shared" si="5"/>
        <v>131.4</v>
      </c>
      <c r="E84">
        <f t="shared" si="6"/>
        <v>1907</v>
      </c>
    </row>
    <row r="85" spans="1:5">
      <c r="A85">
        <v>1338</v>
      </c>
      <c r="B85">
        <v>1911</v>
      </c>
      <c r="C85" s="5">
        <f t="shared" si="7"/>
        <v>1907</v>
      </c>
      <c r="D85" s="4">
        <f t="shared" si="5"/>
        <v>133.80000000000001</v>
      </c>
      <c r="E85">
        <f t="shared" si="6"/>
        <v>1911</v>
      </c>
    </row>
    <row r="86" spans="1:5">
      <c r="A86">
        <v>1353</v>
      </c>
      <c r="B86">
        <v>1937</v>
      </c>
      <c r="C86" s="5">
        <f t="shared" si="7"/>
        <v>1911</v>
      </c>
      <c r="D86" s="4">
        <f t="shared" si="5"/>
        <v>135.30000000000001</v>
      </c>
      <c r="E86">
        <f t="shared" si="6"/>
        <v>1937</v>
      </c>
    </row>
    <row r="87" spans="1:5">
      <c r="A87">
        <v>1373</v>
      </c>
      <c r="B87">
        <v>1940</v>
      </c>
      <c r="C87" s="5">
        <f t="shared" si="7"/>
        <v>1937</v>
      </c>
      <c r="D87" s="4">
        <f t="shared" si="5"/>
        <v>137.30000000000001</v>
      </c>
      <c r="E87">
        <f t="shared" si="6"/>
        <v>1940</v>
      </c>
    </row>
    <row r="88" spans="1:5">
      <c r="A88">
        <v>1377</v>
      </c>
      <c r="B88">
        <v>1944</v>
      </c>
      <c r="C88" s="5">
        <f t="shared" si="7"/>
        <v>1940</v>
      </c>
      <c r="D88" s="4">
        <f t="shared" si="5"/>
        <v>137.69999999999999</v>
      </c>
      <c r="E88">
        <f t="shared" si="6"/>
        <v>1944</v>
      </c>
    </row>
    <row r="89" spans="1:5">
      <c r="A89">
        <v>1378</v>
      </c>
      <c r="B89">
        <v>1958</v>
      </c>
      <c r="C89" s="5">
        <f t="shared" si="7"/>
        <v>1944</v>
      </c>
      <c r="D89" s="4">
        <f t="shared" si="5"/>
        <v>137.80000000000001</v>
      </c>
      <c r="E89">
        <f t="shared" si="6"/>
        <v>1958</v>
      </c>
    </row>
    <row r="90" spans="1:5">
      <c r="A90">
        <v>1380</v>
      </c>
      <c r="B90">
        <v>2003</v>
      </c>
      <c r="C90" s="5">
        <f t="shared" si="7"/>
        <v>1958</v>
      </c>
      <c r="D90" s="4">
        <f t="shared" si="5"/>
        <v>138</v>
      </c>
      <c r="E90">
        <f t="shared" si="6"/>
        <v>2003</v>
      </c>
    </row>
    <row r="91" spans="1:5">
      <c r="A91">
        <v>1405</v>
      </c>
      <c r="B91">
        <v>2024</v>
      </c>
      <c r="C91" s="5">
        <f t="shared" si="7"/>
        <v>2003</v>
      </c>
      <c r="D91" s="4">
        <f t="shared" si="5"/>
        <v>140.5</v>
      </c>
      <c r="E91">
        <f t="shared" si="6"/>
        <v>2024</v>
      </c>
    </row>
    <row r="92" spans="1:5">
      <c r="A92">
        <v>1419</v>
      </c>
      <c r="B92">
        <v>2036</v>
      </c>
      <c r="C92" s="5">
        <f t="shared" si="7"/>
        <v>2024</v>
      </c>
      <c r="D92" s="4">
        <f t="shared" si="5"/>
        <v>141.9</v>
      </c>
      <c r="E92">
        <f t="shared" si="6"/>
        <v>2036</v>
      </c>
    </row>
    <row r="93" spans="1:5">
      <c r="A93">
        <v>1426</v>
      </c>
      <c r="B93">
        <v>2062</v>
      </c>
      <c r="C93" s="5">
        <f t="shared" si="7"/>
        <v>2036</v>
      </c>
      <c r="D93" s="4">
        <f t="shared" si="5"/>
        <v>142.6</v>
      </c>
      <c r="E93">
        <f t="shared" si="6"/>
        <v>2062</v>
      </c>
    </row>
    <row r="94" spans="1:5">
      <c r="A94">
        <v>1445</v>
      </c>
      <c r="B94">
        <v>2064</v>
      </c>
      <c r="C94" s="5">
        <f t="shared" si="7"/>
        <v>2062</v>
      </c>
      <c r="D94" s="4">
        <f t="shared" si="5"/>
        <v>144.5</v>
      </c>
      <c r="E94">
        <f t="shared" si="6"/>
        <v>2064</v>
      </c>
    </row>
    <row r="95" spans="1:5">
      <c r="A95">
        <v>1451</v>
      </c>
      <c r="B95">
        <v>2083</v>
      </c>
      <c r="C95" s="5">
        <f t="shared" si="7"/>
        <v>2064</v>
      </c>
      <c r="D95" s="4">
        <f t="shared" si="5"/>
        <v>145.1</v>
      </c>
      <c r="E95">
        <f t="shared" si="6"/>
        <v>2083</v>
      </c>
    </row>
    <row r="96" spans="1:5">
      <c r="A96">
        <v>1465</v>
      </c>
      <c r="B96">
        <v>2095</v>
      </c>
      <c r="C96" s="5">
        <f t="shared" si="7"/>
        <v>2083</v>
      </c>
      <c r="D96" s="4">
        <f t="shared" si="5"/>
        <v>146.5</v>
      </c>
      <c r="E96">
        <f t="shared" si="6"/>
        <v>2095</v>
      </c>
    </row>
    <row r="97" spans="1:5">
      <c r="A97">
        <v>1490</v>
      </c>
      <c r="B97">
        <v>2116</v>
      </c>
      <c r="C97" s="5">
        <f t="shared" si="7"/>
        <v>2095</v>
      </c>
      <c r="D97" s="4">
        <f t="shared" si="5"/>
        <v>149</v>
      </c>
      <c r="E97">
        <f t="shared" si="6"/>
        <v>2116</v>
      </c>
    </row>
    <row r="98" spans="1:5">
      <c r="A98">
        <v>1491</v>
      </c>
      <c r="B98">
        <v>2123</v>
      </c>
      <c r="C98" s="5">
        <f t="shared" si="7"/>
        <v>2116</v>
      </c>
      <c r="D98" s="4">
        <f t="shared" si="5"/>
        <v>149.1</v>
      </c>
      <c r="E98">
        <f t="shared" si="6"/>
        <v>2123</v>
      </c>
    </row>
    <row r="99" spans="1:5">
      <c r="A99">
        <v>1516</v>
      </c>
      <c r="B99">
        <v>2144</v>
      </c>
      <c r="C99" s="5">
        <f t="shared" si="7"/>
        <v>2123</v>
      </c>
      <c r="D99" s="4">
        <f t="shared" si="5"/>
        <v>151.6</v>
      </c>
      <c r="E99">
        <f t="shared" si="6"/>
        <v>2144</v>
      </c>
    </row>
    <row r="100" spans="1:5">
      <c r="A100">
        <v>1552</v>
      </c>
      <c r="B100">
        <v>2145</v>
      </c>
      <c r="C100" s="5">
        <f t="shared" si="7"/>
        <v>2144</v>
      </c>
      <c r="D100" s="4">
        <f t="shared" si="5"/>
        <v>155.19999999999999</v>
      </c>
      <c r="E100">
        <f t="shared" si="6"/>
        <v>2145</v>
      </c>
    </row>
    <row r="101" spans="1:5">
      <c r="A101">
        <v>1565</v>
      </c>
      <c r="B101">
        <v>2152</v>
      </c>
      <c r="C101" s="5">
        <f t="shared" si="7"/>
        <v>2145</v>
      </c>
      <c r="D101" s="4">
        <f t="shared" si="5"/>
        <v>156.5</v>
      </c>
      <c r="E101">
        <f t="shared" si="6"/>
        <v>2152</v>
      </c>
    </row>
    <row r="102" spans="1:5">
      <c r="A102">
        <v>1577</v>
      </c>
      <c r="B102">
        <v>2166</v>
      </c>
      <c r="C102" s="5">
        <f t="shared" si="7"/>
        <v>2152</v>
      </c>
      <c r="D102" s="4">
        <f t="shared" si="5"/>
        <v>157.69999999999999</v>
      </c>
      <c r="E102">
        <f t="shared" si="6"/>
        <v>2166</v>
      </c>
    </row>
    <row r="103" spans="1:5">
      <c r="A103">
        <v>1579</v>
      </c>
      <c r="B103">
        <v>2176</v>
      </c>
      <c r="C103" s="5">
        <f t="shared" si="7"/>
        <v>2166</v>
      </c>
      <c r="D103" s="4">
        <f t="shared" si="5"/>
        <v>157.9</v>
      </c>
      <c r="E103">
        <f t="shared" si="6"/>
        <v>2176</v>
      </c>
    </row>
    <row r="104" spans="1:5">
      <c r="A104">
        <v>1591</v>
      </c>
      <c r="B104">
        <v>2178</v>
      </c>
      <c r="C104" s="5">
        <f t="shared" si="7"/>
        <v>2176</v>
      </c>
      <c r="D104" s="4">
        <f t="shared" si="5"/>
        <v>159.1</v>
      </c>
      <c r="E104">
        <f t="shared" si="6"/>
        <v>2178</v>
      </c>
    </row>
    <row r="105" spans="1:5">
      <c r="A105">
        <v>1600</v>
      </c>
      <c r="B105">
        <v>2199</v>
      </c>
      <c r="C105" s="5">
        <f t="shared" si="7"/>
        <v>2178</v>
      </c>
      <c r="D105" s="4">
        <f t="shared" si="5"/>
        <v>160</v>
      </c>
      <c r="E105">
        <f t="shared" si="6"/>
        <v>2199</v>
      </c>
    </row>
    <row r="106" spans="1:5">
      <c r="A106">
        <v>1605</v>
      </c>
      <c r="B106">
        <v>2204</v>
      </c>
      <c r="C106" s="5">
        <f t="shared" si="7"/>
        <v>2199</v>
      </c>
      <c r="D106" s="4">
        <f t="shared" si="5"/>
        <v>160.5</v>
      </c>
      <c r="E106">
        <f t="shared" si="6"/>
        <v>2204</v>
      </c>
    </row>
    <row r="107" spans="1:5">
      <c r="A107">
        <v>1617</v>
      </c>
      <c r="B107">
        <v>2206</v>
      </c>
      <c r="C107" s="5">
        <f t="shared" si="7"/>
        <v>2204</v>
      </c>
      <c r="D107" s="4">
        <f t="shared" si="5"/>
        <v>161.69999999999999</v>
      </c>
      <c r="E107">
        <f t="shared" si="6"/>
        <v>2206</v>
      </c>
    </row>
    <row r="108" spans="1:5">
      <c r="A108">
        <v>1626</v>
      </c>
      <c r="B108">
        <v>2227</v>
      </c>
      <c r="C108" s="5">
        <f t="shared" si="7"/>
        <v>2206</v>
      </c>
      <c r="D108" s="4">
        <f t="shared" si="5"/>
        <v>162.6</v>
      </c>
      <c r="E108">
        <f t="shared" si="6"/>
        <v>2227</v>
      </c>
    </row>
    <row r="109" spans="1:5">
      <c r="C109" s="5">
        <f t="shared" si="7"/>
        <v>2227</v>
      </c>
      <c r="D109" s="4"/>
    </row>
    <row r="110" spans="1:5">
      <c r="C110" s="5">
        <f t="shared" si="7"/>
        <v>0</v>
      </c>
      <c r="D110" s="4"/>
    </row>
    <row r="111" spans="1:5">
      <c r="C111" s="5">
        <f t="shared" si="7"/>
        <v>0</v>
      </c>
      <c r="D111" s="4"/>
    </row>
    <row r="112" spans="1:5">
      <c r="C112" s="5">
        <f t="shared" si="7"/>
        <v>0</v>
      </c>
      <c r="D112" s="4"/>
    </row>
    <row r="113" spans="3:4">
      <c r="C113" s="5">
        <f t="shared" si="7"/>
        <v>0</v>
      </c>
      <c r="D113" s="4"/>
    </row>
    <row r="114" spans="3:4">
      <c r="C114" s="5">
        <f t="shared" si="7"/>
        <v>0</v>
      </c>
      <c r="D114" s="4"/>
    </row>
    <row r="115" spans="3:4">
      <c r="C115" s="5">
        <f t="shared" si="7"/>
        <v>0</v>
      </c>
      <c r="D115" s="4"/>
    </row>
    <row r="116" spans="3:4">
      <c r="C116" s="5">
        <f t="shared" si="7"/>
        <v>0</v>
      </c>
      <c r="D116" s="4"/>
    </row>
    <row r="117" spans="3:4">
      <c r="C117" s="5">
        <f t="shared" si="7"/>
        <v>0</v>
      </c>
      <c r="D117" s="4"/>
    </row>
    <row r="118" spans="3:4">
      <c r="C118" s="5">
        <f t="shared" si="7"/>
        <v>0</v>
      </c>
    </row>
    <row r="119" spans="3:4">
      <c r="C119" s="5">
        <f t="shared" si="7"/>
        <v>0</v>
      </c>
    </row>
    <row r="120" spans="3:4">
      <c r="C120" s="5">
        <f t="shared" si="7"/>
        <v>0</v>
      </c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D20" sqref="D20"/>
    </sheetView>
  </sheetViews>
  <sheetFormatPr baseColWidth="10" defaultRowHeight="15" x14ac:dyDescent="0"/>
  <cols>
    <col min="1" max="1" width="22.5" customWidth="1"/>
    <col min="3" max="3" width="13.5" customWidth="1"/>
  </cols>
  <sheetData>
    <row r="1" spans="1:3" s="7" customFormat="1">
      <c r="A1" s="7" t="s">
        <v>36</v>
      </c>
      <c r="B1" s="7" t="s">
        <v>38</v>
      </c>
      <c r="C1" s="7" t="s">
        <v>47</v>
      </c>
    </row>
    <row r="2" spans="1:3">
      <c r="A2" t="s">
        <v>37</v>
      </c>
      <c r="B2" s="6"/>
    </row>
    <row r="3" spans="1:3">
      <c r="A3" t="s">
        <v>83</v>
      </c>
      <c r="B3" s="6"/>
    </row>
    <row r="4" spans="1:3">
      <c r="A4" t="s">
        <v>39</v>
      </c>
      <c r="B4" s="6"/>
    </row>
    <row r="5" spans="1:3">
      <c r="A5" t="s">
        <v>41</v>
      </c>
    </row>
    <row r="6" spans="1:3">
      <c r="A6" t="s">
        <v>40</v>
      </c>
      <c r="B6" s="6"/>
    </row>
    <row r="7" spans="1:3">
      <c r="A7" t="s">
        <v>43</v>
      </c>
      <c r="B7" s="6"/>
    </row>
    <row r="8" spans="1:3">
      <c r="A8" t="s">
        <v>44</v>
      </c>
      <c r="B8" s="6"/>
    </row>
    <row r="9" spans="1:3">
      <c r="A9" t="s">
        <v>45</v>
      </c>
      <c r="B9" s="6"/>
    </row>
    <row r="10" spans="1:3">
      <c r="A10" t="s">
        <v>46</v>
      </c>
      <c r="B10" s="6"/>
    </row>
    <row r="11" spans="1:3">
      <c r="A11" t="s">
        <v>80</v>
      </c>
    </row>
    <row r="12" spans="1:3">
      <c r="A12" t="s">
        <v>67</v>
      </c>
    </row>
    <row r="13" spans="1:3">
      <c r="A13" t="s">
        <v>79</v>
      </c>
      <c r="B13" s="6"/>
    </row>
    <row r="14" spans="1:3">
      <c r="A14" t="s">
        <v>76</v>
      </c>
      <c r="B14" s="6"/>
    </row>
    <row r="15" spans="1:3">
      <c r="A15" t="s">
        <v>77</v>
      </c>
      <c r="B15" s="6"/>
    </row>
    <row r="16" spans="1:3">
      <c r="A16" t="s">
        <v>50</v>
      </c>
    </row>
    <row r="17" spans="1:2">
      <c r="A17" t="s">
        <v>57</v>
      </c>
      <c r="B17" s="6"/>
    </row>
    <row r="18" spans="1:2">
      <c r="A18" t="s">
        <v>58</v>
      </c>
      <c r="B18" s="6"/>
    </row>
    <row r="19" spans="1:2">
      <c r="A19" t="s">
        <v>59</v>
      </c>
      <c r="B19" s="6"/>
    </row>
    <row r="20" spans="1:2">
      <c r="A20" t="s">
        <v>82</v>
      </c>
    </row>
    <row r="21" spans="1:2">
      <c r="A21" t="s">
        <v>51</v>
      </c>
    </row>
    <row r="22" spans="1:2">
      <c r="A22" t="s">
        <v>52</v>
      </c>
    </row>
    <row r="23" spans="1:2">
      <c r="A23" t="s">
        <v>81</v>
      </c>
    </row>
    <row r="24" spans="1:2">
      <c r="A24" t="s">
        <v>54</v>
      </c>
    </row>
    <row r="25" spans="1:2">
      <c r="A25" t="s">
        <v>55</v>
      </c>
    </row>
    <row r="26" spans="1:2">
      <c r="A26" t="s">
        <v>56</v>
      </c>
    </row>
    <row r="27" spans="1:2">
      <c r="A27" t="s">
        <v>78</v>
      </c>
    </row>
    <row r="28" spans="1:2">
      <c r="A28" t="s">
        <v>63</v>
      </c>
    </row>
    <row r="29" spans="1:2">
      <c r="A29" t="s">
        <v>64</v>
      </c>
    </row>
    <row r="30" spans="1:2">
      <c r="A30" t="s">
        <v>65</v>
      </c>
      <c r="B30" s="6"/>
    </row>
    <row r="31" spans="1:2">
      <c r="A31" t="s">
        <v>66</v>
      </c>
    </row>
    <row r="32" spans="1:2">
      <c r="A32" t="s">
        <v>68</v>
      </c>
      <c r="B32" s="6"/>
    </row>
    <row r="34" spans="1:3" s="7" customFormat="1">
      <c r="A34" s="7" t="s">
        <v>42</v>
      </c>
    </row>
    <row r="35" spans="1:3">
      <c r="A35" t="s">
        <v>48</v>
      </c>
      <c r="C35" t="s">
        <v>73</v>
      </c>
    </row>
    <row r="36" spans="1:3">
      <c r="A36" t="s">
        <v>49</v>
      </c>
      <c r="C36" t="s">
        <v>72</v>
      </c>
    </row>
    <row r="37" spans="1:3">
      <c r="A37" t="s">
        <v>53</v>
      </c>
    </row>
    <row r="38" spans="1:3">
      <c r="A38" t="s">
        <v>62</v>
      </c>
      <c r="C38" t="s">
        <v>74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baseColWidth="10" defaultRowHeight="15" x14ac:dyDescent="0"/>
  <cols>
    <col min="1" max="1" width="22.5" customWidth="1"/>
  </cols>
  <sheetData>
    <row r="1" spans="1:1">
      <c r="A1" t="s">
        <v>60</v>
      </c>
    </row>
    <row r="3" spans="1:1">
      <c r="A3" t="s">
        <v>61</v>
      </c>
    </row>
    <row r="4" spans="1:1">
      <c r="A4" t="s">
        <v>75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Poeng</vt:lpstr>
      <vt:lpstr>Distanser</vt:lpstr>
      <vt:lpstr>Distanser2</vt:lpstr>
      <vt:lpstr>Ruteanalyse</vt:lpstr>
      <vt:lpstr>Pakkliste</vt:lpstr>
      <vt:lpstr>Todo</vt:lpstr>
    </vt:vector>
  </TitlesOfParts>
  <Company>Kantega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Skaret</dc:creator>
  <cp:lastModifiedBy>Kristoffer Skaret</cp:lastModifiedBy>
  <dcterms:created xsi:type="dcterms:W3CDTF">2012-05-14T15:27:05Z</dcterms:created>
  <dcterms:modified xsi:type="dcterms:W3CDTF">2012-06-03T12:37:33Z</dcterms:modified>
</cp:coreProperties>
</file>