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https://idicsvc-my.sharepoint.com/personal/sugai_katsunori_idic-svc_com/Documents/趣味/ラストウォー/シーズン２/"/>
    </mc:Choice>
  </mc:AlternateContent>
  <xr:revisionPtr revIDLastSave="776" documentId="8_{EBEBFD07-A30C-4ECC-9C18-426E68BA4F80}" xr6:coauthVersionLast="47" xr6:coauthVersionMax="47" xr10:uidLastSave="{BED71FD3-8695-4F76-A8AF-4E709C7B89AD}"/>
  <bookViews>
    <workbookView xWindow="22635" yWindow="5145" windowWidth="25935" windowHeight="23445" xr2:uid="{016DF134-D1B8-4DB1-90ED-668DE8266CD1}"/>
  </bookViews>
  <sheets>
    <sheet name="Sheet1" sheetId="1" r:id="rId1"/>
    <sheet name="モンスター討伐記録" sheetId="2" r:id="rId2"/>
    <sheet name="換算戦力値" sheetId="5" r:id="rId3"/>
    <sheet name="チタン工場" sheetId="3" r:id="rId4"/>
    <sheet name="高温熱源炉" sheetId="4" r:id="rId5"/>
  </sheets>
  <calcPr calcId="191028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" i="1" l="1"/>
  <c r="J40" i="5"/>
  <c r="Q28" i="5"/>
  <c r="J39" i="5"/>
  <c r="L39" i="5"/>
  <c r="K39" i="5"/>
  <c r="N39" i="5"/>
  <c r="O39" i="5" s="1"/>
  <c r="O29" i="5"/>
  <c r="O30" i="5"/>
  <c r="O31" i="5"/>
  <c r="O32" i="5"/>
  <c r="O33" i="5"/>
  <c r="O34" i="5"/>
  <c r="O35" i="5"/>
  <c r="O36" i="5"/>
  <c r="O37" i="5"/>
  <c r="O38" i="5"/>
  <c r="O28" i="5"/>
  <c r="N29" i="5"/>
  <c r="N30" i="5"/>
  <c r="N31" i="5"/>
  <c r="N32" i="5"/>
  <c r="N33" i="5"/>
  <c r="N34" i="5"/>
  <c r="N35" i="5"/>
  <c r="N36" i="5"/>
  <c r="N37" i="5"/>
  <c r="N38" i="5"/>
  <c r="N28" i="5"/>
  <c r="K29" i="5"/>
  <c r="L29" i="5"/>
  <c r="K30" i="5"/>
  <c r="L30" i="5" s="1"/>
  <c r="K31" i="5"/>
  <c r="L31" i="5" s="1"/>
  <c r="K32" i="5"/>
  <c r="L32" i="5"/>
  <c r="K33" i="5"/>
  <c r="L33" i="5"/>
  <c r="K34" i="5"/>
  <c r="L34" i="5"/>
  <c r="K35" i="5"/>
  <c r="L35" i="5"/>
  <c r="K36" i="5"/>
  <c r="L36" i="5" s="1"/>
  <c r="K37" i="5"/>
  <c r="L37" i="5" s="1"/>
  <c r="K38" i="5"/>
  <c r="L38" i="5"/>
  <c r="L28" i="5"/>
  <c r="K28" i="5"/>
  <c r="J29" i="5"/>
  <c r="J30" i="5"/>
  <c r="J31" i="5"/>
  <c r="J32" i="5"/>
  <c r="J33" i="5"/>
  <c r="J34" i="5"/>
  <c r="J35" i="5"/>
  <c r="J36" i="5"/>
  <c r="J37" i="5"/>
  <c r="J38" i="5"/>
  <c r="J28" i="5"/>
  <c r="I35" i="5"/>
  <c r="H20" i="5"/>
  <c r="H12" i="5"/>
  <c r="I13" i="5" s="1"/>
  <c r="I12" i="5"/>
  <c r="H9" i="5"/>
  <c r="B10" i="5"/>
  <c r="C10" i="5"/>
  <c r="B11" i="5"/>
  <c r="C11" i="5"/>
  <c r="B12" i="5"/>
  <c r="C12" i="5"/>
  <c r="B13" i="5"/>
  <c r="C13" i="5"/>
  <c r="B14" i="5"/>
  <c r="C14" i="5"/>
  <c r="B15" i="5"/>
  <c r="C15" i="5"/>
  <c r="B16" i="5"/>
  <c r="C16" i="5"/>
  <c r="B17" i="5"/>
  <c r="C17" i="5"/>
  <c r="B18" i="5"/>
  <c r="C18" i="5"/>
  <c r="B19" i="5"/>
  <c r="C19" i="5"/>
  <c r="B20" i="5"/>
  <c r="C20" i="5"/>
  <c r="B21" i="5"/>
  <c r="C21" i="5"/>
  <c r="B22" i="5"/>
  <c r="C22" i="5"/>
  <c r="B23" i="5"/>
  <c r="C23" i="5"/>
  <c r="B24" i="5"/>
  <c r="C24" i="5"/>
  <c r="B25" i="5"/>
  <c r="C25" i="5"/>
  <c r="B26" i="5"/>
  <c r="C26" i="5"/>
  <c r="B27" i="5"/>
  <c r="C27" i="5"/>
  <c r="B28" i="5"/>
  <c r="C28" i="5"/>
  <c r="B29" i="5"/>
  <c r="C29" i="5"/>
  <c r="P2" i="1"/>
  <c r="N5" i="1"/>
  <c r="C39" i="5"/>
  <c r="B39" i="5"/>
  <c r="C38" i="5"/>
  <c r="B38" i="5"/>
  <c r="C37" i="5"/>
  <c r="B37" i="5"/>
  <c r="C36" i="5"/>
  <c r="B36" i="5"/>
  <c r="C35" i="5"/>
  <c r="B35" i="5"/>
  <c r="C34" i="5"/>
  <c r="B34" i="5"/>
  <c r="C33" i="5"/>
  <c r="B33" i="5"/>
  <c r="C32" i="5"/>
  <c r="B32" i="5"/>
  <c r="C31" i="5"/>
  <c r="B31" i="5"/>
  <c r="C30" i="5"/>
  <c r="B30" i="5"/>
  <c r="C49" i="5"/>
  <c r="B49" i="5"/>
  <c r="C48" i="5"/>
  <c r="B48" i="5"/>
  <c r="C47" i="5"/>
  <c r="B47" i="5"/>
  <c r="C46" i="5"/>
  <c r="B46" i="5"/>
  <c r="C45" i="5"/>
  <c r="B45" i="5"/>
  <c r="C44" i="5"/>
  <c r="B44" i="5"/>
  <c r="C43" i="5"/>
  <c r="B43" i="5"/>
  <c r="C42" i="5"/>
  <c r="B42" i="5"/>
  <c r="C41" i="5"/>
  <c r="B41" i="5"/>
  <c r="C40" i="5"/>
  <c r="B40" i="5"/>
  <c r="L2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50" i="5"/>
  <c r="B50" i="5"/>
  <c r="B51" i="5"/>
  <c r="B52" i="5"/>
  <c r="B53" i="5"/>
  <c r="B54" i="5"/>
  <c r="B55" i="5"/>
  <c r="B56" i="5"/>
  <c r="B57" i="5"/>
  <c r="B58" i="5"/>
  <c r="B59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60" i="5"/>
  <c r="B4" i="5"/>
  <c r="P8" i="2"/>
  <c r="P9" i="2"/>
  <c r="P10" i="2"/>
  <c r="P11" i="2"/>
  <c r="P12" i="2"/>
  <c r="P13" i="2"/>
  <c r="P14" i="2"/>
  <c r="P15" i="2"/>
  <c r="T9" i="2"/>
  <c r="Q6" i="2"/>
  <c r="R15" i="2"/>
  <c r="J11" i="2"/>
  <c r="F4" i="1"/>
  <c r="F5" i="1" s="1"/>
  <c r="G4" i="1"/>
  <c r="G5" i="1" s="1"/>
  <c r="H4" i="1"/>
  <c r="H5" i="1" s="1"/>
  <c r="I4" i="1"/>
  <c r="I5" i="1" s="1"/>
  <c r="E4" i="1"/>
  <c r="E5" i="1" s="1"/>
  <c r="J7" i="2"/>
  <c r="J8" i="2"/>
  <c r="J9" i="2"/>
  <c r="J10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" i="2"/>
  <c r="H7" i="2"/>
  <c r="K7" i="2"/>
  <c r="H8" i="2"/>
  <c r="K8" i="2"/>
  <c r="H9" i="2"/>
  <c r="K9" i="2"/>
  <c r="H10" i="2"/>
  <c r="K10" i="2"/>
  <c r="H11" i="2"/>
  <c r="K11" i="2"/>
  <c r="H12" i="2"/>
  <c r="K12" i="2"/>
  <c r="H13" i="2"/>
  <c r="K13" i="2"/>
  <c r="H14" i="2"/>
  <c r="K14" i="2"/>
  <c r="H15" i="2"/>
  <c r="K15" i="2"/>
  <c r="H16" i="2"/>
  <c r="K16" i="2"/>
  <c r="H17" i="2"/>
  <c r="K17" i="2"/>
  <c r="H18" i="2"/>
  <c r="K18" i="2"/>
  <c r="H19" i="2"/>
  <c r="K19" i="2"/>
  <c r="H20" i="2"/>
  <c r="K20" i="2"/>
  <c r="H21" i="2"/>
  <c r="K21" i="2"/>
  <c r="H22" i="2"/>
  <c r="K22" i="2"/>
  <c r="H23" i="2"/>
  <c r="K23" i="2"/>
  <c r="H24" i="2"/>
  <c r="K24" i="2"/>
  <c r="H25" i="2"/>
  <c r="K25" i="2"/>
  <c r="H26" i="2"/>
  <c r="K26" i="2"/>
  <c r="H27" i="2"/>
  <c r="K27" i="2"/>
  <c r="H28" i="2"/>
  <c r="K28" i="2"/>
  <c r="H29" i="2"/>
  <c r="K29" i="2"/>
  <c r="H30" i="2"/>
  <c r="K30" i="2"/>
  <c r="H31" i="2"/>
  <c r="K31" i="2"/>
  <c r="H32" i="2"/>
  <c r="K32" i="2"/>
  <c r="H33" i="2"/>
  <c r="K33" i="2"/>
  <c r="H34" i="2"/>
  <c r="K34" i="2"/>
  <c r="H35" i="2"/>
  <c r="K35" i="2"/>
  <c r="H36" i="2"/>
  <c r="K36" i="2"/>
  <c r="H37" i="2"/>
  <c r="K37" i="2"/>
  <c r="H38" i="2"/>
  <c r="K38" i="2"/>
  <c r="H39" i="2"/>
  <c r="K39" i="2"/>
  <c r="H40" i="2"/>
  <c r="K40" i="2"/>
  <c r="H41" i="2"/>
  <c r="K41" i="2"/>
  <c r="H42" i="2"/>
  <c r="K42" i="2"/>
  <c r="H43" i="2"/>
  <c r="K43" i="2"/>
  <c r="H44" i="2"/>
  <c r="K44" i="2"/>
  <c r="H45" i="2"/>
  <c r="K45" i="2"/>
  <c r="H46" i="2"/>
  <c r="K46" i="2"/>
  <c r="H47" i="2"/>
  <c r="K47" i="2"/>
  <c r="H48" i="2"/>
  <c r="K48" i="2"/>
  <c r="H49" i="2"/>
  <c r="K49" i="2"/>
  <c r="H50" i="2"/>
  <c r="K50" i="2"/>
  <c r="H51" i="2"/>
  <c r="K51" i="2"/>
  <c r="H52" i="2"/>
  <c r="K52" i="2"/>
  <c r="H53" i="2"/>
  <c r="K53" i="2"/>
  <c r="H54" i="2"/>
  <c r="K54" i="2"/>
  <c r="H55" i="2"/>
  <c r="K55" i="2"/>
  <c r="H56" i="2"/>
  <c r="K56" i="2"/>
  <c r="H57" i="2"/>
  <c r="K57" i="2"/>
  <c r="H58" i="2"/>
  <c r="K58" i="2"/>
  <c r="H59" i="2"/>
  <c r="K59" i="2"/>
  <c r="H60" i="2"/>
  <c r="K60" i="2"/>
  <c r="H61" i="2"/>
  <c r="K61" i="2"/>
  <c r="H62" i="2"/>
  <c r="K62" i="2"/>
  <c r="H63" i="2"/>
  <c r="K63" i="2"/>
  <c r="H64" i="2"/>
  <c r="K64" i="2"/>
  <c r="H65" i="2"/>
  <c r="K65" i="2"/>
  <c r="K6" i="2"/>
  <c r="H6" i="2"/>
  <c r="P11" i="1"/>
  <c r="P12" i="1"/>
  <c r="P13" i="1"/>
  <c r="P14" i="1"/>
  <c r="P15" i="1"/>
  <c r="P16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10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N6" i="1" l="1"/>
  <c r="N7" i="1" s="1"/>
  <c r="O5" i="1"/>
  <c r="E6" i="1"/>
  <c r="D1" i="2"/>
  <c r="P17" i="1"/>
  <c r="P5" i="1" l="1"/>
  <c r="Q5" i="1" s="1"/>
  <c r="O6" i="1"/>
  <c r="P6" i="1" s="1"/>
  <c r="Q6" i="1" l="1"/>
  <c r="O7" i="1"/>
  <c r="P7" i="1" l="1"/>
  <c r="Q7" i="1" s="1"/>
</calcChain>
</file>

<file path=xl/sharedStrings.xml><?xml version="1.0" encoding="utf-8"?>
<sst xmlns="http://schemas.openxmlformats.org/spreadsheetml/2006/main" count="57" uniqueCount="44">
  <si>
    <t>現在のチタン数量</t>
  </si>
  <si>
    <t>資源減少率</t>
  </si>
  <si>
    <t>現在のレベル</t>
  </si>
  <si>
    <t>確認時刻</t>
  </si>
  <si>
    <t>必要チタン量</t>
  </si>
  <si>
    <t>所要時間</t>
  </si>
  <si>
    <t>次レベル</t>
  </si>
  <si>
    <t>その次</t>
  </si>
  <si>
    <t>レベル</t>
  </si>
  <si>
    <t>必要な石炭</t>
  </si>
  <si>
    <t>出力</t>
  </si>
  <si>
    <t>#1</t>
  </si>
  <si>
    <t>#2</t>
  </si>
  <si>
    <t>#3</t>
  </si>
  <si>
    <t>#4</t>
  </si>
  <si>
    <t>週間</t>
  </si>
  <si>
    <t>チタン合金が必要</t>
  </si>
  <si>
    <t>ウイルス耐性</t>
  </si>
  <si>
    <t>現在の生産量</t>
  </si>
  <si>
    <t>収集石炭数</t>
    <rPh sb="0" eb="2">
      <t>シュウシュウ</t>
    </rPh>
    <rPh sb="2" eb="5">
      <t>セキタンスウ</t>
    </rPh>
    <phoneticPr fontId="1"/>
  </si>
  <si>
    <t>逸れゾンビ</t>
    <rPh sb="0" eb="1">
      <t>ハグ</t>
    </rPh>
    <phoneticPr fontId="1"/>
  </si>
  <si>
    <t>クエスト</t>
    <phoneticPr fontId="1"/>
  </si>
  <si>
    <t>終末精鋭</t>
    <rPh sb="0" eb="2">
      <t>シュウマツ</t>
    </rPh>
    <rPh sb="2" eb="4">
      <t>セイエイ</t>
    </rPh>
    <phoneticPr fontId="1"/>
  </si>
  <si>
    <t>戦力</t>
    <rPh sb="0" eb="2">
      <t>センリョク</t>
    </rPh>
    <phoneticPr fontId="1"/>
  </si>
  <si>
    <t>耐性</t>
    <rPh sb="0" eb="2">
      <t>タイセイ</t>
    </rPh>
    <phoneticPr fontId="1"/>
  </si>
  <si>
    <t>石炭</t>
    <rPh sb="0" eb="2">
      <t>セキタン</t>
    </rPh>
    <phoneticPr fontId="1"/>
  </si>
  <si>
    <t>戦車</t>
    <rPh sb="0" eb="2">
      <t>センシャ</t>
    </rPh>
    <phoneticPr fontId="1"/>
  </si>
  <si>
    <t>航空機</t>
    <rPh sb="0" eb="3">
      <t>コウクウキ</t>
    </rPh>
    <phoneticPr fontId="1"/>
  </si>
  <si>
    <t>ロケット</t>
    <phoneticPr fontId="1"/>
  </si>
  <si>
    <t>18/100</t>
  </si>
  <si>
    <t>ダメージ軽減</t>
  </si>
  <si>
    <t>モンスター戦力</t>
  </si>
  <si>
    <t>部隊必要戦力</t>
  </si>
  <si>
    <t>チタン生産/h</t>
    <rPh sb="3" eb="5">
      <t>セイサン</t>
    </rPh>
    <phoneticPr fontId="1"/>
  </si>
  <si>
    <t>チタン合金</t>
    <phoneticPr fontId="1"/>
  </si>
  <si>
    <t>活性化熱</t>
  </si>
  <si>
    <t>ODH</t>
    <phoneticPr fontId="1"/>
  </si>
  <si>
    <t>敵耐性</t>
    <rPh sb="0" eb="1">
      <t>テキ</t>
    </rPh>
    <rPh sb="1" eb="3">
      <t>タイセイ</t>
    </rPh>
    <phoneticPr fontId="1"/>
  </si>
  <si>
    <t>自軍耐性</t>
    <rPh sb="0" eb="2">
      <t>ジグン</t>
    </rPh>
    <rPh sb="2" eb="4">
      <t>タイセイ</t>
    </rPh>
    <phoneticPr fontId="1"/>
  </si>
  <si>
    <t>与ダメージ減少</t>
    <rPh sb="0" eb="1">
      <t>ヨ</t>
    </rPh>
    <rPh sb="5" eb="7">
      <t>ゲンショウ</t>
    </rPh>
    <phoneticPr fontId="1"/>
  </si>
  <si>
    <t>現在の生産総量</t>
    <rPh sb="0" eb="2">
      <t>ゲンザイ</t>
    </rPh>
    <rPh sb="3" eb="5">
      <t>セイサン</t>
    </rPh>
    <rPh sb="5" eb="7">
      <t>ソウリョウ</t>
    </rPh>
    <phoneticPr fontId="1"/>
  </si>
  <si>
    <t>修正後の石炭量</t>
    <rPh sb="0" eb="3">
      <t>シュウセイゴ</t>
    </rPh>
    <rPh sb="4" eb="6">
      <t>セキタン</t>
    </rPh>
    <rPh sb="6" eb="7">
      <t>リョウ</t>
    </rPh>
    <phoneticPr fontId="1"/>
  </si>
  <si>
    <t>石炭</t>
    <phoneticPr fontId="1"/>
  </si>
  <si>
    <t>チタン産出</t>
    <rPh sb="3" eb="5">
      <t>サンシュツ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</si>
</sst>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[$-F400]h:mm:ss\ AM/PM"/>
    <numFmt numFmtId="177" formatCode="0.0%"/>
    <numFmt numFmtId="178" formatCode="yyyy/mm/dd\ h:mm"/>
  </numFmts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0" fillId="0" borderId="0" xfId="0" applyAlignment="1">
      <alignment vertical="center" wrapText="1"/>
    </xf>
    <xf numFmtId="3" fontId="0" fillId="0" borderId="0" xfId="0" applyNumberFormat="1" applyAlignment="1">
      <alignment vertical="center" wrapText="1"/>
    </xf>
    <xf numFmtId="3" fontId="0" fillId="2" borderId="0" xfId="0" applyNumberFormat="1" applyFill="1" applyAlignment="1">
      <alignment vertical="center" wrapText="1"/>
    </xf>
    <xf numFmtId="9" fontId="0" fillId="0" borderId="0" xfId="0" applyNumberFormat="1">
      <alignment vertical="center"/>
    </xf>
    <xf numFmtId="0" fontId="0" fillId="0" borderId="0" xfId="0">
      <alignment vertic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0" fillId="0" borderId="1" xfId="0" applyBorder="1" applyAlignment="1">
      <alignment vertical="center" wrapText="1"/>
    </xf>
    <xf numFmtId="3" fontId="0" fillId="0" borderId="1" xfId="0" applyNumberFormat="1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3" fontId="0" fillId="0" borderId="3" xfId="0" applyNumberFormat="1" applyBorder="1" applyAlignment="1">
      <alignment vertical="center" wrapText="1"/>
    </xf>
    <xf numFmtId="10" fontId="0" fillId="0" borderId="0" xfId="0" applyNumberFormat="1">
      <alignment vertical="center"/>
    </xf>
    <xf numFmtId="46" fontId="0" fillId="0" borderId="0" xfId="0" applyNumberFormat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22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22/11/relationships/FeaturePropertyBag" Target="featurePropertyBag/featurePropertyBag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4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32D4FA56-6989-4DF6-A21F-233AA63C6CC5}">
  <we:reference id="wa200000541" version="1.0.0.0" store="ja-JP" storeType="OMEX"/>
  <we:alternateReferences>
    <we:reference id="wa200000541" version="1.0.0.0" store="wa200000541" storeType="OMEX"/>
  </we:alternateReferences>
  <we:properties/>
  <we:bindings/>
  <we:snapshot xmlns:r="http://schemas.openxmlformats.org/officeDocument/2006/relationships"/>
</we:webextension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48E3A-543F-4616-B541-0E11CD8D7014}">
  <dimension ref="A1:S44"/>
  <sheetViews>
    <sheetView tabSelected="1" workbookViewId="0">
      <pane xSplit="1" ySplit="9" topLeftCell="B22" activePane="bottomRight" state="frozen"/>
      <selection pane="topRight" activeCell="B1" sqref="B1"/>
      <selection pane="bottomLeft" activeCell="A10" sqref="A10"/>
      <selection pane="bottomRight" activeCell="N3" sqref="N3"/>
    </sheetView>
  </sheetViews>
  <sheetFormatPr defaultRowHeight="15.75" customHeight="1" x14ac:dyDescent="0.4"/>
  <cols>
    <col min="1" max="1" width="7.125" bestFit="1" customWidth="1"/>
    <col min="2" max="2" width="11" bestFit="1" customWidth="1"/>
    <col min="3" max="3" width="8.5" bestFit="1" customWidth="1"/>
    <col min="4" max="4" width="16.125" bestFit="1" customWidth="1"/>
    <col min="5" max="9" width="10" customWidth="1"/>
    <col min="10" max="10" width="13.125" bestFit="1" customWidth="1"/>
    <col min="11" max="11" width="6.875" bestFit="1" customWidth="1"/>
    <col min="12" max="12" width="7.125" bestFit="1" customWidth="1"/>
    <col min="13" max="13" width="17.25" bestFit="1" customWidth="1"/>
    <col min="14" max="14" width="8" bestFit="1" customWidth="1"/>
    <col min="15" max="15" width="12.875" bestFit="1" customWidth="1"/>
    <col min="16" max="16" width="15.875" bestFit="1" customWidth="1"/>
    <col min="17" max="17" width="16.875" bestFit="1" customWidth="1"/>
    <col min="19" max="19" width="14.75" customWidth="1"/>
  </cols>
  <sheetData>
    <row r="1" spans="1:19" ht="15.75" customHeight="1" x14ac:dyDescent="0.4">
      <c r="M1" t="s">
        <v>0</v>
      </c>
      <c r="O1">
        <v>3306040</v>
      </c>
    </row>
    <row r="2" spans="1:19" ht="18.75" x14ac:dyDescent="0.4">
      <c r="B2" t="s">
        <v>1</v>
      </c>
      <c r="C2" s="14">
        <v>0.13500000000000001</v>
      </c>
      <c r="F2" s="4"/>
      <c r="G2" s="4"/>
      <c r="H2" s="4"/>
      <c r="I2" s="4"/>
      <c r="M2" t="s">
        <v>2</v>
      </c>
      <c r="N2">
        <v>29</v>
      </c>
      <c r="P2">
        <f>VLOOKUP(N2,$L$10:$P$39,4,FALSE)</f>
        <v>9500</v>
      </c>
    </row>
    <row r="3" spans="1:19" ht="18.75" x14ac:dyDescent="0.4">
      <c r="C3" s="4"/>
      <c r="F3" s="4"/>
      <c r="G3" s="4"/>
      <c r="H3" s="4"/>
      <c r="I3" s="4"/>
      <c r="O3" t="s">
        <v>3</v>
      </c>
      <c r="P3" s="13">
        <v>45796.434072453703</v>
      </c>
      <c r="Q3" s="16">
        <f ca="1">NOW()</f>
        <v>45796.434403356485</v>
      </c>
      <c r="S3" s="13"/>
    </row>
    <row r="4" spans="1:19" ht="18.75" x14ac:dyDescent="0.4">
      <c r="C4" s="4"/>
      <c r="D4" t="s">
        <v>2</v>
      </c>
      <c r="E4">
        <f>COUNTIF(E10:E39,TRUE)</f>
        <v>29</v>
      </c>
      <c r="F4">
        <f>COUNTIF(F10:F39,TRUE)</f>
        <v>29</v>
      </c>
      <c r="G4">
        <f>COUNTIF(G10:G39,TRUE)</f>
        <v>29</v>
      </c>
      <c r="H4">
        <f>COUNTIF(H10:H39,TRUE)</f>
        <v>29</v>
      </c>
      <c r="I4">
        <f>COUNTIF(I10:I39,TRUE)</f>
        <v>29</v>
      </c>
      <c r="O4" t="s">
        <v>4</v>
      </c>
      <c r="P4" t="s">
        <v>5</v>
      </c>
    </row>
    <row r="5" spans="1:19" ht="18.75" x14ac:dyDescent="0.4">
      <c r="C5" s="4"/>
      <c r="D5" t="s">
        <v>18</v>
      </c>
      <c r="E5">
        <f>VLOOKUP(E4,$A$10:$D$39,4,FALSE)</f>
        <v>20880</v>
      </c>
      <c r="F5">
        <f t="shared" ref="F5:I5" si="0">VLOOKUP(F4,$A$10:$D$39,4,FALSE)</f>
        <v>20880</v>
      </c>
      <c r="G5">
        <f t="shared" si="0"/>
        <v>20880</v>
      </c>
      <c r="H5">
        <f t="shared" si="0"/>
        <v>20880</v>
      </c>
      <c r="I5">
        <f t="shared" si="0"/>
        <v>20880</v>
      </c>
      <c r="M5" t="s">
        <v>6</v>
      </c>
      <c r="N5">
        <f>IF(N2=30,"",N2+1)</f>
        <v>30</v>
      </c>
      <c r="O5">
        <f>VLOOKUP(N5,$L$10:$P$39,5,FALSE)-O1</f>
        <v>431711.5</v>
      </c>
      <c r="P5" s="13">
        <f>O5/$E$6/24</f>
        <v>0.17229865102171138</v>
      </c>
      <c r="Q5" s="15">
        <f>P3+P5</f>
        <v>45796.606371104725</v>
      </c>
    </row>
    <row r="6" spans="1:19" ht="18.75" x14ac:dyDescent="0.4">
      <c r="C6" s="4"/>
      <c r="D6" t="s">
        <v>40</v>
      </c>
      <c r="E6">
        <f>SUM(E5:I5)</f>
        <v>104400</v>
      </c>
      <c r="F6" s="4"/>
      <c r="G6" s="4"/>
      <c r="H6" s="4"/>
      <c r="I6" s="4"/>
      <c r="M6" t="s">
        <v>7</v>
      </c>
      <c r="N6" t="str">
        <f>IF(N5="","",IF(N5=30,"",N5+1))</f>
        <v/>
      </c>
      <c r="O6" t="e">
        <f>O5+VLOOKUP(N6,$L$10:$P$39,5,FALSE)</f>
        <v>#N/A</v>
      </c>
      <c r="P6" s="13" t="e">
        <f>O6/$E$6/24</f>
        <v>#N/A</v>
      </c>
      <c r="Q6" s="15" t="e">
        <f>P3+P6</f>
        <v>#N/A</v>
      </c>
    </row>
    <row r="7" spans="1:19" ht="15.75" customHeight="1" x14ac:dyDescent="0.4">
      <c r="N7" t="str">
        <f>IF(N6="","",IF(N6=30,"",N6+1))</f>
        <v/>
      </c>
      <c r="O7" t="e">
        <f>O6+VLOOKUP(N7,$L$10:$P$39,5,FALSE)</f>
        <v>#N/A</v>
      </c>
      <c r="P7" s="13" t="e">
        <f>O7/$E$6/24</f>
        <v>#N/A</v>
      </c>
      <c r="Q7" s="15" t="e">
        <f>$P$3+P7</f>
        <v>#N/A</v>
      </c>
    </row>
    <row r="8" spans="1:19" ht="15.75" customHeight="1" x14ac:dyDescent="0.4">
      <c r="P8" s="13"/>
      <c r="Q8" s="15"/>
    </row>
    <row r="9" spans="1:19" ht="18.75" x14ac:dyDescent="0.4">
      <c r="A9" s="1" t="s">
        <v>8</v>
      </c>
      <c r="B9" s="1" t="s">
        <v>42</v>
      </c>
      <c r="C9" s="1" t="s">
        <v>23</v>
      </c>
      <c r="D9" s="1" t="s">
        <v>43</v>
      </c>
      <c r="E9" t="s">
        <v>11</v>
      </c>
      <c r="F9" t="s">
        <v>12</v>
      </c>
      <c r="G9" t="s">
        <v>13</v>
      </c>
      <c r="H9" t="s">
        <v>14</v>
      </c>
      <c r="I9" t="s">
        <v>15</v>
      </c>
      <c r="J9" t="s">
        <v>41</v>
      </c>
      <c r="L9" s="1" t="s">
        <v>8</v>
      </c>
      <c r="M9" s="1" t="s">
        <v>16</v>
      </c>
      <c r="N9" s="1" t="s">
        <v>23</v>
      </c>
      <c r="O9" s="1" t="s">
        <v>17</v>
      </c>
      <c r="P9" s="1"/>
      <c r="Q9" s="1"/>
    </row>
    <row r="10" spans="1:19" ht="18.75" x14ac:dyDescent="0.4">
      <c r="A10" s="1">
        <v>1</v>
      </c>
      <c r="B10" s="1">
        <v>700</v>
      </c>
      <c r="C10" s="1">
        <v>100</v>
      </c>
      <c r="D10" s="1">
        <v>720</v>
      </c>
      <c r="E10" s="5" t="b">
        <v>1</v>
      </c>
      <c r="F10" s="5" t="b">
        <v>1</v>
      </c>
      <c r="G10" s="5" t="b">
        <v>1</v>
      </c>
      <c r="H10" s="5" t="b">
        <v>1</v>
      </c>
      <c r="I10" s="5" t="b">
        <v>1</v>
      </c>
      <c r="J10">
        <f t="shared" ref="J10:J39" si="1">(1-$C$2)*B10</f>
        <v>605.5</v>
      </c>
      <c r="L10" s="1">
        <v>1</v>
      </c>
      <c r="M10" s="2">
        <v>2800</v>
      </c>
      <c r="N10" s="1">
        <v>400</v>
      </c>
      <c r="O10" s="1">
        <v>100</v>
      </c>
      <c r="P10">
        <f t="shared" ref="P10:P39" si="2">(1-$C$2)*M10</f>
        <v>2422</v>
      </c>
      <c r="Q10" s="1"/>
    </row>
    <row r="11" spans="1:19" ht="18.75" x14ac:dyDescent="0.4">
      <c r="A11" s="1">
        <v>2</v>
      </c>
      <c r="B11" s="2">
        <v>1400</v>
      </c>
      <c r="C11" s="1">
        <v>200</v>
      </c>
      <c r="D11" s="2">
        <v>1440</v>
      </c>
      <c r="E11" s="5" t="b">
        <v>1</v>
      </c>
      <c r="F11" s="5" t="b">
        <v>1</v>
      </c>
      <c r="G11" s="5" t="b">
        <v>1</v>
      </c>
      <c r="H11" s="5" t="b">
        <v>1</v>
      </c>
      <c r="I11" s="5" t="b">
        <v>1</v>
      </c>
      <c r="J11">
        <f t="shared" si="1"/>
        <v>1211</v>
      </c>
      <c r="L11" s="1">
        <v>2</v>
      </c>
      <c r="M11" s="2">
        <v>11200</v>
      </c>
      <c r="N11" s="1">
        <v>800</v>
      </c>
      <c r="O11" s="1">
        <v>200</v>
      </c>
      <c r="P11">
        <f t="shared" si="2"/>
        <v>9688</v>
      </c>
      <c r="Q11" s="1"/>
    </row>
    <row r="12" spans="1:19" ht="18.75" x14ac:dyDescent="0.4">
      <c r="A12" s="1">
        <v>3</v>
      </c>
      <c r="B12" s="2">
        <v>2800</v>
      </c>
      <c r="C12" s="1">
        <v>400</v>
      </c>
      <c r="D12" s="2">
        <v>2160</v>
      </c>
      <c r="E12" s="5" t="b">
        <v>1</v>
      </c>
      <c r="F12" s="5" t="b">
        <v>1</v>
      </c>
      <c r="G12" s="5" t="b">
        <v>1</v>
      </c>
      <c r="H12" s="5" t="b">
        <v>1</v>
      </c>
      <c r="I12" s="5" t="b">
        <v>1</v>
      </c>
      <c r="J12">
        <f t="shared" si="1"/>
        <v>2422</v>
      </c>
      <c r="L12" s="1">
        <v>3</v>
      </c>
      <c r="M12" s="2">
        <v>22400</v>
      </c>
      <c r="N12" s="2">
        <v>1300</v>
      </c>
      <c r="O12" s="1">
        <v>300</v>
      </c>
      <c r="P12">
        <f t="shared" si="2"/>
        <v>19376</v>
      </c>
      <c r="Q12" s="1"/>
    </row>
    <row r="13" spans="1:19" ht="18.75" x14ac:dyDescent="0.4">
      <c r="A13" s="1">
        <v>4</v>
      </c>
      <c r="B13" s="2">
        <v>5600</v>
      </c>
      <c r="C13" s="1">
        <v>600</v>
      </c>
      <c r="D13" s="2">
        <v>2880</v>
      </c>
      <c r="E13" s="5" t="b">
        <v>1</v>
      </c>
      <c r="F13" s="5" t="b">
        <v>1</v>
      </c>
      <c r="G13" s="5" t="b">
        <v>1</v>
      </c>
      <c r="H13" s="5" t="b">
        <v>1</v>
      </c>
      <c r="I13" s="5" t="b">
        <v>1</v>
      </c>
      <c r="J13">
        <f t="shared" si="1"/>
        <v>4844</v>
      </c>
      <c r="L13" s="1">
        <v>4</v>
      </c>
      <c r="M13" s="2">
        <v>44800</v>
      </c>
      <c r="N13" s="2">
        <v>2000</v>
      </c>
      <c r="O13" s="1">
        <v>400</v>
      </c>
      <c r="P13">
        <f t="shared" si="2"/>
        <v>38752</v>
      </c>
      <c r="Q13" s="1"/>
    </row>
    <row r="14" spans="1:19" ht="18.75" x14ac:dyDescent="0.4">
      <c r="A14" s="1">
        <v>5</v>
      </c>
      <c r="B14" s="2">
        <v>11200</v>
      </c>
      <c r="C14" s="1">
        <v>900</v>
      </c>
      <c r="D14" s="2">
        <v>3600</v>
      </c>
      <c r="E14" s="5" t="b">
        <v>1</v>
      </c>
      <c r="F14" s="5" t="b">
        <v>1</v>
      </c>
      <c r="G14" s="5" t="b">
        <v>1</v>
      </c>
      <c r="H14" s="5" t="b">
        <v>1</v>
      </c>
      <c r="I14" s="5" t="b">
        <v>1</v>
      </c>
      <c r="J14">
        <f t="shared" si="1"/>
        <v>9688</v>
      </c>
      <c r="L14" s="1">
        <v>5</v>
      </c>
      <c r="M14" s="2">
        <v>89600</v>
      </c>
      <c r="N14" s="2">
        <v>3000</v>
      </c>
      <c r="O14" s="1">
        <v>500</v>
      </c>
      <c r="P14">
        <f t="shared" si="2"/>
        <v>77504</v>
      </c>
      <c r="Q14" s="1"/>
    </row>
    <row r="15" spans="1:19" ht="18.75" x14ac:dyDescent="0.4">
      <c r="A15" s="1">
        <v>6</v>
      </c>
      <c r="B15" s="2">
        <v>16800</v>
      </c>
      <c r="C15" s="2">
        <v>1300</v>
      </c>
      <c r="D15" s="2">
        <v>4320</v>
      </c>
      <c r="E15" s="5" t="b">
        <v>1</v>
      </c>
      <c r="F15" s="5" t="b">
        <v>1</v>
      </c>
      <c r="G15" s="5" t="b">
        <v>1</v>
      </c>
      <c r="H15" s="5" t="b">
        <v>1</v>
      </c>
      <c r="I15" s="5" t="b">
        <v>1</v>
      </c>
      <c r="J15">
        <f t="shared" si="1"/>
        <v>14532</v>
      </c>
      <c r="L15" s="1">
        <v>6</v>
      </c>
      <c r="M15" s="2">
        <v>125400</v>
      </c>
      <c r="N15" s="2">
        <v>4200</v>
      </c>
      <c r="O15" s="1">
        <v>750</v>
      </c>
      <c r="P15">
        <f t="shared" si="2"/>
        <v>108471</v>
      </c>
      <c r="Q15" s="1"/>
    </row>
    <row r="16" spans="1:19" ht="18.75" x14ac:dyDescent="0.4">
      <c r="A16" s="1">
        <v>7</v>
      </c>
      <c r="B16" s="2">
        <v>25200</v>
      </c>
      <c r="C16" s="2">
        <v>1800</v>
      </c>
      <c r="D16" s="2">
        <v>5040</v>
      </c>
      <c r="E16" s="5" t="b">
        <v>1</v>
      </c>
      <c r="F16" s="5" t="b">
        <v>1</v>
      </c>
      <c r="G16" s="5" t="b">
        <v>1</v>
      </c>
      <c r="H16" s="5" t="b">
        <v>1</v>
      </c>
      <c r="I16" s="5" t="b">
        <v>1</v>
      </c>
      <c r="J16">
        <f t="shared" si="1"/>
        <v>21798</v>
      </c>
      <c r="L16" s="1">
        <v>7</v>
      </c>
      <c r="M16" s="2">
        <v>163100</v>
      </c>
      <c r="N16" s="2">
        <v>5600</v>
      </c>
      <c r="O16" s="2">
        <v>1000</v>
      </c>
      <c r="P16">
        <f t="shared" si="2"/>
        <v>141081.5</v>
      </c>
      <c r="Q16" s="1"/>
    </row>
    <row r="17" spans="1:19" ht="18.75" x14ac:dyDescent="0.4">
      <c r="A17" s="1">
        <v>8</v>
      </c>
      <c r="B17" s="2">
        <v>37800</v>
      </c>
      <c r="C17" s="2">
        <v>2400</v>
      </c>
      <c r="D17" s="2">
        <v>5760</v>
      </c>
      <c r="E17" s="5" t="b">
        <v>1</v>
      </c>
      <c r="F17" s="5" t="b">
        <v>1</v>
      </c>
      <c r="G17" s="5" t="b">
        <v>1</v>
      </c>
      <c r="H17" s="5" t="b">
        <v>1</v>
      </c>
      <c r="I17" s="5" t="b">
        <v>1</v>
      </c>
      <c r="J17">
        <f t="shared" si="1"/>
        <v>32697</v>
      </c>
      <c r="L17" s="1">
        <v>8</v>
      </c>
      <c r="M17" s="2">
        <v>195700</v>
      </c>
      <c r="N17" s="2">
        <v>7100</v>
      </c>
      <c r="O17" s="2">
        <v>1250</v>
      </c>
      <c r="P17">
        <f t="shared" si="2"/>
        <v>169280.5</v>
      </c>
      <c r="Q17" s="1"/>
    </row>
    <row r="18" spans="1:19" ht="18.75" x14ac:dyDescent="0.4">
      <c r="A18" s="1">
        <v>9</v>
      </c>
      <c r="B18" s="2">
        <v>56700</v>
      </c>
      <c r="C18" s="2">
        <v>3200</v>
      </c>
      <c r="D18" s="2">
        <v>6480</v>
      </c>
      <c r="E18" s="5" t="b">
        <v>1</v>
      </c>
      <c r="F18" s="5" t="b">
        <v>1</v>
      </c>
      <c r="G18" s="5" t="b">
        <v>1</v>
      </c>
      <c r="H18" s="5" t="b">
        <v>1</v>
      </c>
      <c r="I18" s="5" t="b">
        <v>1</v>
      </c>
      <c r="J18">
        <f t="shared" si="1"/>
        <v>49045.5</v>
      </c>
      <c r="L18" s="1">
        <v>9</v>
      </c>
      <c r="M18" s="2">
        <v>234800</v>
      </c>
      <c r="N18" s="2">
        <v>8800</v>
      </c>
      <c r="O18" s="2">
        <v>1500</v>
      </c>
      <c r="P18">
        <f t="shared" si="2"/>
        <v>203102</v>
      </c>
      <c r="Q18" s="1"/>
    </row>
    <row r="19" spans="1:19" ht="18.75" x14ac:dyDescent="0.4">
      <c r="A19" s="1">
        <v>10</v>
      </c>
      <c r="B19" s="2">
        <v>85100</v>
      </c>
      <c r="C19" s="2">
        <v>4200</v>
      </c>
      <c r="D19" s="2">
        <v>7200</v>
      </c>
      <c r="E19" s="5" t="b">
        <v>1</v>
      </c>
      <c r="F19" s="5" t="b">
        <v>1</v>
      </c>
      <c r="G19" s="5" t="b">
        <v>1</v>
      </c>
      <c r="H19" s="5" t="b">
        <v>1</v>
      </c>
      <c r="I19" s="5" t="b">
        <v>1</v>
      </c>
      <c r="J19">
        <f t="shared" si="1"/>
        <v>73611.5</v>
      </c>
      <c r="L19" s="1">
        <v>10</v>
      </c>
      <c r="M19" s="2">
        <v>281800</v>
      </c>
      <c r="N19" s="2">
        <v>10700</v>
      </c>
      <c r="O19" s="2">
        <v>1750</v>
      </c>
      <c r="P19">
        <f t="shared" si="2"/>
        <v>243757</v>
      </c>
      <c r="Q19" s="1"/>
      <c r="S19" s="12"/>
    </row>
    <row r="20" spans="1:19" ht="18.75" x14ac:dyDescent="0.4">
      <c r="A20" s="1">
        <v>11</v>
      </c>
      <c r="B20" s="2">
        <v>93600</v>
      </c>
      <c r="C20" s="2">
        <v>5200</v>
      </c>
      <c r="D20" s="2">
        <v>7920</v>
      </c>
      <c r="E20" s="5" t="b">
        <v>1</v>
      </c>
      <c r="F20" s="5" t="b">
        <v>1</v>
      </c>
      <c r="G20" s="5" t="b">
        <v>1</v>
      </c>
      <c r="H20" s="5" t="b">
        <v>1</v>
      </c>
      <c r="I20" s="5" t="b">
        <v>1</v>
      </c>
      <c r="J20">
        <f t="shared" si="1"/>
        <v>80964</v>
      </c>
      <c r="L20" s="1">
        <v>11</v>
      </c>
      <c r="M20" s="2">
        <v>338100</v>
      </c>
      <c r="N20" s="2">
        <v>12800</v>
      </c>
      <c r="O20" s="2">
        <v>2000</v>
      </c>
      <c r="P20">
        <f t="shared" si="2"/>
        <v>292456.5</v>
      </c>
      <c r="Q20" s="1"/>
      <c r="S20" s="12"/>
    </row>
    <row r="21" spans="1:19" ht="18.75" x14ac:dyDescent="0.4">
      <c r="A21" s="1">
        <v>12</v>
      </c>
      <c r="B21" s="2">
        <v>102900</v>
      </c>
      <c r="C21" s="2">
        <v>6300</v>
      </c>
      <c r="D21" s="2">
        <v>8640</v>
      </c>
      <c r="E21" s="5" t="b">
        <v>1</v>
      </c>
      <c r="F21" s="5" t="b">
        <v>1</v>
      </c>
      <c r="G21" s="5" t="b">
        <v>1</v>
      </c>
      <c r="H21" s="5" t="b">
        <v>1</v>
      </c>
      <c r="I21" s="5" t="b">
        <v>1</v>
      </c>
      <c r="J21">
        <f t="shared" si="1"/>
        <v>89008.5</v>
      </c>
      <c r="L21" s="1">
        <v>12</v>
      </c>
      <c r="M21" s="2">
        <v>405800</v>
      </c>
      <c r="N21" s="2">
        <v>15200</v>
      </c>
      <c r="O21" s="2">
        <v>2250</v>
      </c>
      <c r="P21">
        <f t="shared" si="2"/>
        <v>351017</v>
      </c>
      <c r="Q21" s="1"/>
      <c r="S21" s="12"/>
    </row>
    <row r="22" spans="1:19" ht="18.75" x14ac:dyDescent="0.4">
      <c r="A22" s="1">
        <v>13</v>
      </c>
      <c r="B22" s="2">
        <v>113200</v>
      </c>
      <c r="C22" s="2">
        <v>7400</v>
      </c>
      <c r="D22" s="2">
        <v>9360</v>
      </c>
      <c r="E22" s="5" t="b">
        <v>1</v>
      </c>
      <c r="F22" s="5" t="b">
        <v>1</v>
      </c>
      <c r="G22" s="5" t="b">
        <v>1</v>
      </c>
      <c r="H22" s="5" t="b">
        <v>1</v>
      </c>
      <c r="I22" s="5" t="b">
        <v>1</v>
      </c>
      <c r="J22">
        <f t="shared" si="1"/>
        <v>97918</v>
      </c>
      <c r="L22" s="1">
        <v>13</v>
      </c>
      <c r="M22" s="2">
        <v>486900</v>
      </c>
      <c r="N22" s="2">
        <v>17800</v>
      </c>
      <c r="O22" s="2">
        <v>2500</v>
      </c>
      <c r="P22">
        <f t="shared" si="2"/>
        <v>421168.5</v>
      </c>
      <c r="Q22" s="1"/>
      <c r="S22" s="12"/>
    </row>
    <row r="23" spans="1:19" ht="18.75" x14ac:dyDescent="0.4">
      <c r="A23" s="1">
        <v>14</v>
      </c>
      <c r="B23" s="2">
        <v>124500</v>
      </c>
      <c r="C23" s="2">
        <v>8600</v>
      </c>
      <c r="D23" s="2">
        <v>10080</v>
      </c>
      <c r="E23" s="5" t="b">
        <v>1</v>
      </c>
      <c r="F23" s="5" t="b">
        <v>1</v>
      </c>
      <c r="G23" s="5" t="b">
        <v>1</v>
      </c>
      <c r="H23" s="5" t="b">
        <v>1</v>
      </c>
      <c r="I23" s="5" t="b">
        <v>1</v>
      </c>
      <c r="J23">
        <f t="shared" si="1"/>
        <v>107692.5</v>
      </c>
      <c r="L23" s="1">
        <v>14</v>
      </c>
      <c r="M23" s="2">
        <v>584300</v>
      </c>
      <c r="N23" s="2">
        <v>20700</v>
      </c>
      <c r="O23" s="2">
        <v>2750</v>
      </c>
      <c r="P23">
        <f t="shared" si="2"/>
        <v>505419.5</v>
      </c>
      <c r="Q23" s="1"/>
    </row>
    <row r="24" spans="1:19" ht="18.75" x14ac:dyDescent="0.4">
      <c r="A24" s="1">
        <v>15</v>
      </c>
      <c r="B24" s="2">
        <v>137000</v>
      </c>
      <c r="C24" s="2">
        <v>9900</v>
      </c>
      <c r="D24" s="2">
        <v>10800</v>
      </c>
      <c r="E24" s="5" t="b">
        <v>1</v>
      </c>
      <c r="F24" s="5" t="b">
        <v>1</v>
      </c>
      <c r="G24" s="5" t="b">
        <v>1</v>
      </c>
      <c r="H24" s="5" t="b">
        <v>1</v>
      </c>
      <c r="I24" s="5" t="b">
        <v>1</v>
      </c>
      <c r="J24">
        <f t="shared" si="1"/>
        <v>118505</v>
      </c>
      <c r="L24" s="1">
        <v>15</v>
      </c>
      <c r="M24" s="2">
        <v>701200</v>
      </c>
      <c r="N24" s="2">
        <v>24000</v>
      </c>
      <c r="O24" s="2">
        <v>3000</v>
      </c>
      <c r="P24">
        <f t="shared" si="2"/>
        <v>606538</v>
      </c>
      <c r="Q24" s="1"/>
    </row>
    <row r="25" spans="1:19" ht="18.75" x14ac:dyDescent="0.4">
      <c r="A25" s="1">
        <v>16</v>
      </c>
      <c r="B25" s="2">
        <v>150700</v>
      </c>
      <c r="C25" s="2">
        <v>11200</v>
      </c>
      <c r="D25" s="2">
        <v>11520</v>
      </c>
      <c r="E25" s="5" t="b">
        <v>1</v>
      </c>
      <c r="F25" s="5" t="b">
        <v>1</v>
      </c>
      <c r="G25" s="5" t="b">
        <v>1</v>
      </c>
      <c r="H25" s="5" t="b">
        <v>1</v>
      </c>
      <c r="I25" s="5" t="b">
        <v>1</v>
      </c>
      <c r="J25">
        <f t="shared" si="1"/>
        <v>130355.5</v>
      </c>
      <c r="L25" s="1">
        <v>16</v>
      </c>
      <c r="M25" s="2">
        <v>771300</v>
      </c>
      <c r="N25" s="2">
        <v>27500</v>
      </c>
      <c r="O25" s="2">
        <v>3400</v>
      </c>
      <c r="P25">
        <f t="shared" si="2"/>
        <v>667174.5</v>
      </c>
      <c r="Q25" s="1"/>
    </row>
    <row r="26" spans="1:19" ht="18.75" x14ac:dyDescent="0.4">
      <c r="A26" s="1">
        <v>17</v>
      </c>
      <c r="B26" s="2">
        <v>165600</v>
      </c>
      <c r="C26" s="2">
        <v>12600</v>
      </c>
      <c r="D26" s="2">
        <v>12240</v>
      </c>
      <c r="E26" s="5" t="b">
        <v>1</v>
      </c>
      <c r="F26" s="5" t="b">
        <v>1</v>
      </c>
      <c r="G26" s="5" t="b">
        <v>1</v>
      </c>
      <c r="H26" s="5" t="b">
        <v>1</v>
      </c>
      <c r="I26" s="5" t="b">
        <v>1</v>
      </c>
      <c r="J26">
        <f t="shared" si="1"/>
        <v>143244</v>
      </c>
      <c r="L26" s="1">
        <v>17</v>
      </c>
      <c r="M26" s="2">
        <v>848400</v>
      </c>
      <c r="N26" s="2">
        <v>31200</v>
      </c>
      <c r="O26" s="3">
        <v>3800</v>
      </c>
      <c r="P26">
        <f t="shared" si="2"/>
        <v>733866</v>
      </c>
      <c r="Q26" s="1"/>
    </row>
    <row r="27" spans="1:19" ht="18.75" x14ac:dyDescent="0.4">
      <c r="A27" s="1">
        <v>18</v>
      </c>
      <c r="B27" s="2">
        <v>182300</v>
      </c>
      <c r="C27" s="2">
        <v>14100</v>
      </c>
      <c r="D27" s="2">
        <v>12960</v>
      </c>
      <c r="E27" s="5" t="b">
        <v>1</v>
      </c>
      <c r="F27" s="5" t="b">
        <v>1</v>
      </c>
      <c r="G27" s="5" t="b">
        <v>1</v>
      </c>
      <c r="H27" s="5" t="b">
        <v>1</v>
      </c>
      <c r="I27" s="5" t="b">
        <v>1</v>
      </c>
      <c r="J27">
        <f t="shared" si="1"/>
        <v>157689.5</v>
      </c>
      <c r="L27" s="1">
        <v>18</v>
      </c>
      <c r="M27" s="2">
        <v>933300</v>
      </c>
      <c r="N27" s="2">
        <v>35100</v>
      </c>
      <c r="O27" s="2">
        <v>4200</v>
      </c>
      <c r="P27">
        <f t="shared" si="2"/>
        <v>807304.5</v>
      </c>
      <c r="Q27" s="1"/>
    </row>
    <row r="28" spans="1:19" ht="18.75" x14ac:dyDescent="0.4">
      <c r="A28" s="1">
        <v>19</v>
      </c>
      <c r="B28" s="2">
        <v>200500</v>
      </c>
      <c r="C28" s="2">
        <v>15700</v>
      </c>
      <c r="D28" s="2">
        <v>13680</v>
      </c>
      <c r="E28" s="5" t="b">
        <v>1</v>
      </c>
      <c r="F28" s="5" t="b">
        <v>1</v>
      </c>
      <c r="G28" s="5" t="b">
        <v>1</v>
      </c>
      <c r="H28" s="5" t="b">
        <v>1</v>
      </c>
      <c r="I28" s="5" t="b">
        <v>1</v>
      </c>
      <c r="J28">
        <f t="shared" si="1"/>
        <v>173432.5</v>
      </c>
      <c r="L28" s="1">
        <v>19</v>
      </c>
      <c r="M28" s="2">
        <v>1026600</v>
      </c>
      <c r="N28" s="2">
        <v>39200</v>
      </c>
      <c r="O28" s="2">
        <v>4600</v>
      </c>
      <c r="P28">
        <f t="shared" si="2"/>
        <v>888009</v>
      </c>
      <c r="Q28" s="1"/>
    </row>
    <row r="29" spans="1:19" ht="18.75" x14ac:dyDescent="0.4">
      <c r="A29" s="1">
        <v>20</v>
      </c>
      <c r="B29" s="2">
        <v>220600</v>
      </c>
      <c r="C29" s="2">
        <v>17400</v>
      </c>
      <c r="D29" s="2">
        <v>14400</v>
      </c>
      <c r="E29" s="5" t="b">
        <v>1</v>
      </c>
      <c r="F29" s="5" t="b">
        <v>1</v>
      </c>
      <c r="G29" s="5" t="b">
        <v>1</v>
      </c>
      <c r="H29" s="5" t="b">
        <v>1</v>
      </c>
      <c r="I29" s="5" t="b">
        <v>1</v>
      </c>
      <c r="J29">
        <f t="shared" si="1"/>
        <v>190819</v>
      </c>
      <c r="L29" s="1">
        <v>20</v>
      </c>
      <c r="M29" s="2">
        <v>1129300</v>
      </c>
      <c r="N29" s="2">
        <v>43500</v>
      </c>
      <c r="O29" s="2">
        <v>5000</v>
      </c>
      <c r="P29">
        <f t="shared" si="2"/>
        <v>976844.5</v>
      </c>
      <c r="Q29" s="1"/>
    </row>
    <row r="30" spans="1:19" ht="18.75" x14ac:dyDescent="0.4">
      <c r="A30" s="1">
        <v>21</v>
      </c>
      <c r="B30" s="2">
        <v>231600</v>
      </c>
      <c r="C30" s="2">
        <v>19100</v>
      </c>
      <c r="D30" s="2">
        <v>15120</v>
      </c>
      <c r="E30" s="5" t="b">
        <v>1</v>
      </c>
      <c r="F30" s="5" t="b">
        <v>1</v>
      </c>
      <c r="G30" s="5" t="b">
        <v>1</v>
      </c>
      <c r="H30" s="5" t="b">
        <v>1</v>
      </c>
      <c r="I30" s="5" t="b">
        <v>1</v>
      </c>
      <c r="J30">
        <f t="shared" si="1"/>
        <v>200334</v>
      </c>
      <c r="L30" s="1">
        <v>21</v>
      </c>
      <c r="M30" s="2">
        <v>1242200</v>
      </c>
      <c r="N30" s="2">
        <v>48100</v>
      </c>
      <c r="O30" s="2">
        <v>5500</v>
      </c>
      <c r="P30">
        <f t="shared" si="2"/>
        <v>1074503</v>
      </c>
      <c r="Q30" s="1"/>
    </row>
    <row r="31" spans="1:19" ht="18.75" x14ac:dyDescent="0.4">
      <c r="A31" s="1">
        <v>22</v>
      </c>
      <c r="B31" s="2">
        <v>243200</v>
      </c>
      <c r="C31" s="2">
        <v>20900</v>
      </c>
      <c r="D31" s="2">
        <v>15840</v>
      </c>
      <c r="E31" s="5" t="b">
        <v>1</v>
      </c>
      <c r="F31" s="5" t="b">
        <v>1</v>
      </c>
      <c r="G31" s="5" t="b">
        <v>1</v>
      </c>
      <c r="H31" s="5" t="b">
        <v>1</v>
      </c>
      <c r="I31" s="5" t="b">
        <v>1</v>
      </c>
      <c r="J31">
        <f t="shared" si="1"/>
        <v>210368</v>
      </c>
      <c r="L31" s="1">
        <v>22</v>
      </c>
      <c r="M31" s="2">
        <v>1366400</v>
      </c>
      <c r="N31" s="2">
        <v>53000</v>
      </c>
      <c r="O31" s="2">
        <v>6000</v>
      </c>
      <c r="P31">
        <f t="shared" si="2"/>
        <v>1181936</v>
      </c>
      <c r="Q31" s="1"/>
    </row>
    <row r="32" spans="1:19" ht="18.75" x14ac:dyDescent="0.4">
      <c r="A32" s="1">
        <v>23</v>
      </c>
      <c r="B32" s="2">
        <v>255400</v>
      </c>
      <c r="C32" s="2">
        <v>22700</v>
      </c>
      <c r="D32" s="2">
        <v>16560</v>
      </c>
      <c r="E32" s="5" t="b">
        <v>1</v>
      </c>
      <c r="F32" s="5" t="b">
        <v>1</v>
      </c>
      <c r="G32" s="5" t="b">
        <v>1</v>
      </c>
      <c r="H32" s="5" t="b">
        <v>1</v>
      </c>
      <c r="I32" s="5" t="b">
        <v>1</v>
      </c>
      <c r="J32">
        <f t="shared" si="1"/>
        <v>220921</v>
      </c>
      <c r="L32" s="1">
        <v>23</v>
      </c>
      <c r="M32" s="2">
        <v>1503000</v>
      </c>
      <c r="N32" s="2">
        <v>58100</v>
      </c>
      <c r="O32" s="2">
        <v>6500</v>
      </c>
      <c r="P32">
        <f t="shared" si="2"/>
        <v>1300095</v>
      </c>
      <c r="Q32" s="1"/>
    </row>
    <row r="33" spans="1:17" ht="18.75" x14ac:dyDescent="0.4">
      <c r="A33" s="1">
        <v>24</v>
      </c>
      <c r="B33" s="2">
        <v>268100</v>
      </c>
      <c r="C33" s="2">
        <v>24600</v>
      </c>
      <c r="D33" s="2">
        <v>17280</v>
      </c>
      <c r="E33" s="5" t="b">
        <v>1</v>
      </c>
      <c r="F33" s="5" t="b">
        <v>1</v>
      </c>
      <c r="G33" s="5" t="b">
        <v>1</v>
      </c>
      <c r="H33" s="5" t="b">
        <v>1</v>
      </c>
      <c r="I33" s="5" t="b">
        <v>1</v>
      </c>
      <c r="J33">
        <f t="shared" si="1"/>
        <v>231906.5</v>
      </c>
      <c r="L33" s="1">
        <v>24</v>
      </c>
      <c r="M33" s="2">
        <v>1653300</v>
      </c>
      <c r="N33" s="2">
        <v>63500</v>
      </c>
      <c r="O33" s="2">
        <v>7000</v>
      </c>
      <c r="P33">
        <f t="shared" si="2"/>
        <v>1430104.5</v>
      </c>
      <c r="Q33" s="1"/>
    </row>
    <row r="34" spans="1:17" ht="18.75" x14ac:dyDescent="0.4">
      <c r="A34" s="1">
        <v>25</v>
      </c>
      <c r="B34" s="2">
        <v>281500</v>
      </c>
      <c r="C34" s="2">
        <v>26500</v>
      </c>
      <c r="D34" s="2">
        <v>18000</v>
      </c>
      <c r="E34" s="5" t="b">
        <v>1</v>
      </c>
      <c r="F34" s="5" t="b">
        <v>1</v>
      </c>
      <c r="G34" s="5" t="b">
        <v>1</v>
      </c>
      <c r="H34" s="5" t="b">
        <v>1</v>
      </c>
      <c r="I34" s="5" t="b">
        <v>1</v>
      </c>
      <c r="J34">
        <f t="shared" si="1"/>
        <v>243497.5</v>
      </c>
      <c r="L34" s="1">
        <v>25</v>
      </c>
      <c r="M34" s="2">
        <v>1818700</v>
      </c>
      <c r="N34" s="2">
        <v>69200</v>
      </c>
      <c r="O34" s="2">
        <v>7500</v>
      </c>
      <c r="P34">
        <f t="shared" si="2"/>
        <v>1573175.5</v>
      </c>
      <c r="Q34" s="1"/>
    </row>
    <row r="35" spans="1:17" ht="18.75" x14ac:dyDescent="0.4">
      <c r="A35" s="1">
        <v>26</v>
      </c>
      <c r="B35" s="2">
        <v>295600</v>
      </c>
      <c r="C35" s="2">
        <v>28500</v>
      </c>
      <c r="D35" s="2">
        <v>18720</v>
      </c>
      <c r="E35" s="5" t="b">
        <v>1</v>
      </c>
      <c r="F35" s="5" t="b">
        <v>1</v>
      </c>
      <c r="G35" s="5" t="b">
        <v>1</v>
      </c>
      <c r="H35" s="5" t="b">
        <v>1</v>
      </c>
      <c r="I35" s="5" t="b">
        <v>1</v>
      </c>
      <c r="J35">
        <f t="shared" si="1"/>
        <v>255694</v>
      </c>
      <c r="L35" s="1">
        <v>26</v>
      </c>
      <c r="M35" s="2">
        <v>2159600</v>
      </c>
      <c r="N35" s="2">
        <v>75600</v>
      </c>
      <c r="O35" s="2">
        <v>8000</v>
      </c>
      <c r="P35">
        <f t="shared" si="2"/>
        <v>1868054</v>
      </c>
      <c r="Q35" s="1"/>
    </row>
    <row r="36" spans="1:17" ht="18.75" x14ac:dyDescent="0.4">
      <c r="A36" s="1">
        <v>27</v>
      </c>
      <c r="B36" s="2">
        <v>310400</v>
      </c>
      <c r="C36" s="2">
        <v>30500</v>
      </c>
      <c r="D36" s="2">
        <v>19440</v>
      </c>
      <c r="E36" s="5" t="b">
        <v>1</v>
      </c>
      <c r="F36" s="5" t="b">
        <v>1</v>
      </c>
      <c r="G36" s="5" t="b">
        <v>1</v>
      </c>
      <c r="H36" s="5" t="b">
        <v>1</v>
      </c>
      <c r="I36" s="5" t="b">
        <v>1</v>
      </c>
      <c r="J36">
        <f t="shared" si="1"/>
        <v>268496</v>
      </c>
      <c r="L36" s="1">
        <v>27</v>
      </c>
      <c r="M36" s="2">
        <v>2505100</v>
      </c>
      <c r="N36" s="2">
        <v>82600</v>
      </c>
      <c r="O36" s="2">
        <v>8500</v>
      </c>
      <c r="P36">
        <f t="shared" si="2"/>
        <v>2166911.5</v>
      </c>
      <c r="Q36" s="1"/>
    </row>
    <row r="37" spans="1:17" ht="18.75" x14ac:dyDescent="0.4">
      <c r="A37" s="1">
        <v>28</v>
      </c>
      <c r="B37" s="2">
        <v>325900</v>
      </c>
      <c r="C37" s="2">
        <v>32600</v>
      </c>
      <c r="D37" s="2">
        <v>20160</v>
      </c>
      <c r="E37" s="5" t="b">
        <v>1</v>
      </c>
      <c r="F37" s="5" t="b">
        <v>1</v>
      </c>
      <c r="G37" s="5" t="b">
        <v>1</v>
      </c>
      <c r="H37" s="5" t="b">
        <v>1</v>
      </c>
      <c r="I37" s="5" t="b">
        <v>1</v>
      </c>
      <c r="J37">
        <f t="shared" si="1"/>
        <v>281903.5</v>
      </c>
      <c r="L37" s="1">
        <v>28</v>
      </c>
      <c r="M37" s="2">
        <v>2855300</v>
      </c>
      <c r="N37" s="2">
        <v>90100</v>
      </c>
      <c r="O37" s="2">
        <v>9000</v>
      </c>
      <c r="P37">
        <f t="shared" si="2"/>
        <v>2469834.5</v>
      </c>
      <c r="Q37" s="1"/>
    </row>
    <row r="38" spans="1:17" ht="18.75" x14ac:dyDescent="0.4">
      <c r="A38" s="1">
        <v>29</v>
      </c>
      <c r="B38" s="2">
        <v>342200</v>
      </c>
      <c r="C38" s="2">
        <v>34700</v>
      </c>
      <c r="D38" s="2">
        <v>20880</v>
      </c>
      <c r="E38" s="5" t="b">
        <v>1</v>
      </c>
      <c r="F38" s="5" t="b">
        <v>1</v>
      </c>
      <c r="G38" s="5" t="b">
        <v>1</v>
      </c>
      <c r="H38" s="5" t="b">
        <v>1</v>
      </c>
      <c r="I38" s="5" t="b">
        <v>1</v>
      </c>
      <c r="J38">
        <f t="shared" si="1"/>
        <v>296003</v>
      </c>
      <c r="L38" s="1">
        <v>29</v>
      </c>
      <c r="M38" s="2">
        <v>3460600</v>
      </c>
      <c r="N38" s="2">
        <v>98500</v>
      </c>
      <c r="O38" s="2">
        <v>9500</v>
      </c>
      <c r="P38">
        <f t="shared" si="2"/>
        <v>2993419</v>
      </c>
      <c r="Q38" s="1"/>
    </row>
    <row r="39" spans="1:17" ht="18.75" x14ac:dyDescent="0.4">
      <c r="A39" s="1">
        <v>30</v>
      </c>
      <c r="B39" s="2">
        <v>359300</v>
      </c>
      <c r="C39" s="2">
        <v>36900</v>
      </c>
      <c r="D39" s="2">
        <v>21600</v>
      </c>
      <c r="E39" s="5" t="b">
        <v>0</v>
      </c>
      <c r="F39" s="5" t="b">
        <v>0</v>
      </c>
      <c r="G39" s="5" t="b">
        <v>0</v>
      </c>
      <c r="H39" s="5" t="b">
        <v>0</v>
      </c>
      <c r="I39" s="5" t="b">
        <v>0</v>
      </c>
      <c r="J39">
        <f t="shared" si="1"/>
        <v>310794.5</v>
      </c>
      <c r="L39" s="1">
        <v>30</v>
      </c>
      <c r="M39" s="2">
        <v>4321100</v>
      </c>
      <c r="N39" s="2">
        <v>108100</v>
      </c>
      <c r="O39" s="2">
        <v>10000</v>
      </c>
      <c r="P39">
        <f t="shared" si="2"/>
        <v>3737751.5</v>
      </c>
      <c r="Q39" s="1"/>
    </row>
    <row r="42" spans="1:17" ht="18.75" x14ac:dyDescent="0.4"/>
    <row r="43" spans="1:17" ht="18.75" x14ac:dyDescent="0.4"/>
    <row r="44" spans="1:17" ht="18.75" x14ac:dyDescent="0.4"/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0C1B6-F17B-4F75-971B-1A1DA26D494A}">
  <dimension ref="A1:U65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S15" sqref="S15:S29"/>
    </sheetView>
  </sheetViews>
  <sheetFormatPr defaultRowHeight="18.75" x14ac:dyDescent="0.4"/>
  <cols>
    <col min="13" max="13" width="10" bestFit="1" customWidth="1"/>
  </cols>
  <sheetData>
    <row r="1" spans="1:21" x14ac:dyDescent="0.4">
      <c r="B1" t="s">
        <v>19</v>
      </c>
      <c r="D1">
        <f>SUM(H6:K65)</f>
        <v>1513400</v>
      </c>
    </row>
    <row r="4" spans="1:21" x14ac:dyDescent="0.4">
      <c r="B4" t="s">
        <v>20</v>
      </c>
      <c r="I4" t="s">
        <v>21</v>
      </c>
      <c r="L4" t="s">
        <v>22</v>
      </c>
    </row>
    <row r="5" spans="1:21" x14ac:dyDescent="0.4">
      <c r="B5" t="s">
        <v>23</v>
      </c>
      <c r="C5" t="s">
        <v>24</v>
      </c>
      <c r="D5" t="s">
        <v>25</v>
      </c>
      <c r="E5" t="s">
        <v>26</v>
      </c>
      <c r="F5" t="s">
        <v>27</v>
      </c>
      <c r="G5" t="s">
        <v>28</v>
      </c>
      <c r="I5" t="s">
        <v>25</v>
      </c>
      <c r="M5" t="s">
        <v>23</v>
      </c>
      <c r="N5" t="s">
        <v>24</v>
      </c>
      <c r="O5" t="s">
        <v>25</v>
      </c>
    </row>
    <row r="6" spans="1:21" x14ac:dyDescent="0.4">
      <c r="A6" s="1">
        <v>1</v>
      </c>
      <c r="C6">
        <v>0</v>
      </c>
      <c r="D6">
        <v>1500</v>
      </c>
      <c r="E6" s="5" t="b">
        <v>1</v>
      </c>
      <c r="F6" s="5" t="b">
        <v>1</v>
      </c>
      <c r="G6" s="5" t="b">
        <v>1</v>
      </c>
      <c r="H6">
        <f>COUNTIF(E6:G6,TRUE)*D6</f>
        <v>4500</v>
      </c>
      <c r="I6">
        <v>200</v>
      </c>
      <c r="J6">
        <f>IF(OR(E6,F6,G6),I6,0)</f>
        <v>200</v>
      </c>
      <c r="K6">
        <f>IF(L6,O6,0)</f>
        <v>30000</v>
      </c>
      <c r="L6" s="5" t="b">
        <v>1</v>
      </c>
      <c r="M6">
        <v>1000000</v>
      </c>
      <c r="N6">
        <v>200</v>
      </c>
      <c r="O6">
        <v>30000</v>
      </c>
      <c r="Q6">
        <f>1-(Q8-N8/2)/(N8/2)</f>
        <v>0.16666666666666663</v>
      </c>
    </row>
    <row r="7" spans="1:21" x14ac:dyDescent="0.4">
      <c r="A7" s="1">
        <v>2</v>
      </c>
      <c r="C7">
        <v>0</v>
      </c>
      <c r="D7">
        <v>1500</v>
      </c>
      <c r="E7" s="5" t="b">
        <v>1</v>
      </c>
      <c r="F7" s="5" t="b">
        <v>1</v>
      </c>
      <c r="G7" s="5" t="b">
        <v>1</v>
      </c>
      <c r="H7">
        <f t="shared" ref="H7:H65" si="0">COUNTIF(E7:G7,TRUE)*D7</f>
        <v>4500</v>
      </c>
      <c r="J7">
        <f t="shared" ref="J7:J65" si="1">IF(OR(E7,F7,G7),I7,0)</f>
        <v>0</v>
      </c>
      <c r="K7">
        <f t="shared" ref="K7:K65" si="2">IF(L7,O7,0)</f>
        <v>30000</v>
      </c>
      <c r="L7" s="5" t="b">
        <v>1</v>
      </c>
      <c r="M7">
        <v>1100000</v>
      </c>
      <c r="N7">
        <v>400</v>
      </c>
      <c r="O7">
        <v>30000</v>
      </c>
    </row>
    <row r="8" spans="1:21" x14ac:dyDescent="0.4">
      <c r="A8" s="1">
        <v>3</v>
      </c>
      <c r="C8">
        <v>0</v>
      </c>
      <c r="D8">
        <v>1500</v>
      </c>
      <c r="E8" s="5" t="b">
        <v>1</v>
      </c>
      <c r="F8" s="5" t="b">
        <v>1</v>
      </c>
      <c r="G8" s="5" t="b">
        <v>1</v>
      </c>
      <c r="H8">
        <f t="shared" si="0"/>
        <v>4500</v>
      </c>
      <c r="J8">
        <f t="shared" si="1"/>
        <v>0</v>
      </c>
      <c r="K8">
        <f t="shared" si="2"/>
        <v>30000</v>
      </c>
      <c r="L8" s="5" t="b">
        <v>1</v>
      </c>
      <c r="M8">
        <v>1200000</v>
      </c>
      <c r="N8">
        <v>600</v>
      </c>
      <c r="O8">
        <v>30000</v>
      </c>
      <c r="P8">
        <f>1+(N8/2-Q8)/(N8/2)</f>
        <v>0.16666666666666663</v>
      </c>
      <c r="Q8">
        <v>550</v>
      </c>
      <c r="R8" s="11">
        <v>-0.18</v>
      </c>
      <c r="T8" t="s">
        <v>29</v>
      </c>
    </row>
    <row r="9" spans="1:21" x14ac:dyDescent="0.4">
      <c r="A9" s="1">
        <v>4</v>
      </c>
      <c r="C9">
        <v>500</v>
      </c>
      <c r="D9">
        <v>1500</v>
      </c>
      <c r="E9" s="5" t="b">
        <v>1</v>
      </c>
      <c r="F9" s="5" t="b">
        <v>1</v>
      </c>
      <c r="G9" s="5" t="b">
        <v>1</v>
      </c>
      <c r="H9">
        <f t="shared" si="0"/>
        <v>4500</v>
      </c>
      <c r="J9">
        <f t="shared" si="1"/>
        <v>0</v>
      </c>
      <c r="K9">
        <f t="shared" si="2"/>
        <v>30000</v>
      </c>
      <c r="L9" s="5" t="b">
        <v>1</v>
      </c>
      <c r="M9">
        <v>1300000</v>
      </c>
      <c r="N9">
        <v>800</v>
      </c>
      <c r="O9">
        <v>30000</v>
      </c>
      <c r="P9">
        <f t="shared" ref="P9:P15" si="3">1+(N9/2-Q9)/(N9/2)</f>
        <v>0.625</v>
      </c>
      <c r="Q9">
        <v>550</v>
      </c>
      <c r="R9" s="11">
        <v>-0.64</v>
      </c>
      <c r="T9">
        <f>18*3</f>
        <v>54</v>
      </c>
    </row>
    <row r="10" spans="1:21" x14ac:dyDescent="0.4">
      <c r="A10" s="1">
        <v>5</v>
      </c>
      <c r="C10">
        <v>600</v>
      </c>
      <c r="D10">
        <v>1500</v>
      </c>
      <c r="E10" s="5" t="b">
        <v>1</v>
      </c>
      <c r="F10" s="5" t="b">
        <v>1</v>
      </c>
      <c r="G10" s="5" t="b">
        <v>1</v>
      </c>
      <c r="H10">
        <f t="shared" si="0"/>
        <v>4500</v>
      </c>
      <c r="J10">
        <f t="shared" si="1"/>
        <v>0</v>
      </c>
      <c r="K10">
        <f t="shared" si="2"/>
        <v>30000</v>
      </c>
      <c r="L10" s="5" t="b">
        <v>1</v>
      </c>
      <c r="M10">
        <v>1400000</v>
      </c>
      <c r="N10">
        <v>1000</v>
      </c>
      <c r="O10">
        <v>30000</v>
      </c>
      <c r="P10">
        <f t="shared" si="3"/>
        <v>0.7</v>
      </c>
      <c r="Q10">
        <v>650</v>
      </c>
      <c r="R10" s="11">
        <v>-0.7</v>
      </c>
    </row>
    <row r="11" spans="1:21" x14ac:dyDescent="0.4">
      <c r="A11" s="1">
        <v>6</v>
      </c>
      <c r="C11">
        <v>750</v>
      </c>
      <c r="D11">
        <v>1500</v>
      </c>
      <c r="E11" s="5" t="b">
        <v>1</v>
      </c>
      <c r="F11" s="5" t="b">
        <v>1</v>
      </c>
      <c r="G11" s="5" t="b">
        <v>1</v>
      </c>
      <c r="H11">
        <f t="shared" si="0"/>
        <v>4500</v>
      </c>
      <c r="J11">
        <f>IF(OR(E11,F11,G11),I11,0)</f>
        <v>0</v>
      </c>
      <c r="K11">
        <f t="shared" si="2"/>
        <v>40000</v>
      </c>
      <c r="L11" s="5" t="b">
        <v>1</v>
      </c>
      <c r="M11">
        <v>1500000</v>
      </c>
      <c r="N11">
        <v>1250</v>
      </c>
      <c r="O11">
        <v>40000</v>
      </c>
      <c r="P11">
        <f t="shared" si="3"/>
        <v>0.8</v>
      </c>
      <c r="Q11">
        <v>750</v>
      </c>
      <c r="R11" s="11">
        <v>-0.8</v>
      </c>
    </row>
    <row r="12" spans="1:21" x14ac:dyDescent="0.4">
      <c r="A12" s="1">
        <v>7</v>
      </c>
      <c r="C12">
        <v>1000</v>
      </c>
      <c r="D12">
        <v>1500</v>
      </c>
      <c r="E12" s="5" t="b">
        <v>1</v>
      </c>
      <c r="F12" s="5" t="b">
        <v>1</v>
      </c>
      <c r="G12" s="5" t="b">
        <v>1</v>
      </c>
      <c r="H12">
        <f t="shared" si="0"/>
        <v>4500</v>
      </c>
      <c r="J12">
        <f t="shared" si="1"/>
        <v>0</v>
      </c>
      <c r="K12">
        <f t="shared" si="2"/>
        <v>40000</v>
      </c>
      <c r="L12" s="5" t="b">
        <v>1</v>
      </c>
      <c r="M12">
        <v>1600000</v>
      </c>
      <c r="N12">
        <v>1500</v>
      </c>
      <c r="O12">
        <v>40000</v>
      </c>
      <c r="P12">
        <f t="shared" si="3"/>
        <v>0.66666666666666674</v>
      </c>
      <c r="Q12">
        <v>1000</v>
      </c>
      <c r="R12" s="11">
        <v>-0.68</v>
      </c>
      <c r="T12">
        <v>1250</v>
      </c>
      <c r="U12" s="11">
        <v>-0.34</v>
      </c>
    </row>
    <row r="13" spans="1:21" x14ac:dyDescent="0.4">
      <c r="A13" s="1">
        <v>8</v>
      </c>
      <c r="C13">
        <v>1250</v>
      </c>
      <c r="D13">
        <v>1500</v>
      </c>
      <c r="E13" s="5" t="b">
        <v>1</v>
      </c>
      <c r="F13" s="5" t="b">
        <v>1</v>
      </c>
      <c r="G13" s="5" t="b">
        <v>1</v>
      </c>
      <c r="H13">
        <f t="shared" si="0"/>
        <v>4500</v>
      </c>
      <c r="J13">
        <f t="shared" si="1"/>
        <v>0</v>
      </c>
      <c r="K13">
        <f t="shared" si="2"/>
        <v>40000</v>
      </c>
      <c r="L13" s="5" t="b">
        <v>1</v>
      </c>
      <c r="M13">
        <v>1800000</v>
      </c>
      <c r="N13">
        <v>1750</v>
      </c>
      <c r="O13">
        <v>40000</v>
      </c>
      <c r="P13">
        <f t="shared" si="3"/>
        <v>0.85714285714285721</v>
      </c>
      <c r="Q13">
        <v>1000</v>
      </c>
      <c r="R13" s="11">
        <v>-0.86</v>
      </c>
    </row>
    <row r="14" spans="1:21" x14ac:dyDescent="0.4">
      <c r="A14" s="1">
        <v>9</v>
      </c>
      <c r="C14">
        <v>1500</v>
      </c>
      <c r="D14">
        <v>1500</v>
      </c>
      <c r="E14" s="5" t="b">
        <v>1</v>
      </c>
      <c r="F14" s="5" t="b">
        <v>1</v>
      </c>
      <c r="G14" s="5" t="b">
        <v>1</v>
      </c>
      <c r="H14">
        <f t="shared" si="0"/>
        <v>4500</v>
      </c>
      <c r="J14">
        <f t="shared" si="1"/>
        <v>0</v>
      </c>
      <c r="K14">
        <f t="shared" si="2"/>
        <v>40000</v>
      </c>
      <c r="L14" s="5" t="b">
        <v>1</v>
      </c>
      <c r="M14">
        <v>2200000</v>
      </c>
      <c r="N14">
        <v>2000</v>
      </c>
      <c r="O14">
        <v>40000</v>
      </c>
      <c r="P14">
        <f t="shared" si="3"/>
        <v>0.75</v>
      </c>
      <c r="Q14">
        <v>1250</v>
      </c>
      <c r="R14" s="11">
        <v>-0.76</v>
      </c>
    </row>
    <row r="15" spans="1:21" x14ac:dyDescent="0.4">
      <c r="A15" s="1">
        <v>10</v>
      </c>
      <c r="C15">
        <v>1750</v>
      </c>
      <c r="D15">
        <v>1500</v>
      </c>
      <c r="E15" s="5" t="b">
        <v>1</v>
      </c>
      <c r="F15" s="5" t="b">
        <v>1</v>
      </c>
      <c r="G15" s="5" t="b">
        <v>1</v>
      </c>
      <c r="H15">
        <f t="shared" si="0"/>
        <v>4500</v>
      </c>
      <c r="J15">
        <f t="shared" si="1"/>
        <v>0</v>
      </c>
      <c r="K15">
        <f t="shared" si="2"/>
        <v>40000</v>
      </c>
      <c r="L15" s="5" t="b">
        <v>1</v>
      </c>
      <c r="M15">
        <v>2300000</v>
      </c>
      <c r="N15">
        <v>2250</v>
      </c>
      <c r="O15">
        <v>40000</v>
      </c>
      <c r="P15">
        <f t="shared" si="3"/>
        <v>0.88888888888888884</v>
      </c>
      <c r="Q15">
        <v>1250</v>
      </c>
      <c r="R15" s="11">
        <f>-90%</f>
        <v>-0.9</v>
      </c>
    </row>
    <row r="16" spans="1:21" x14ac:dyDescent="0.4">
      <c r="A16" s="1">
        <v>11</v>
      </c>
      <c r="C16">
        <v>2000</v>
      </c>
      <c r="D16">
        <v>1500</v>
      </c>
      <c r="E16" s="5" t="b">
        <v>1</v>
      </c>
      <c r="F16" s="5" t="b">
        <v>1</v>
      </c>
      <c r="G16" s="5" t="b">
        <v>1</v>
      </c>
      <c r="H16">
        <f t="shared" si="0"/>
        <v>4500</v>
      </c>
      <c r="J16">
        <f t="shared" si="1"/>
        <v>0</v>
      </c>
      <c r="K16">
        <f t="shared" si="2"/>
        <v>50000</v>
      </c>
      <c r="L16" s="5" t="b">
        <v>1</v>
      </c>
      <c r="M16">
        <v>2500000</v>
      </c>
      <c r="N16">
        <v>2500</v>
      </c>
      <c r="O16">
        <v>50000</v>
      </c>
      <c r="Q16">
        <v>1500</v>
      </c>
      <c r="R16" s="11">
        <v>-0.8</v>
      </c>
    </row>
    <row r="17" spans="1:18" x14ac:dyDescent="0.4">
      <c r="A17" s="1">
        <v>12</v>
      </c>
      <c r="C17">
        <v>2150</v>
      </c>
      <c r="D17">
        <v>1500</v>
      </c>
      <c r="E17" s="5" t="b">
        <v>1</v>
      </c>
      <c r="F17" s="5" t="b">
        <v>1</v>
      </c>
      <c r="G17" s="5" t="b">
        <v>1</v>
      </c>
      <c r="H17">
        <f t="shared" si="0"/>
        <v>4500</v>
      </c>
      <c r="J17">
        <f t="shared" si="1"/>
        <v>0</v>
      </c>
      <c r="K17">
        <f t="shared" si="2"/>
        <v>50000</v>
      </c>
      <c r="L17" s="5" t="b">
        <v>1</v>
      </c>
      <c r="M17">
        <v>2700000</v>
      </c>
      <c r="N17">
        <v>2750</v>
      </c>
      <c r="O17">
        <v>50000</v>
      </c>
      <c r="Q17">
        <v>1750</v>
      </c>
      <c r="R17" s="11">
        <v>-0.74</v>
      </c>
    </row>
    <row r="18" spans="1:18" x14ac:dyDescent="0.4">
      <c r="A18" s="1">
        <v>13</v>
      </c>
      <c r="C18">
        <v>2500</v>
      </c>
      <c r="D18">
        <v>1500</v>
      </c>
      <c r="E18" s="5" t="b">
        <v>1</v>
      </c>
      <c r="F18" s="5" t="b">
        <v>1</v>
      </c>
      <c r="G18" s="5" t="b">
        <v>1</v>
      </c>
      <c r="H18">
        <f t="shared" si="0"/>
        <v>4500</v>
      </c>
      <c r="J18">
        <f t="shared" si="1"/>
        <v>0</v>
      </c>
      <c r="K18">
        <f t="shared" si="2"/>
        <v>50000</v>
      </c>
      <c r="L18" s="5" t="b">
        <v>1</v>
      </c>
      <c r="M18">
        <v>2800000</v>
      </c>
      <c r="N18">
        <v>3000</v>
      </c>
      <c r="O18">
        <v>50000</v>
      </c>
      <c r="Q18">
        <v>1750</v>
      </c>
      <c r="R18" s="11">
        <v>-0.84</v>
      </c>
    </row>
    <row r="19" spans="1:18" x14ac:dyDescent="0.4">
      <c r="A19" s="1">
        <v>14</v>
      </c>
      <c r="C19">
        <v>2650</v>
      </c>
      <c r="D19">
        <v>1500</v>
      </c>
      <c r="E19" s="5" t="b">
        <v>1</v>
      </c>
      <c r="F19" s="5" t="b">
        <v>1</v>
      </c>
      <c r="G19" s="5" t="b">
        <v>1</v>
      </c>
      <c r="H19">
        <f t="shared" si="0"/>
        <v>4500</v>
      </c>
      <c r="J19">
        <f t="shared" si="1"/>
        <v>0</v>
      </c>
      <c r="K19">
        <f t="shared" si="2"/>
        <v>50000</v>
      </c>
      <c r="L19" s="5" t="b">
        <v>1</v>
      </c>
      <c r="M19">
        <v>3000000</v>
      </c>
      <c r="N19">
        <v>3250</v>
      </c>
      <c r="O19">
        <v>50000</v>
      </c>
    </row>
    <row r="20" spans="1:18" x14ac:dyDescent="0.4">
      <c r="A20" s="1">
        <v>15</v>
      </c>
      <c r="C20">
        <v>2900</v>
      </c>
      <c r="D20">
        <v>1500</v>
      </c>
      <c r="E20" s="5" t="b">
        <v>0</v>
      </c>
      <c r="F20" s="5" t="b">
        <v>0</v>
      </c>
      <c r="G20" s="5" t="b">
        <v>0</v>
      </c>
      <c r="H20">
        <f t="shared" si="0"/>
        <v>0</v>
      </c>
      <c r="J20">
        <f t="shared" si="1"/>
        <v>0</v>
      </c>
      <c r="K20">
        <f t="shared" si="2"/>
        <v>50000</v>
      </c>
      <c r="L20" s="5" t="b">
        <v>1</v>
      </c>
      <c r="M20">
        <v>3500000</v>
      </c>
      <c r="N20">
        <v>3500</v>
      </c>
      <c r="O20">
        <v>50000</v>
      </c>
    </row>
    <row r="21" spans="1:18" x14ac:dyDescent="0.4">
      <c r="A21" s="1">
        <v>16</v>
      </c>
      <c r="E21" s="5" t="b">
        <v>0</v>
      </c>
      <c r="F21" s="5" t="b">
        <v>0</v>
      </c>
      <c r="G21" s="5" t="b">
        <v>0</v>
      </c>
      <c r="H21">
        <f t="shared" si="0"/>
        <v>0</v>
      </c>
      <c r="J21">
        <f t="shared" si="1"/>
        <v>0</v>
      </c>
      <c r="K21">
        <f t="shared" si="2"/>
        <v>50000</v>
      </c>
      <c r="L21" s="5" t="b">
        <v>1</v>
      </c>
      <c r="M21">
        <v>3800000</v>
      </c>
      <c r="N21">
        <v>3700</v>
      </c>
      <c r="O21">
        <v>50000</v>
      </c>
    </row>
    <row r="22" spans="1:18" x14ac:dyDescent="0.4">
      <c r="A22" s="1">
        <v>17</v>
      </c>
      <c r="E22" s="5" t="b">
        <v>0</v>
      </c>
      <c r="F22" s="5" t="b">
        <v>0</v>
      </c>
      <c r="G22" s="5" t="b">
        <v>0</v>
      </c>
      <c r="H22">
        <f t="shared" si="0"/>
        <v>0</v>
      </c>
      <c r="J22">
        <f t="shared" si="1"/>
        <v>0</v>
      </c>
      <c r="K22">
        <f t="shared" si="2"/>
        <v>50000</v>
      </c>
      <c r="L22" s="5" t="b">
        <v>1</v>
      </c>
      <c r="M22">
        <v>3900000</v>
      </c>
      <c r="N22">
        <v>3900</v>
      </c>
      <c r="O22">
        <v>50000</v>
      </c>
    </row>
    <row r="23" spans="1:18" x14ac:dyDescent="0.4">
      <c r="A23" s="1">
        <v>18</v>
      </c>
      <c r="C23">
        <v>3400</v>
      </c>
      <c r="E23" s="5" t="b">
        <v>0</v>
      </c>
      <c r="F23" s="5" t="b">
        <v>0</v>
      </c>
      <c r="G23" s="5" t="b">
        <v>0</v>
      </c>
      <c r="H23">
        <f t="shared" si="0"/>
        <v>0</v>
      </c>
      <c r="J23">
        <f t="shared" si="1"/>
        <v>0</v>
      </c>
      <c r="K23">
        <f t="shared" si="2"/>
        <v>50000</v>
      </c>
      <c r="L23" s="5" t="b">
        <v>1</v>
      </c>
      <c r="M23">
        <v>4300000</v>
      </c>
      <c r="N23">
        <v>4100</v>
      </c>
      <c r="O23">
        <v>50000</v>
      </c>
    </row>
    <row r="24" spans="1:18" x14ac:dyDescent="0.4">
      <c r="A24" s="1">
        <v>19</v>
      </c>
      <c r="E24" s="5" t="b">
        <v>0</v>
      </c>
      <c r="F24" s="5" t="b">
        <v>0</v>
      </c>
      <c r="G24" s="5" t="b">
        <v>0</v>
      </c>
      <c r="H24">
        <f t="shared" si="0"/>
        <v>0</v>
      </c>
      <c r="J24">
        <f t="shared" si="1"/>
        <v>0</v>
      </c>
      <c r="K24">
        <f t="shared" si="2"/>
        <v>50000</v>
      </c>
      <c r="L24" s="5" t="b">
        <v>1</v>
      </c>
      <c r="M24">
        <v>4500000</v>
      </c>
      <c r="N24">
        <v>4300</v>
      </c>
      <c r="O24">
        <v>50000</v>
      </c>
    </row>
    <row r="25" spans="1:18" x14ac:dyDescent="0.4">
      <c r="A25" s="1">
        <v>20</v>
      </c>
      <c r="E25" s="5" t="b">
        <v>0</v>
      </c>
      <c r="F25" s="5" t="b">
        <v>0</v>
      </c>
      <c r="G25" s="5" t="b">
        <v>0</v>
      </c>
      <c r="H25">
        <f t="shared" si="0"/>
        <v>0</v>
      </c>
      <c r="J25">
        <f t="shared" si="1"/>
        <v>0</v>
      </c>
      <c r="K25">
        <f t="shared" si="2"/>
        <v>50000</v>
      </c>
      <c r="L25" s="5" t="b">
        <v>1</v>
      </c>
      <c r="M25">
        <v>4800000</v>
      </c>
      <c r="N25">
        <v>4500</v>
      </c>
      <c r="O25">
        <v>50000</v>
      </c>
    </row>
    <row r="26" spans="1:18" x14ac:dyDescent="0.4">
      <c r="A26" s="1">
        <v>21</v>
      </c>
      <c r="E26" s="5" t="b">
        <v>0</v>
      </c>
      <c r="F26" s="5" t="b">
        <v>0</v>
      </c>
      <c r="G26" s="5" t="b">
        <v>0</v>
      </c>
      <c r="H26">
        <f t="shared" si="0"/>
        <v>0</v>
      </c>
      <c r="J26">
        <f t="shared" si="1"/>
        <v>0</v>
      </c>
      <c r="K26">
        <f t="shared" si="2"/>
        <v>60000</v>
      </c>
      <c r="L26" s="5" t="b">
        <v>1</v>
      </c>
      <c r="M26">
        <v>5400000</v>
      </c>
      <c r="N26">
        <v>4700</v>
      </c>
      <c r="O26">
        <v>60000</v>
      </c>
    </row>
    <row r="27" spans="1:18" x14ac:dyDescent="0.4">
      <c r="A27" s="1">
        <v>22</v>
      </c>
      <c r="E27" s="5" t="b">
        <v>0</v>
      </c>
      <c r="F27" s="5" t="b">
        <v>0</v>
      </c>
      <c r="G27" s="5" t="b">
        <v>0</v>
      </c>
      <c r="H27">
        <f t="shared" si="0"/>
        <v>0</v>
      </c>
      <c r="J27">
        <f t="shared" si="1"/>
        <v>0</v>
      </c>
      <c r="K27">
        <f t="shared" si="2"/>
        <v>60000</v>
      </c>
      <c r="L27" s="5" t="b">
        <v>1</v>
      </c>
      <c r="M27">
        <v>5800000</v>
      </c>
      <c r="N27">
        <v>4900</v>
      </c>
      <c r="O27">
        <v>60000</v>
      </c>
    </row>
    <row r="28" spans="1:18" x14ac:dyDescent="0.4">
      <c r="A28" s="1">
        <v>23</v>
      </c>
      <c r="E28" s="5" t="b">
        <v>0</v>
      </c>
      <c r="F28" s="5" t="b">
        <v>0</v>
      </c>
      <c r="G28" s="5" t="b">
        <v>0</v>
      </c>
      <c r="H28">
        <f t="shared" si="0"/>
        <v>0</v>
      </c>
      <c r="J28">
        <f t="shared" si="1"/>
        <v>0</v>
      </c>
      <c r="K28">
        <f t="shared" si="2"/>
        <v>60000</v>
      </c>
      <c r="L28" s="5" t="b">
        <v>1</v>
      </c>
      <c r="M28">
        <v>6000000</v>
      </c>
      <c r="N28">
        <v>5100</v>
      </c>
      <c r="O28">
        <v>60000</v>
      </c>
    </row>
    <row r="29" spans="1:18" x14ac:dyDescent="0.4">
      <c r="A29" s="1">
        <v>24</v>
      </c>
      <c r="E29" s="5" t="b">
        <v>0</v>
      </c>
      <c r="F29" s="5" t="b">
        <v>0</v>
      </c>
      <c r="G29" s="5" t="b">
        <v>0</v>
      </c>
      <c r="H29">
        <f t="shared" si="0"/>
        <v>0</v>
      </c>
      <c r="J29">
        <f t="shared" si="1"/>
        <v>0</v>
      </c>
      <c r="K29">
        <f t="shared" si="2"/>
        <v>60000</v>
      </c>
      <c r="L29" s="5" t="b">
        <v>1</v>
      </c>
      <c r="M29">
        <v>6400000</v>
      </c>
      <c r="N29">
        <v>5300</v>
      </c>
      <c r="O29">
        <v>60000</v>
      </c>
    </row>
    <row r="30" spans="1:18" x14ac:dyDescent="0.4">
      <c r="A30" s="1">
        <v>25</v>
      </c>
      <c r="E30" s="5" t="b">
        <v>0</v>
      </c>
      <c r="F30" s="5" t="b">
        <v>0</v>
      </c>
      <c r="G30" s="5" t="b">
        <v>0</v>
      </c>
      <c r="H30">
        <f t="shared" si="0"/>
        <v>0</v>
      </c>
      <c r="J30">
        <f t="shared" si="1"/>
        <v>0</v>
      </c>
      <c r="K30">
        <f t="shared" si="2"/>
        <v>60000</v>
      </c>
      <c r="L30" s="5" t="b">
        <v>1</v>
      </c>
      <c r="M30">
        <v>6800000</v>
      </c>
      <c r="N30">
        <v>5500</v>
      </c>
      <c r="O30">
        <v>60000</v>
      </c>
    </row>
    <row r="31" spans="1:18" x14ac:dyDescent="0.4">
      <c r="A31" s="1">
        <v>26</v>
      </c>
      <c r="E31" s="5" t="b">
        <v>0</v>
      </c>
      <c r="F31" s="5" t="b">
        <v>0</v>
      </c>
      <c r="G31" s="5" t="b">
        <v>0</v>
      </c>
      <c r="H31">
        <f t="shared" si="0"/>
        <v>0</v>
      </c>
      <c r="J31">
        <f t="shared" si="1"/>
        <v>0</v>
      </c>
      <c r="K31">
        <f t="shared" si="2"/>
        <v>60000</v>
      </c>
      <c r="L31" s="5" t="b">
        <v>1</v>
      </c>
      <c r="M31">
        <v>7900000</v>
      </c>
      <c r="N31">
        <v>5700</v>
      </c>
      <c r="O31">
        <v>60000</v>
      </c>
    </row>
    <row r="32" spans="1:18" x14ac:dyDescent="0.4">
      <c r="A32" s="1">
        <v>27</v>
      </c>
      <c r="E32" s="5" t="b">
        <v>0</v>
      </c>
      <c r="F32" s="5" t="b">
        <v>0</v>
      </c>
      <c r="G32" s="5" t="b">
        <v>0</v>
      </c>
      <c r="H32">
        <f t="shared" si="0"/>
        <v>0</v>
      </c>
      <c r="J32">
        <f t="shared" si="1"/>
        <v>0</v>
      </c>
      <c r="K32">
        <f t="shared" si="2"/>
        <v>60000</v>
      </c>
      <c r="L32" s="5" t="b">
        <v>1</v>
      </c>
      <c r="M32">
        <v>8300000</v>
      </c>
      <c r="N32">
        <v>5900</v>
      </c>
      <c r="O32">
        <v>60000</v>
      </c>
    </row>
    <row r="33" spans="1:15" x14ac:dyDescent="0.4">
      <c r="A33" s="1">
        <v>28</v>
      </c>
      <c r="E33" s="5" t="b">
        <v>0</v>
      </c>
      <c r="F33" s="5" t="b">
        <v>0</v>
      </c>
      <c r="G33" s="5" t="b">
        <v>0</v>
      </c>
      <c r="H33">
        <f t="shared" si="0"/>
        <v>0</v>
      </c>
      <c r="J33">
        <f t="shared" si="1"/>
        <v>0</v>
      </c>
      <c r="K33">
        <f t="shared" si="2"/>
        <v>60000</v>
      </c>
      <c r="L33" s="5" t="b">
        <v>1</v>
      </c>
      <c r="N33">
        <v>6100</v>
      </c>
      <c r="O33">
        <v>60000</v>
      </c>
    </row>
    <row r="34" spans="1:15" x14ac:dyDescent="0.4">
      <c r="A34" s="1">
        <v>29</v>
      </c>
      <c r="E34" s="5" t="b">
        <v>0</v>
      </c>
      <c r="F34" s="5" t="b">
        <v>0</v>
      </c>
      <c r="G34" s="5" t="b">
        <v>0</v>
      </c>
      <c r="H34">
        <f t="shared" si="0"/>
        <v>0</v>
      </c>
      <c r="J34">
        <f t="shared" si="1"/>
        <v>0</v>
      </c>
      <c r="K34">
        <f t="shared" si="2"/>
        <v>60000</v>
      </c>
      <c r="L34" s="5" t="b">
        <v>1</v>
      </c>
      <c r="N34">
        <v>6300</v>
      </c>
      <c r="O34">
        <v>60000</v>
      </c>
    </row>
    <row r="35" spans="1:15" x14ac:dyDescent="0.4">
      <c r="A35" s="1">
        <v>30</v>
      </c>
      <c r="E35" s="5" t="b">
        <v>0</v>
      </c>
      <c r="F35" s="5" t="b">
        <v>0</v>
      </c>
      <c r="G35" s="5" t="b">
        <v>0</v>
      </c>
      <c r="H35">
        <f t="shared" si="0"/>
        <v>0</v>
      </c>
      <c r="J35">
        <f t="shared" si="1"/>
        <v>0</v>
      </c>
      <c r="K35">
        <f t="shared" si="2"/>
        <v>60000</v>
      </c>
      <c r="L35" s="5" t="b">
        <v>1</v>
      </c>
      <c r="M35">
        <v>10410000</v>
      </c>
      <c r="N35">
        <v>6500</v>
      </c>
      <c r="O35">
        <v>60000</v>
      </c>
    </row>
    <row r="36" spans="1:15" x14ac:dyDescent="0.4">
      <c r="A36" s="1">
        <v>31</v>
      </c>
      <c r="E36" s="5" t="b">
        <v>0</v>
      </c>
      <c r="F36" s="5" t="b">
        <v>0</v>
      </c>
      <c r="G36" s="5" t="b">
        <v>0</v>
      </c>
      <c r="H36">
        <f t="shared" si="0"/>
        <v>0</v>
      </c>
      <c r="J36">
        <f t="shared" si="1"/>
        <v>0</v>
      </c>
      <c r="K36">
        <f t="shared" si="2"/>
        <v>0</v>
      </c>
      <c r="L36" s="5" t="b">
        <v>1</v>
      </c>
    </row>
    <row r="37" spans="1:15" x14ac:dyDescent="0.4">
      <c r="A37" s="1">
        <v>32</v>
      </c>
      <c r="E37" s="5" t="b">
        <v>0</v>
      </c>
      <c r="F37" s="5" t="b">
        <v>0</v>
      </c>
      <c r="G37" s="5" t="b">
        <v>0</v>
      </c>
      <c r="H37">
        <f t="shared" si="0"/>
        <v>0</v>
      </c>
      <c r="J37">
        <f t="shared" si="1"/>
        <v>0</v>
      </c>
      <c r="K37">
        <f t="shared" si="2"/>
        <v>0</v>
      </c>
      <c r="L37" s="5" t="b">
        <v>0</v>
      </c>
    </row>
    <row r="38" spans="1:15" x14ac:dyDescent="0.4">
      <c r="A38" s="1">
        <v>33</v>
      </c>
      <c r="E38" s="5" t="b">
        <v>0</v>
      </c>
      <c r="F38" s="5" t="b">
        <v>0</v>
      </c>
      <c r="G38" s="5" t="b">
        <v>0</v>
      </c>
      <c r="H38">
        <f t="shared" si="0"/>
        <v>0</v>
      </c>
      <c r="J38">
        <f t="shared" si="1"/>
        <v>0</v>
      </c>
      <c r="K38">
        <f t="shared" si="2"/>
        <v>0</v>
      </c>
      <c r="L38" s="5" t="b">
        <v>0</v>
      </c>
    </row>
    <row r="39" spans="1:15" x14ac:dyDescent="0.4">
      <c r="A39" s="1">
        <v>34</v>
      </c>
      <c r="E39" s="5" t="b">
        <v>0</v>
      </c>
      <c r="F39" s="5" t="b">
        <v>0</v>
      </c>
      <c r="G39" s="5" t="b">
        <v>0</v>
      </c>
      <c r="H39">
        <f t="shared" si="0"/>
        <v>0</v>
      </c>
      <c r="J39">
        <f t="shared" si="1"/>
        <v>0</v>
      </c>
      <c r="K39">
        <f t="shared" si="2"/>
        <v>0</v>
      </c>
      <c r="L39" s="5" t="b">
        <v>0</v>
      </c>
    </row>
    <row r="40" spans="1:15" x14ac:dyDescent="0.4">
      <c r="A40" s="1">
        <v>35</v>
      </c>
      <c r="E40" s="5" t="b">
        <v>0</v>
      </c>
      <c r="F40" s="5" t="b">
        <v>0</v>
      </c>
      <c r="G40" s="5" t="b">
        <v>0</v>
      </c>
      <c r="H40">
        <f t="shared" si="0"/>
        <v>0</v>
      </c>
      <c r="J40">
        <f t="shared" si="1"/>
        <v>0</v>
      </c>
      <c r="K40">
        <f t="shared" si="2"/>
        <v>0</v>
      </c>
      <c r="L40" s="5" t="b">
        <v>0</v>
      </c>
    </row>
    <row r="41" spans="1:15" x14ac:dyDescent="0.4">
      <c r="A41" s="1">
        <v>36</v>
      </c>
      <c r="E41" s="5" t="b">
        <v>0</v>
      </c>
      <c r="F41" s="5" t="b">
        <v>0</v>
      </c>
      <c r="G41" s="5" t="b">
        <v>0</v>
      </c>
      <c r="H41">
        <f t="shared" si="0"/>
        <v>0</v>
      </c>
      <c r="J41">
        <f t="shared" si="1"/>
        <v>0</v>
      </c>
      <c r="K41">
        <f t="shared" si="2"/>
        <v>0</v>
      </c>
      <c r="L41" s="5" t="b">
        <v>0</v>
      </c>
    </row>
    <row r="42" spans="1:15" x14ac:dyDescent="0.4">
      <c r="A42" s="1">
        <v>37</v>
      </c>
      <c r="E42" s="5" t="b">
        <v>0</v>
      </c>
      <c r="F42" s="5" t="b">
        <v>0</v>
      </c>
      <c r="G42" s="5" t="b">
        <v>0</v>
      </c>
      <c r="H42">
        <f t="shared" si="0"/>
        <v>0</v>
      </c>
      <c r="J42">
        <f t="shared" si="1"/>
        <v>0</v>
      </c>
      <c r="K42">
        <f t="shared" si="2"/>
        <v>0</v>
      </c>
      <c r="L42" s="5" t="b">
        <v>0</v>
      </c>
    </row>
    <row r="43" spans="1:15" x14ac:dyDescent="0.4">
      <c r="A43" s="1">
        <v>38</v>
      </c>
      <c r="E43" s="5" t="b">
        <v>0</v>
      </c>
      <c r="F43" s="5" t="b">
        <v>0</v>
      </c>
      <c r="G43" s="5" t="b">
        <v>0</v>
      </c>
      <c r="H43">
        <f t="shared" si="0"/>
        <v>0</v>
      </c>
      <c r="J43">
        <f t="shared" si="1"/>
        <v>0</v>
      </c>
      <c r="K43">
        <f t="shared" si="2"/>
        <v>0</v>
      </c>
      <c r="L43" s="5" t="b">
        <v>0</v>
      </c>
    </row>
    <row r="44" spans="1:15" x14ac:dyDescent="0.4">
      <c r="A44" s="1">
        <v>39</v>
      </c>
      <c r="E44" s="5" t="b">
        <v>0</v>
      </c>
      <c r="F44" s="5" t="b">
        <v>0</v>
      </c>
      <c r="G44" s="5" t="b">
        <v>0</v>
      </c>
      <c r="H44">
        <f t="shared" si="0"/>
        <v>0</v>
      </c>
      <c r="J44">
        <f t="shared" si="1"/>
        <v>0</v>
      </c>
      <c r="K44">
        <f t="shared" si="2"/>
        <v>0</v>
      </c>
      <c r="L44" s="5" t="b">
        <v>0</v>
      </c>
    </row>
    <row r="45" spans="1:15" x14ac:dyDescent="0.4">
      <c r="A45" s="1">
        <v>40</v>
      </c>
      <c r="E45" s="5" t="b">
        <v>0</v>
      </c>
      <c r="F45" s="5" t="b">
        <v>0</v>
      </c>
      <c r="G45" s="5" t="b">
        <v>0</v>
      </c>
      <c r="H45">
        <f t="shared" si="0"/>
        <v>0</v>
      </c>
      <c r="J45">
        <f t="shared" si="1"/>
        <v>0</v>
      </c>
      <c r="K45">
        <f t="shared" si="2"/>
        <v>0</v>
      </c>
      <c r="L45" s="5" t="b">
        <v>0</v>
      </c>
    </row>
    <row r="46" spans="1:15" x14ac:dyDescent="0.4">
      <c r="A46" s="1">
        <v>41</v>
      </c>
      <c r="E46" s="5" t="b">
        <v>0</v>
      </c>
      <c r="F46" s="5" t="b">
        <v>0</v>
      </c>
      <c r="G46" s="5" t="b">
        <v>0</v>
      </c>
      <c r="H46">
        <f t="shared" si="0"/>
        <v>0</v>
      </c>
      <c r="J46">
        <f t="shared" si="1"/>
        <v>0</v>
      </c>
      <c r="K46">
        <f t="shared" si="2"/>
        <v>0</v>
      </c>
      <c r="L46" s="5" t="b">
        <v>0</v>
      </c>
    </row>
    <row r="47" spans="1:15" x14ac:dyDescent="0.4">
      <c r="A47" s="1">
        <v>42</v>
      </c>
      <c r="E47" s="5" t="b">
        <v>0</v>
      </c>
      <c r="F47" s="5" t="b">
        <v>0</v>
      </c>
      <c r="G47" s="5" t="b">
        <v>0</v>
      </c>
      <c r="H47">
        <f t="shared" si="0"/>
        <v>0</v>
      </c>
      <c r="J47">
        <f t="shared" si="1"/>
        <v>0</v>
      </c>
      <c r="K47">
        <f t="shared" si="2"/>
        <v>0</v>
      </c>
      <c r="L47" s="5" t="b">
        <v>0</v>
      </c>
    </row>
    <row r="48" spans="1:15" x14ac:dyDescent="0.4">
      <c r="A48" s="1">
        <v>43</v>
      </c>
      <c r="E48" s="5" t="b">
        <v>0</v>
      </c>
      <c r="F48" s="5" t="b">
        <v>0</v>
      </c>
      <c r="G48" s="5" t="b">
        <v>0</v>
      </c>
      <c r="H48">
        <f t="shared" si="0"/>
        <v>0</v>
      </c>
      <c r="J48">
        <f t="shared" si="1"/>
        <v>0</v>
      </c>
      <c r="K48">
        <f t="shared" si="2"/>
        <v>0</v>
      </c>
      <c r="L48" s="5" t="b">
        <v>0</v>
      </c>
    </row>
    <row r="49" spans="1:12" x14ac:dyDescent="0.4">
      <c r="A49" s="1">
        <v>44</v>
      </c>
      <c r="E49" s="5" t="b">
        <v>0</v>
      </c>
      <c r="F49" s="5" t="b">
        <v>0</v>
      </c>
      <c r="G49" s="5" t="b">
        <v>0</v>
      </c>
      <c r="H49">
        <f t="shared" si="0"/>
        <v>0</v>
      </c>
      <c r="J49">
        <f t="shared" si="1"/>
        <v>0</v>
      </c>
      <c r="K49">
        <f t="shared" si="2"/>
        <v>0</v>
      </c>
      <c r="L49" s="5" t="b">
        <v>0</v>
      </c>
    </row>
    <row r="50" spans="1:12" x14ac:dyDescent="0.4">
      <c r="A50" s="1">
        <v>45</v>
      </c>
      <c r="E50" s="5" t="b">
        <v>0</v>
      </c>
      <c r="F50" s="5" t="b">
        <v>0</v>
      </c>
      <c r="G50" s="5" t="b">
        <v>0</v>
      </c>
      <c r="H50">
        <f t="shared" si="0"/>
        <v>0</v>
      </c>
      <c r="J50">
        <f t="shared" si="1"/>
        <v>0</v>
      </c>
      <c r="K50">
        <f t="shared" si="2"/>
        <v>0</v>
      </c>
      <c r="L50" s="5" t="b">
        <v>0</v>
      </c>
    </row>
    <row r="51" spans="1:12" x14ac:dyDescent="0.4">
      <c r="A51" s="1">
        <v>46</v>
      </c>
      <c r="E51" s="5" t="b">
        <v>0</v>
      </c>
      <c r="F51" s="5" t="b">
        <v>0</v>
      </c>
      <c r="G51" s="5" t="b">
        <v>0</v>
      </c>
      <c r="H51">
        <f t="shared" si="0"/>
        <v>0</v>
      </c>
      <c r="J51">
        <f t="shared" si="1"/>
        <v>0</v>
      </c>
      <c r="K51">
        <f t="shared" si="2"/>
        <v>0</v>
      </c>
      <c r="L51" s="5" t="b">
        <v>0</v>
      </c>
    </row>
    <row r="52" spans="1:12" x14ac:dyDescent="0.4">
      <c r="A52" s="1">
        <v>47</v>
      </c>
      <c r="E52" s="5" t="b">
        <v>0</v>
      </c>
      <c r="F52" s="5" t="b">
        <v>0</v>
      </c>
      <c r="G52" s="5" t="b">
        <v>0</v>
      </c>
      <c r="H52">
        <f t="shared" si="0"/>
        <v>0</v>
      </c>
      <c r="J52">
        <f t="shared" si="1"/>
        <v>0</v>
      </c>
      <c r="K52">
        <f t="shared" si="2"/>
        <v>0</v>
      </c>
      <c r="L52" s="5" t="b">
        <v>0</v>
      </c>
    </row>
    <row r="53" spans="1:12" x14ac:dyDescent="0.4">
      <c r="A53" s="1">
        <v>48</v>
      </c>
      <c r="E53" s="5" t="b">
        <v>0</v>
      </c>
      <c r="F53" s="5" t="b">
        <v>0</v>
      </c>
      <c r="G53" s="5" t="b">
        <v>0</v>
      </c>
      <c r="H53">
        <f t="shared" si="0"/>
        <v>0</v>
      </c>
      <c r="J53">
        <f t="shared" si="1"/>
        <v>0</v>
      </c>
      <c r="K53">
        <f t="shared" si="2"/>
        <v>0</v>
      </c>
      <c r="L53" s="5" t="b">
        <v>0</v>
      </c>
    </row>
    <row r="54" spans="1:12" x14ac:dyDescent="0.4">
      <c r="A54" s="1">
        <v>49</v>
      </c>
      <c r="E54" s="5" t="b">
        <v>0</v>
      </c>
      <c r="F54" s="5" t="b">
        <v>0</v>
      </c>
      <c r="G54" s="5" t="b">
        <v>0</v>
      </c>
      <c r="H54">
        <f t="shared" si="0"/>
        <v>0</v>
      </c>
      <c r="J54">
        <f t="shared" si="1"/>
        <v>0</v>
      </c>
      <c r="K54">
        <f t="shared" si="2"/>
        <v>0</v>
      </c>
      <c r="L54" s="5" t="b">
        <v>0</v>
      </c>
    </row>
    <row r="55" spans="1:12" x14ac:dyDescent="0.4">
      <c r="A55" s="1">
        <v>50</v>
      </c>
      <c r="E55" s="5" t="b">
        <v>0</v>
      </c>
      <c r="F55" s="5" t="b">
        <v>0</v>
      </c>
      <c r="G55" s="5" t="b">
        <v>0</v>
      </c>
      <c r="H55">
        <f t="shared" si="0"/>
        <v>0</v>
      </c>
      <c r="J55">
        <f t="shared" si="1"/>
        <v>0</v>
      </c>
      <c r="K55">
        <f t="shared" si="2"/>
        <v>0</v>
      </c>
      <c r="L55" s="5" t="b">
        <v>0</v>
      </c>
    </row>
    <row r="56" spans="1:12" x14ac:dyDescent="0.4">
      <c r="A56" s="1">
        <v>51</v>
      </c>
      <c r="E56" s="5" t="b">
        <v>0</v>
      </c>
      <c r="F56" s="5" t="b">
        <v>0</v>
      </c>
      <c r="G56" s="5" t="b">
        <v>0</v>
      </c>
      <c r="H56">
        <f t="shared" si="0"/>
        <v>0</v>
      </c>
      <c r="J56">
        <f t="shared" si="1"/>
        <v>0</v>
      </c>
      <c r="K56">
        <f t="shared" si="2"/>
        <v>0</v>
      </c>
      <c r="L56" s="5" t="b">
        <v>0</v>
      </c>
    </row>
    <row r="57" spans="1:12" x14ac:dyDescent="0.4">
      <c r="A57" s="1">
        <v>52</v>
      </c>
      <c r="E57" s="5" t="b">
        <v>0</v>
      </c>
      <c r="F57" s="5" t="b">
        <v>0</v>
      </c>
      <c r="G57" s="5" t="b">
        <v>0</v>
      </c>
      <c r="H57">
        <f t="shared" si="0"/>
        <v>0</v>
      </c>
      <c r="J57">
        <f t="shared" si="1"/>
        <v>0</v>
      </c>
      <c r="K57">
        <f t="shared" si="2"/>
        <v>0</v>
      </c>
      <c r="L57" s="5" t="b">
        <v>0</v>
      </c>
    </row>
    <row r="58" spans="1:12" x14ac:dyDescent="0.4">
      <c r="A58" s="1">
        <v>53</v>
      </c>
      <c r="E58" s="5" t="b">
        <v>0</v>
      </c>
      <c r="F58" s="5" t="b">
        <v>0</v>
      </c>
      <c r="G58" s="5" t="b">
        <v>0</v>
      </c>
      <c r="H58">
        <f t="shared" si="0"/>
        <v>0</v>
      </c>
      <c r="J58">
        <f t="shared" si="1"/>
        <v>0</v>
      </c>
      <c r="K58">
        <f t="shared" si="2"/>
        <v>0</v>
      </c>
      <c r="L58" s="5" t="b">
        <v>0</v>
      </c>
    </row>
    <row r="59" spans="1:12" x14ac:dyDescent="0.4">
      <c r="A59" s="1">
        <v>54</v>
      </c>
      <c r="E59" s="5" t="b">
        <v>0</v>
      </c>
      <c r="F59" s="5" t="b">
        <v>0</v>
      </c>
      <c r="G59" s="5" t="b">
        <v>0</v>
      </c>
      <c r="H59">
        <f t="shared" si="0"/>
        <v>0</v>
      </c>
      <c r="J59">
        <f t="shared" si="1"/>
        <v>0</v>
      </c>
      <c r="K59">
        <f t="shared" si="2"/>
        <v>0</v>
      </c>
      <c r="L59" s="5" t="b">
        <v>0</v>
      </c>
    </row>
    <row r="60" spans="1:12" x14ac:dyDescent="0.4">
      <c r="A60" s="1">
        <v>55</v>
      </c>
      <c r="E60" s="5" t="b">
        <v>0</v>
      </c>
      <c r="F60" s="5" t="b">
        <v>0</v>
      </c>
      <c r="G60" s="5" t="b">
        <v>0</v>
      </c>
      <c r="H60">
        <f t="shared" si="0"/>
        <v>0</v>
      </c>
      <c r="J60">
        <f t="shared" si="1"/>
        <v>0</v>
      </c>
      <c r="K60">
        <f t="shared" si="2"/>
        <v>0</v>
      </c>
      <c r="L60" s="5" t="b">
        <v>0</v>
      </c>
    </row>
    <row r="61" spans="1:12" x14ac:dyDescent="0.4">
      <c r="A61" s="1">
        <v>56</v>
      </c>
      <c r="E61" s="5" t="b">
        <v>0</v>
      </c>
      <c r="F61" s="5" t="b">
        <v>0</v>
      </c>
      <c r="G61" s="5" t="b">
        <v>0</v>
      </c>
      <c r="H61">
        <f t="shared" si="0"/>
        <v>0</v>
      </c>
      <c r="J61">
        <f t="shared" si="1"/>
        <v>0</v>
      </c>
      <c r="K61">
        <f t="shared" si="2"/>
        <v>0</v>
      </c>
      <c r="L61" s="5" t="b">
        <v>0</v>
      </c>
    </row>
    <row r="62" spans="1:12" x14ac:dyDescent="0.4">
      <c r="A62" s="1">
        <v>57</v>
      </c>
      <c r="E62" s="5" t="b">
        <v>0</v>
      </c>
      <c r="F62" s="5" t="b">
        <v>0</v>
      </c>
      <c r="G62" s="5" t="b">
        <v>0</v>
      </c>
      <c r="H62">
        <f t="shared" si="0"/>
        <v>0</v>
      </c>
      <c r="J62">
        <f t="shared" si="1"/>
        <v>0</v>
      </c>
      <c r="K62">
        <f t="shared" si="2"/>
        <v>0</v>
      </c>
      <c r="L62" s="5" t="b">
        <v>0</v>
      </c>
    </row>
    <row r="63" spans="1:12" x14ac:dyDescent="0.4">
      <c r="A63" s="1">
        <v>58</v>
      </c>
      <c r="E63" s="5" t="b">
        <v>0</v>
      </c>
      <c r="F63" s="5" t="b">
        <v>0</v>
      </c>
      <c r="G63" s="5" t="b">
        <v>0</v>
      </c>
      <c r="H63">
        <f t="shared" si="0"/>
        <v>0</v>
      </c>
      <c r="J63">
        <f t="shared" si="1"/>
        <v>0</v>
      </c>
      <c r="K63">
        <f t="shared" si="2"/>
        <v>0</v>
      </c>
      <c r="L63" s="5" t="b">
        <v>0</v>
      </c>
    </row>
    <row r="64" spans="1:12" x14ac:dyDescent="0.4">
      <c r="A64" s="1">
        <v>59</v>
      </c>
      <c r="E64" s="5" t="b">
        <v>0</v>
      </c>
      <c r="F64" s="5" t="b">
        <v>0</v>
      </c>
      <c r="G64" s="5" t="b">
        <v>0</v>
      </c>
      <c r="H64">
        <f t="shared" si="0"/>
        <v>0</v>
      </c>
      <c r="J64">
        <f t="shared" si="1"/>
        <v>0</v>
      </c>
      <c r="K64">
        <f t="shared" si="2"/>
        <v>0</v>
      </c>
      <c r="L64" s="5" t="b">
        <v>0</v>
      </c>
    </row>
    <row r="65" spans="1:12" x14ac:dyDescent="0.4">
      <c r="A65" s="1">
        <v>60</v>
      </c>
      <c r="E65" s="5" t="b">
        <v>0</v>
      </c>
      <c r="F65" s="5" t="b">
        <v>0</v>
      </c>
      <c r="G65" s="5" t="b">
        <v>0</v>
      </c>
      <c r="H65">
        <f t="shared" si="0"/>
        <v>0</v>
      </c>
      <c r="J65">
        <f t="shared" si="1"/>
        <v>0</v>
      </c>
      <c r="K65">
        <f t="shared" si="2"/>
        <v>0</v>
      </c>
      <c r="L65" s="5" t="b">
        <v>0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8174C-0984-4AA8-8699-DEB3F7465089}">
  <dimension ref="A1:Q79"/>
  <sheetViews>
    <sheetView workbookViewId="0">
      <selection activeCell="H42" sqref="H42"/>
    </sheetView>
  </sheetViews>
  <sheetFormatPr defaultRowHeight="18.75" x14ac:dyDescent="0.4"/>
  <cols>
    <col min="1" max="1" width="15.25" bestFit="1" customWidth="1"/>
    <col min="2" max="3" width="10" bestFit="1" customWidth="1"/>
    <col min="9" max="9" width="10.375" bestFit="1" customWidth="1"/>
  </cols>
  <sheetData>
    <row r="1" spans="1:12" x14ac:dyDescent="0.4">
      <c r="A1" t="s">
        <v>30</v>
      </c>
      <c r="B1" s="4">
        <v>0.88</v>
      </c>
      <c r="G1">
        <v>3500</v>
      </c>
      <c r="H1">
        <v>2000</v>
      </c>
      <c r="I1" s="4">
        <v>-0.86</v>
      </c>
      <c r="K1">
        <v>14</v>
      </c>
      <c r="L1">
        <v>250</v>
      </c>
    </row>
    <row r="2" spans="1:12" x14ac:dyDescent="0.4">
      <c r="A2" t="s">
        <v>31</v>
      </c>
      <c r="B2">
        <v>2294500</v>
      </c>
      <c r="G2">
        <v>3500</v>
      </c>
      <c r="H2">
        <v>2250</v>
      </c>
      <c r="I2" s="4">
        <v>-0.72</v>
      </c>
      <c r="L2">
        <f>250/K1</f>
        <v>17.857142857142858</v>
      </c>
    </row>
    <row r="3" spans="1:12" x14ac:dyDescent="0.4">
      <c r="G3">
        <v>3500</v>
      </c>
      <c r="H3">
        <v>2500</v>
      </c>
      <c r="I3" s="4">
        <v>-0.57999999999999996</v>
      </c>
    </row>
    <row r="4" spans="1:12" x14ac:dyDescent="0.4">
      <c r="A4" t="s">
        <v>32</v>
      </c>
      <c r="B4">
        <f>B2/(1-B1)</f>
        <v>19120833.333333336</v>
      </c>
      <c r="G4">
        <v>3500</v>
      </c>
      <c r="H4">
        <v>2750</v>
      </c>
      <c r="I4" s="4">
        <v>-0.44</v>
      </c>
    </row>
    <row r="5" spans="1:12" x14ac:dyDescent="0.4">
      <c r="H5">
        <v>3000</v>
      </c>
      <c r="I5" s="4">
        <v>-0.3</v>
      </c>
    </row>
    <row r="7" spans="1:12" x14ac:dyDescent="0.4">
      <c r="G7">
        <v>6000</v>
      </c>
      <c r="H7">
        <v>2750</v>
      </c>
      <c r="I7" s="11">
        <v>0.995</v>
      </c>
    </row>
    <row r="9" spans="1:12" x14ac:dyDescent="0.4">
      <c r="A9" t="s">
        <v>30</v>
      </c>
      <c r="B9">
        <v>28500000</v>
      </c>
      <c r="C9">
        <v>19900000</v>
      </c>
      <c r="H9">
        <f>INT(100/(G7/500))*(2750-G7/2)/250</f>
        <v>-8</v>
      </c>
    </row>
    <row r="10" spans="1:12" x14ac:dyDescent="0.4">
      <c r="A10" s="4">
        <v>0.3</v>
      </c>
      <c r="B10">
        <f t="shared" ref="B10:C29" si="0">B$9*(1-$A10)</f>
        <v>19950000</v>
      </c>
      <c r="C10">
        <f t="shared" si="0"/>
        <v>13930000</v>
      </c>
    </row>
    <row r="11" spans="1:12" x14ac:dyDescent="0.4">
      <c r="A11" s="4">
        <v>0.31</v>
      </c>
      <c r="B11">
        <f t="shared" si="0"/>
        <v>19665000</v>
      </c>
      <c r="C11">
        <f t="shared" si="0"/>
        <v>13730999.999999998</v>
      </c>
      <c r="G11">
        <v>4300</v>
      </c>
      <c r="H11">
        <v>2750</v>
      </c>
      <c r="I11">
        <v>-74</v>
      </c>
    </row>
    <row r="12" spans="1:12" x14ac:dyDescent="0.4">
      <c r="A12" s="4">
        <v>0.32</v>
      </c>
      <c r="B12">
        <f t="shared" si="0"/>
        <v>19380000</v>
      </c>
      <c r="C12">
        <f t="shared" si="0"/>
        <v>13531999.999999998</v>
      </c>
      <c r="H12">
        <f>INT(100/(G11/500))</f>
        <v>11</v>
      </c>
      <c r="I12">
        <f>(H11-G11/2)/250</f>
        <v>2.4</v>
      </c>
    </row>
    <row r="13" spans="1:12" x14ac:dyDescent="0.4">
      <c r="A13" s="4">
        <v>0.33</v>
      </c>
      <c r="B13">
        <f t="shared" si="0"/>
        <v>19094999.999999996</v>
      </c>
      <c r="C13">
        <f t="shared" si="0"/>
        <v>13332999.999999998</v>
      </c>
      <c r="I13">
        <f>H12*I12</f>
        <v>26.4</v>
      </c>
    </row>
    <row r="14" spans="1:12" x14ac:dyDescent="0.4">
      <c r="A14" s="4">
        <v>0.34</v>
      </c>
      <c r="B14">
        <f t="shared" si="0"/>
        <v>18809999.999999996</v>
      </c>
      <c r="C14">
        <f t="shared" si="0"/>
        <v>13133999.999999998</v>
      </c>
    </row>
    <row r="15" spans="1:12" x14ac:dyDescent="0.4">
      <c r="A15" s="4">
        <v>0.35</v>
      </c>
      <c r="B15">
        <f t="shared" si="0"/>
        <v>18525000</v>
      </c>
      <c r="C15">
        <f t="shared" si="0"/>
        <v>12935000</v>
      </c>
    </row>
    <row r="16" spans="1:12" x14ac:dyDescent="0.4">
      <c r="A16" s="4">
        <v>0.36</v>
      </c>
      <c r="B16">
        <f t="shared" si="0"/>
        <v>18240000</v>
      </c>
      <c r="C16">
        <f t="shared" si="0"/>
        <v>12736000</v>
      </c>
    </row>
    <row r="17" spans="1:17" x14ac:dyDescent="0.4">
      <c r="A17" s="4">
        <v>0.37</v>
      </c>
      <c r="B17">
        <f t="shared" si="0"/>
        <v>17955000</v>
      </c>
      <c r="C17">
        <f t="shared" si="0"/>
        <v>12537000</v>
      </c>
    </row>
    <row r="18" spans="1:17" x14ac:dyDescent="0.4">
      <c r="A18" s="4">
        <v>0.38</v>
      </c>
      <c r="B18">
        <f t="shared" si="0"/>
        <v>17670000</v>
      </c>
      <c r="C18">
        <f t="shared" si="0"/>
        <v>12338000</v>
      </c>
      <c r="G18" t="s">
        <v>37</v>
      </c>
      <c r="H18">
        <v>3000</v>
      </c>
    </row>
    <row r="19" spans="1:17" x14ac:dyDescent="0.4">
      <c r="A19" s="4">
        <v>0.39</v>
      </c>
      <c r="B19">
        <f t="shared" si="0"/>
        <v>17385000</v>
      </c>
      <c r="C19">
        <f t="shared" si="0"/>
        <v>12139000</v>
      </c>
      <c r="G19" t="s">
        <v>38</v>
      </c>
      <c r="H19">
        <v>2750</v>
      </c>
    </row>
    <row r="20" spans="1:17" x14ac:dyDescent="0.4">
      <c r="A20" s="4">
        <v>0.4</v>
      </c>
      <c r="B20">
        <f t="shared" si="0"/>
        <v>17100000</v>
      </c>
      <c r="C20">
        <f t="shared" si="0"/>
        <v>11940000</v>
      </c>
      <c r="G20" t="s">
        <v>39</v>
      </c>
      <c r="H20">
        <f>100-(INT(100/(H18/500))*(H19-H18/2)/250)</f>
        <v>20</v>
      </c>
    </row>
    <row r="21" spans="1:17" x14ac:dyDescent="0.4">
      <c r="A21" s="4">
        <v>0.41</v>
      </c>
      <c r="B21">
        <f t="shared" si="0"/>
        <v>16815000.000000004</v>
      </c>
      <c r="C21">
        <f t="shared" si="0"/>
        <v>11741000.000000002</v>
      </c>
    </row>
    <row r="22" spans="1:17" x14ac:dyDescent="0.4">
      <c r="A22" s="4">
        <v>0.42</v>
      </c>
      <c r="B22">
        <f t="shared" si="0"/>
        <v>16530000.000000002</v>
      </c>
      <c r="C22">
        <f t="shared" si="0"/>
        <v>11542000.000000002</v>
      </c>
    </row>
    <row r="23" spans="1:17" x14ac:dyDescent="0.4">
      <c r="A23" s="4">
        <v>0.43</v>
      </c>
      <c r="B23">
        <f t="shared" si="0"/>
        <v>16245000.000000002</v>
      </c>
      <c r="C23">
        <f t="shared" si="0"/>
        <v>11343000.000000002</v>
      </c>
      <c r="G23">
        <v>2750</v>
      </c>
      <c r="H23">
        <v>3000</v>
      </c>
      <c r="I23">
        <v>-18</v>
      </c>
    </row>
    <row r="24" spans="1:17" x14ac:dyDescent="0.4">
      <c r="A24" s="4">
        <v>0.44</v>
      </c>
      <c r="B24">
        <f t="shared" si="0"/>
        <v>15960000.000000002</v>
      </c>
      <c r="C24">
        <f t="shared" si="0"/>
        <v>11144000.000000002</v>
      </c>
    </row>
    <row r="25" spans="1:17" x14ac:dyDescent="0.4">
      <c r="A25" s="4">
        <v>0.45</v>
      </c>
      <c r="B25">
        <f t="shared" si="0"/>
        <v>15675000.000000002</v>
      </c>
      <c r="C25">
        <f t="shared" si="0"/>
        <v>10945000</v>
      </c>
    </row>
    <row r="26" spans="1:17" x14ac:dyDescent="0.4">
      <c r="A26" s="4">
        <v>0.46</v>
      </c>
      <c r="B26">
        <f t="shared" si="0"/>
        <v>15390000.000000002</v>
      </c>
      <c r="C26">
        <f t="shared" si="0"/>
        <v>10746000</v>
      </c>
    </row>
    <row r="27" spans="1:17" x14ac:dyDescent="0.4">
      <c r="A27" s="4">
        <v>0.47</v>
      </c>
      <c r="B27">
        <f t="shared" si="0"/>
        <v>15105000</v>
      </c>
      <c r="C27">
        <f t="shared" si="0"/>
        <v>10547000</v>
      </c>
    </row>
    <row r="28" spans="1:17" x14ac:dyDescent="0.4">
      <c r="A28" s="4">
        <v>0.48</v>
      </c>
      <c r="B28">
        <f t="shared" si="0"/>
        <v>14820000</v>
      </c>
      <c r="C28">
        <f t="shared" si="0"/>
        <v>10348000</v>
      </c>
      <c r="G28">
        <v>600</v>
      </c>
      <c r="H28">
        <v>550</v>
      </c>
      <c r="I28" s="11">
        <v>-0.18</v>
      </c>
      <c r="J28">
        <f>H28-G28/2</f>
        <v>250</v>
      </c>
      <c r="K28">
        <f>G28/2</f>
        <v>300</v>
      </c>
      <c r="L28">
        <f>J28/K28</f>
        <v>0.83333333333333337</v>
      </c>
      <c r="N28">
        <f>G28/50</f>
        <v>12</v>
      </c>
      <c r="O28">
        <f>100/N28</f>
        <v>8.3333333333333339</v>
      </c>
      <c r="Q28">
        <f>16*5+INT(1/6*5)</f>
        <v>80</v>
      </c>
    </row>
    <row r="29" spans="1:17" x14ac:dyDescent="0.4">
      <c r="A29" s="4">
        <v>0.49</v>
      </c>
      <c r="B29">
        <f t="shared" si="0"/>
        <v>14535000</v>
      </c>
      <c r="C29">
        <f t="shared" si="0"/>
        <v>10149000</v>
      </c>
      <c r="G29">
        <v>800</v>
      </c>
      <c r="H29">
        <v>550</v>
      </c>
      <c r="I29" s="11">
        <v>-0.64</v>
      </c>
      <c r="J29">
        <f t="shared" ref="J29:J40" si="1">H29-G29/2</f>
        <v>150</v>
      </c>
      <c r="K29">
        <f t="shared" ref="K29:K39" si="2">G29/2</f>
        <v>400</v>
      </c>
      <c r="L29">
        <f t="shared" ref="L29:L39" si="3">J29/K29</f>
        <v>0.375</v>
      </c>
      <c r="N29">
        <f t="shared" ref="N29:N39" si="4">G29/50</f>
        <v>16</v>
      </c>
      <c r="O29">
        <f t="shared" ref="O29:O39" si="5">100/N29</f>
        <v>6.25</v>
      </c>
    </row>
    <row r="30" spans="1:17" x14ac:dyDescent="0.4">
      <c r="A30" s="4">
        <v>0.5</v>
      </c>
      <c r="B30">
        <f t="shared" ref="B30:C39" si="6">B$9*(1-$A30)</f>
        <v>14250000</v>
      </c>
      <c r="C30">
        <f t="shared" si="6"/>
        <v>9950000</v>
      </c>
      <c r="G30">
        <v>1000</v>
      </c>
      <c r="H30">
        <v>650</v>
      </c>
      <c r="I30" s="11">
        <v>-0.7</v>
      </c>
      <c r="J30">
        <f t="shared" si="1"/>
        <v>150</v>
      </c>
      <c r="K30">
        <f t="shared" si="2"/>
        <v>500</v>
      </c>
      <c r="L30">
        <f t="shared" si="3"/>
        <v>0.3</v>
      </c>
      <c r="N30">
        <f t="shared" si="4"/>
        <v>20</v>
      </c>
      <c r="O30">
        <f t="shared" si="5"/>
        <v>5</v>
      </c>
    </row>
    <row r="31" spans="1:17" x14ac:dyDescent="0.4">
      <c r="A31" s="4">
        <v>0.51</v>
      </c>
      <c r="B31">
        <f t="shared" si="6"/>
        <v>13965000</v>
      </c>
      <c r="C31">
        <f t="shared" si="6"/>
        <v>9751000</v>
      </c>
      <c r="G31">
        <v>1250</v>
      </c>
      <c r="H31">
        <v>750</v>
      </c>
      <c r="I31" s="11">
        <v>-0.8</v>
      </c>
      <c r="J31">
        <f t="shared" si="1"/>
        <v>125</v>
      </c>
      <c r="K31">
        <f t="shared" si="2"/>
        <v>625</v>
      </c>
      <c r="L31">
        <f t="shared" si="3"/>
        <v>0.2</v>
      </c>
      <c r="N31">
        <f t="shared" si="4"/>
        <v>25</v>
      </c>
      <c r="O31">
        <f t="shared" si="5"/>
        <v>4</v>
      </c>
    </row>
    <row r="32" spans="1:17" x14ac:dyDescent="0.4">
      <c r="A32" s="4">
        <v>0.52</v>
      </c>
      <c r="B32">
        <f t="shared" si="6"/>
        <v>13680000</v>
      </c>
      <c r="C32">
        <f t="shared" si="6"/>
        <v>9552000</v>
      </c>
      <c r="G32">
        <v>1500</v>
      </c>
      <c r="H32">
        <v>1000</v>
      </c>
      <c r="I32" s="11">
        <v>-0.68</v>
      </c>
      <c r="J32">
        <f t="shared" si="1"/>
        <v>250</v>
      </c>
      <c r="K32">
        <f t="shared" si="2"/>
        <v>750</v>
      </c>
      <c r="L32">
        <f t="shared" si="3"/>
        <v>0.33333333333333331</v>
      </c>
      <c r="N32">
        <f t="shared" si="4"/>
        <v>30</v>
      </c>
      <c r="O32">
        <f t="shared" si="5"/>
        <v>3.3333333333333335</v>
      </c>
    </row>
    <row r="33" spans="1:15" x14ac:dyDescent="0.4">
      <c r="A33" s="4">
        <v>0.53</v>
      </c>
      <c r="B33">
        <f t="shared" si="6"/>
        <v>13395000</v>
      </c>
      <c r="C33">
        <f t="shared" si="6"/>
        <v>9353000</v>
      </c>
      <c r="G33">
        <v>1750</v>
      </c>
      <c r="H33">
        <v>1000</v>
      </c>
      <c r="I33" s="11">
        <v>-0.86</v>
      </c>
      <c r="J33">
        <f t="shared" si="1"/>
        <v>125</v>
      </c>
      <c r="K33">
        <f t="shared" si="2"/>
        <v>875</v>
      </c>
      <c r="L33">
        <f t="shared" si="3"/>
        <v>0.14285714285714285</v>
      </c>
      <c r="N33">
        <f t="shared" si="4"/>
        <v>35</v>
      </c>
      <c r="O33">
        <f t="shared" si="5"/>
        <v>2.8571428571428572</v>
      </c>
    </row>
    <row r="34" spans="1:15" x14ac:dyDescent="0.4">
      <c r="A34" s="4">
        <v>0.54</v>
      </c>
      <c r="B34">
        <f t="shared" si="6"/>
        <v>13109999.999999998</v>
      </c>
      <c r="C34">
        <f t="shared" si="6"/>
        <v>9154000</v>
      </c>
      <c r="G34">
        <v>2000</v>
      </c>
      <c r="H34">
        <v>1250</v>
      </c>
      <c r="I34" s="11">
        <v>-0.76</v>
      </c>
      <c r="J34">
        <f t="shared" si="1"/>
        <v>250</v>
      </c>
      <c r="K34">
        <f t="shared" si="2"/>
        <v>1000</v>
      </c>
      <c r="L34">
        <f t="shared" si="3"/>
        <v>0.25</v>
      </c>
      <c r="N34">
        <f t="shared" si="4"/>
        <v>40</v>
      </c>
      <c r="O34">
        <f t="shared" si="5"/>
        <v>2.5</v>
      </c>
    </row>
    <row r="35" spans="1:15" x14ac:dyDescent="0.4">
      <c r="A35" s="4">
        <v>0.55000000000000004</v>
      </c>
      <c r="B35">
        <f t="shared" si="6"/>
        <v>12824999.999999998</v>
      </c>
      <c r="C35">
        <f t="shared" si="6"/>
        <v>8955000</v>
      </c>
      <c r="G35">
        <v>2250</v>
      </c>
      <c r="H35">
        <v>1250</v>
      </c>
      <c r="I35" s="11">
        <f>-90%</f>
        <v>-0.9</v>
      </c>
      <c r="J35">
        <f t="shared" si="1"/>
        <v>125</v>
      </c>
      <c r="K35">
        <f t="shared" si="2"/>
        <v>1125</v>
      </c>
      <c r="L35">
        <f t="shared" si="3"/>
        <v>0.1111111111111111</v>
      </c>
      <c r="N35">
        <f t="shared" si="4"/>
        <v>45</v>
      </c>
      <c r="O35">
        <f t="shared" si="5"/>
        <v>2.2222222222222223</v>
      </c>
    </row>
    <row r="36" spans="1:15" x14ac:dyDescent="0.4">
      <c r="A36" s="4">
        <v>0.56000000000000005</v>
      </c>
      <c r="B36">
        <f t="shared" si="6"/>
        <v>12539999.999999998</v>
      </c>
      <c r="C36">
        <f t="shared" si="6"/>
        <v>8755999.9999999981</v>
      </c>
      <c r="G36">
        <v>2500</v>
      </c>
      <c r="H36">
        <v>1500</v>
      </c>
      <c r="I36" s="11">
        <v>-0.8</v>
      </c>
      <c r="J36">
        <f t="shared" si="1"/>
        <v>250</v>
      </c>
      <c r="K36">
        <f t="shared" si="2"/>
        <v>1250</v>
      </c>
      <c r="L36">
        <f t="shared" si="3"/>
        <v>0.2</v>
      </c>
      <c r="N36">
        <f t="shared" si="4"/>
        <v>50</v>
      </c>
      <c r="O36">
        <f t="shared" si="5"/>
        <v>2</v>
      </c>
    </row>
    <row r="37" spans="1:15" x14ac:dyDescent="0.4">
      <c r="A37" s="4">
        <v>0.56999999999999995</v>
      </c>
      <c r="B37">
        <f t="shared" si="6"/>
        <v>12255000.000000002</v>
      </c>
      <c r="C37">
        <f t="shared" si="6"/>
        <v>8557000.0000000019</v>
      </c>
      <c r="G37">
        <v>2750</v>
      </c>
      <c r="H37">
        <v>1750</v>
      </c>
      <c r="I37" s="11">
        <v>-0.74</v>
      </c>
      <c r="J37">
        <f t="shared" si="1"/>
        <v>375</v>
      </c>
      <c r="K37">
        <f t="shared" si="2"/>
        <v>1375</v>
      </c>
      <c r="L37">
        <f t="shared" si="3"/>
        <v>0.27272727272727271</v>
      </c>
      <c r="N37">
        <f t="shared" si="4"/>
        <v>55</v>
      </c>
      <c r="O37">
        <f t="shared" si="5"/>
        <v>1.8181818181818181</v>
      </c>
    </row>
    <row r="38" spans="1:15" x14ac:dyDescent="0.4">
      <c r="A38" s="4">
        <v>0.57999999999999996</v>
      </c>
      <c r="B38">
        <f t="shared" si="6"/>
        <v>11970000.000000002</v>
      </c>
      <c r="C38">
        <f t="shared" si="6"/>
        <v>8358000.0000000009</v>
      </c>
      <c r="G38">
        <v>3000</v>
      </c>
      <c r="H38">
        <v>1750</v>
      </c>
      <c r="I38" s="11">
        <v>-0.84</v>
      </c>
      <c r="J38">
        <f t="shared" si="1"/>
        <v>250</v>
      </c>
      <c r="K38">
        <f t="shared" si="2"/>
        <v>1500</v>
      </c>
      <c r="L38">
        <f t="shared" si="3"/>
        <v>0.16666666666666666</v>
      </c>
      <c r="N38">
        <f t="shared" si="4"/>
        <v>60</v>
      </c>
      <c r="O38">
        <f t="shared" si="5"/>
        <v>1.6666666666666667</v>
      </c>
    </row>
    <row r="39" spans="1:15" x14ac:dyDescent="0.4">
      <c r="A39" s="4">
        <v>0.59</v>
      </c>
      <c r="B39">
        <f t="shared" si="6"/>
        <v>11685000</v>
      </c>
      <c r="C39">
        <f t="shared" si="6"/>
        <v>8159000.0000000009</v>
      </c>
      <c r="G39">
        <v>3000</v>
      </c>
      <c r="H39">
        <v>2750</v>
      </c>
      <c r="I39" s="11">
        <v>-0.18</v>
      </c>
      <c r="J39">
        <f t="shared" si="1"/>
        <v>1250</v>
      </c>
      <c r="K39">
        <f t="shared" si="2"/>
        <v>1500</v>
      </c>
      <c r="L39">
        <f t="shared" si="3"/>
        <v>0.83333333333333337</v>
      </c>
      <c r="N39">
        <f t="shared" si="4"/>
        <v>60</v>
      </c>
      <c r="O39">
        <f t="shared" si="5"/>
        <v>1.6666666666666667</v>
      </c>
    </row>
    <row r="40" spans="1:15" x14ac:dyDescent="0.4">
      <c r="A40" s="4">
        <v>0.6</v>
      </c>
      <c r="B40">
        <f t="shared" ref="B40:C49" si="7">B$9*(1-$A40)</f>
        <v>11400000</v>
      </c>
      <c r="C40">
        <f t="shared" si="7"/>
        <v>7960000</v>
      </c>
      <c r="G40">
        <v>6000</v>
      </c>
      <c r="H40">
        <v>4850</v>
      </c>
      <c r="I40" s="4">
        <v>-0.38</v>
      </c>
      <c r="J40">
        <f t="shared" si="1"/>
        <v>1850</v>
      </c>
    </row>
    <row r="41" spans="1:15" x14ac:dyDescent="0.4">
      <c r="A41" s="4">
        <v>0.61</v>
      </c>
      <c r="B41">
        <f t="shared" si="7"/>
        <v>11115000</v>
      </c>
      <c r="C41">
        <f t="shared" si="7"/>
        <v>7761000</v>
      </c>
      <c r="H41">
        <v>4450</v>
      </c>
      <c r="I41" s="11">
        <v>-0.52</v>
      </c>
    </row>
    <row r="42" spans="1:15" x14ac:dyDescent="0.4">
      <c r="A42" s="4">
        <v>0.62</v>
      </c>
      <c r="B42">
        <f t="shared" si="7"/>
        <v>10830000</v>
      </c>
      <c r="C42">
        <f t="shared" si="7"/>
        <v>7562000</v>
      </c>
      <c r="H42">
        <v>4050</v>
      </c>
      <c r="I42" s="11">
        <v>-0.66</v>
      </c>
    </row>
    <row r="43" spans="1:15" x14ac:dyDescent="0.4">
      <c r="A43" s="4">
        <v>0.63</v>
      </c>
      <c r="B43">
        <f t="shared" si="7"/>
        <v>10545000</v>
      </c>
      <c r="C43">
        <f t="shared" si="7"/>
        <v>7363000</v>
      </c>
      <c r="H43">
        <v>3650</v>
      </c>
      <c r="I43" s="11">
        <v>-0.8</v>
      </c>
    </row>
    <row r="44" spans="1:15" x14ac:dyDescent="0.4">
      <c r="A44" s="4">
        <v>0.64</v>
      </c>
      <c r="B44">
        <f t="shared" si="7"/>
        <v>10260000</v>
      </c>
      <c r="C44">
        <f t="shared" si="7"/>
        <v>7164000</v>
      </c>
    </row>
    <row r="45" spans="1:15" x14ac:dyDescent="0.4">
      <c r="A45" s="4">
        <v>0.65</v>
      </c>
      <c r="B45">
        <f t="shared" si="7"/>
        <v>9975000</v>
      </c>
      <c r="C45">
        <f t="shared" si="7"/>
        <v>6965000</v>
      </c>
    </row>
    <row r="46" spans="1:15" x14ac:dyDescent="0.4">
      <c r="A46" s="4">
        <v>0.66</v>
      </c>
      <c r="B46">
        <f t="shared" si="7"/>
        <v>9690000</v>
      </c>
      <c r="C46">
        <f t="shared" si="7"/>
        <v>6765999.9999999991</v>
      </c>
    </row>
    <row r="47" spans="1:15" x14ac:dyDescent="0.4">
      <c r="A47" s="4">
        <v>0.67</v>
      </c>
      <c r="B47">
        <f t="shared" si="7"/>
        <v>9404999.9999999981</v>
      </c>
      <c r="C47">
        <f t="shared" si="7"/>
        <v>6566999.9999999991</v>
      </c>
    </row>
    <row r="48" spans="1:15" x14ac:dyDescent="0.4">
      <c r="A48" s="4">
        <v>0.68</v>
      </c>
      <c r="B48">
        <f t="shared" si="7"/>
        <v>9119999.9999999981</v>
      </c>
      <c r="C48">
        <f t="shared" si="7"/>
        <v>6367999.9999999991</v>
      </c>
    </row>
    <row r="49" spans="1:3" x14ac:dyDescent="0.4">
      <c r="A49" s="4">
        <v>0.69</v>
      </c>
      <c r="B49">
        <f t="shared" si="7"/>
        <v>8835000.0000000019</v>
      </c>
      <c r="C49">
        <f t="shared" si="7"/>
        <v>6169000.0000000009</v>
      </c>
    </row>
    <row r="50" spans="1:3" x14ac:dyDescent="0.4">
      <c r="A50" s="4">
        <v>0.7</v>
      </c>
      <c r="B50">
        <f>$B$9*(1-$A50)</f>
        <v>8550000.0000000019</v>
      </c>
      <c r="C50">
        <f>C$9*(1-$A50)</f>
        <v>5970000.0000000009</v>
      </c>
    </row>
    <row r="51" spans="1:3" x14ac:dyDescent="0.4">
      <c r="A51" s="4">
        <v>0.71</v>
      </c>
      <c r="B51">
        <f t="shared" ref="B51:B59" si="8">$B$9*(1-A51)</f>
        <v>8265000.0000000009</v>
      </c>
      <c r="C51">
        <f t="shared" ref="C51:C79" si="9">C$9*(1-$A51)</f>
        <v>5771000.0000000009</v>
      </c>
    </row>
    <row r="52" spans="1:3" x14ac:dyDescent="0.4">
      <c r="A52" s="4">
        <v>0.72</v>
      </c>
      <c r="B52">
        <f t="shared" si="8"/>
        <v>7980000.0000000009</v>
      </c>
      <c r="C52">
        <f t="shared" si="9"/>
        <v>5572000.0000000009</v>
      </c>
    </row>
    <row r="53" spans="1:3" x14ac:dyDescent="0.4">
      <c r="A53" s="4">
        <v>0.73</v>
      </c>
      <c r="B53">
        <f t="shared" si="8"/>
        <v>7695000.0000000009</v>
      </c>
      <c r="C53">
        <f t="shared" si="9"/>
        <v>5373000</v>
      </c>
    </row>
    <row r="54" spans="1:3" x14ac:dyDescent="0.4">
      <c r="A54" s="4">
        <v>0.74</v>
      </c>
      <c r="B54">
        <f t="shared" si="8"/>
        <v>7410000</v>
      </c>
      <c r="C54">
        <f t="shared" si="9"/>
        <v>5174000</v>
      </c>
    </row>
    <row r="55" spans="1:3" x14ac:dyDescent="0.4">
      <c r="A55" s="4">
        <v>0.75</v>
      </c>
      <c r="B55">
        <f t="shared" si="8"/>
        <v>7125000</v>
      </c>
      <c r="C55">
        <f t="shared" si="9"/>
        <v>4975000</v>
      </c>
    </row>
    <row r="56" spans="1:3" x14ac:dyDescent="0.4">
      <c r="A56" s="4">
        <v>0.76</v>
      </c>
      <c r="B56">
        <f t="shared" si="8"/>
        <v>6840000</v>
      </c>
      <c r="C56">
        <f t="shared" si="9"/>
        <v>4776000</v>
      </c>
    </row>
    <row r="57" spans="1:3" x14ac:dyDescent="0.4">
      <c r="A57" s="4">
        <v>0.77</v>
      </c>
      <c r="B57">
        <f t="shared" si="8"/>
        <v>6554999.9999999991</v>
      </c>
      <c r="C57">
        <f t="shared" si="9"/>
        <v>4577000</v>
      </c>
    </row>
    <row r="58" spans="1:3" x14ac:dyDescent="0.4">
      <c r="A58" s="4">
        <v>0.78</v>
      </c>
      <c r="B58">
        <f t="shared" si="8"/>
        <v>6269999.9999999991</v>
      </c>
      <c r="C58">
        <f t="shared" si="9"/>
        <v>4377999.9999999991</v>
      </c>
    </row>
    <row r="59" spans="1:3" x14ac:dyDescent="0.4">
      <c r="A59" s="4">
        <v>0.79</v>
      </c>
      <c r="B59">
        <f t="shared" si="8"/>
        <v>5984999.9999999991</v>
      </c>
      <c r="C59">
        <f t="shared" si="9"/>
        <v>4178999.9999999991</v>
      </c>
    </row>
    <row r="60" spans="1:3" x14ac:dyDescent="0.4">
      <c r="A60" s="4">
        <v>0.8</v>
      </c>
      <c r="B60">
        <f>$B$9*(1-A60)</f>
        <v>5699999.9999999991</v>
      </c>
      <c r="C60">
        <f t="shared" si="9"/>
        <v>3979999.9999999991</v>
      </c>
    </row>
    <row r="61" spans="1:3" x14ac:dyDescent="0.4">
      <c r="A61" s="4">
        <v>0.81</v>
      </c>
      <c r="B61">
        <f t="shared" ref="B61:B79" si="10">$B$9*(1-A61)</f>
        <v>5414999.9999999981</v>
      </c>
      <c r="C61">
        <f t="shared" si="9"/>
        <v>3780999.9999999991</v>
      </c>
    </row>
    <row r="62" spans="1:3" x14ac:dyDescent="0.4">
      <c r="A62" s="4">
        <v>0.82</v>
      </c>
      <c r="B62">
        <f t="shared" si="10"/>
        <v>5130000.0000000009</v>
      </c>
      <c r="C62">
        <f t="shared" si="9"/>
        <v>3582000.0000000009</v>
      </c>
    </row>
    <row r="63" spans="1:3" x14ac:dyDescent="0.4">
      <c r="A63" s="4">
        <v>0.83</v>
      </c>
      <c r="B63">
        <f t="shared" si="10"/>
        <v>4845000.0000000009</v>
      </c>
      <c r="C63">
        <f t="shared" si="9"/>
        <v>3383000.0000000009</v>
      </c>
    </row>
    <row r="64" spans="1:3" x14ac:dyDescent="0.4">
      <c r="A64" s="4">
        <v>0.84</v>
      </c>
      <c r="B64">
        <f t="shared" si="10"/>
        <v>4560000.0000000009</v>
      </c>
      <c r="C64">
        <f t="shared" si="9"/>
        <v>3184000.0000000005</v>
      </c>
    </row>
    <row r="65" spans="1:3" x14ac:dyDescent="0.4">
      <c r="A65" s="4">
        <v>0.85</v>
      </c>
      <c r="B65">
        <f t="shared" si="10"/>
        <v>4275000.0000000009</v>
      </c>
      <c r="C65">
        <f t="shared" si="9"/>
        <v>2985000.0000000005</v>
      </c>
    </row>
    <row r="66" spans="1:3" x14ac:dyDescent="0.4">
      <c r="A66" s="4">
        <v>0.86</v>
      </c>
      <c r="B66">
        <f t="shared" si="10"/>
        <v>3990000.0000000005</v>
      </c>
      <c r="C66">
        <f t="shared" si="9"/>
        <v>2786000.0000000005</v>
      </c>
    </row>
    <row r="67" spans="1:3" x14ac:dyDescent="0.4">
      <c r="A67" s="4">
        <v>0.87</v>
      </c>
      <c r="B67">
        <f t="shared" si="10"/>
        <v>3705000</v>
      </c>
      <c r="C67">
        <f t="shared" si="9"/>
        <v>2587000</v>
      </c>
    </row>
    <row r="68" spans="1:3" x14ac:dyDescent="0.4">
      <c r="A68" s="4">
        <v>0.88</v>
      </c>
      <c r="B68">
        <f t="shared" si="10"/>
        <v>3420000</v>
      </c>
      <c r="C68">
        <f t="shared" si="9"/>
        <v>2388000</v>
      </c>
    </row>
    <row r="69" spans="1:3" x14ac:dyDescent="0.4">
      <c r="A69" s="4">
        <v>0.89</v>
      </c>
      <c r="B69">
        <f t="shared" si="10"/>
        <v>3134999.9999999995</v>
      </c>
      <c r="C69">
        <f t="shared" si="9"/>
        <v>2188999.9999999995</v>
      </c>
    </row>
    <row r="70" spans="1:3" x14ac:dyDescent="0.4">
      <c r="A70" s="4">
        <v>0.9</v>
      </c>
      <c r="B70">
        <f t="shared" si="10"/>
        <v>2849999.9999999995</v>
      </c>
      <c r="C70">
        <f t="shared" si="9"/>
        <v>1989999.9999999995</v>
      </c>
    </row>
    <row r="71" spans="1:3" x14ac:dyDescent="0.4">
      <c r="A71" s="4">
        <v>0.91</v>
      </c>
      <c r="B71">
        <f t="shared" si="10"/>
        <v>2564999.9999999991</v>
      </c>
      <c r="C71">
        <f t="shared" si="9"/>
        <v>1790999.9999999993</v>
      </c>
    </row>
    <row r="72" spans="1:3" x14ac:dyDescent="0.4">
      <c r="A72" s="4">
        <v>0.92</v>
      </c>
      <c r="B72">
        <f t="shared" si="10"/>
        <v>2279999.9999999991</v>
      </c>
      <c r="C72">
        <f t="shared" si="9"/>
        <v>1591999.9999999993</v>
      </c>
    </row>
    <row r="73" spans="1:3" x14ac:dyDescent="0.4">
      <c r="A73" s="4">
        <v>0.93</v>
      </c>
      <c r="B73">
        <f t="shared" si="10"/>
        <v>1994999.9999999986</v>
      </c>
      <c r="C73">
        <f t="shared" si="9"/>
        <v>1392999.9999999991</v>
      </c>
    </row>
    <row r="74" spans="1:3" x14ac:dyDescent="0.4">
      <c r="A74" s="4">
        <v>0.94</v>
      </c>
      <c r="B74">
        <f t="shared" si="10"/>
        <v>1710000.0000000016</v>
      </c>
      <c r="C74">
        <f t="shared" si="9"/>
        <v>1194000.0000000012</v>
      </c>
    </row>
    <row r="75" spans="1:3" x14ac:dyDescent="0.4">
      <c r="A75" s="4">
        <v>0.95</v>
      </c>
      <c r="B75">
        <f t="shared" si="10"/>
        <v>1425000.0000000012</v>
      </c>
      <c r="C75">
        <f t="shared" si="9"/>
        <v>995000.00000000093</v>
      </c>
    </row>
    <row r="76" spans="1:3" x14ac:dyDescent="0.4">
      <c r="A76" s="4">
        <v>0.96</v>
      </c>
      <c r="B76">
        <f t="shared" si="10"/>
        <v>1140000.0000000009</v>
      </c>
      <c r="C76">
        <f t="shared" si="9"/>
        <v>796000.0000000007</v>
      </c>
    </row>
    <row r="77" spans="1:3" x14ac:dyDescent="0.4">
      <c r="A77" s="4">
        <v>0.97</v>
      </c>
      <c r="B77">
        <f t="shared" si="10"/>
        <v>855000.00000000081</v>
      </c>
      <c r="C77">
        <f t="shared" si="9"/>
        <v>597000.00000000058</v>
      </c>
    </row>
    <row r="78" spans="1:3" x14ac:dyDescent="0.4">
      <c r="A78" s="4">
        <v>0.98</v>
      </c>
      <c r="B78">
        <f t="shared" si="10"/>
        <v>570000.00000000047</v>
      </c>
      <c r="C78">
        <f t="shared" si="9"/>
        <v>398000.00000000035</v>
      </c>
    </row>
    <row r="79" spans="1:3" x14ac:dyDescent="0.4">
      <c r="A79" s="4">
        <v>0.99</v>
      </c>
      <c r="B79">
        <f t="shared" si="10"/>
        <v>285000.00000000023</v>
      </c>
      <c r="C79">
        <f t="shared" si="9"/>
        <v>199000.00000000017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33680-EA22-48DB-88FC-1F273D201860}">
  <dimension ref="A2:D32"/>
  <sheetViews>
    <sheetView workbookViewId="0">
      <selection activeCell="A2" sqref="A2"/>
    </sheetView>
  </sheetViews>
  <sheetFormatPr defaultRowHeight="18.75" x14ac:dyDescent="0.4"/>
  <cols>
    <col min="2" max="3" width="11.875" customWidth="1"/>
    <col min="4" max="4" width="14.125" customWidth="1"/>
  </cols>
  <sheetData>
    <row r="2" spans="1:4" ht="19.5" thickBot="1" x14ac:dyDescent="0.45">
      <c r="A2" s="9" t="s">
        <v>8</v>
      </c>
      <c r="B2" s="9" t="s">
        <v>9</v>
      </c>
      <c r="C2" s="9" t="s">
        <v>10</v>
      </c>
      <c r="D2" s="9" t="s">
        <v>33</v>
      </c>
    </row>
    <row r="3" spans="1:4" ht="19.5" thickTop="1" x14ac:dyDescent="0.4">
      <c r="A3" s="8">
        <v>1</v>
      </c>
      <c r="B3" s="8">
        <v>700</v>
      </c>
      <c r="C3" s="8">
        <v>100</v>
      </c>
      <c r="D3" s="8">
        <v>720</v>
      </c>
    </row>
    <row r="4" spans="1:4" x14ac:dyDescent="0.4">
      <c r="A4" s="6">
        <v>2</v>
      </c>
      <c r="B4" s="7">
        <v>1400</v>
      </c>
      <c r="C4" s="6">
        <v>200</v>
      </c>
      <c r="D4" s="7">
        <v>1440</v>
      </c>
    </row>
    <row r="5" spans="1:4" x14ac:dyDescent="0.4">
      <c r="A5" s="6">
        <v>3</v>
      </c>
      <c r="B5" s="7">
        <v>2800</v>
      </c>
      <c r="C5" s="6">
        <v>400</v>
      </c>
      <c r="D5" s="7">
        <v>2160</v>
      </c>
    </row>
    <row r="6" spans="1:4" x14ac:dyDescent="0.4">
      <c r="A6" s="6">
        <v>4</v>
      </c>
      <c r="B6" s="7">
        <v>5600</v>
      </c>
      <c r="C6" s="6">
        <v>600</v>
      </c>
      <c r="D6" s="7">
        <v>2880</v>
      </c>
    </row>
    <row r="7" spans="1:4" x14ac:dyDescent="0.4">
      <c r="A7" s="6">
        <v>5</v>
      </c>
      <c r="B7" s="7">
        <v>11200</v>
      </c>
      <c r="C7" s="6">
        <v>900</v>
      </c>
      <c r="D7" s="7">
        <v>3600</v>
      </c>
    </row>
    <row r="8" spans="1:4" x14ac:dyDescent="0.4">
      <c r="A8" s="6">
        <v>6</v>
      </c>
      <c r="B8" s="7">
        <v>16800</v>
      </c>
      <c r="C8" s="7">
        <v>1300</v>
      </c>
      <c r="D8" s="7">
        <v>4320</v>
      </c>
    </row>
    <row r="9" spans="1:4" x14ac:dyDescent="0.4">
      <c r="A9" s="6">
        <v>7</v>
      </c>
      <c r="B9" s="7">
        <v>25200</v>
      </c>
      <c r="C9" s="7">
        <v>1800</v>
      </c>
      <c r="D9" s="7">
        <v>5040</v>
      </c>
    </row>
    <row r="10" spans="1:4" x14ac:dyDescent="0.4">
      <c r="A10" s="6">
        <v>8</v>
      </c>
      <c r="B10" s="7">
        <v>37800</v>
      </c>
      <c r="C10" s="7">
        <v>2400</v>
      </c>
      <c r="D10" s="7">
        <v>5760</v>
      </c>
    </row>
    <row r="11" spans="1:4" x14ac:dyDescent="0.4">
      <c r="A11" s="6">
        <v>9</v>
      </c>
      <c r="B11" s="7">
        <v>56700</v>
      </c>
      <c r="C11" s="7">
        <v>3200</v>
      </c>
      <c r="D11" s="7">
        <v>6480</v>
      </c>
    </row>
    <row r="12" spans="1:4" x14ac:dyDescent="0.4">
      <c r="A12" s="6">
        <v>10</v>
      </c>
      <c r="B12" s="7">
        <v>85100</v>
      </c>
      <c r="C12" s="7">
        <v>4200</v>
      </c>
      <c r="D12" s="7">
        <v>7200</v>
      </c>
    </row>
    <row r="13" spans="1:4" x14ac:dyDescent="0.4">
      <c r="A13" s="6">
        <v>11</v>
      </c>
      <c r="B13" s="7">
        <v>93600</v>
      </c>
      <c r="C13" s="7">
        <v>5200</v>
      </c>
      <c r="D13" s="7">
        <v>7920</v>
      </c>
    </row>
    <row r="14" spans="1:4" x14ac:dyDescent="0.4">
      <c r="A14" s="6">
        <v>12</v>
      </c>
      <c r="B14" s="7">
        <v>102900</v>
      </c>
      <c r="C14" s="7">
        <v>6300</v>
      </c>
      <c r="D14" s="7">
        <v>8640</v>
      </c>
    </row>
    <row r="15" spans="1:4" x14ac:dyDescent="0.4">
      <c r="A15" s="6">
        <v>13</v>
      </c>
      <c r="B15" s="7">
        <v>113200</v>
      </c>
      <c r="C15" s="7">
        <v>7400</v>
      </c>
      <c r="D15" s="7">
        <v>9360</v>
      </c>
    </row>
    <row r="16" spans="1:4" x14ac:dyDescent="0.4">
      <c r="A16" s="6">
        <v>14</v>
      </c>
      <c r="B16" s="7">
        <v>124500</v>
      </c>
      <c r="C16" s="7">
        <v>8600</v>
      </c>
      <c r="D16" s="7">
        <v>10080</v>
      </c>
    </row>
    <row r="17" spans="1:4" x14ac:dyDescent="0.4">
      <c r="A17" s="6">
        <v>15</v>
      </c>
      <c r="B17" s="7">
        <v>137000</v>
      </c>
      <c r="C17" s="7">
        <v>9900</v>
      </c>
      <c r="D17" s="7">
        <v>10800</v>
      </c>
    </row>
    <row r="18" spans="1:4" x14ac:dyDescent="0.4">
      <c r="A18" s="6">
        <v>16</v>
      </c>
      <c r="B18" s="7">
        <v>150700</v>
      </c>
      <c r="C18" s="7">
        <v>11200</v>
      </c>
      <c r="D18" s="7">
        <v>11520</v>
      </c>
    </row>
    <row r="19" spans="1:4" x14ac:dyDescent="0.4">
      <c r="A19" s="6">
        <v>17</v>
      </c>
      <c r="B19" s="7">
        <v>165600</v>
      </c>
      <c r="C19" s="7">
        <v>12600</v>
      </c>
      <c r="D19" s="7">
        <v>12240</v>
      </c>
    </row>
    <row r="20" spans="1:4" x14ac:dyDescent="0.4">
      <c r="A20" s="6">
        <v>18</v>
      </c>
      <c r="B20" s="7">
        <v>182300</v>
      </c>
      <c r="C20" s="7">
        <v>14100</v>
      </c>
      <c r="D20" s="7">
        <v>12960</v>
      </c>
    </row>
    <row r="21" spans="1:4" x14ac:dyDescent="0.4">
      <c r="A21" s="6">
        <v>19</v>
      </c>
      <c r="B21" s="7">
        <v>200500</v>
      </c>
      <c r="C21" s="7">
        <v>15700</v>
      </c>
      <c r="D21" s="7">
        <v>13680</v>
      </c>
    </row>
    <row r="22" spans="1:4" x14ac:dyDescent="0.4">
      <c r="A22" s="6">
        <v>20</v>
      </c>
      <c r="B22" s="7">
        <v>220600</v>
      </c>
      <c r="C22" s="7">
        <v>17400</v>
      </c>
      <c r="D22" s="7">
        <v>14400</v>
      </c>
    </row>
    <row r="23" spans="1:4" x14ac:dyDescent="0.4">
      <c r="A23" s="6">
        <v>21</v>
      </c>
      <c r="B23" s="7">
        <v>231600</v>
      </c>
      <c r="C23" s="7">
        <v>19100</v>
      </c>
      <c r="D23" s="7">
        <v>15120</v>
      </c>
    </row>
    <row r="24" spans="1:4" x14ac:dyDescent="0.4">
      <c r="A24" s="6">
        <v>22</v>
      </c>
      <c r="B24" s="7">
        <v>243200</v>
      </c>
      <c r="C24" s="7">
        <v>20900</v>
      </c>
      <c r="D24" s="7">
        <v>15840</v>
      </c>
    </row>
    <row r="25" spans="1:4" x14ac:dyDescent="0.4">
      <c r="A25" s="6">
        <v>23</v>
      </c>
      <c r="B25" s="7">
        <v>255400</v>
      </c>
      <c r="C25" s="7">
        <v>22700</v>
      </c>
      <c r="D25" s="7">
        <v>16560</v>
      </c>
    </row>
    <row r="26" spans="1:4" x14ac:dyDescent="0.4">
      <c r="A26" s="6">
        <v>24</v>
      </c>
      <c r="B26" s="7">
        <v>268100</v>
      </c>
      <c r="C26" s="7">
        <v>24600</v>
      </c>
      <c r="D26" s="7">
        <v>17280</v>
      </c>
    </row>
    <row r="27" spans="1:4" x14ac:dyDescent="0.4">
      <c r="A27" s="6">
        <v>25</v>
      </c>
      <c r="B27" s="7">
        <v>281500</v>
      </c>
      <c r="C27" s="7">
        <v>26500</v>
      </c>
      <c r="D27" s="7">
        <v>18000</v>
      </c>
    </row>
    <row r="28" spans="1:4" x14ac:dyDescent="0.4">
      <c r="A28" s="6">
        <v>26</v>
      </c>
      <c r="B28" s="7">
        <v>295600</v>
      </c>
      <c r="C28" s="7">
        <v>28500</v>
      </c>
      <c r="D28" s="7">
        <v>18720</v>
      </c>
    </row>
    <row r="29" spans="1:4" x14ac:dyDescent="0.4">
      <c r="A29" s="6">
        <v>27</v>
      </c>
      <c r="B29" s="7">
        <v>310400</v>
      </c>
      <c r="C29" s="7">
        <v>30500</v>
      </c>
      <c r="D29" s="7">
        <v>19440</v>
      </c>
    </row>
    <row r="30" spans="1:4" x14ac:dyDescent="0.4">
      <c r="A30" s="6">
        <v>28</v>
      </c>
      <c r="B30" s="7">
        <v>325900</v>
      </c>
      <c r="C30" s="7">
        <v>32600</v>
      </c>
      <c r="D30" s="7">
        <v>20160</v>
      </c>
    </row>
    <row r="31" spans="1:4" x14ac:dyDescent="0.4">
      <c r="A31" s="6">
        <v>29</v>
      </c>
      <c r="B31" s="7">
        <v>342200</v>
      </c>
      <c r="C31" s="7">
        <v>34700</v>
      </c>
      <c r="D31" s="7">
        <v>20880</v>
      </c>
    </row>
    <row r="32" spans="1:4" x14ac:dyDescent="0.4">
      <c r="A32" s="6">
        <v>30</v>
      </c>
      <c r="B32" s="7">
        <v>359300</v>
      </c>
      <c r="C32" s="7">
        <v>36900</v>
      </c>
      <c r="D32" s="7">
        <v>21600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B68CF-7FB8-40B0-AB7C-E100DB82FDFA}">
  <dimension ref="A2:F32"/>
  <sheetViews>
    <sheetView workbookViewId="0">
      <selection activeCell="F12" sqref="F12"/>
    </sheetView>
  </sheetViews>
  <sheetFormatPr defaultRowHeight="18.75" x14ac:dyDescent="0.4"/>
  <cols>
    <col min="1" max="1" width="7.125" bestFit="1" customWidth="1"/>
    <col min="2" max="3" width="10.375" customWidth="1"/>
    <col min="4" max="4" width="12.875" bestFit="1" customWidth="1"/>
    <col min="5" max="6" width="10.375" customWidth="1"/>
  </cols>
  <sheetData>
    <row r="2" spans="1:6" ht="19.5" thickBot="1" x14ac:dyDescent="0.45">
      <c r="A2" s="9" t="s">
        <v>8</v>
      </c>
      <c r="B2" s="9" t="s">
        <v>34</v>
      </c>
      <c r="C2" s="9" t="s">
        <v>10</v>
      </c>
      <c r="D2" s="9" t="s">
        <v>17</v>
      </c>
      <c r="E2" s="9" t="s">
        <v>35</v>
      </c>
      <c r="F2" s="9" t="s">
        <v>36</v>
      </c>
    </row>
    <row r="3" spans="1:6" ht="19.5" thickTop="1" x14ac:dyDescent="0.4">
      <c r="A3" s="8">
        <v>1</v>
      </c>
      <c r="B3" s="10">
        <v>2800</v>
      </c>
      <c r="C3" s="8">
        <v>400</v>
      </c>
      <c r="D3" s="8">
        <v>100</v>
      </c>
      <c r="E3" s="8">
        <v>5.5</v>
      </c>
      <c r="F3" s="8">
        <v>8</v>
      </c>
    </row>
    <row r="4" spans="1:6" x14ac:dyDescent="0.4">
      <c r="A4" s="6">
        <v>2</v>
      </c>
      <c r="B4" s="7">
        <v>11200</v>
      </c>
      <c r="C4" s="6">
        <v>800</v>
      </c>
      <c r="D4" s="6">
        <v>200</v>
      </c>
      <c r="E4" s="6">
        <v>6</v>
      </c>
      <c r="F4" s="6">
        <v>9</v>
      </c>
    </row>
    <row r="5" spans="1:6" x14ac:dyDescent="0.4">
      <c r="A5" s="6">
        <v>3</v>
      </c>
      <c r="B5" s="7">
        <v>22400</v>
      </c>
      <c r="C5" s="7">
        <v>1300</v>
      </c>
      <c r="D5" s="6">
        <v>300</v>
      </c>
      <c r="E5" s="6">
        <v>6.5</v>
      </c>
      <c r="F5" s="6">
        <v>9.5</v>
      </c>
    </row>
    <row r="6" spans="1:6" x14ac:dyDescent="0.4">
      <c r="A6" s="6">
        <v>4</v>
      </c>
      <c r="B6" s="7">
        <v>44800</v>
      </c>
      <c r="C6" s="7">
        <v>2000</v>
      </c>
      <c r="D6" s="6">
        <v>400</v>
      </c>
      <c r="E6" s="6">
        <v>7</v>
      </c>
      <c r="F6" s="6">
        <v>10.5</v>
      </c>
    </row>
    <row r="7" spans="1:6" x14ac:dyDescent="0.4">
      <c r="A7" s="6">
        <v>5</v>
      </c>
      <c r="B7" s="7">
        <v>89600</v>
      </c>
      <c r="C7" s="7">
        <v>3000</v>
      </c>
      <c r="D7" s="6">
        <v>500</v>
      </c>
      <c r="E7" s="6">
        <v>7.5</v>
      </c>
      <c r="F7" s="6">
        <v>11</v>
      </c>
    </row>
    <row r="8" spans="1:6" x14ac:dyDescent="0.4">
      <c r="A8" s="6">
        <v>6</v>
      </c>
      <c r="B8" s="7">
        <v>125400</v>
      </c>
      <c r="C8" s="7">
        <v>4200</v>
      </c>
      <c r="D8" s="6">
        <v>750</v>
      </c>
      <c r="E8" s="6">
        <v>8</v>
      </c>
      <c r="F8" s="6">
        <v>12</v>
      </c>
    </row>
    <row r="9" spans="1:6" x14ac:dyDescent="0.4">
      <c r="A9" s="6">
        <v>7</v>
      </c>
      <c r="B9" s="7">
        <v>163100</v>
      </c>
      <c r="C9" s="7">
        <v>5600</v>
      </c>
      <c r="D9" s="7">
        <v>1000</v>
      </c>
      <c r="E9" s="6">
        <v>8.5</v>
      </c>
      <c r="F9" s="6">
        <v>12.5</v>
      </c>
    </row>
    <row r="10" spans="1:6" x14ac:dyDescent="0.4">
      <c r="A10" s="6">
        <v>8</v>
      </c>
      <c r="B10" s="7">
        <v>195700</v>
      </c>
      <c r="C10" s="7">
        <v>7100</v>
      </c>
      <c r="D10" s="7">
        <v>1250</v>
      </c>
      <c r="E10" s="6">
        <v>9</v>
      </c>
      <c r="F10" s="6">
        <v>13.5</v>
      </c>
    </row>
    <row r="11" spans="1:6" x14ac:dyDescent="0.4">
      <c r="A11" s="6">
        <v>9</v>
      </c>
      <c r="B11" s="7">
        <v>234800</v>
      </c>
      <c r="C11" s="7">
        <v>8800</v>
      </c>
      <c r="D11" s="7">
        <v>1500</v>
      </c>
      <c r="E11" s="6">
        <v>9.5</v>
      </c>
      <c r="F11" s="6">
        <v>14</v>
      </c>
    </row>
    <row r="12" spans="1:6" x14ac:dyDescent="0.4">
      <c r="A12" s="6">
        <v>10</v>
      </c>
      <c r="B12" s="7">
        <v>281800</v>
      </c>
      <c r="C12" s="7">
        <v>10700</v>
      </c>
      <c r="D12" s="7">
        <v>1750</v>
      </c>
      <c r="E12" s="6">
        <v>10</v>
      </c>
      <c r="F12" s="6">
        <v>15</v>
      </c>
    </row>
    <row r="13" spans="1:6" x14ac:dyDescent="0.4">
      <c r="A13" s="6">
        <v>11</v>
      </c>
      <c r="B13" s="7">
        <v>338100</v>
      </c>
      <c r="C13" s="7">
        <v>12800</v>
      </c>
      <c r="D13" s="7">
        <v>2000</v>
      </c>
      <c r="E13" s="6">
        <v>10.5</v>
      </c>
      <c r="F13" s="6">
        <v>15.5</v>
      </c>
    </row>
    <row r="14" spans="1:6" x14ac:dyDescent="0.4">
      <c r="A14" s="6">
        <v>12</v>
      </c>
      <c r="B14" s="7">
        <v>405800</v>
      </c>
      <c r="C14" s="7">
        <v>15200</v>
      </c>
      <c r="D14" s="7">
        <v>2250</v>
      </c>
      <c r="E14" s="6">
        <v>11</v>
      </c>
      <c r="F14" s="6">
        <v>16.5</v>
      </c>
    </row>
    <row r="15" spans="1:6" x14ac:dyDescent="0.4">
      <c r="A15" s="6">
        <v>13</v>
      </c>
      <c r="B15" s="7">
        <v>486900</v>
      </c>
      <c r="C15" s="7">
        <v>17800</v>
      </c>
      <c r="D15" s="7">
        <v>2500</v>
      </c>
      <c r="E15" s="6">
        <v>11.5</v>
      </c>
      <c r="F15" s="6">
        <v>17</v>
      </c>
    </row>
    <row r="16" spans="1:6" x14ac:dyDescent="0.4">
      <c r="A16" s="6">
        <v>14</v>
      </c>
      <c r="B16" s="7">
        <v>584300</v>
      </c>
      <c r="C16" s="7">
        <v>20700</v>
      </c>
      <c r="D16" s="7">
        <v>2750</v>
      </c>
      <c r="E16" s="6">
        <v>12</v>
      </c>
      <c r="F16" s="6">
        <v>18</v>
      </c>
    </row>
    <row r="17" spans="1:6" x14ac:dyDescent="0.4">
      <c r="A17" s="6">
        <v>15</v>
      </c>
      <c r="B17" s="7">
        <v>701200</v>
      </c>
      <c r="C17" s="7">
        <v>24000</v>
      </c>
      <c r="D17" s="7">
        <v>3000</v>
      </c>
      <c r="E17" s="6">
        <v>12.5</v>
      </c>
      <c r="F17" s="6">
        <v>18.5</v>
      </c>
    </row>
    <row r="18" spans="1:6" x14ac:dyDescent="0.4">
      <c r="A18" s="6">
        <v>16</v>
      </c>
      <c r="B18" s="7">
        <v>771300</v>
      </c>
      <c r="C18" s="7">
        <v>27500</v>
      </c>
      <c r="D18" s="7">
        <v>3400</v>
      </c>
      <c r="E18" s="6">
        <v>13</v>
      </c>
      <c r="F18" s="6">
        <v>19.5</v>
      </c>
    </row>
    <row r="19" spans="1:6" x14ac:dyDescent="0.4">
      <c r="A19" s="6">
        <v>17</v>
      </c>
      <c r="B19" s="7">
        <v>848400</v>
      </c>
      <c r="C19" s="7">
        <v>31200</v>
      </c>
      <c r="D19" s="7">
        <v>3800</v>
      </c>
      <c r="E19" s="6">
        <v>13.5</v>
      </c>
      <c r="F19" s="6">
        <v>20</v>
      </c>
    </row>
    <row r="20" spans="1:6" x14ac:dyDescent="0.4">
      <c r="A20" s="6">
        <v>18</v>
      </c>
      <c r="B20" s="7">
        <v>933300</v>
      </c>
      <c r="C20" s="7">
        <v>35100</v>
      </c>
      <c r="D20" s="7">
        <v>4200</v>
      </c>
      <c r="E20" s="6">
        <v>14</v>
      </c>
      <c r="F20" s="6">
        <v>21</v>
      </c>
    </row>
    <row r="21" spans="1:6" x14ac:dyDescent="0.4">
      <c r="A21" s="6">
        <v>19</v>
      </c>
      <c r="B21" s="7">
        <v>1026600</v>
      </c>
      <c r="C21" s="7">
        <v>39200</v>
      </c>
      <c r="D21" s="7">
        <v>4600</v>
      </c>
      <c r="E21" s="6">
        <v>14.5</v>
      </c>
      <c r="F21" s="6">
        <v>21.5</v>
      </c>
    </row>
    <row r="22" spans="1:6" x14ac:dyDescent="0.4">
      <c r="A22" s="6">
        <v>20</v>
      </c>
      <c r="B22" s="7">
        <v>1129300</v>
      </c>
      <c r="C22" s="7">
        <v>43500</v>
      </c>
      <c r="D22" s="7">
        <v>5000</v>
      </c>
      <c r="E22" s="6">
        <v>15</v>
      </c>
      <c r="F22" s="6">
        <v>22.5</v>
      </c>
    </row>
    <row r="23" spans="1:6" x14ac:dyDescent="0.4">
      <c r="A23" s="6">
        <v>21</v>
      </c>
      <c r="B23" s="7">
        <v>1242200</v>
      </c>
      <c r="C23" s="7">
        <v>48100</v>
      </c>
      <c r="D23" s="7">
        <v>5500</v>
      </c>
      <c r="E23" s="6">
        <v>15.5</v>
      </c>
      <c r="F23" s="6">
        <v>23</v>
      </c>
    </row>
    <row r="24" spans="1:6" x14ac:dyDescent="0.4">
      <c r="A24" s="6">
        <v>22</v>
      </c>
      <c r="B24" s="7">
        <v>1366400</v>
      </c>
      <c r="C24" s="7">
        <v>53000</v>
      </c>
      <c r="D24" s="7">
        <v>6000</v>
      </c>
      <c r="E24" s="6">
        <v>16</v>
      </c>
      <c r="F24" s="6">
        <v>24</v>
      </c>
    </row>
    <row r="25" spans="1:6" x14ac:dyDescent="0.4">
      <c r="A25" s="6">
        <v>23</v>
      </c>
      <c r="B25" s="7">
        <v>1503000</v>
      </c>
      <c r="C25" s="7">
        <v>58100</v>
      </c>
      <c r="D25" s="7">
        <v>6500</v>
      </c>
      <c r="E25" s="6">
        <v>16.5</v>
      </c>
      <c r="F25" s="6">
        <v>24.5</v>
      </c>
    </row>
    <row r="26" spans="1:6" x14ac:dyDescent="0.4">
      <c r="A26" s="6">
        <v>24</v>
      </c>
      <c r="B26" s="7">
        <v>1653300</v>
      </c>
      <c r="C26" s="7">
        <v>63500</v>
      </c>
      <c r="D26" s="7">
        <v>7000</v>
      </c>
      <c r="E26" s="6">
        <v>17</v>
      </c>
      <c r="F26" s="6">
        <v>25.5</v>
      </c>
    </row>
    <row r="27" spans="1:6" x14ac:dyDescent="0.4">
      <c r="A27" s="6">
        <v>25</v>
      </c>
      <c r="B27" s="7">
        <v>1818700</v>
      </c>
      <c r="C27" s="7">
        <v>69200</v>
      </c>
      <c r="D27" s="7">
        <v>7500</v>
      </c>
      <c r="E27" s="6">
        <v>17.5</v>
      </c>
      <c r="F27" s="6">
        <v>26</v>
      </c>
    </row>
    <row r="28" spans="1:6" x14ac:dyDescent="0.4">
      <c r="A28" s="6">
        <v>26</v>
      </c>
      <c r="B28" s="7">
        <v>2159600</v>
      </c>
      <c r="C28" s="7">
        <v>75600</v>
      </c>
      <c r="D28" s="7">
        <v>8000</v>
      </c>
      <c r="E28" s="6">
        <v>18</v>
      </c>
      <c r="F28" s="6">
        <v>27</v>
      </c>
    </row>
    <row r="29" spans="1:6" x14ac:dyDescent="0.4">
      <c r="A29" s="6">
        <v>27</v>
      </c>
      <c r="B29" s="7">
        <v>2505100</v>
      </c>
      <c r="C29" s="7">
        <v>82600</v>
      </c>
      <c r="D29" s="7">
        <v>8500</v>
      </c>
      <c r="E29" s="6">
        <v>18.5</v>
      </c>
      <c r="F29" s="6">
        <v>27.5</v>
      </c>
    </row>
    <row r="30" spans="1:6" x14ac:dyDescent="0.4">
      <c r="A30" s="6">
        <v>28</v>
      </c>
      <c r="B30" s="7">
        <v>2855300</v>
      </c>
      <c r="C30" s="7">
        <v>90100</v>
      </c>
      <c r="D30" s="7">
        <v>9000</v>
      </c>
      <c r="E30" s="6">
        <v>19</v>
      </c>
      <c r="F30" s="6">
        <v>28.5</v>
      </c>
    </row>
    <row r="31" spans="1:6" x14ac:dyDescent="0.4">
      <c r="A31" s="6">
        <v>29</v>
      </c>
      <c r="B31" s="7">
        <v>3460600</v>
      </c>
      <c r="C31" s="7">
        <v>98500</v>
      </c>
      <c r="D31" s="7">
        <v>9500</v>
      </c>
      <c r="E31" s="6">
        <v>19.5</v>
      </c>
      <c r="F31" s="6">
        <v>29</v>
      </c>
    </row>
    <row r="32" spans="1:6" x14ac:dyDescent="0.4">
      <c r="A32" s="6">
        <v>30</v>
      </c>
      <c r="B32" s="7">
        <v>4321100</v>
      </c>
      <c r="C32" s="7">
        <v>108100</v>
      </c>
      <c r="D32" s="7">
        <v>10000</v>
      </c>
      <c r="E32" s="6">
        <v>20</v>
      </c>
      <c r="F32" s="6">
        <v>30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Sheet1</vt:lpstr>
      <vt:lpstr>モンスター討伐記録</vt:lpstr>
      <vt:lpstr>換算戦力値</vt:lpstr>
      <vt:lpstr>チタン工場</vt:lpstr>
      <vt:lpstr>高温熱源炉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菅井克典</dc:creator>
  <cp:keywords/>
  <dc:description/>
  <cp:lastModifiedBy>菅井克典</cp:lastModifiedBy>
  <cp:revision/>
  <dcterms:created xsi:type="dcterms:W3CDTF">2025-04-29T05:09:43Z</dcterms:created>
  <dcterms:modified xsi:type="dcterms:W3CDTF">2025-05-19T01:27:21Z</dcterms:modified>
  <cp:category/>
  <cp:contentStatus/>
</cp:coreProperties>
</file>