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colorscience\CAM15u\"/>
    </mc:Choice>
  </mc:AlternateContent>
  <bookViews>
    <workbookView xWindow="0" yWindow="0" windowWidth="16180" windowHeight="7860"/>
  </bookViews>
  <sheets>
    <sheet name="Spectral radiance to CAM15u(s)" sheetId="1" r:id="rId1"/>
    <sheet name="XYZ (10°) to CAM15u" sheetId="3" r:id="rId2"/>
  </sheets>
  <calcPr calcId="152511"/>
</workbook>
</file>

<file path=xl/calcChain.xml><?xml version="1.0" encoding="utf-8"?>
<calcChain xmlns="http://schemas.openxmlformats.org/spreadsheetml/2006/main">
  <c r="G466" i="1" l="1"/>
  <c r="G8" i="1" s="1"/>
  <c r="H466" i="1"/>
  <c r="H6" i="1" s="1"/>
  <c r="I466" i="1"/>
  <c r="J466" i="1"/>
  <c r="K466" i="1"/>
  <c r="L466" i="1"/>
  <c r="L14" i="1" s="1"/>
  <c r="M466" i="1"/>
  <c r="M10" i="1" s="1"/>
  <c r="N466" i="1"/>
  <c r="N8" i="1" s="1"/>
  <c r="O466" i="1"/>
  <c r="O6" i="1" s="1"/>
  <c r="G28" i="3"/>
  <c r="G3" i="3" s="1"/>
  <c r="H28" i="3"/>
  <c r="H8" i="3" s="1"/>
  <c r="I28" i="3"/>
  <c r="I6" i="3" s="1"/>
  <c r="J28" i="3"/>
  <c r="J5" i="3" s="1"/>
  <c r="K28" i="3"/>
  <c r="K3" i="3" s="1"/>
  <c r="L28" i="3"/>
  <c r="L8" i="3" s="1"/>
  <c r="M28" i="3"/>
  <c r="M6" i="3" s="1"/>
  <c r="N28" i="3"/>
  <c r="N5" i="3" s="1"/>
  <c r="O28" i="3"/>
  <c r="O3" i="3" s="1"/>
  <c r="F28" i="3"/>
  <c r="O2" i="3"/>
  <c r="N2" i="3"/>
  <c r="N22" i="3" s="1"/>
  <c r="M2" i="3"/>
  <c r="M22" i="3" s="1"/>
  <c r="L2" i="3"/>
  <c r="K2" i="3"/>
  <c r="J2" i="3"/>
  <c r="I2" i="3"/>
  <c r="H2" i="3"/>
  <c r="H22" i="3" s="1"/>
  <c r="G2" i="3"/>
  <c r="G22" i="3" s="1"/>
  <c r="F2" i="3"/>
  <c r="F22" i="3" s="1"/>
  <c r="G3" i="1"/>
  <c r="H3" i="1"/>
  <c r="I3" i="1"/>
  <c r="K3" i="1"/>
  <c r="G5" i="1"/>
  <c r="H5" i="1"/>
  <c r="I5" i="1"/>
  <c r="K5" i="1"/>
  <c r="L5" i="1"/>
  <c r="N5" i="1"/>
  <c r="O5" i="1"/>
  <c r="G6" i="1"/>
  <c r="I6" i="1"/>
  <c r="K6" i="1"/>
  <c r="L6" i="1"/>
  <c r="N6" i="1"/>
  <c r="I8" i="1"/>
  <c r="K8" i="1"/>
  <c r="L8" i="1"/>
  <c r="I9" i="1"/>
  <c r="K9" i="1"/>
  <c r="L9" i="1"/>
  <c r="I10" i="1"/>
  <c r="K10" i="1"/>
  <c r="L10" i="1"/>
  <c r="I14" i="1"/>
  <c r="K14" i="1"/>
  <c r="H15" i="1"/>
  <c r="I15" i="1"/>
  <c r="K15" i="1"/>
  <c r="G16" i="1"/>
  <c r="H16" i="1"/>
  <c r="I16" i="1"/>
  <c r="K16" i="1"/>
  <c r="O16" i="1"/>
  <c r="F466" i="1"/>
  <c r="AF7" i="3" a="1"/>
  <c r="AF7" i="3" s="1"/>
  <c r="AG7" i="3" a="1"/>
  <c r="AG7" i="3" s="1"/>
  <c r="AH7" i="3" a="1"/>
  <c r="AH7" i="3" s="1"/>
  <c r="AI7" i="3" a="1"/>
  <c r="AI7" i="3" s="1"/>
  <c r="AJ7" i="3" a="1"/>
  <c r="AJ7" i="3" s="1"/>
  <c r="AK7" i="3" a="1"/>
  <c r="AK7" i="3" s="1"/>
  <c r="AL7" i="3" a="1"/>
  <c r="AL7" i="3" s="1"/>
  <c r="AM7" i="3" a="1"/>
  <c r="AM7" i="3" s="1"/>
  <c r="AN7" i="3" a="1"/>
  <c r="AN7" i="3" s="1"/>
  <c r="AE7" i="3" a="1"/>
  <c r="AE9" i="3" s="1"/>
  <c r="AE14" i="3" s="1"/>
  <c r="Z23" i="3"/>
  <c r="Y23" i="3"/>
  <c r="Z22" i="3"/>
  <c r="O22" i="3"/>
  <c r="X12" i="3"/>
  <c r="L22" i="3"/>
  <c r="K22" i="3"/>
  <c r="J22" i="3"/>
  <c r="I22" i="3"/>
  <c r="AF7" i="1"/>
  <c r="AG7" i="1"/>
  <c r="AH7" i="1"/>
  <c r="AI7" i="1"/>
  <c r="AJ7" i="1"/>
  <c r="AK7" i="1"/>
  <c r="AL7" i="1"/>
  <c r="AM7" i="1"/>
  <c r="AN7" i="1"/>
  <c r="AF8" i="1"/>
  <c r="AG8" i="1"/>
  <c r="AH8" i="1"/>
  <c r="AI8" i="1"/>
  <c r="AJ8" i="1"/>
  <c r="AK8" i="1"/>
  <c r="AL8" i="1"/>
  <c r="AM8" i="1"/>
  <c r="AN8" i="1"/>
  <c r="AF9" i="1"/>
  <c r="AG9" i="1"/>
  <c r="AH9" i="1"/>
  <c r="AI9" i="1"/>
  <c r="AJ9" i="1"/>
  <c r="AK9" i="1"/>
  <c r="AL9" i="1"/>
  <c r="AL14" i="1" s="1"/>
  <c r="AM9" i="1"/>
  <c r="AN9" i="1"/>
  <c r="AE7" i="1"/>
  <c r="G2" i="1"/>
  <c r="G22" i="1" s="1"/>
  <c r="H2" i="1"/>
  <c r="H22" i="1" s="1"/>
  <c r="I2" i="1"/>
  <c r="I22" i="1" s="1"/>
  <c r="J2" i="1"/>
  <c r="J22" i="1" s="1"/>
  <c r="K2" i="1"/>
  <c r="K22" i="1" s="1"/>
  <c r="L2" i="1"/>
  <c r="L22" i="1" s="1"/>
  <c r="M2" i="1"/>
  <c r="M22" i="1" s="1"/>
  <c r="N2" i="1"/>
  <c r="N22" i="1" s="1"/>
  <c r="O2" i="1"/>
  <c r="O22" i="1" s="1"/>
  <c r="F2" i="1"/>
  <c r="F22" i="1" s="1"/>
  <c r="Z23" i="1"/>
  <c r="Y23" i="1"/>
  <c r="Z22" i="1"/>
  <c r="X12" i="1"/>
  <c r="AG13" i="1" s="1"/>
  <c r="AE9" i="1"/>
  <c r="AE8" i="1"/>
  <c r="AM12" i="3" l="1"/>
  <c r="AI12" i="3"/>
  <c r="AN14" i="1"/>
  <c r="AK12" i="3"/>
  <c r="AG12" i="3"/>
  <c r="M9" i="1"/>
  <c r="M8" i="1"/>
  <c r="AN12" i="3"/>
  <c r="M6" i="1"/>
  <c r="AG12" i="1"/>
  <c r="AG14" i="1"/>
  <c r="AH12" i="3"/>
  <c r="N16" i="3"/>
  <c r="J16" i="3"/>
  <c r="O15" i="3"/>
  <c r="K15" i="3"/>
  <c r="G15" i="3"/>
  <c r="L14" i="3"/>
  <c r="H14" i="3"/>
  <c r="M10" i="3"/>
  <c r="I10" i="3"/>
  <c r="N9" i="3"/>
  <c r="J9" i="3"/>
  <c r="O8" i="3"/>
  <c r="K8" i="3"/>
  <c r="G8" i="3"/>
  <c r="L6" i="3"/>
  <c r="H6" i="3"/>
  <c r="M5" i="3"/>
  <c r="I5" i="3"/>
  <c r="N3" i="3"/>
  <c r="J3" i="3"/>
  <c r="M16" i="3"/>
  <c r="I16" i="3"/>
  <c r="N15" i="3"/>
  <c r="J15" i="3"/>
  <c r="O14" i="3"/>
  <c r="K14" i="3"/>
  <c r="G14" i="3"/>
  <c r="L10" i="3"/>
  <c r="H10" i="3"/>
  <c r="M9" i="3"/>
  <c r="I9" i="3"/>
  <c r="N8" i="3"/>
  <c r="J8" i="3"/>
  <c r="O6" i="3"/>
  <c r="K6" i="3"/>
  <c r="G6" i="3"/>
  <c r="L5" i="3"/>
  <c r="H5" i="3"/>
  <c r="M3" i="3"/>
  <c r="I3" i="3"/>
  <c r="AM13" i="1"/>
  <c r="AF13" i="1"/>
  <c r="AI14" i="1"/>
  <c r="AJ13" i="1"/>
  <c r="AK12" i="1"/>
  <c r="AJ12" i="3"/>
  <c r="AF12" i="3"/>
  <c r="L16" i="3"/>
  <c r="H16" i="3"/>
  <c r="M15" i="3"/>
  <c r="I15" i="3"/>
  <c r="N14" i="3"/>
  <c r="J14" i="3"/>
  <c r="O10" i="3"/>
  <c r="K10" i="3"/>
  <c r="G10" i="3"/>
  <c r="L9" i="3"/>
  <c r="H9" i="3"/>
  <c r="M8" i="3"/>
  <c r="I8" i="3"/>
  <c r="N6" i="3"/>
  <c r="J6" i="3"/>
  <c r="O5" i="3"/>
  <c r="K5" i="3"/>
  <c r="G5" i="3"/>
  <c r="L3" i="3"/>
  <c r="H3" i="3"/>
  <c r="AH12" i="1"/>
  <c r="AH14" i="1"/>
  <c r="AI13" i="1"/>
  <c r="AJ12" i="1"/>
  <c r="O16" i="3"/>
  <c r="K16" i="3"/>
  <c r="G16" i="3"/>
  <c r="L15" i="3"/>
  <c r="H15" i="3"/>
  <c r="M14" i="3"/>
  <c r="I14" i="3"/>
  <c r="N10" i="3"/>
  <c r="J10" i="3"/>
  <c r="O9" i="3"/>
  <c r="K9" i="3"/>
  <c r="G9" i="3"/>
  <c r="O3" i="1"/>
  <c r="M16" i="1"/>
  <c r="O14" i="1"/>
  <c r="H10" i="1"/>
  <c r="M3" i="1"/>
  <c r="L16" i="1"/>
  <c r="M15" i="1"/>
  <c r="N14" i="1"/>
  <c r="O10" i="1"/>
  <c r="G10" i="1"/>
  <c r="H9" i="1"/>
  <c r="L3" i="1"/>
  <c r="N16" i="1"/>
  <c r="O15" i="1"/>
  <c r="G15" i="1"/>
  <c r="H14" i="1"/>
  <c r="M5" i="1"/>
  <c r="N3" i="1"/>
  <c r="N15" i="1"/>
  <c r="G14" i="1"/>
  <c r="L15" i="1"/>
  <c r="M14" i="1"/>
  <c r="N10" i="1"/>
  <c r="O9" i="1"/>
  <c r="G9" i="1"/>
  <c r="H8" i="1"/>
  <c r="N9" i="1"/>
  <c r="O8" i="1"/>
  <c r="AM9" i="3"/>
  <c r="AM14" i="3" s="1"/>
  <c r="AK9" i="3"/>
  <c r="AK14" i="3" s="1"/>
  <c r="AI9" i="3"/>
  <c r="AI14" i="3" s="1"/>
  <c r="AG9" i="3"/>
  <c r="AG14" i="3" s="1"/>
  <c r="AM8" i="3"/>
  <c r="AM13" i="3" s="1"/>
  <c r="AM27" i="3" s="1"/>
  <c r="AK8" i="3"/>
  <c r="AK13" i="3" s="1"/>
  <c r="AK27" i="3" s="1"/>
  <c r="AI8" i="3"/>
  <c r="AI13" i="3" s="1"/>
  <c r="AI27" i="3" s="1"/>
  <c r="AG8" i="3"/>
  <c r="AG13" i="3" s="1"/>
  <c r="AG28" i="3" s="1"/>
  <c r="AN9" i="3"/>
  <c r="AJ9" i="3"/>
  <c r="AJ14" i="3" s="1"/>
  <c r="AF9" i="3"/>
  <c r="AF14" i="3" s="1"/>
  <c r="AF27" i="3" s="1"/>
  <c r="AN8" i="3"/>
  <c r="AN13" i="3" s="1"/>
  <c r="AL8" i="3"/>
  <c r="AL13" i="3" s="1"/>
  <c r="AJ8" i="3"/>
  <c r="AJ13" i="3" s="1"/>
  <c r="AJ28" i="3" s="1"/>
  <c r="AH8" i="3"/>
  <c r="AH13" i="3" s="1"/>
  <c r="AH28" i="3" s="1"/>
  <c r="AF8" i="3"/>
  <c r="AF13" i="3" s="1"/>
  <c r="AL9" i="3"/>
  <c r="AL14" i="3" s="1"/>
  <c r="AH9" i="3"/>
  <c r="AH14" i="3" s="1"/>
  <c r="AE7" i="3"/>
  <c r="AE12" i="3" s="1"/>
  <c r="AE8" i="3"/>
  <c r="AE13" i="3" s="1"/>
  <c r="AH27" i="3"/>
  <c r="AM28" i="3"/>
  <c r="AM26" i="3"/>
  <c r="AG26" i="3"/>
  <c r="AL12" i="3"/>
  <c r="AN14" i="3"/>
  <c r="AN26" i="3" s="1"/>
  <c r="AK26" i="3"/>
  <c r="AI12" i="1"/>
  <c r="AF14" i="1"/>
  <c r="AM14" i="1"/>
  <c r="AN13" i="1"/>
  <c r="AH13" i="1"/>
  <c r="AF12" i="1"/>
  <c r="AN12" i="1"/>
  <c r="AK14" i="1"/>
  <c r="AL13" i="1"/>
  <c r="AM12" i="1"/>
  <c r="AJ14" i="1"/>
  <c r="AK13" i="1"/>
  <c r="AL12" i="1"/>
  <c r="AE12" i="1"/>
  <c r="AE13" i="1"/>
  <c r="AE14" i="1"/>
  <c r="AH26" i="3" l="1"/>
  <c r="AI28" i="3"/>
  <c r="AE26" i="1"/>
  <c r="F14" i="1" s="1"/>
  <c r="AK28" i="3"/>
  <c r="AG27" i="3"/>
  <c r="AI26" i="3"/>
  <c r="AE27" i="3"/>
  <c r="F15" i="3" s="1"/>
  <c r="AE26" i="3"/>
  <c r="F14" i="3" s="1"/>
  <c r="AE28" i="3"/>
  <c r="F16" i="3" s="1"/>
  <c r="AN28" i="3"/>
  <c r="AN43" i="3" s="1"/>
  <c r="AJ27" i="3"/>
  <c r="AN27" i="3"/>
  <c r="AJ26" i="3"/>
  <c r="AF28" i="3"/>
  <c r="AF26" i="3"/>
  <c r="AN39" i="3"/>
  <c r="AN40" i="3" s="1"/>
  <c r="AI43" i="3"/>
  <c r="AI39" i="3"/>
  <c r="AI40" i="3" s="1"/>
  <c r="AK39" i="3"/>
  <c r="AK40" i="3" s="1"/>
  <c r="AK43" i="3"/>
  <c r="AM43" i="3"/>
  <c r="AM39" i="3"/>
  <c r="AM40" i="3" s="1"/>
  <c r="AG43" i="3"/>
  <c r="AG39" i="3"/>
  <c r="AG40" i="3" s="1"/>
  <c r="AF39" i="3"/>
  <c r="AF40" i="3" s="1"/>
  <c r="AL28" i="3"/>
  <c r="AL27" i="3"/>
  <c r="AL26" i="3"/>
  <c r="AH43" i="3"/>
  <c r="AH39" i="3"/>
  <c r="AH40" i="3" s="1"/>
  <c r="AE27" i="1"/>
  <c r="F15" i="1" s="1"/>
  <c r="AE28" i="1"/>
  <c r="F16" i="1" s="1"/>
  <c r="AH28" i="1"/>
  <c r="AG27" i="1"/>
  <c r="AH26" i="1"/>
  <c r="AH27" i="1"/>
  <c r="AG28" i="1"/>
  <c r="AF28" i="1"/>
  <c r="AF26" i="1"/>
  <c r="AF27" i="1"/>
  <c r="AG26" i="1"/>
  <c r="AE39" i="3" l="1"/>
  <c r="F5" i="3"/>
  <c r="AE40" i="3" s="1"/>
  <c r="F6" i="3" s="1"/>
  <c r="AH46" i="3"/>
  <c r="AH57" i="3" s="1"/>
  <c r="AE43" i="3"/>
  <c r="F8" i="3" s="1"/>
  <c r="AJ43" i="3"/>
  <c r="AJ39" i="3"/>
  <c r="AJ40" i="3" s="1"/>
  <c r="AF43" i="3"/>
  <c r="AK46" i="3"/>
  <c r="AN46" i="3"/>
  <c r="AN57" i="3" s="1"/>
  <c r="AH50" i="3"/>
  <c r="AH53" i="3" s="1"/>
  <c r="AG46" i="3"/>
  <c r="AM46" i="3"/>
  <c r="AL39" i="3"/>
  <c r="AL40" i="3" s="1"/>
  <c r="AL43" i="3"/>
  <c r="AI46" i="3"/>
  <c r="AE43" i="1"/>
  <c r="AH43" i="1"/>
  <c r="AE39" i="1"/>
  <c r="AG39" i="1"/>
  <c r="AH39" i="1"/>
  <c r="AG43" i="1"/>
  <c r="AF39" i="1"/>
  <c r="AF43" i="1"/>
  <c r="AE46" i="1" l="1"/>
  <c r="F8" i="1"/>
  <c r="F5" i="1"/>
  <c r="AE40" i="1" s="1"/>
  <c r="F6" i="1" s="1"/>
  <c r="AJ46" i="3"/>
  <c r="AE46" i="3"/>
  <c r="AF46" i="3"/>
  <c r="AF57" i="3" s="1"/>
  <c r="AK50" i="3"/>
  <c r="AK53" i="3" s="1"/>
  <c r="AK57" i="3"/>
  <c r="AN50" i="3"/>
  <c r="AN53" i="3" s="1"/>
  <c r="AG57" i="3"/>
  <c r="AG50" i="3"/>
  <c r="AG53" i="3" s="1"/>
  <c r="AI57" i="3"/>
  <c r="AI50" i="3"/>
  <c r="AI53" i="3" s="1"/>
  <c r="AJ50" i="3"/>
  <c r="AJ53" i="3" s="1"/>
  <c r="AJ57" i="3"/>
  <c r="AM50" i="3"/>
  <c r="AM53" i="3" s="1"/>
  <c r="AM57" i="3"/>
  <c r="AL46" i="3"/>
  <c r="AH40" i="1"/>
  <c r="AG40" i="1"/>
  <c r="AF40" i="1"/>
  <c r="AH46" i="1"/>
  <c r="AG46" i="1"/>
  <c r="AG57" i="1" s="1"/>
  <c r="AF46" i="1"/>
  <c r="AE57" i="1" l="1"/>
  <c r="F3" i="1"/>
  <c r="AE50" i="1"/>
  <c r="AF50" i="3"/>
  <c r="AF53" i="3" s="1"/>
  <c r="AE50" i="3"/>
  <c r="F3" i="3"/>
  <c r="AE57" i="3"/>
  <c r="AL50" i="3"/>
  <c r="AL53" i="3" s="1"/>
  <c r="AL57" i="3"/>
  <c r="AF57" i="1"/>
  <c r="AH57" i="1"/>
  <c r="AH50" i="1"/>
  <c r="AG50" i="1"/>
  <c r="AF50" i="1"/>
  <c r="F9" i="1" l="1"/>
  <c r="AE53" i="1" s="1"/>
  <c r="F10" i="1" s="1"/>
  <c r="F9" i="3"/>
  <c r="AE53" i="3" s="1"/>
  <c r="F10" i="3" s="1"/>
  <c r="AG53" i="1"/>
  <c r="AH53" i="1"/>
  <c r="AI26" i="1"/>
  <c r="J14" i="1" s="1"/>
  <c r="AI28" i="1"/>
  <c r="J16" i="1" s="1"/>
  <c r="AI27" i="1"/>
  <c r="J15" i="1" s="1"/>
  <c r="AF53" i="1"/>
  <c r="AL27" i="1"/>
  <c r="AL28" i="1"/>
  <c r="AL26" i="1"/>
  <c r="AK26" i="1"/>
  <c r="AK28" i="1"/>
  <c r="AK27" i="1"/>
  <c r="AI39" i="1" l="1"/>
  <c r="J5" i="1" s="1"/>
  <c r="AI43" i="1"/>
  <c r="J8" i="1" s="1"/>
  <c r="AL43" i="1"/>
  <c r="AL39" i="1"/>
  <c r="AK43" i="1"/>
  <c r="AK39" i="1"/>
  <c r="AI40" i="1" l="1"/>
  <c r="J6" i="1" s="1"/>
  <c r="AK40" i="1"/>
  <c r="AJ26" i="1"/>
  <c r="AL40" i="1"/>
  <c r="AI46" i="1"/>
  <c r="J3" i="1" s="1"/>
  <c r="AK46" i="1"/>
  <c r="AL46" i="1"/>
  <c r="AI57" i="1" l="1"/>
  <c r="AL57" i="1"/>
  <c r="AK57" i="1"/>
  <c r="AJ28" i="1"/>
  <c r="AJ27" i="1"/>
  <c r="AI50" i="1"/>
  <c r="J9" i="1" s="1"/>
  <c r="AK50" i="1"/>
  <c r="AL50" i="1"/>
  <c r="AJ43" i="1" l="1"/>
  <c r="AJ39" i="1"/>
  <c r="AI53" i="1"/>
  <c r="J10" i="1" s="1"/>
  <c r="AJ40" i="1"/>
  <c r="AL53" i="1"/>
  <c r="AK53" i="1"/>
  <c r="AM27" i="1"/>
  <c r="AJ46" i="1"/>
  <c r="AJ57" i="1" l="1"/>
  <c r="AN28" i="1"/>
  <c r="AM26" i="1"/>
  <c r="AM28" i="1"/>
  <c r="AJ50" i="1"/>
  <c r="AM39" i="1" l="1"/>
  <c r="AM40" i="1"/>
  <c r="AM43" i="1"/>
  <c r="AJ53" i="1"/>
  <c r="AN27" i="1"/>
  <c r="AN26" i="1"/>
  <c r="AN43" i="1" l="1"/>
  <c r="AM46" i="1"/>
  <c r="AM50" i="1" s="1"/>
  <c r="AN39" i="1"/>
  <c r="AM57" i="1" l="1"/>
  <c r="AM53" i="1"/>
  <c r="AN40" i="1"/>
  <c r="AN46" i="1"/>
  <c r="AN57" i="1" s="1"/>
  <c r="AN50" i="1" l="1"/>
  <c r="AN53" i="1" l="1"/>
</calcChain>
</file>

<file path=xl/sharedStrings.xml><?xml version="1.0" encoding="utf-8"?>
<sst xmlns="http://schemas.openxmlformats.org/spreadsheetml/2006/main" count="263" uniqueCount="114">
  <si>
    <t>s</t>
  </si>
  <si>
    <t>ρc</t>
  </si>
  <si>
    <t>γc</t>
  </si>
  <si>
    <t>βc</t>
  </si>
  <si>
    <t>A</t>
  </si>
  <si>
    <t>a</t>
  </si>
  <si>
    <t>b</t>
  </si>
  <si>
    <t>h</t>
  </si>
  <si>
    <t>H</t>
  </si>
  <si>
    <t>M</t>
  </si>
  <si>
    <t>Q</t>
  </si>
  <si>
    <t>W</t>
  </si>
  <si>
    <t>Achromatic signal</t>
  </si>
  <si>
    <t>redness-greenness</t>
  </si>
  <si>
    <t>yellowness-blueness</t>
  </si>
  <si>
    <t>X10</t>
  </si>
  <si>
    <t>Y10</t>
  </si>
  <si>
    <t>Z10</t>
  </si>
  <si>
    <t>Hue</t>
  </si>
  <si>
    <t>Brightness:</t>
  </si>
  <si>
    <t>angle</t>
  </si>
  <si>
    <t>quadrature</t>
  </si>
  <si>
    <t>Hue angle:</t>
  </si>
  <si>
    <t>Hue quadrature:</t>
  </si>
  <si>
    <t>H =</t>
  </si>
  <si>
    <t>s =</t>
  </si>
  <si>
    <t>Q  =</t>
  </si>
  <si>
    <t>h =</t>
  </si>
  <si>
    <t>M =</t>
  </si>
  <si>
    <t>Amount of White</t>
  </si>
  <si>
    <t>W =</t>
  </si>
  <si>
    <t>A =</t>
  </si>
  <si>
    <t>a =</t>
  </si>
  <si>
    <t>b =</t>
  </si>
  <si>
    <t>Colourfulness:</t>
  </si>
  <si>
    <t>Saturation:</t>
  </si>
  <si>
    <t>Amount of White:</t>
  </si>
  <si>
    <t>Achromatic signal:</t>
  </si>
  <si>
    <t>redness-greenness:</t>
  </si>
  <si>
    <t>yellowness-blueness:</t>
  </si>
  <si>
    <r>
      <t>Wavelength [</t>
    </r>
    <r>
      <rPr>
        <b/>
        <sz val="11"/>
        <color theme="0"/>
        <rFont val="Times New Roman"/>
        <family val="1"/>
      </rPr>
      <t>λ]</t>
    </r>
  </si>
  <si>
    <t>Model Input:</t>
  </si>
  <si>
    <t>Model Output:</t>
  </si>
  <si>
    <t>Field of view</t>
  </si>
  <si>
    <t>(default = 10°)</t>
  </si>
  <si>
    <t>(nm)</t>
  </si>
  <si>
    <t>(cd/(m².sr.nm))</t>
  </si>
  <si>
    <t>m(λ)</t>
  </si>
  <si>
    <t>l(λ)</t>
  </si>
  <si>
    <t>s(λ)</t>
  </si>
  <si>
    <t>Model Calculations</t>
  </si>
  <si>
    <r>
      <t>CIE 2006 10</t>
    </r>
    <r>
      <rPr>
        <b/>
        <sz val="11"/>
        <color theme="0"/>
        <rFont val="Calibri"/>
        <family val="2"/>
      </rPr>
      <t>°</t>
    </r>
    <r>
      <rPr>
        <b/>
        <sz val="11"/>
        <color theme="0"/>
        <rFont val="Calibri"/>
        <family val="2"/>
        <scheme val="minor"/>
      </rPr>
      <t xml:space="preserve"> Cone fundamentals</t>
    </r>
  </si>
  <si>
    <t>Calculation steps:</t>
  </si>
  <si>
    <t>cone responses</t>
  </si>
  <si>
    <t>ρ10</t>
  </si>
  <si>
    <t>γ10</t>
  </si>
  <si>
    <t>β10</t>
  </si>
  <si>
    <r>
      <t>k</t>
    </r>
    <r>
      <rPr>
        <b/>
        <sz val="11"/>
        <color theme="0"/>
        <rFont val="Calibri"/>
        <family val="2"/>
      </rPr>
      <t>ρ</t>
    </r>
  </si>
  <si>
    <t>kγ</t>
  </si>
  <si>
    <t>kβ</t>
  </si>
  <si>
    <t>cp</t>
  </si>
  <si>
    <t>stimulus 1</t>
  </si>
  <si>
    <t>cA</t>
  </si>
  <si>
    <t>Neural signals</t>
  </si>
  <si>
    <t>cb</t>
  </si>
  <si>
    <t>ca</t>
  </si>
  <si>
    <t>1)</t>
  </si>
  <si>
    <t>2)</t>
  </si>
  <si>
    <t>3)</t>
  </si>
  <si>
    <t>model parameters:</t>
  </si>
  <si>
    <t>4)</t>
  </si>
  <si>
    <t>Colorfulness</t>
  </si>
  <si>
    <t>cM</t>
  </si>
  <si>
    <t>&lt;--</t>
  </si>
  <si>
    <t>cHK1</t>
  </si>
  <si>
    <t>cHK2</t>
  </si>
  <si>
    <t>Brightness (cfr. CAM15u)</t>
  </si>
  <si>
    <t xml:space="preserve">5) </t>
  </si>
  <si>
    <t>6)</t>
  </si>
  <si>
    <t xml:space="preserve">Weigths of the cone responses to the neural signals </t>
  </si>
  <si>
    <t>(R. W. G. Hunt, “A model of colour vision for predicting colour appearance,” Color Res. Appl. 7(2), 95–112
(1982))</t>
  </si>
  <si>
    <t xml:space="preserve">Unique hue data </t>
  </si>
  <si>
    <t>(R. W. G. Hunt, Measuring colour, 3rd ed. (Fountain Press, 1998), pp. 239–246)</t>
  </si>
  <si>
    <t>i</t>
  </si>
  <si>
    <t>hi</t>
  </si>
  <si>
    <t>Hi</t>
  </si>
  <si>
    <t>red</t>
  </si>
  <si>
    <t>yellow</t>
  </si>
  <si>
    <t>green</t>
  </si>
  <si>
    <t>blue</t>
  </si>
  <si>
    <t>saturation</t>
  </si>
  <si>
    <t>cone excitations</t>
  </si>
  <si>
    <t>7)</t>
  </si>
  <si>
    <t>8)</t>
  </si>
  <si>
    <t>cs1</t>
  </si>
  <si>
    <t>cs2</t>
  </si>
  <si>
    <t>cFOV</t>
  </si>
  <si>
    <t>9)</t>
  </si>
  <si>
    <t>Brightness (cfr. CAM15us)</t>
  </si>
  <si>
    <t>stimulus 2</t>
  </si>
  <si>
    <t>stimulus 3</t>
  </si>
  <si>
    <t>stimulus 4</t>
  </si>
  <si>
    <t>stimulus 5</t>
  </si>
  <si>
    <t>stimulus 6</t>
  </si>
  <si>
    <t>stimulus 7</t>
  </si>
  <si>
    <t>stimulus 8</t>
  </si>
  <si>
    <t>stimulus 9</t>
  </si>
  <si>
    <t>stimulus 10</t>
  </si>
  <si>
    <t>(cd/m²)</t>
  </si>
  <si>
    <t>CIE 2006 10° (*)</t>
  </si>
  <si>
    <t>(*) CIE 1964 observer is also valid input. However, this will lead to slightly (~3%) accurate model predictions</t>
  </si>
  <si>
    <t>[X10, Y10, Z10] to [ρ10, γ10, β10]</t>
  </si>
  <si>
    <t>Matrix conversion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</si>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</sst>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000"/>
    <numFmt numFmtId="165" formatCode="0.00000"/>
    <numFmt numFmtId="166" formatCode="0.0000"/>
    <numFmt numFmtId="167" formatCode="0.0"/>
    <numFmt numFmtId="168" formatCode="#\ ???/???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0"/>
      <name val="Times New Roman"/>
      <family val="1"/>
    </font>
    <font>
      <i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0"/>
      <name val="Calibri"/>
      <family val="2"/>
    </font>
    <font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2499465926084170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4" fillId="5" borderId="16" xfId="0" applyFont="1" applyFill="1" applyBorder="1" applyProtection="1">
      <protection locked="0"/>
    </xf>
    <xf numFmtId="0" fontId="4" fillId="5" borderId="17" xfId="0" applyFont="1" applyFill="1" applyBorder="1" applyProtection="1">
      <protection locked="0"/>
    </xf>
    <xf numFmtId="0" fontId="4" fillId="5" borderId="15" xfId="0" applyFont="1" applyFill="1" applyBorder="1" applyProtection="1">
      <protection locked="0"/>
    </xf>
    <xf numFmtId="0" fontId="3" fillId="5" borderId="17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4" fillId="5" borderId="14" xfId="0" applyFont="1" applyFill="1" applyBorder="1" applyProtection="1">
      <protection locked="0"/>
    </xf>
    <xf numFmtId="0" fontId="0" fillId="8" borderId="0" xfId="0" applyFill="1" applyProtection="1"/>
    <xf numFmtId="0" fontId="3" fillId="2" borderId="3" xfId="0" applyFont="1" applyFill="1" applyBorder="1" applyProtection="1"/>
    <xf numFmtId="0" fontId="0" fillId="2" borderId="9" xfId="0" applyFill="1" applyBorder="1" applyProtection="1"/>
    <xf numFmtId="0" fontId="0" fillId="2" borderId="4" xfId="0" applyFill="1" applyBorder="1" applyProtection="1"/>
    <xf numFmtId="0" fontId="3" fillId="6" borderId="3" xfId="0" applyFont="1" applyFill="1" applyBorder="1" applyProtection="1"/>
    <xf numFmtId="0" fontId="0" fillId="6" borderId="9" xfId="0" applyFill="1" applyBorder="1" applyProtection="1"/>
    <xf numFmtId="0" fontId="0" fillId="6" borderId="4" xfId="0" applyFill="1" applyBorder="1" applyProtection="1"/>
    <xf numFmtId="0" fontId="0" fillId="0" borderId="0" xfId="0" applyProtection="1"/>
    <xf numFmtId="0" fontId="1" fillId="2" borderId="5" xfId="0" applyFont="1" applyFill="1" applyBorder="1" applyProtection="1"/>
    <xf numFmtId="0" fontId="0" fillId="2" borderId="0" xfId="0" applyFill="1" applyBorder="1" applyProtection="1"/>
    <xf numFmtId="0" fontId="12" fillId="2" borderId="6" xfId="0" applyFont="1" applyFill="1" applyBorder="1" applyProtection="1"/>
    <xf numFmtId="0" fontId="0" fillId="6" borderId="5" xfId="0" applyFill="1" applyBorder="1" applyProtection="1"/>
    <xf numFmtId="0" fontId="0" fillId="6" borderId="0" xfId="0" applyFill="1" applyBorder="1" applyProtection="1"/>
    <xf numFmtId="0" fontId="0" fillId="6" borderId="6" xfId="0" applyFill="1" applyBorder="1" applyProtection="1"/>
    <xf numFmtId="0" fontId="3" fillId="2" borderId="3" xfId="0" applyFont="1" applyFill="1" applyBorder="1" applyAlignment="1" applyProtection="1">
      <alignment horizontal="right"/>
    </xf>
    <xf numFmtId="0" fontId="4" fillId="2" borderId="9" xfId="0" applyFont="1" applyFill="1" applyBorder="1" applyAlignment="1" applyProtection="1">
      <alignment horizontal="right"/>
    </xf>
    <xf numFmtId="167" fontId="3" fillId="3" borderId="13" xfId="0" applyNumberFormat="1" applyFont="1" applyFill="1" applyBorder="1" applyAlignment="1" applyProtection="1">
      <alignment horizontal="right"/>
    </xf>
    <xf numFmtId="0" fontId="0" fillId="8" borderId="0" xfId="0" applyFill="1" applyBorder="1" applyProtection="1"/>
    <xf numFmtId="0" fontId="4" fillId="2" borderId="7" xfId="0" applyFont="1" applyFill="1" applyBorder="1" applyProtection="1"/>
    <xf numFmtId="0" fontId="4" fillId="2" borderId="10" xfId="0" applyFont="1" applyFill="1" applyBorder="1" applyProtection="1"/>
    <xf numFmtId="167" fontId="3" fillId="3" borderId="14" xfId="0" applyNumberFormat="1" applyFont="1" applyFill="1" applyBorder="1" applyAlignment="1" applyProtection="1">
      <alignment horizontal="right"/>
    </xf>
    <xf numFmtId="0" fontId="3" fillId="6" borderId="0" xfId="0" applyFont="1" applyFill="1" applyBorder="1" applyProtection="1"/>
    <xf numFmtId="0" fontId="11" fillId="6" borderId="0" xfId="0" applyFont="1" applyFill="1" applyBorder="1" applyProtection="1"/>
    <xf numFmtId="0" fontId="3" fillId="2" borderId="5" xfId="0" applyFont="1" applyFill="1" applyBorder="1" applyAlignment="1" applyProtection="1">
      <alignment horizontal="right"/>
    </xf>
    <xf numFmtId="0" fontId="4" fillId="2" borderId="0" xfId="0" applyFont="1" applyFill="1" applyBorder="1" applyAlignment="1" applyProtection="1">
      <alignment horizontal="right"/>
    </xf>
    <xf numFmtId="167" fontId="3" fillId="3" borderId="15" xfId="0" applyNumberFormat="1" applyFont="1" applyFill="1" applyBorder="1" applyAlignment="1" applyProtection="1">
      <alignment horizontal="right"/>
    </xf>
    <xf numFmtId="0" fontId="3" fillId="7" borderId="0" xfId="0" applyFont="1" applyFill="1" applyBorder="1" applyProtection="1"/>
    <xf numFmtId="0" fontId="2" fillId="6" borderId="0" xfId="0" applyFont="1" applyFill="1" applyBorder="1" applyAlignment="1" applyProtection="1">
      <alignment horizontal="right"/>
    </xf>
    <xf numFmtId="164" fontId="10" fillId="7" borderId="0" xfId="0" applyNumberFormat="1" applyFont="1" applyFill="1" applyBorder="1" applyProtection="1"/>
    <xf numFmtId="0" fontId="0" fillId="7" borderId="1" xfId="0" applyFill="1" applyBorder="1" applyProtection="1"/>
    <xf numFmtId="0" fontId="3" fillId="7" borderId="1" xfId="0" applyFont="1" applyFill="1" applyBorder="1" applyProtection="1"/>
    <xf numFmtId="0" fontId="3" fillId="7" borderId="1" xfId="0" quotePrefix="1" applyFont="1" applyFill="1" applyBorder="1" applyProtection="1"/>
    <xf numFmtId="0" fontId="5" fillId="7" borderId="1" xfId="0" applyFont="1" applyFill="1" applyBorder="1" applyAlignment="1" applyProtection="1">
      <alignment horizontal="right"/>
    </xf>
    <xf numFmtId="2" fontId="5" fillId="7" borderId="1" xfId="0" applyNumberFormat="1" applyFont="1" applyFill="1" applyBorder="1" applyAlignment="1" applyProtection="1">
      <alignment horizontal="left" indent="3"/>
    </xf>
    <xf numFmtId="0" fontId="3" fillId="2" borderId="9" xfId="0" applyFont="1" applyFill="1" applyBorder="1" applyAlignment="1" applyProtection="1">
      <alignment horizontal="right"/>
    </xf>
    <xf numFmtId="167" fontId="3" fillId="3" borderId="13" xfId="0" applyNumberFormat="1" applyFont="1" applyFill="1" applyBorder="1" applyProtection="1"/>
    <xf numFmtId="0" fontId="0" fillId="7" borderId="0" xfId="0" applyFill="1" applyBorder="1" applyProtection="1"/>
    <xf numFmtId="0" fontId="5" fillId="7" borderId="0" xfId="0" applyFont="1" applyFill="1" applyBorder="1" applyAlignment="1" applyProtection="1">
      <alignment horizontal="right"/>
    </xf>
    <xf numFmtId="2" fontId="5" fillId="7" borderId="0" xfId="0" applyNumberFormat="1" applyFont="1" applyFill="1" applyBorder="1" applyAlignment="1" applyProtection="1">
      <alignment horizontal="left" indent="3"/>
    </xf>
    <xf numFmtId="0" fontId="0" fillId="7" borderId="2" xfId="0" applyFill="1" applyBorder="1" applyProtection="1"/>
    <xf numFmtId="0" fontId="3" fillId="7" borderId="2" xfId="0" applyFont="1" applyFill="1" applyBorder="1" applyProtection="1"/>
    <xf numFmtId="0" fontId="5" fillId="7" borderId="2" xfId="0" applyFont="1" applyFill="1" applyBorder="1" applyAlignment="1" applyProtection="1">
      <alignment horizontal="right"/>
    </xf>
    <xf numFmtId="2" fontId="5" fillId="7" borderId="2" xfId="0" applyNumberFormat="1" applyFont="1" applyFill="1" applyBorder="1" applyAlignment="1" applyProtection="1">
      <alignment horizontal="left" indent="3"/>
    </xf>
    <xf numFmtId="0" fontId="0" fillId="6" borderId="0" xfId="0" applyFill="1" applyBorder="1" applyAlignment="1" applyProtection="1">
      <alignment horizontal="left" indent="3"/>
    </xf>
    <xf numFmtId="0" fontId="4" fillId="2" borderId="5" xfId="0" applyFont="1" applyFill="1" applyBorder="1" applyProtection="1"/>
    <xf numFmtId="0" fontId="3" fillId="2" borderId="0" xfId="0" applyFont="1" applyFill="1" applyBorder="1" applyAlignment="1" applyProtection="1">
      <alignment horizontal="right"/>
    </xf>
    <xf numFmtId="0" fontId="3" fillId="3" borderId="15" xfId="0" applyFont="1" applyFill="1" applyBorder="1" applyAlignment="1" applyProtection="1">
      <alignment horizontal="right"/>
    </xf>
    <xf numFmtId="12" fontId="3" fillId="7" borderId="1" xfId="0" applyNumberFormat="1" applyFont="1" applyFill="1" applyBorder="1" applyProtection="1"/>
    <xf numFmtId="2" fontId="3" fillId="7" borderId="1" xfId="0" applyNumberFormat="1" applyFont="1" applyFill="1" applyBorder="1" applyAlignment="1" applyProtection="1">
      <alignment horizontal="left" indent="3"/>
    </xf>
    <xf numFmtId="0" fontId="4" fillId="2" borderId="0" xfId="0" applyFont="1" applyFill="1" applyBorder="1" applyProtection="1"/>
    <xf numFmtId="2" fontId="3" fillId="7" borderId="0" xfId="0" applyNumberFormat="1" applyFont="1" applyFill="1" applyBorder="1" applyAlignment="1" applyProtection="1">
      <alignment horizontal="left" indent="3"/>
    </xf>
    <xf numFmtId="166" fontId="3" fillId="3" borderId="13" xfId="0" applyNumberFormat="1" applyFont="1" applyFill="1" applyBorder="1" applyAlignment="1" applyProtection="1">
      <alignment horizontal="right"/>
    </xf>
    <xf numFmtId="2" fontId="3" fillId="7" borderId="2" xfId="0" applyNumberFormat="1" applyFont="1" applyFill="1" applyBorder="1" applyAlignment="1" applyProtection="1">
      <alignment horizontal="left" indent="3"/>
    </xf>
    <xf numFmtId="166" fontId="3" fillId="3" borderId="15" xfId="0" applyNumberFormat="1" applyFont="1" applyFill="1" applyBorder="1" applyAlignment="1" applyProtection="1">
      <alignment horizontal="right"/>
    </xf>
    <xf numFmtId="0" fontId="3" fillId="2" borderId="7" xfId="0" applyFont="1" applyFill="1" applyBorder="1" applyAlignment="1" applyProtection="1">
      <alignment horizontal="right"/>
    </xf>
    <xf numFmtId="0" fontId="3" fillId="2" borderId="10" xfId="0" applyFont="1" applyFill="1" applyBorder="1" applyAlignment="1" applyProtection="1">
      <alignment horizontal="right"/>
    </xf>
    <xf numFmtId="166" fontId="3" fillId="3" borderId="14" xfId="0" applyNumberFormat="1" applyFont="1" applyFill="1" applyBorder="1" applyAlignment="1" applyProtection="1">
      <alignment horizontal="right"/>
    </xf>
    <xf numFmtId="0" fontId="3" fillId="4" borderId="3" xfId="0" applyFont="1" applyFill="1" applyBorder="1" applyProtection="1"/>
    <xf numFmtId="0" fontId="0" fillId="4" borderId="13" xfId="0" applyFill="1" applyBorder="1" applyProtection="1"/>
    <xf numFmtId="0" fontId="0" fillId="4" borderId="5" xfId="0" applyFill="1" applyBorder="1" applyProtection="1"/>
    <xf numFmtId="0" fontId="0" fillId="4" borderId="15" xfId="0" applyFill="1" applyBorder="1" applyProtection="1"/>
    <xf numFmtId="0" fontId="3" fillId="7" borderId="0" xfId="0" applyFont="1" applyFill="1" applyBorder="1" applyAlignment="1" applyProtection="1"/>
    <xf numFmtId="0" fontId="3" fillId="4" borderId="11" xfId="0" applyFont="1" applyFill="1" applyBorder="1" applyAlignment="1" applyProtection="1">
      <alignment horizontal="right" vertical="center" wrapText="1"/>
    </xf>
    <xf numFmtId="0" fontId="3" fillId="4" borderId="5" xfId="0" applyFont="1" applyFill="1" applyBorder="1" applyAlignment="1" applyProtection="1">
      <alignment vertical="center" wrapText="1"/>
    </xf>
    <xf numFmtId="0" fontId="4" fillId="7" borderId="0" xfId="0" applyFont="1" applyFill="1" applyBorder="1" applyAlignment="1" applyProtection="1"/>
    <xf numFmtId="0" fontId="7" fillId="4" borderId="5" xfId="0" applyFont="1" applyFill="1" applyBorder="1" applyAlignment="1" applyProtection="1">
      <alignment horizontal="right"/>
    </xf>
    <xf numFmtId="0" fontId="7" fillId="4" borderId="5" xfId="0" applyFont="1" applyFill="1" applyBorder="1" applyProtection="1"/>
    <xf numFmtId="0" fontId="7" fillId="7" borderId="0" xfId="0" applyFont="1" applyFill="1" applyBorder="1" applyProtection="1"/>
    <xf numFmtId="0" fontId="9" fillId="7" borderId="0" xfId="0" applyFont="1" applyFill="1" applyBorder="1" applyAlignment="1" applyProtection="1">
      <alignment horizontal="right"/>
    </xf>
    <xf numFmtId="0" fontId="3" fillId="4" borderId="3" xfId="0" applyFont="1" applyFill="1" applyBorder="1" applyAlignment="1" applyProtection="1">
      <alignment horizontal="right" vertical="center"/>
    </xf>
    <xf numFmtId="0" fontId="3" fillId="4" borderId="3" xfId="0" applyFont="1" applyFill="1" applyBorder="1" applyAlignment="1" applyProtection="1">
      <alignment vertical="center"/>
    </xf>
    <xf numFmtId="0" fontId="13" fillId="4" borderId="13" xfId="0" applyFont="1" applyFill="1" applyBorder="1" applyAlignment="1" applyProtection="1">
      <alignment vertical="center" wrapText="1"/>
    </xf>
    <xf numFmtId="0" fontId="8" fillId="7" borderId="0" xfId="0" applyFont="1" applyFill="1" applyBorder="1" applyAlignment="1" applyProtection="1">
      <alignment horizontal="right"/>
    </xf>
    <xf numFmtId="0" fontId="8" fillId="7" borderId="0" xfId="0" applyFont="1" applyFill="1" applyBorder="1" applyProtection="1"/>
    <xf numFmtId="168" fontId="8" fillId="7" borderId="0" xfId="0" applyNumberFormat="1" applyFont="1" applyFill="1" applyBorder="1" applyProtection="1"/>
    <xf numFmtId="168" fontId="3" fillId="7" borderId="0" xfId="0" applyNumberFormat="1" applyFont="1" applyFill="1" applyBorder="1" applyProtection="1"/>
    <xf numFmtId="0" fontId="3" fillId="4" borderId="5" xfId="0" applyFont="1" applyFill="1" applyBorder="1" applyAlignment="1" applyProtection="1">
      <alignment horizontal="right" vertical="center"/>
    </xf>
    <xf numFmtId="0" fontId="3" fillId="4" borderId="5" xfId="0" applyFont="1" applyFill="1" applyBorder="1" applyAlignment="1" applyProtection="1">
      <alignment horizontal="center" vertical="center"/>
    </xf>
    <xf numFmtId="0" fontId="3" fillId="4" borderId="15" xfId="0" applyFont="1" applyFill="1" applyBorder="1" applyAlignment="1" applyProtection="1">
      <alignment horizontal="center" vertical="center" wrapText="1"/>
    </xf>
    <xf numFmtId="13" fontId="8" fillId="7" borderId="0" xfId="0" applyNumberFormat="1" applyFont="1" applyFill="1" applyBorder="1" applyProtection="1"/>
    <xf numFmtId="13" fontId="3" fillId="7" borderId="0" xfId="0" applyNumberFormat="1" applyFont="1" applyFill="1" applyBorder="1" applyProtection="1"/>
    <xf numFmtId="0" fontId="4" fillId="4" borderId="5" xfId="0" applyFont="1" applyFill="1" applyBorder="1" applyProtection="1"/>
    <xf numFmtId="0" fontId="3" fillId="7" borderId="0" xfId="0" quotePrefix="1" applyFont="1" applyFill="1" applyBorder="1" applyProtection="1"/>
    <xf numFmtId="0" fontId="3" fillId="7" borderId="0" xfId="0" applyFont="1" applyFill="1" applyBorder="1" applyAlignment="1" applyProtection="1">
      <alignment horizontal="right"/>
    </xf>
    <xf numFmtId="165" fontId="3" fillId="7" borderId="0" xfId="0" applyNumberFormat="1" applyFont="1" applyFill="1" applyBorder="1" applyAlignment="1" applyProtection="1">
      <alignment horizontal="right"/>
    </xf>
    <xf numFmtId="0" fontId="3" fillId="7" borderId="2" xfId="0" quotePrefix="1" applyFont="1" applyFill="1" applyBorder="1" applyProtection="1"/>
    <xf numFmtId="0" fontId="3" fillId="7" borderId="2" xfId="0" applyFont="1" applyFill="1" applyBorder="1" applyAlignment="1" applyProtection="1">
      <alignment horizontal="right"/>
    </xf>
    <xf numFmtId="165" fontId="3" fillId="7" borderId="2" xfId="0" applyNumberFormat="1" applyFont="1" applyFill="1" applyBorder="1" applyAlignment="1" applyProtection="1">
      <alignment horizontal="right"/>
    </xf>
    <xf numFmtId="2" fontId="0" fillId="6" borderId="0" xfId="0" applyNumberFormat="1" applyFill="1" applyBorder="1" applyProtection="1"/>
    <xf numFmtId="2" fontId="0" fillId="7" borderId="1" xfId="0" applyNumberFormat="1" applyFill="1" applyBorder="1" applyProtection="1"/>
    <xf numFmtId="2" fontId="0" fillId="7" borderId="0" xfId="0" applyNumberFormat="1" applyFill="1" applyBorder="1" applyProtection="1"/>
    <xf numFmtId="0" fontId="4" fillId="7" borderId="0" xfId="0" applyFont="1" applyFill="1" applyBorder="1" applyProtection="1"/>
    <xf numFmtId="0" fontId="7" fillId="7" borderId="0" xfId="0" applyFont="1" applyFill="1" applyBorder="1" applyAlignment="1" applyProtection="1">
      <alignment horizontal="center" vertical="center"/>
    </xf>
    <xf numFmtId="2" fontId="7" fillId="7" borderId="0" xfId="0" applyNumberFormat="1" applyFont="1" applyFill="1" applyBorder="1" applyAlignment="1" applyProtection="1">
      <alignment horizontal="center" vertical="center"/>
    </xf>
    <xf numFmtId="2" fontId="3" fillId="7" borderId="0" xfId="0" applyNumberFormat="1" applyFont="1" applyFill="1" applyBorder="1" applyProtection="1"/>
    <xf numFmtId="2" fontId="3" fillId="7" borderId="2" xfId="0" applyNumberFormat="1" applyFont="1" applyFill="1" applyBorder="1" applyProtection="1"/>
    <xf numFmtId="0" fontId="0" fillId="7" borderId="12" xfId="0" applyFill="1" applyBorder="1" applyProtection="1"/>
    <xf numFmtId="0" fontId="3" fillId="7" borderId="12" xfId="0" applyFont="1" applyFill="1" applyBorder="1" applyProtection="1"/>
    <xf numFmtId="0" fontId="3" fillId="7" borderId="12" xfId="0" quotePrefix="1" applyFont="1" applyFill="1" applyBorder="1" applyProtection="1"/>
    <xf numFmtId="2" fontId="3" fillId="7" borderId="12" xfId="0" applyNumberFormat="1" applyFont="1" applyFill="1" applyBorder="1" applyAlignment="1" applyProtection="1">
      <alignment horizontal="right"/>
    </xf>
    <xf numFmtId="2" fontId="3" fillId="7" borderId="1" xfId="0" applyNumberFormat="1" applyFont="1" applyFill="1" applyBorder="1" applyAlignment="1" applyProtection="1">
      <alignment horizontal="right"/>
    </xf>
    <xf numFmtId="2" fontId="0" fillId="7" borderId="2" xfId="0" applyNumberFormat="1" applyFill="1" applyBorder="1" applyProtection="1"/>
    <xf numFmtId="0" fontId="3" fillId="7" borderId="12" xfId="0" applyFont="1" applyFill="1" applyBorder="1" applyAlignment="1" applyProtection="1">
      <alignment horizontal="right"/>
    </xf>
    <xf numFmtId="0" fontId="3" fillId="7" borderId="1" xfId="0" applyFont="1" applyFill="1" applyBorder="1" applyAlignment="1" applyProtection="1">
      <alignment horizontal="right"/>
    </xf>
    <xf numFmtId="0" fontId="3" fillId="7" borderId="12" xfId="0" applyFont="1" applyFill="1" applyBorder="1" applyAlignment="1" applyProtection="1">
      <alignment horizontal="left"/>
    </xf>
    <xf numFmtId="164" fontId="10" fillId="7" borderId="2" xfId="0" applyNumberFormat="1" applyFont="1" applyFill="1" applyBorder="1" applyProtection="1"/>
    <xf numFmtId="0" fontId="0" fillId="6" borderId="7" xfId="0" applyFill="1" applyBorder="1" applyProtection="1"/>
    <xf numFmtId="0" fontId="0" fillId="6" borderId="10" xfId="0" applyFill="1" applyBorder="1" applyProtection="1"/>
    <xf numFmtId="0" fontId="0" fillId="6" borderId="8" xfId="0" applyFill="1" applyBorder="1" applyProtection="1"/>
    <xf numFmtId="0" fontId="4" fillId="4" borderId="7" xfId="0" applyFont="1" applyFill="1" applyBorder="1" applyProtection="1"/>
    <xf numFmtId="0" fontId="4" fillId="8" borderId="0" xfId="0" applyFont="1" applyFill="1" applyProtection="1"/>
    <xf numFmtId="0" fontId="0" fillId="0" borderId="0" xfId="0" applyFill="1" applyProtection="1"/>
    <xf numFmtId="0" fontId="0" fillId="6" borderId="0" xfId="0" applyFill="1" applyProtection="1"/>
    <xf numFmtId="0" fontId="4" fillId="6" borderId="0" xfId="0" applyFont="1" applyFill="1" applyProtection="1"/>
    <xf numFmtId="165" fontId="3" fillId="7" borderId="1" xfId="0" applyNumberFormat="1" applyFont="1" applyFill="1" applyBorder="1" applyProtection="1"/>
    <xf numFmtId="165" fontId="3" fillId="7" borderId="0" xfId="0" applyNumberFormat="1" applyFont="1" applyFill="1" applyBorder="1" applyProtection="1"/>
    <xf numFmtId="165" fontId="3" fillId="7" borderId="2" xfId="0" applyNumberFormat="1" applyFont="1" applyFill="1" applyBorder="1" applyProtection="1"/>
    <xf numFmtId="164" fontId="10" fillId="6" borderId="0" xfId="0" applyNumberFormat="1" applyFont="1" applyFill="1" applyBorder="1" applyProtection="1"/>
    <xf numFmtId="0" fontId="3" fillId="4" borderId="5" xfId="0" applyFont="1" applyFill="1" applyBorder="1" applyAlignment="1" applyProtection="1">
      <alignment horizontal="right"/>
    </xf>
    <xf numFmtId="0" fontId="7" fillId="8" borderId="0" xfId="0" applyFont="1" applyFill="1" applyBorder="1" applyProtection="1"/>
    <xf numFmtId="0" fontId="4" fillId="8" borderId="9" xfId="0" applyFont="1" applyFill="1" applyBorder="1" applyProtection="1"/>
    <xf numFmtId="0" fontId="0" fillId="8" borderId="9" xfId="0" applyFill="1" applyBorder="1" applyProtection="1"/>
    <xf numFmtId="0" fontId="4" fillId="8" borderId="0" xfId="0" applyFont="1" applyFill="1" applyBorder="1" applyProtection="1"/>
    <xf numFmtId="0" fontId="3" fillId="7" borderId="1" xfId="0" applyFont="1" applyFill="1" applyBorder="1" applyAlignment="1" applyProtection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9AE6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85725</xdr:rowOff>
    </xdr:from>
    <xdr:to>
      <xdr:col>2</xdr:col>
      <xdr:colOff>85725</xdr:colOff>
      <xdr:row>16</xdr:row>
      <xdr:rowOff>0</xdr:rowOff>
    </xdr:to>
    <xdr:sp macro="" textlink="">
      <xdr:nvSpPr>
        <xdr:cNvPr id="2" name="Tekstvak 1"/>
        <xdr:cNvSpPr txBox="1"/>
      </xdr:nvSpPr>
      <xdr:spPr>
        <a:xfrm>
          <a:off x="76200" y="85725"/>
          <a:ext cx="2238375" cy="3076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BE" sz="1100" b="1"/>
            <a:t>Models</a:t>
          </a:r>
          <a:r>
            <a:rPr lang="nl-BE" sz="1100" b="1" baseline="0"/>
            <a:t> CAM15u and CAM15us as described in:</a:t>
          </a:r>
        </a:p>
        <a:p>
          <a:endParaRPr lang="nl-BE" sz="1100" baseline="0"/>
        </a:p>
        <a:p>
          <a:r>
            <a:rPr lang="nl-BE" sz="10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Withouck M, Smet KAG, Ryckaert WR, Hanselaer P. Experimental driven modelling of the color appearance of unrelated self-luminous stimuli: CAM15u. Optics Express 2015;23(9):12045-12064.</a:t>
          </a:r>
        </a:p>
        <a:p>
          <a:endParaRPr lang="nl-BE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nl-BE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and</a:t>
          </a:r>
        </a:p>
        <a:p>
          <a:endParaRPr lang="nl-BE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nl-BE" sz="10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Withouck M, Smet KAG, Hanselaer P. Brightness prediction of different sized unrelated self-luminous stimuli. Optics Express 2015;23(10):13455-13466.</a:t>
          </a:r>
        </a:p>
        <a:p>
          <a:endParaRPr lang="nl-BE" sz="1000" i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nl-BE" sz="1000" i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BE" sz="800" i="1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version 1.0, May 29th 2015 (K.A.G. Smet)</a:t>
          </a:r>
          <a:endParaRPr lang="nl-BE" sz="800">
            <a:solidFill>
              <a:schemeClr val="bg1">
                <a:lumMod val="65000"/>
              </a:schemeClr>
            </a:solidFill>
            <a:effectLst/>
          </a:endParaRPr>
        </a:p>
        <a:p>
          <a:endParaRPr lang="nl-BE" sz="800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85725</xdr:rowOff>
    </xdr:from>
    <xdr:to>
      <xdr:col>2</xdr:col>
      <xdr:colOff>85725</xdr:colOff>
      <xdr:row>16</xdr:row>
      <xdr:rowOff>0</xdr:rowOff>
    </xdr:to>
    <xdr:sp macro="" textlink="">
      <xdr:nvSpPr>
        <xdr:cNvPr id="2" name="Tekstvak 1"/>
        <xdr:cNvSpPr txBox="1"/>
      </xdr:nvSpPr>
      <xdr:spPr>
        <a:xfrm>
          <a:off x="76200" y="85725"/>
          <a:ext cx="2238375" cy="3105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BE" sz="1100" b="1"/>
            <a:t>Models</a:t>
          </a:r>
          <a:r>
            <a:rPr lang="nl-BE" sz="1100" b="1" baseline="0"/>
            <a:t> CAM15u and CAM15us as described in:</a:t>
          </a:r>
        </a:p>
        <a:p>
          <a:endParaRPr lang="nl-BE" sz="1100" baseline="0"/>
        </a:p>
        <a:p>
          <a:r>
            <a:rPr lang="nl-BE" sz="10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Withouck M, Smet KAG, Ryckaert WR, Hanselaer P. Experimental driven modelling of the color appearance of unrelated self-luminous stimuli: CAM15u. Optics Express 2015;23(9):12045-12064.</a:t>
          </a:r>
        </a:p>
        <a:p>
          <a:endParaRPr lang="nl-BE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nl-BE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and</a:t>
          </a:r>
        </a:p>
        <a:p>
          <a:endParaRPr lang="nl-BE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nl-BE" sz="10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Withouck M, Smet KAG, Hanselaer P. Brightness prediction of different sized unrelated self-luminous stimuli. Optics Express 2015;23(10):13455-13466.</a:t>
          </a:r>
        </a:p>
        <a:p>
          <a:endParaRPr lang="nl-BE" sz="1000" i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nl-BE" sz="1000" i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nl-BE" sz="800" i="1" smtClean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version 1.0, May 29th 2015 (K.A.G. Smet)</a:t>
          </a:r>
          <a:endParaRPr lang="nl-BE" sz="800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69"/>
  <sheetViews>
    <sheetView tabSelected="1" workbookViewId="0">
      <selection activeCell="I26" sqref="I26"/>
    </sheetView>
  </sheetViews>
  <sheetFormatPr defaultColWidth="9.1796875" defaultRowHeight="14.5" x14ac:dyDescent="0.35"/>
  <cols>
    <col min="1" max="1" width="17.26953125" style="7" customWidth="1"/>
    <col min="2" max="2" width="16.1796875" style="7" customWidth="1"/>
    <col min="3" max="3" width="3.81640625" style="7" customWidth="1"/>
    <col min="4" max="4" width="20.7265625" style="14" customWidth="1"/>
    <col min="5" max="5" width="9" style="14" customWidth="1"/>
    <col min="6" max="6" width="9.453125" style="14" customWidth="1"/>
    <col min="7" max="7" width="9.26953125" style="14" bestFit="1" customWidth="1"/>
    <col min="8" max="8" width="10.7265625" style="118" bestFit="1" customWidth="1"/>
    <col min="9" max="15" width="10.7265625" style="14" bestFit="1" customWidth="1"/>
    <col min="16" max="16" width="9.1796875" style="7"/>
    <col min="17" max="41" width="9.1796875" style="14"/>
    <col min="42" max="42" width="9.1796875" style="7"/>
    <col min="43" max="16384" width="9.1796875" style="14"/>
  </cols>
  <sheetData>
    <row r="1" spans="3:41" ht="15" thickTop="1" x14ac:dyDescent="0.35">
      <c r="D1" s="8" t="s">
        <v>42</v>
      </c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Q1" s="11" t="s">
        <v>50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3"/>
    </row>
    <row r="2" spans="3:41" ht="15" thickBot="1" x14ac:dyDescent="0.4">
      <c r="D2" s="15"/>
      <c r="E2" s="16"/>
      <c r="F2" s="17" t="str">
        <f t="shared" ref="F2:O2" si="0">AE5</f>
        <v>stimulus 1</v>
      </c>
      <c r="G2" s="17" t="str">
        <f t="shared" si="0"/>
        <v>stimulus 2</v>
      </c>
      <c r="H2" s="17" t="str">
        <f t="shared" si="0"/>
        <v>stimulus 3</v>
      </c>
      <c r="I2" s="17" t="str">
        <f t="shared" si="0"/>
        <v>stimulus 4</v>
      </c>
      <c r="J2" s="17" t="str">
        <f t="shared" si="0"/>
        <v>stimulus 5</v>
      </c>
      <c r="K2" s="17" t="str">
        <f t="shared" si="0"/>
        <v>stimulus 6</v>
      </c>
      <c r="L2" s="17" t="str">
        <f t="shared" si="0"/>
        <v>stimulus 7</v>
      </c>
      <c r="M2" s="17" t="str">
        <f t="shared" si="0"/>
        <v>stimulus 8</v>
      </c>
      <c r="N2" s="17" t="str">
        <f t="shared" si="0"/>
        <v>stimulus 9</v>
      </c>
      <c r="O2" s="17" t="str">
        <f t="shared" si="0"/>
        <v>stimulus 10</v>
      </c>
      <c r="Q2" s="18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20"/>
    </row>
    <row r="3" spans="3:41" ht="15" thickTop="1" x14ac:dyDescent="0.35">
      <c r="D3" s="21" t="s">
        <v>19</v>
      </c>
      <c r="E3" s="22" t="s">
        <v>26</v>
      </c>
      <c r="F3" s="23">
        <f>IF(F466=0,,AE46)</f>
        <v>0</v>
      </c>
      <c r="G3" s="23">
        <f t="shared" ref="G3:O3" si="1">IF(G466=0,,AF46)</f>
        <v>0</v>
      </c>
      <c r="H3" s="23">
        <f t="shared" si="1"/>
        <v>0</v>
      </c>
      <c r="I3" s="23">
        <f t="shared" si="1"/>
        <v>0</v>
      </c>
      <c r="J3" s="23">
        <f t="shared" si="1"/>
        <v>0</v>
      </c>
      <c r="K3" s="23">
        <f t="shared" si="1"/>
        <v>0</v>
      </c>
      <c r="L3" s="23">
        <f t="shared" si="1"/>
        <v>0</v>
      </c>
      <c r="M3" s="23">
        <f t="shared" si="1"/>
        <v>0</v>
      </c>
      <c r="N3" s="23">
        <f t="shared" si="1"/>
        <v>0</v>
      </c>
      <c r="O3" s="23">
        <f t="shared" si="1"/>
        <v>0</v>
      </c>
      <c r="Q3" s="18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20"/>
    </row>
    <row r="4" spans="3:41" ht="15" thickBot="1" x14ac:dyDescent="0.4">
      <c r="C4" s="24"/>
      <c r="D4" s="25"/>
      <c r="E4" s="26"/>
      <c r="F4" s="27"/>
      <c r="G4" s="27"/>
      <c r="H4" s="27"/>
      <c r="I4" s="27"/>
      <c r="J4" s="27"/>
      <c r="K4" s="27"/>
      <c r="L4" s="27"/>
      <c r="M4" s="27"/>
      <c r="N4" s="27"/>
      <c r="O4" s="27"/>
      <c r="Q4" s="1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20"/>
    </row>
    <row r="5" spans="3:41" ht="15.75" customHeight="1" thickTop="1" x14ac:dyDescent="0.35">
      <c r="C5" s="24"/>
      <c r="D5" s="21" t="s">
        <v>22</v>
      </c>
      <c r="E5" s="22" t="s">
        <v>27</v>
      </c>
      <c r="F5" s="23">
        <f>IF(F466=0,,AE39)</f>
        <v>0</v>
      </c>
      <c r="G5" s="23">
        <f t="shared" ref="G5:O5" si="2">IF(G466=0,,AF39)</f>
        <v>0</v>
      </c>
      <c r="H5" s="23">
        <f t="shared" si="2"/>
        <v>0</v>
      </c>
      <c r="I5" s="23">
        <f t="shared" si="2"/>
        <v>0</v>
      </c>
      <c r="J5" s="23">
        <f t="shared" si="2"/>
        <v>0</v>
      </c>
      <c r="K5" s="23">
        <f t="shared" si="2"/>
        <v>0</v>
      </c>
      <c r="L5" s="23">
        <f t="shared" si="2"/>
        <v>0</v>
      </c>
      <c r="M5" s="23">
        <f t="shared" si="2"/>
        <v>0</v>
      </c>
      <c r="N5" s="23">
        <f t="shared" si="2"/>
        <v>0</v>
      </c>
      <c r="O5" s="23">
        <f t="shared" si="2"/>
        <v>0</v>
      </c>
      <c r="Q5" s="18"/>
      <c r="R5" s="130" t="s">
        <v>51</v>
      </c>
      <c r="S5" s="130"/>
      <c r="T5" s="130"/>
      <c r="U5" s="19"/>
      <c r="V5" s="28" t="s">
        <v>69</v>
      </c>
      <c r="W5" s="19"/>
      <c r="X5" s="19"/>
      <c r="Y5" s="19"/>
      <c r="Z5" s="19"/>
      <c r="AA5" s="19"/>
      <c r="AB5" s="28" t="s">
        <v>52</v>
      </c>
      <c r="AC5" s="19"/>
      <c r="AD5" s="19"/>
      <c r="AE5" s="29" t="s">
        <v>61</v>
      </c>
      <c r="AF5" s="29" t="s">
        <v>99</v>
      </c>
      <c r="AG5" s="29" t="s">
        <v>100</v>
      </c>
      <c r="AH5" s="29" t="s">
        <v>101</v>
      </c>
      <c r="AI5" s="29" t="s">
        <v>102</v>
      </c>
      <c r="AJ5" s="29" t="s">
        <v>103</v>
      </c>
      <c r="AK5" s="29" t="s">
        <v>104</v>
      </c>
      <c r="AL5" s="29" t="s">
        <v>105</v>
      </c>
      <c r="AM5" s="29" t="s">
        <v>106</v>
      </c>
      <c r="AN5" s="29" t="s">
        <v>107</v>
      </c>
      <c r="AO5" s="20"/>
    </row>
    <row r="6" spans="3:41" ht="15" thickBot="1" x14ac:dyDescent="0.4">
      <c r="C6" s="24"/>
      <c r="D6" s="30" t="s">
        <v>23</v>
      </c>
      <c r="E6" s="31" t="s">
        <v>24</v>
      </c>
      <c r="F6" s="32">
        <f>IF(F466=0,,AE40)</f>
        <v>0</v>
      </c>
      <c r="G6" s="32">
        <f t="shared" ref="G6:O6" si="3">IF(G466=0,,AF40)</f>
        <v>0</v>
      </c>
      <c r="H6" s="32">
        <f t="shared" si="3"/>
        <v>0</v>
      </c>
      <c r="I6" s="32">
        <f t="shared" si="3"/>
        <v>0</v>
      </c>
      <c r="J6" s="32">
        <f t="shared" si="3"/>
        <v>0</v>
      </c>
      <c r="K6" s="32">
        <f t="shared" si="3"/>
        <v>0</v>
      </c>
      <c r="L6" s="32">
        <f t="shared" si="3"/>
        <v>0</v>
      </c>
      <c r="M6" s="32">
        <f t="shared" si="3"/>
        <v>0</v>
      </c>
      <c r="N6" s="32">
        <f t="shared" si="3"/>
        <v>0</v>
      </c>
      <c r="O6" s="32">
        <f t="shared" si="3"/>
        <v>0</v>
      </c>
      <c r="Q6" s="18"/>
      <c r="R6" s="33" t="s">
        <v>48</v>
      </c>
      <c r="S6" s="33" t="s">
        <v>47</v>
      </c>
      <c r="T6" s="33" t="s">
        <v>49</v>
      </c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34"/>
      <c r="AH6" s="34"/>
      <c r="AI6" s="34"/>
      <c r="AJ6" s="19"/>
      <c r="AK6" s="19"/>
      <c r="AL6" s="19"/>
      <c r="AM6" s="19"/>
      <c r="AN6" s="19"/>
      <c r="AO6" s="20"/>
    </row>
    <row r="7" spans="3:41" ht="15" thickBot="1" x14ac:dyDescent="0.4">
      <c r="C7" s="24"/>
      <c r="D7" s="25"/>
      <c r="E7" s="26"/>
      <c r="F7" s="27"/>
      <c r="G7" s="27"/>
      <c r="H7" s="27"/>
      <c r="I7" s="27"/>
      <c r="J7" s="27"/>
      <c r="K7" s="27"/>
      <c r="L7" s="27"/>
      <c r="M7" s="27"/>
      <c r="N7" s="27"/>
      <c r="O7" s="27"/>
      <c r="Q7" s="18"/>
      <c r="R7" s="35">
        <v>4.0761900000000002E-4</v>
      </c>
      <c r="S7" s="35">
        <v>3.5822700000000002E-4</v>
      </c>
      <c r="T7" s="35">
        <v>6.1426500000000004E-3</v>
      </c>
      <c r="U7" s="19"/>
      <c r="V7" s="36"/>
      <c r="W7" s="37" t="s">
        <v>57</v>
      </c>
      <c r="X7" s="37">
        <v>666.7</v>
      </c>
      <c r="Y7" s="36"/>
      <c r="Z7" s="36"/>
      <c r="AA7" s="38" t="s">
        <v>73</v>
      </c>
      <c r="AB7" s="37" t="s">
        <v>66</v>
      </c>
      <c r="AC7" s="37" t="s">
        <v>91</v>
      </c>
      <c r="AD7" s="39" t="s">
        <v>54</v>
      </c>
      <c r="AE7" s="40">
        <f>$X7*SUMPRODUCT($R$7:$R$447,F$24:F$464)</f>
        <v>0</v>
      </c>
      <c r="AF7" s="40">
        <f t="shared" ref="AF7:AN7" si="4">$X7*SUMPRODUCT($R$7:$R$447,G$24:G$464)</f>
        <v>0</v>
      </c>
      <c r="AG7" s="40">
        <f t="shared" si="4"/>
        <v>0</v>
      </c>
      <c r="AH7" s="40">
        <f t="shared" si="4"/>
        <v>0</v>
      </c>
      <c r="AI7" s="40">
        <f t="shared" si="4"/>
        <v>0</v>
      </c>
      <c r="AJ7" s="40">
        <f t="shared" si="4"/>
        <v>0</v>
      </c>
      <c r="AK7" s="40">
        <f t="shared" si="4"/>
        <v>0</v>
      </c>
      <c r="AL7" s="40">
        <f t="shared" si="4"/>
        <v>0</v>
      </c>
      <c r="AM7" s="40">
        <f t="shared" si="4"/>
        <v>0</v>
      </c>
      <c r="AN7" s="40">
        <f t="shared" si="4"/>
        <v>0</v>
      </c>
      <c r="AO7" s="20"/>
    </row>
    <row r="8" spans="3:41" ht="15" thickTop="1" x14ac:dyDescent="0.35">
      <c r="C8" s="24"/>
      <c r="D8" s="21" t="s">
        <v>34</v>
      </c>
      <c r="E8" s="41" t="s">
        <v>28</v>
      </c>
      <c r="F8" s="42">
        <f>IF(F466=0,,AE43)</f>
        <v>0</v>
      </c>
      <c r="G8" s="42">
        <f t="shared" ref="G8:O8" si="5">IF(G466=0,,AF43)</f>
        <v>0</v>
      </c>
      <c r="H8" s="42">
        <f t="shared" si="5"/>
        <v>0</v>
      </c>
      <c r="I8" s="42">
        <f t="shared" si="5"/>
        <v>0</v>
      </c>
      <c r="J8" s="42">
        <f t="shared" si="5"/>
        <v>0</v>
      </c>
      <c r="K8" s="42">
        <f t="shared" si="5"/>
        <v>0</v>
      </c>
      <c r="L8" s="42">
        <f t="shared" si="5"/>
        <v>0</v>
      </c>
      <c r="M8" s="42">
        <f t="shared" si="5"/>
        <v>0</v>
      </c>
      <c r="N8" s="42">
        <f t="shared" si="5"/>
        <v>0</v>
      </c>
      <c r="O8" s="42">
        <f t="shared" si="5"/>
        <v>0</v>
      </c>
      <c r="Q8" s="18"/>
      <c r="R8" s="35">
        <v>4.9706800000000003E-4</v>
      </c>
      <c r="S8" s="35">
        <v>4.3866E-4</v>
      </c>
      <c r="T8" s="35">
        <v>7.4428000000000003E-3</v>
      </c>
      <c r="U8" s="19"/>
      <c r="V8" s="43"/>
      <c r="W8" s="33" t="s">
        <v>58</v>
      </c>
      <c r="X8" s="33">
        <v>782.3</v>
      </c>
      <c r="Y8" s="43"/>
      <c r="Z8" s="43"/>
      <c r="AA8" s="43"/>
      <c r="AB8" s="43"/>
      <c r="AC8" s="43"/>
      <c r="AD8" s="44" t="s">
        <v>55</v>
      </c>
      <c r="AE8" s="45">
        <f>$X8*SUMPRODUCT($S$7:$S$447,F$24:F$464)</f>
        <v>0</v>
      </c>
      <c r="AF8" s="45">
        <f t="shared" ref="AF8:AN8" si="6">$X8*SUMPRODUCT($S$7:$S$447,G$24:G$464)</f>
        <v>0</v>
      </c>
      <c r="AG8" s="45">
        <f t="shared" si="6"/>
        <v>0</v>
      </c>
      <c r="AH8" s="45">
        <f t="shared" si="6"/>
        <v>0</v>
      </c>
      <c r="AI8" s="45">
        <f t="shared" si="6"/>
        <v>0</v>
      </c>
      <c r="AJ8" s="45">
        <f t="shared" si="6"/>
        <v>0</v>
      </c>
      <c r="AK8" s="45">
        <f t="shared" si="6"/>
        <v>0</v>
      </c>
      <c r="AL8" s="45">
        <f t="shared" si="6"/>
        <v>0</v>
      </c>
      <c r="AM8" s="45">
        <f t="shared" si="6"/>
        <v>0</v>
      </c>
      <c r="AN8" s="45">
        <f t="shared" si="6"/>
        <v>0</v>
      </c>
      <c r="AO8" s="20"/>
    </row>
    <row r="9" spans="3:41" ht="15" thickBot="1" x14ac:dyDescent="0.4">
      <c r="C9" s="24"/>
      <c r="D9" s="30" t="s">
        <v>35</v>
      </c>
      <c r="E9" s="31" t="s">
        <v>25</v>
      </c>
      <c r="F9" s="32">
        <f>IF(F466=0,,AE50)</f>
        <v>0</v>
      </c>
      <c r="G9" s="32">
        <f t="shared" ref="G9:O9" si="7">IF(G466=0,,AF50)</f>
        <v>0</v>
      </c>
      <c r="H9" s="32">
        <f t="shared" si="7"/>
        <v>0</v>
      </c>
      <c r="I9" s="32">
        <f t="shared" si="7"/>
        <v>0</v>
      </c>
      <c r="J9" s="32">
        <f t="shared" si="7"/>
        <v>0</v>
      </c>
      <c r="K9" s="32">
        <f t="shared" si="7"/>
        <v>0</v>
      </c>
      <c r="L9" s="32">
        <f t="shared" si="7"/>
        <v>0</v>
      </c>
      <c r="M9" s="32">
        <f t="shared" si="7"/>
        <v>0</v>
      </c>
      <c r="N9" s="32">
        <f t="shared" si="7"/>
        <v>0</v>
      </c>
      <c r="O9" s="32">
        <f t="shared" si="7"/>
        <v>0</v>
      </c>
      <c r="Q9" s="18"/>
      <c r="R9" s="35">
        <v>6.04713E-4</v>
      </c>
      <c r="S9" s="35">
        <v>5.3622999999999995E-4</v>
      </c>
      <c r="T9" s="35">
        <v>9.0166099999999996E-3</v>
      </c>
      <c r="U9" s="19"/>
      <c r="V9" s="46"/>
      <c r="W9" s="47" t="s">
        <v>59</v>
      </c>
      <c r="X9" s="47">
        <v>1444.6</v>
      </c>
      <c r="Y9" s="46"/>
      <c r="Z9" s="46"/>
      <c r="AA9" s="46"/>
      <c r="AB9" s="46"/>
      <c r="AC9" s="46"/>
      <c r="AD9" s="48" t="s">
        <v>56</v>
      </c>
      <c r="AE9" s="49">
        <f>$X9*SUMPRODUCT($T$7:$T$447,F$24:F$464)</f>
        <v>0</v>
      </c>
      <c r="AF9" s="49">
        <f t="shared" ref="AF9:AN9" si="8">$X9*SUMPRODUCT($T$7:$T$447,G$24:G$464)</f>
        <v>0</v>
      </c>
      <c r="AG9" s="49">
        <f t="shared" si="8"/>
        <v>0</v>
      </c>
      <c r="AH9" s="49">
        <f t="shared" si="8"/>
        <v>0</v>
      </c>
      <c r="AI9" s="49">
        <f t="shared" si="8"/>
        <v>0</v>
      </c>
      <c r="AJ9" s="49">
        <f t="shared" si="8"/>
        <v>0</v>
      </c>
      <c r="AK9" s="49">
        <f t="shared" si="8"/>
        <v>0</v>
      </c>
      <c r="AL9" s="49">
        <f t="shared" si="8"/>
        <v>0</v>
      </c>
      <c r="AM9" s="49">
        <f t="shared" si="8"/>
        <v>0</v>
      </c>
      <c r="AN9" s="49">
        <f t="shared" si="8"/>
        <v>0</v>
      </c>
      <c r="AO9" s="20"/>
    </row>
    <row r="10" spans="3:41" x14ac:dyDescent="0.35">
      <c r="C10" s="24"/>
      <c r="D10" s="30" t="s">
        <v>36</v>
      </c>
      <c r="E10" s="31" t="s">
        <v>30</v>
      </c>
      <c r="F10" s="32">
        <f>IF(F466=0,,AE53)</f>
        <v>0</v>
      </c>
      <c r="G10" s="32">
        <f t="shared" ref="G10:O10" si="9">IF(G466=0,,AF53)</f>
        <v>0</v>
      </c>
      <c r="H10" s="32">
        <f t="shared" si="9"/>
        <v>0</v>
      </c>
      <c r="I10" s="32">
        <f t="shared" si="9"/>
        <v>0</v>
      </c>
      <c r="J10" s="32">
        <f t="shared" si="9"/>
        <v>0</v>
      </c>
      <c r="K10" s="32">
        <f t="shared" si="9"/>
        <v>0</v>
      </c>
      <c r="L10" s="32">
        <f t="shared" si="9"/>
        <v>0</v>
      </c>
      <c r="M10" s="32">
        <f t="shared" si="9"/>
        <v>0</v>
      </c>
      <c r="N10" s="32">
        <f t="shared" si="9"/>
        <v>0</v>
      </c>
      <c r="O10" s="32">
        <f t="shared" si="9"/>
        <v>0</v>
      </c>
      <c r="Q10" s="18"/>
      <c r="R10" s="35">
        <v>7.3364000000000003E-4</v>
      </c>
      <c r="S10" s="35">
        <v>6.5406100000000005E-4</v>
      </c>
      <c r="T10" s="35">
        <v>1.0917E-2</v>
      </c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20"/>
    </row>
    <row r="11" spans="3:41" ht="15" thickBot="1" x14ac:dyDescent="0.4">
      <c r="C11" s="24"/>
      <c r="D11" s="25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Q11" s="18"/>
      <c r="R11" s="35">
        <v>8.8724699999999997E-4</v>
      </c>
      <c r="S11" s="35">
        <v>7.9564900000000005E-4</v>
      </c>
      <c r="T11" s="35">
        <v>1.32053E-2</v>
      </c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20"/>
    </row>
    <row r="12" spans="3:41" ht="15" thickTop="1" x14ac:dyDescent="0.35">
      <c r="C12" s="24"/>
      <c r="D12" s="51"/>
      <c r="E12" s="52"/>
      <c r="F12" s="53"/>
      <c r="G12" s="53"/>
      <c r="H12" s="53"/>
      <c r="I12" s="53"/>
      <c r="J12" s="53"/>
      <c r="K12" s="53"/>
      <c r="L12" s="53"/>
      <c r="M12" s="53"/>
      <c r="N12" s="53"/>
      <c r="O12" s="53"/>
      <c r="Q12" s="18"/>
      <c r="R12" s="35">
        <v>1.0692099999999999E-3</v>
      </c>
      <c r="S12" s="35">
        <v>9.6482800000000004E-4</v>
      </c>
      <c r="T12" s="35">
        <v>1.59515E-2</v>
      </c>
      <c r="U12" s="19"/>
      <c r="V12" s="36"/>
      <c r="W12" s="37" t="s">
        <v>60</v>
      </c>
      <c r="X12" s="54">
        <f>1/3</f>
        <v>0.33333333333333331</v>
      </c>
      <c r="Y12" s="36"/>
      <c r="Z12" s="36"/>
      <c r="AA12" s="38" t="s">
        <v>73</v>
      </c>
      <c r="AB12" s="37" t="s">
        <v>67</v>
      </c>
      <c r="AC12" s="37" t="s">
        <v>53</v>
      </c>
      <c r="AD12" s="39" t="s">
        <v>1</v>
      </c>
      <c r="AE12" s="55">
        <f>AE7^$X$12</f>
        <v>0</v>
      </c>
      <c r="AF12" s="55">
        <f t="shared" ref="AF12:AN12" si="10">AF7^$X$12</f>
        <v>0</v>
      </c>
      <c r="AG12" s="55">
        <f t="shared" si="10"/>
        <v>0</v>
      </c>
      <c r="AH12" s="55">
        <f t="shared" si="10"/>
        <v>0</v>
      </c>
      <c r="AI12" s="55">
        <f t="shared" si="10"/>
        <v>0</v>
      </c>
      <c r="AJ12" s="55">
        <f t="shared" si="10"/>
        <v>0</v>
      </c>
      <c r="AK12" s="55">
        <f t="shared" si="10"/>
        <v>0</v>
      </c>
      <c r="AL12" s="55">
        <f t="shared" si="10"/>
        <v>0</v>
      </c>
      <c r="AM12" s="55">
        <f t="shared" si="10"/>
        <v>0</v>
      </c>
      <c r="AN12" s="55">
        <f t="shared" si="10"/>
        <v>0</v>
      </c>
      <c r="AO12" s="20"/>
    </row>
    <row r="13" spans="3:41" ht="15" thickBot="1" x14ac:dyDescent="0.4">
      <c r="C13" s="24"/>
      <c r="D13" s="51"/>
      <c r="E13" s="56"/>
      <c r="F13" s="53"/>
      <c r="G13" s="53"/>
      <c r="H13" s="53"/>
      <c r="I13" s="53"/>
      <c r="J13" s="53"/>
      <c r="K13" s="53"/>
      <c r="L13" s="53"/>
      <c r="M13" s="53"/>
      <c r="N13" s="53"/>
      <c r="O13" s="53"/>
      <c r="Q13" s="18"/>
      <c r="R13" s="35">
        <v>1.2834000000000001E-3</v>
      </c>
      <c r="S13" s="35">
        <v>1.1657200000000001E-3</v>
      </c>
      <c r="T13" s="35">
        <v>1.92347E-2</v>
      </c>
      <c r="U13" s="19"/>
      <c r="V13" s="43"/>
      <c r="W13" s="43"/>
      <c r="X13" s="43"/>
      <c r="Y13" s="43"/>
      <c r="Z13" s="43"/>
      <c r="AA13" s="43"/>
      <c r="AB13" s="43"/>
      <c r="AC13" s="43"/>
      <c r="AD13" s="44" t="s">
        <v>2</v>
      </c>
      <c r="AE13" s="57">
        <f>AE8^$X$12</f>
        <v>0</v>
      </c>
      <c r="AF13" s="57">
        <f t="shared" ref="AF13:AN13" si="11">AF8^$X$12</f>
        <v>0</v>
      </c>
      <c r="AG13" s="57">
        <f t="shared" si="11"/>
        <v>0</v>
      </c>
      <c r="AH13" s="57">
        <f t="shared" si="11"/>
        <v>0</v>
      </c>
      <c r="AI13" s="57">
        <f t="shared" si="11"/>
        <v>0</v>
      </c>
      <c r="AJ13" s="57">
        <f t="shared" si="11"/>
        <v>0</v>
      </c>
      <c r="AK13" s="57">
        <f t="shared" si="11"/>
        <v>0</v>
      </c>
      <c r="AL13" s="57">
        <f t="shared" si="11"/>
        <v>0</v>
      </c>
      <c r="AM13" s="57">
        <f t="shared" si="11"/>
        <v>0</v>
      </c>
      <c r="AN13" s="57">
        <f t="shared" si="11"/>
        <v>0</v>
      </c>
      <c r="AO13" s="20"/>
    </row>
    <row r="14" spans="3:41" ht="15.5" thickTop="1" thickBot="1" x14ac:dyDescent="0.4">
      <c r="C14" s="24"/>
      <c r="D14" s="21" t="s">
        <v>37</v>
      </c>
      <c r="E14" s="41" t="s">
        <v>31</v>
      </c>
      <c r="F14" s="58">
        <f>IF(F466=0,,AE26)</f>
        <v>0</v>
      </c>
      <c r="G14" s="58">
        <f t="shared" ref="G14:O14" si="12">IF(G466=0,,AF26)</f>
        <v>0</v>
      </c>
      <c r="H14" s="58">
        <f t="shared" si="12"/>
        <v>0</v>
      </c>
      <c r="I14" s="58">
        <f t="shared" si="12"/>
        <v>0</v>
      </c>
      <c r="J14" s="58">
        <f t="shared" si="12"/>
        <v>0</v>
      </c>
      <c r="K14" s="58">
        <f t="shared" si="12"/>
        <v>0</v>
      </c>
      <c r="L14" s="58">
        <f t="shared" si="12"/>
        <v>0</v>
      </c>
      <c r="M14" s="58">
        <f t="shared" si="12"/>
        <v>0</v>
      </c>
      <c r="N14" s="58">
        <f t="shared" si="12"/>
        <v>0</v>
      </c>
      <c r="O14" s="58">
        <f t="shared" si="12"/>
        <v>0</v>
      </c>
      <c r="Q14" s="18"/>
      <c r="R14" s="35">
        <v>1.53382E-3</v>
      </c>
      <c r="S14" s="35">
        <v>1.40263E-3</v>
      </c>
      <c r="T14" s="35">
        <v>2.31436E-2</v>
      </c>
      <c r="U14" s="19"/>
      <c r="V14" s="46"/>
      <c r="W14" s="46"/>
      <c r="X14" s="46"/>
      <c r="Y14" s="46"/>
      <c r="Z14" s="46"/>
      <c r="AA14" s="46"/>
      <c r="AB14" s="46"/>
      <c r="AC14" s="46"/>
      <c r="AD14" s="48" t="s">
        <v>3</v>
      </c>
      <c r="AE14" s="59">
        <f>AE9^$X$12</f>
        <v>0</v>
      </c>
      <c r="AF14" s="59">
        <f t="shared" ref="AF14:AN14" si="13">AF9^$X$12</f>
        <v>0</v>
      </c>
      <c r="AG14" s="59">
        <f t="shared" si="13"/>
        <v>0</v>
      </c>
      <c r="AH14" s="59">
        <f t="shared" si="13"/>
        <v>0</v>
      </c>
      <c r="AI14" s="59">
        <f t="shared" si="13"/>
        <v>0</v>
      </c>
      <c r="AJ14" s="59">
        <f t="shared" si="13"/>
        <v>0</v>
      </c>
      <c r="AK14" s="59">
        <f t="shared" si="13"/>
        <v>0</v>
      </c>
      <c r="AL14" s="59">
        <f t="shared" si="13"/>
        <v>0</v>
      </c>
      <c r="AM14" s="59">
        <f t="shared" si="13"/>
        <v>0</v>
      </c>
      <c r="AN14" s="59">
        <f t="shared" si="13"/>
        <v>0</v>
      </c>
      <c r="AO14" s="20"/>
    </row>
    <row r="15" spans="3:41" x14ac:dyDescent="0.35">
      <c r="C15" s="24"/>
      <c r="D15" s="30" t="s">
        <v>38</v>
      </c>
      <c r="E15" s="52" t="s">
        <v>32</v>
      </c>
      <c r="F15" s="60">
        <f>IF(F466=0,,AE27)</f>
        <v>0</v>
      </c>
      <c r="G15" s="60">
        <f t="shared" ref="G15:O15" si="14">IF(G466=0,,AF27)</f>
        <v>0</v>
      </c>
      <c r="H15" s="60">
        <f t="shared" si="14"/>
        <v>0</v>
      </c>
      <c r="I15" s="60">
        <f t="shared" si="14"/>
        <v>0</v>
      </c>
      <c r="J15" s="60">
        <f t="shared" si="14"/>
        <v>0</v>
      </c>
      <c r="K15" s="60">
        <f t="shared" si="14"/>
        <v>0</v>
      </c>
      <c r="L15" s="60">
        <f t="shared" si="14"/>
        <v>0</v>
      </c>
      <c r="M15" s="60">
        <f t="shared" si="14"/>
        <v>0</v>
      </c>
      <c r="N15" s="60">
        <f t="shared" si="14"/>
        <v>0</v>
      </c>
      <c r="O15" s="60">
        <f t="shared" si="14"/>
        <v>0</v>
      </c>
      <c r="Q15" s="18"/>
      <c r="R15" s="35">
        <v>1.8244299999999999E-3</v>
      </c>
      <c r="S15" s="35">
        <v>1.6799199999999999E-3</v>
      </c>
      <c r="T15" s="35">
        <v>2.7775000000000001E-2</v>
      </c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20"/>
    </row>
    <row r="16" spans="3:41" ht="15" thickBot="1" x14ac:dyDescent="0.4">
      <c r="C16" s="24"/>
      <c r="D16" s="61" t="s">
        <v>39</v>
      </c>
      <c r="E16" s="62" t="s">
        <v>33</v>
      </c>
      <c r="F16" s="63">
        <f>IF(F466=0,,AE28)</f>
        <v>0</v>
      </c>
      <c r="G16" s="63">
        <f t="shared" ref="G16:O16" si="15">IF(G466=0,,AF28)</f>
        <v>0</v>
      </c>
      <c r="H16" s="63">
        <f t="shared" si="15"/>
        <v>0</v>
      </c>
      <c r="I16" s="63">
        <f t="shared" si="15"/>
        <v>0</v>
      </c>
      <c r="J16" s="63">
        <f t="shared" si="15"/>
        <v>0</v>
      </c>
      <c r="K16" s="63">
        <f t="shared" si="15"/>
        <v>0</v>
      </c>
      <c r="L16" s="63">
        <f t="shared" si="15"/>
        <v>0</v>
      </c>
      <c r="M16" s="63">
        <f t="shared" si="15"/>
        <v>0</v>
      </c>
      <c r="N16" s="63">
        <f t="shared" si="15"/>
        <v>0</v>
      </c>
      <c r="O16" s="63">
        <f t="shared" si="15"/>
        <v>0</v>
      </c>
      <c r="Q16" s="18"/>
      <c r="R16" s="35">
        <v>2.1589600000000001E-3</v>
      </c>
      <c r="S16" s="35">
        <v>2.0018000000000002E-3</v>
      </c>
      <c r="T16" s="35">
        <v>3.3233899999999997E-2</v>
      </c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20"/>
    </row>
    <row r="17" spans="3:41" ht="15.5" thickTop="1" thickBot="1" x14ac:dyDescent="0.4">
      <c r="C17" s="24"/>
      <c r="D17" s="7"/>
      <c r="E17" s="7"/>
      <c r="F17" s="7"/>
      <c r="G17" s="24"/>
      <c r="H17" s="7"/>
      <c r="I17" s="7"/>
      <c r="J17" s="7"/>
      <c r="K17" s="7"/>
      <c r="L17" s="7"/>
      <c r="M17" s="7"/>
      <c r="N17" s="7"/>
      <c r="O17" s="7"/>
      <c r="Q17" s="18"/>
      <c r="R17" s="35">
        <v>2.5407300000000002E-3</v>
      </c>
      <c r="S17" s="35">
        <v>2.3720799999999999E-3</v>
      </c>
      <c r="T17" s="35">
        <v>3.9630800000000001E-2</v>
      </c>
      <c r="U17" s="19"/>
      <c r="V17" s="36"/>
      <c r="W17" s="36"/>
      <c r="X17" s="36"/>
      <c r="Y17" s="36"/>
      <c r="Z17" s="36"/>
      <c r="AA17" s="38"/>
      <c r="AB17" s="37" t="s">
        <v>68</v>
      </c>
      <c r="AC17" s="37" t="s">
        <v>63</v>
      </c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20"/>
    </row>
    <row r="18" spans="3:41" ht="15" thickTop="1" x14ac:dyDescent="0.35">
      <c r="D18" s="64" t="s">
        <v>41</v>
      </c>
      <c r="E18" s="64"/>
      <c r="F18" s="65"/>
      <c r="G18" s="65"/>
      <c r="H18" s="65"/>
      <c r="I18" s="65"/>
      <c r="J18" s="65"/>
      <c r="K18" s="65"/>
      <c r="L18" s="65"/>
      <c r="M18" s="65"/>
      <c r="N18" s="65"/>
      <c r="O18" s="65"/>
      <c r="Q18" s="18"/>
      <c r="R18" s="35">
        <v>2.9728200000000001E-3</v>
      </c>
      <c r="S18" s="35">
        <v>2.7943299999999998E-3</v>
      </c>
      <c r="T18" s="35">
        <v>4.70801E-2</v>
      </c>
      <c r="U18" s="19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20"/>
    </row>
    <row r="19" spans="3:41" ht="15" thickBot="1" x14ac:dyDescent="0.4">
      <c r="D19" s="66"/>
      <c r="E19" s="66"/>
      <c r="F19" s="67"/>
      <c r="G19" s="67"/>
      <c r="H19" s="67"/>
      <c r="I19" s="67"/>
      <c r="J19" s="67"/>
      <c r="K19" s="67"/>
      <c r="L19" s="67"/>
      <c r="M19" s="67"/>
      <c r="N19" s="67"/>
      <c r="O19" s="67"/>
      <c r="Q19" s="18"/>
      <c r="R19" s="35">
        <v>3.4599299999999999E-3</v>
      </c>
      <c r="S19" s="35">
        <v>3.2737399999999998E-3</v>
      </c>
      <c r="T19" s="35">
        <v>5.5701199999999999E-2</v>
      </c>
      <c r="U19" s="19"/>
      <c r="V19" s="43"/>
      <c r="W19" s="68" t="s">
        <v>79</v>
      </c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20"/>
    </row>
    <row r="20" spans="3:41" ht="15" thickBot="1" x14ac:dyDescent="0.4">
      <c r="D20" s="69" t="s">
        <v>43</v>
      </c>
      <c r="E20" s="70"/>
      <c r="F20" s="1">
        <v>10</v>
      </c>
      <c r="G20" s="1">
        <v>10</v>
      </c>
      <c r="H20" s="1">
        <v>10</v>
      </c>
      <c r="I20" s="1">
        <v>10</v>
      </c>
      <c r="J20" s="1">
        <v>10</v>
      </c>
      <c r="K20" s="1">
        <v>10</v>
      </c>
      <c r="L20" s="1">
        <v>10</v>
      </c>
      <c r="M20" s="1">
        <v>10</v>
      </c>
      <c r="N20" s="1">
        <v>10</v>
      </c>
      <c r="O20" s="1">
        <v>10</v>
      </c>
      <c r="Q20" s="18"/>
      <c r="R20" s="35">
        <v>4.0079299999999998E-3</v>
      </c>
      <c r="S20" s="35">
        <v>3.8165999999999999E-3</v>
      </c>
      <c r="T20" s="35">
        <v>6.5613699999999997E-2</v>
      </c>
      <c r="U20" s="19"/>
      <c r="V20" s="43"/>
      <c r="W20" s="71" t="s">
        <v>80</v>
      </c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20"/>
    </row>
    <row r="21" spans="3:41" ht="15" thickBot="1" x14ac:dyDescent="0.4">
      <c r="D21" s="72" t="s">
        <v>44</v>
      </c>
      <c r="E21" s="73"/>
      <c r="F21" s="67"/>
      <c r="G21" s="67"/>
      <c r="H21" s="67"/>
      <c r="I21" s="67"/>
      <c r="J21" s="67"/>
      <c r="K21" s="67"/>
      <c r="L21" s="67"/>
      <c r="M21" s="67"/>
      <c r="N21" s="67"/>
      <c r="O21" s="67"/>
      <c r="Q21" s="18"/>
      <c r="R21" s="35">
        <v>4.6236999999999997E-3</v>
      </c>
      <c r="S21" s="35">
        <v>4.4302100000000004E-3</v>
      </c>
      <c r="T21" s="35">
        <v>7.6932299999999995E-2</v>
      </c>
      <c r="U21" s="19"/>
      <c r="V21" s="43"/>
      <c r="W21" s="74"/>
      <c r="X21" s="75" t="s">
        <v>1</v>
      </c>
      <c r="Y21" s="75" t="s">
        <v>2</v>
      </c>
      <c r="Z21" s="75" t="s">
        <v>3</v>
      </c>
      <c r="AA21" s="44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20"/>
    </row>
    <row r="22" spans="3:41" ht="15" thickTop="1" x14ac:dyDescent="0.35">
      <c r="D22" s="76" t="s">
        <v>40</v>
      </c>
      <c r="E22" s="77"/>
      <c r="F22" s="78" t="str">
        <f>F2</f>
        <v>stimulus 1</v>
      </c>
      <c r="G22" s="78" t="str">
        <f t="shared" ref="G22:O22" si="16">G2</f>
        <v>stimulus 2</v>
      </c>
      <c r="H22" s="78" t="str">
        <f t="shared" si="16"/>
        <v>stimulus 3</v>
      </c>
      <c r="I22" s="78" t="str">
        <f t="shared" si="16"/>
        <v>stimulus 4</v>
      </c>
      <c r="J22" s="78" t="str">
        <f t="shared" si="16"/>
        <v>stimulus 5</v>
      </c>
      <c r="K22" s="78" t="str">
        <f t="shared" si="16"/>
        <v>stimulus 6</v>
      </c>
      <c r="L22" s="78" t="str">
        <f t="shared" si="16"/>
        <v>stimulus 7</v>
      </c>
      <c r="M22" s="78" t="str">
        <f t="shared" si="16"/>
        <v>stimulus 8</v>
      </c>
      <c r="N22" s="78" t="str">
        <f t="shared" si="16"/>
        <v>stimulus 9</v>
      </c>
      <c r="O22" s="78" t="str">
        <f t="shared" si="16"/>
        <v>stimulus 10</v>
      </c>
      <c r="Q22" s="18"/>
      <c r="R22" s="35">
        <v>5.3154600000000002E-3</v>
      </c>
      <c r="S22" s="35">
        <v>5.1231599999999999E-3</v>
      </c>
      <c r="T22" s="35">
        <v>8.9761199999999999E-2</v>
      </c>
      <c r="U22" s="19"/>
      <c r="V22" s="43"/>
      <c r="W22" s="79" t="s">
        <v>4</v>
      </c>
      <c r="X22" s="80">
        <v>2</v>
      </c>
      <c r="Y22" s="80">
        <v>1</v>
      </c>
      <c r="Z22" s="81">
        <f>1/20</f>
        <v>0.05</v>
      </c>
      <c r="AA22" s="82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20"/>
    </row>
    <row r="23" spans="3:41" ht="29.5" thickBot="1" x14ac:dyDescent="0.4">
      <c r="D23" s="83" t="s">
        <v>45</v>
      </c>
      <c r="E23" s="84"/>
      <c r="F23" s="85" t="s">
        <v>46</v>
      </c>
      <c r="G23" s="85" t="s">
        <v>46</v>
      </c>
      <c r="H23" s="85" t="s">
        <v>46</v>
      </c>
      <c r="I23" s="85" t="s">
        <v>46</v>
      </c>
      <c r="J23" s="85" t="s">
        <v>46</v>
      </c>
      <c r="K23" s="85" t="s">
        <v>46</v>
      </c>
      <c r="L23" s="85" t="s">
        <v>46</v>
      </c>
      <c r="M23" s="85" t="s">
        <v>46</v>
      </c>
      <c r="N23" s="85" t="s">
        <v>46</v>
      </c>
      <c r="O23" s="85" t="s">
        <v>46</v>
      </c>
      <c r="Q23" s="18"/>
      <c r="R23" s="35">
        <v>6.0913800000000004E-3</v>
      </c>
      <c r="S23" s="35">
        <v>5.9045800000000004E-3</v>
      </c>
      <c r="T23" s="35">
        <v>0.104188</v>
      </c>
      <c r="U23" s="19"/>
      <c r="V23" s="43"/>
      <c r="W23" s="79" t="s">
        <v>5</v>
      </c>
      <c r="X23" s="80">
        <v>1</v>
      </c>
      <c r="Y23" s="86">
        <f>-12/11</f>
        <v>-1.0909090909090908</v>
      </c>
      <c r="Z23" s="86">
        <f>1/11</f>
        <v>9.0909090909090912E-2</v>
      </c>
      <c r="AA23" s="87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20"/>
    </row>
    <row r="24" spans="3:41" x14ac:dyDescent="0.35">
      <c r="D24" s="88">
        <v>390</v>
      </c>
      <c r="E24" s="88"/>
      <c r="F24" s="2"/>
      <c r="G24" s="2"/>
      <c r="H24" s="2"/>
      <c r="I24" s="2"/>
      <c r="J24" s="2"/>
      <c r="K24" s="2"/>
      <c r="L24" s="2"/>
      <c r="M24" s="2"/>
      <c r="N24" s="2"/>
      <c r="O24" s="2"/>
      <c r="Q24" s="18"/>
      <c r="R24" s="35">
        <v>6.9529099999999996E-3</v>
      </c>
      <c r="S24" s="35">
        <v>6.7800500000000001E-3</v>
      </c>
      <c r="T24" s="35">
        <v>0.120273</v>
      </c>
      <c r="U24" s="19"/>
      <c r="V24" s="43"/>
      <c r="W24" s="79" t="s">
        <v>6</v>
      </c>
      <c r="X24" s="80">
        <v>1</v>
      </c>
      <c r="Y24" s="80">
        <v>1</v>
      </c>
      <c r="Z24" s="80">
        <v>-2</v>
      </c>
      <c r="AA24" s="3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20"/>
    </row>
    <row r="25" spans="3:41" x14ac:dyDescent="0.35">
      <c r="D25" s="88">
        <v>391</v>
      </c>
      <c r="E25" s="88"/>
      <c r="F25" s="3"/>
      <c r="G25" s="3"/>
      <c r="H25" s="3"/>
      <c r="I25" s="3"/>
      <c r="J25" s="3"/>
      <c r="K25" s="3"/>
      <c r="L25" s="3"/>
      <c r="M25" s="3"/>
      <c r="N25" s="3"/>
      <c r="O25" s="3"/>
      <c r="Q25" s="18"/>
      <c r="R25" s="35">
        <v>7.89634E-3</v>
      </c>
      <c r="S25" s="35">
        <v>7.7526000000000001E-3</v>
      </c>
      <c r="T25" s="35">
        <v>0.138044</v>
      </c>
      <c r="U25" s="19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20"/>
    </row>
    <row r="26" spans="3:41" x14ac:dyDescent="0.35">
      <c r="D26" s="88">
        <v>392</v>
      </c>
      <c r="E26" s="88"/>
      <c r="F26" s="3"/>
      <c r="G26" s="3"/>
      <c r="H26" s="3"/>
      <c r="I26" s="3"/>
      <c r="J26" s="3"/>
      <c r="K26" s="3"/>
      <c r="L26" s="3"/>
      <c r="M26" s="3"/>
      <c r="N26" s="3"/>
      <c r="O26" s="3"/>
      <c r="Q26" s="18"/>
      <c r="R26" s="35">
        <v>8.9130000000000008E-3</v>
      </c>
      <c r="S26" s="35">
        <v>8.8228600000000001E-3</v>
      </c>
      <c r="T26" s="35">
        <v>0.15748500000000001</v>
      </c>
      <c r="U26" s="19"/>
      <c r="V26" s="43"/>
      <c r="W26" s="33" t="s">
        <v>62</v>
      </c>
      <c r="X26" s="33">
        <v>3.22</v>
      </c>
      <c r="Y26" s="43"/>
      <c r="Z26" s="43"/>
      <c r="AA26" s="89" t="s">
        <v>73</v>
      </c>
      <c r="AB26" s="43"/>
      <c r="AC26" s="33" t="s">
        <v>12</v>
      </c>
      <c r="AD26" s="90" t="s">
        <v>4</v>
      </c>
      <c r="AE26" s="91">
        <f t="shared" ref="AE26:AN26" si="17">$X$26*($X$22*AE12+$Y$22*AE13+$Z$22*AE14)</f>
        <v>0</v>
      </c>
      <c r="AF26" s="91">
        <f t="shared" si="17"/>
        <v>0</v>
      </c>
      <c r="AG26" s="91">
        <f t="shared" si="17"/>
        <v>0</v>
      </c>
      <c r="AH26" s="91">
        <f t="shared" si="17"/>
        <v>0</v>
      </c>
      <c r="AI26" s="91">
        <f t="shared" si="17"/>
        <v>0</v>
      </c>
      <c r="AJ26" s="91">
        <f t="shared" si="17"/>
        <v>0</v>
      </c>
      <c r="AK26" s="91">
        <f t="shared" si="17"/>
        <v>0</v>
      </c>
      <c r="AL26" s="91">
        <f t="shared" si="17"/>
        <v>0</v>
      </c>
      <c r="AM26" s="91">
        <f t="shared" si="17"/>
        <v>0</v>
      </c>
      <c r="AN26" s="91">
        <f t="shared" si="17"/>
        <v>0</v>
      </c>
      <c r="AO26" s="20"/>
    </row>
    <row r="27" spans="3:41" x14ac:dyDescent="0.35">
      <c r="D27" s="88">
        <v>393</v>
      </c>
      <c r="E27" s="88"/>
      <c r="F27" s="3"/>
      <c r="G27" s="3"/>
      <c r="H27" s="3"/>
      <c r="I27" s="3"/>
      <c r="J27" s="3"/>
      <c r="K27" s="3"/>
      <c r="L27" s="3"/>
      <c r="M27" s="3"/>
      <c r="N27" s="3"/>
      <c r="O27" s="3"/>
      <c r="Q27" s="18"/>
      <c r="R27" s="35">
        <v>9.98835E-3</v>
      </c>
      <c r="S27" s="35">
        <v>9.9884099999999996E-3</v>
      </c>
      <c r="T27" s="35">
        <v>0.17852999999999999</v>
      </c>
      <c r="U27" s="19"/>
      <c r="V27" s="43"/>
      <c r="W27" s="33" t="s">
        <v>65</v>
      </c>
      <c r="X27" s="33">
        <v>1</v>
      </c>
      <c r="Y27" s="43"/>
      <c r="Z27" s="43"/>
      <c r="AA27" s="89" t="s">
        <v>73</v>
      </c>
      <c r="AB27" s="43"/>
      <c r="AC27" s="33" t="s">
        <v>13</v>
      </c>
      <c r="AD27" s="90" t="s">
        <v>5</v>
      </c>
      <c r="AE27" s="91">
        <f t="shared" ref="AE27:AN27" si="18">$X$27*($X$23*AE12+$Y$23*AE13+$Z$23*AE14)</f>
        <v>0</v>
      </c>
      <c r="AF27" s="91">
        <f t="shared" si="18"/>
        <v>0</v>
      </c>
      <c r="AG27" s="91">
        <f t="shared" si="18"/>
        <v>0</v>
      </c>
      <c r="AH27" s="91">
        <f t="shared" si="18"/>
        <v>0</v>
      </c>
      <c r="AI27" s="91">
        <f t="shared" si="18"/>
        <v>0</v>
      </c>
      <c r="AJ27" s="91">
        <f t="shared" si="18"/>
        <v>0</v>
      </c>
      <c r="AK27" s="91">
        <f t="shared" si="18"/>
        <v>0</v>
      </c>
      <c r="AL27" s="91">
        <f t="shared" si="18"/>
        <v>0</v>
      </c>
      <c r="AM27" s="91">
        <f t="shared" si="18"/>
        <v>0</v>
      </c>
      <c r="AN27" s="91">
        <f t="shared" si="18"/>
        <v>0</v>
      </c>
      <c r="AO27" s="20"/>
    </row>
    <row r="28" spans="3:41" ht="15" thickBot="1" x14ac:dyDescent="0.4">
      <c r="D28" s="88">
        <v>394</v>
      </c>
      <c r="E28" s="88"/>
      <c r="F28" s="3"/>
      <c r="G28" s="3"/>
      <c r="H28" s="3"/>
      <c r="I28" s="3"/>
      <c r="J28" s="3"/>
      <c r="K28" s="3"/>
      <c r="L28" s="3"/>
      <c r="M28" s="3"/>
      <c r="N28" s="3"/>
      <c r="O28" s="3"/>
      <c r="Q28" s="18"/>
      <c r="R28" s="35">
        <v>1.11054E-2</v>
      </c>
      <c r="S28" s="35">
        <v>1.12452E-2</v>
      </c>
      <c r="T28" s="35">
        <v>0.20107700000000001</v>
      </c>
      <c r="U28" s="19"/>
      <c r="V28" s="46"/>
      <c r="W28" s="47" t="s">
        <v>64</v>
      </c>
      <c r="X28" s="47">
        <v>0.11700000000000001</v>
      </c>
      <c r="Y28" s="46"/>
      <c r="Z28" s="46"/>
      <c r="AA28" s="92" t="s">
        <v>73</v>
      </c>
      <c r="AB28" s="46"/>
      <c r="AC28" s="47" t="s">
        <v>14</v>
      </c>
      <c r="AD28" s="93" t="s">
        <v>6</v>
      </c>
      <c r="AE28" s="94">
        <f t="shared" ref="AE28:AN28" si="19">$X$28*($X$24*AE12+$Y$24*AE13+$Z$24*AE14)</f>
        <v>0</v>
      </c>
      <c r="AF28" s="94">
        <f t="shared" si="19"/>
        <v>0</v>
      </c>
      <c r="AG28" s="94">
        <f t="shared" si="19"/>
        <v>0</v>
      </c>
      <c r="AH28" s="94">
        <f t="shared" si="19"/>
        <v>0</v>
      </c>
      <c r="AI28" s="94">
        <f t="shared" si="19"/>
        <v>0</v>
      </c>
      <c r="AJ28" s="94">
        <f t="shared" si="19"/>
        <v>0</v>
      </c>
      <c r="AK28" s="94">
        <f t="shared" si="19"/>
        <v>0</v>
      </c>
      <c r="AL28" s="94">
        <f t="shared" si="19"/>
        <v>0</v>
      </c>
      <c r="AM28" s="94">
        <f t="shared" si="19"/>
        <v>0</v>
      </c>
      <c r="AN28" s="94">
        <f t="shared" si="19"/>
        <v>0</v>
      </c>
      <c r="AO28" s="20"/>
    </row>
    <row r="29" spans="3:41" x14ac:dyDescent="0.35">
      <c r="D29" s="88">
        <v>395</v>
      </c>
      <c r="E29" s="88"/>
      <c r="F29" s="3"/>
      <c r="G29" s="3"/>
      <c r="H29" s="3"/>
      <c r="I29" s="3"/>
      <c r="J29" s="3"/>
      <c r="K29" s="3"/>
      <c r="L29" s="3"/>
      <c r="M29" s="3"/>
      <c r="N29" s="3"/>
      <c r="O29" s="3"/>
      <c r="Q29" s="18"/>
      <c r="R29" s="35">
        <v>1.2260699999999999E-2</v>
      </c>
      <c r="S29" s="35">
        <v>1.2594899999999999E-2</v>
      </c>
      <c r="T29" s="35">
        <v>0.22509100000000001</v>
      </c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</row>
    <row r="30" spans="3:41" ht="15" thickBot="1" x14ac:dyDescent="0.4">
      <c r="D30" s="88">
        <v>396</v>
      </c>
      <c r="E30" s="88"/>
      <c r="F30" s="3"/>
      <c r="G30" s="3"/>
      <c r="H30" s="3"/>
      <c r="I30" s="3"/>
      <c r="J30" s="3"/>
      <c r="K30" s="3"/>
      <c r="L30" s="3"/>
      <c r="M30" s="3"/>
      <c r="N30" s="3"/>
      <c r="O30" s="3"/>
      <c r="Q30" s="18"/>
      <c r="R30" s="35">
        <v>1.3457800000000001E-2</v>
      </c>
      <c r="S30" s="35">
        <v>1.4042499999999999E-2</v>
      </c>
      <c r="T30" s="35">
        <v>0.25056600000000001</v>
      </c>
      <c r="U30" s="19"/>
      <c r="V30" s="19"/>
      <c r="W30" s="19"/>
      <c r="X30" s="19"/>
      <c r="Y30" s="19"/>
      <c r="Z30" s="19"/>
      <c r="AA30" s="19"/>
      <c r="AB30" s="19"/>
      <c r="AC30" s="19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20"/>
    </row>
    <row r="31" spans="3:41" x14ac:dyDescent="0.35">
      <c r="D31" s="88">
        <v>397</v>
      </c>
      <c r="E31" s="88"/>
      <c r="F31" s="3"/>
      <c r="G31" s="3"/>
      <c r="H31" s="3"/>
      <c r="I31" s="3"/>
      <c r="J31" s="3"/>
      <c r="K31" s="3"/>
      <c r="L31" s="3"/>
      <c r="M31" s="3"/>
      <c r="N31" s="3"/>
      <c r="O31" s="3"/>
      <c r="Q31" s="18"/>
      <c r="R31" s="35">
        <v>1.4704399999999999E-2</v>
      </c>
      <c r="S31" s="35">
        <v>1.55944E-2</v>
      </c>
      <c r="T31" s="35">
        <v>0.277507</v>
      </c>
      <c r="U31" s="19"/>
      <c r="V31" s="36"/>
      <c r="W31" s="36"/>
      <c r="X31" s="36"/>
      <c r="Y31" s="36"/>
      <c r="Z31" s="36"/>
      <c r="AA31" s="36"/>
      <c r="AB31" s="37" t="s">
        <v>70</v>
      </c>
      <c r="AC31" s="37" t="s">
        <v>18</v>
      </c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20"/>
    </row>
    <row r="32" spans="3:41" x14ac:dyDescent="0.35">
      <c r="D32" s="88">
        <v>398</v>
      </c>
      <c r="E32" s="88"/>
      <c r="F32" s="3"/>
      <c r="G32" s="3"/>
      <c r="H32" s="3"/>
      <c r="I32" s="3"/>
      <c r="J32" s="3"/>
      <c r="K32" s="3"/>
      <c r="L32" s="3"/>
      <c r="M32" s="3"/>
      <c r="N32" s="3"/>
      <c r="O32" s="3"/>
      <c r="Q32" s="18"/>
      <c r="R32" s="35">
        <v>1.6012999999999999E-2</v>
      </c>
      <c r="S32" s="35">
        <v>1.72596E-2</v>
      </c>
      <c r="T32" s="35">
        <v>0.30594100000000002</v>
      </c>
      <c r="U32" s="19"/>
      <c r="V32" s="43"/>
      <c r="W32" s="33" t="s">
        <v>81</v>
      </c>
      <c r="X32" s="43"/>
      <c r="Y32" s="43"/>
      <c r="Z32" s="43"/>
      <c r="AA32" s="43"/>
      <c r="AB32" s="43"/>
      <c r="AC32" s="43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20"/>
    </row>
    <row r="33" spans="4:41" x14ac:dyDescent="0.35">
      <c r="D33" s="88">
        <v>399</v>
      </c>
      <c r="E33" s="88"/>
      <c r="F33" s="3"/>
      <c r="G33" s="3"/>
      <c r="H33" s="3"/>
      <c r="I33" s="3"/>
      <c r="J33" s="3"/>
      <c r="K33" s="3"/>
      <c r="L33" s="3"/>
      <c r="M33" s="3"/>
      <c r="N33" s="3"/>
      <c r="O33" s="3"/>
      <c r="Q33" s="18"/>
      <c r="R33" s="35">
        <v>1.7395799999999999E-2</v>
      </c>
      <c r="S33" s="35">
        <v>1.90467E-2</v>
      </c>
      <c r="T33" s="35">
        <v>0.33585799999999999</v>
      </c>
      <c r="U33" s="19"/>
      <c r="V33" s="43"/>
      <c r="W33" s="98" t="s">
        <v>82</v>
      </c>
      <c r="X33" s="43"/>
      <c r="Y33" s="43"/>
      <c r="Z33" s="43"/>
      <c r="AA33" s="43"/>
      <c r="AB33" s="43"/>
      <c r="AC33" s="43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20"/>
    </row>
    <row r="34" spans="4:41" x14ac:dyDescent="0.35">
      <c r="D34" s="88">
        <v>400</v>
      </c>
      <c r="E34" s="88"/>
      <c r="F34" s="3"/>
      <c r="G34" s="3"/>
      <c r="H34" s="3"/>
      <c r="I34" s="3"/>
      <c r="J34" s="3"/>
      <c r="K34" s="3"/>
      <c r="L34" s="3"/>
      <c r="M34" s="3"/>
      <c r="N34" s="3"/>
      <c r="O34" s="3"/>
      <c r="Q34" s="18"/>
      <c r="R34" s="35">
        <v>1.8845199999999999E-2</v>
      </c>
      <c r="S34" s="35">
        <v>2.0954500000000001E-2</v>
      </c>
      <c r="T34" s="35">
        <v>0.366981</v>
      </c>
      <c r="U34" s="19"/>
      <c r="V34" s="43"/>
      <c r="W34" s="74"/>
      <c r="X34" s="99" t="s">
        <v>86</v>
      </c>
      <c r="Y34" s="99" t="s">
        <v>87</v>
      </c>
      <c r="Z34" s="99" t="s">
        <v>88</v>
      </c>
      <c r="AA34" s="99" t="s">
        <v>89</v>
      </c>
      <c r="AB34" s="99" t="s">
        <v>86</v>
      </c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20"/>
    </row>
    <row r="35" spans="4:41" x14ac:dyDescent="0.35">
      <c r="D35" s="88">
        <v>401</v>
      </c>
      <c r="E35" s="88"/>
      <c r="F35" s="3"/>
      <c r="G35" s="3"/>
      <c r="H35" s="3"/>
      <c r="I35" s="3"/>
      <c r="J35" s="3"/>
      <c r="K35" s="3"/>
      <c r="L35" s="3"/>
      <c r="M35" s="3"/>
      <c r="N35" s="3"/>
      <c r="O35" s="3"/>
      <c r="Q35" s="18"/>
      <c r="R35" s="35">
        <v>2.0344000000000001E-2</v>
      </c>
      <c r="S35" s="35">
        <v>2.2976300000000002E-2</v>
      </c>
      <c r="T35" s="35">
        <v>0.39887600000000001</v>
      </c>
      <c r="U35" s="19"/>
      <c r="V35" s="43"/>
      <c r="W35" s="74" t="s">
        <v>83</v>
      </c>
      <c r="X35" s="99">
        <v>1</v>
      </c>
      <c r="Y35" s="99">
        <v>2</v>
      </c>
      <c r="Z35" s="99">
        <v>3</v>
      </c>
      <c r="AA35" s="99">
        <v>4</v>
      </c>
      <c r="AB35" s="99">
        <v>5</v>
      </c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20"/>
    </row>
    <row r="36" spans="4:41" x14ac:dyDescent="0.35">
      <c r="D36" s="88">
        <v>402</v>
      </c>
      <c r="E36" s="88"/>
      <c r="F36" s="3"/>
      <c r="G36" s="3"/>
      <c r="H36" s="3"/>
      <c r="I36" s="3"/>
      <c r="J36" s="3"/>
      <c r="K36" s="3"/>
      <c r="L36" s="3"/>
      <c r="M36" s="3"/>
      <c r="N36" s="3"/>
      <c r="O36" s="3"/>
      <c r="Q36" s="18"/>
      <c r="R36" s="35">
        <v>2.1870000000000001E-2</v>
      </c>
      <c r="S36" s="35">
        <v>2.5101700000000001E-2</v>
      </c>
      <c r="T36" s="35">
        <v>0.43099799999999999</v>
      </c>
      <c r="U36" s="19"/>
      <c r="V36" s="43"/>
      <c r="W36" s="74" t="s">
        <v>84</v>
      </c>
      <c r="X36" s="100">
        <v>20.14</v>
      </c>
      <c r="Y36" s="100">
        <v>90</v>
      </c>
      <c r="Z36" s="100">
        <v>164.25</v>
      </c>
      <c r="AA36" s="100">
        <v>237.53</v>
      </c>
      <c r="AB36" s="100">
        <v>380.14</v>
      </c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20"/>
    </row>
    <row r="37" spans="4:41" x14ac:dyDescent="0.35">
      <c r="D37" s="88">
        <v>403</v>
      </c>
      <c r="E37" s="88"/>
      <c r="F37" s="3"/>
      <c r="G37" s="3"/>
      <c r="H37" s="3"/>
      <c r="I37" s="3"/>
      <c r="J37" s="3"/>
      <c r="K37" s="3"/>
      <c r="L37" s="3"/>
      <c r="M37" s="3"/>
      <c r="N37" s="3"/>
      <c r="O37" s="3"/>
      <c r="Q37" s="18"/>
      <c r="R37" s="35">
        <v>2.3395699999999998E-2</v>
      </c>
      <c r="S37" s="35">
        <v>2.7316300000000002E-2</v>
      </c>
      <c r="T37" s="35">
        <v>0.46269199999999999</v>
      </c>
      <c r="U37" s="19"/>
      <c r="V37" s="43"/>
      <c r="W37" s="74" t="s">
        <v>85</v>
      </c>
      <c r="X37" s="99">
        <v>0</v>
      </c>
      <c r="Y37" s="99">
        <v>100</v>
      </c>
      <c r="Z37" s="99">
        <v>200</v>
      </c>
      <c r="AA37" s="99">
        <v>300</v>
      </c>
      <c r="AB37" s="99">
        <v>400</v>
      </c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20"/>
    </row>
    <row r="38" spans="4:41" x14ac:dyDescent="0.35">
      <c r="D38" s="88">
        <v>404</v>
      </c>
      <c r="E38" s="88"/>
      <c r="F38" s="3"/>
      <c r="G38" s="3"/>
      <c r="H38" s="3"/>
      <c r="I38" s="3"/>
      <c r="J38" s="3"/>
      <c r="K38" s="3"/>
      <c r="L38" s="3"/>
      <c r="M38" s="3"/>
      <c r="N38" s="3"/>
      <c r="O38" s="3"/>
      <c r="Q38" s="18"/>
      <c r="R38" s="35">
        <v>2.4896100000000001E-2</v>
      </c>
      <c r="S38" s="35">
        <v>2.9606199999999999E-2</v>
      </c>
      <c r="T38" s="35">
        <v>0.49335699999999999</v>
      </c>
      <c r="U38" s="19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20"/>
    </row>
    <row r="39" spans="4:41" x14ac:dyDescent="0.35">
      <c r="D39" s="88">
        <v>405</v>
      </c>
      <c r="E39" s="88"/>
      <c r="F39" s="3"/>
      <c r="G39" s="3"/>
      <c r="H39" s="3"/>
      <c r="I39" s="3"/>
      <c r="J39" s="3"/>
      <c r="K39" s="3"/>
      <c r="L39" s="3"/>
      <c r="M39" s="3"/>
      <c r="N39" s="3"/>
      <c r="O39" s="3"/>
      <c r="Q39" s="18"/>
      <c r="R39" s="35">
        <v>2.63761E-2</v>
      </c>
      <c r="S39" s="35">
        <v>3.1974599999999999E-2</v>
      </c>
      <c r="T39" s="35">
        <v>0.52300599999999997</v>
      </c>
      <c r="U39" s="19"/>
      <c r="V39" s="43"/>
      <c r="W39" s="43"/>
      <c r="X39" s="43"/>
      <c r="Y39" s="43"/>
      <c r="Z39" s="43"/>
      <c r="AA39" s="43"/>
      <c r="AB39" s="43"/>
      <c r="AC39" s="90" t="s">
        <v>20</v>
      </c>
      <c r="AD39" s="90" t="s">
        <v>7</v>
      </c>
      <c r="AE39" s="101">
        <f>IF(AE27=0,IF(AE28=0,0,180/PI()*ATAN2(AE27,AE28)+360*IF(ATAN2(AE27,AE28)&lt;0,1,0)),180/PI()*ATAN2(AE27,AE28)+360*IF(ATAN2(AE27,AE28)&lt;0,1,0))</f>
        <v>0</v>
      </c>
      <c r="AF39" s="101">
        <f t="shared" ref="AF39:AN39" si="20">IF(AF27=0,IF(AF28=0,0,180/PI()*ATAN2(AF27,AF28)+360*IF(ATAN2(AF27,AF28)&lt;0,1,0)),180/PI()*ATAN2(AF27,AF28)+360*IF(ATAN2(AF27,AF28)&lt;0,1,0))</f>
        <v>0</v>
      </c>
      <c r="AG39" s="101">
        <f t="shared" si="20"/>
        <v>0</v>
      </c>
      <c r="AH39" s="101">
        <f t="shared" si="20"/>
        <v>0</v>
      </c>
      <c r="AI39" s="101">
        <f t="shared" si="20"/>
        <v>0</v>
      </c>
      <c r="AJ39" s="101">
        <f t="shared" si="20"/>
        <v>0</v>
      </c>
      <c r="AK39" s="101">
        <f t="shared" si="20"/>
        <v>0</v>
      </c>
      <c r="AL39" s="101">
        <f t="shared" si="20"/>
        <v>0</v>
      </c>
      <c r="AM39" s="101">
        <f t="shared" si="20"/>
        <v>0</v>
      </c>
      <c r="AN39" s="101">
        <f t="shared" si="20"/>
        <v>0</v>
      </c>
      <c r="AO39" s="20"/>
    </row>
    <row r="40" spans="4:41" ht="15" thickBot="1" x14ac:dyDescent="0.4">
      <c r="D40" s="88">
        <v>406</v>
      </c>
      <c r="E40" s="88"/>
      <c r="F40" s="3"/>
      <c r="G40" s="3"/>
      <c r="H40" s="3"/>
      <c r="I40" s="3"/>
      <c r="J40" s="3"/>
      <c r="K40" s="3"/>
      <c r="L40" s="3"/>
      <c r="M40" s="3"/>
      <c r="N40" s="3"/>
      <c r="O40" s="3"/>
      <c r="Q40" s="18"/>
      <c r="R40" s="35">
        <v>2.78541E-2</v>
      </c>
      <c r="S40" s="35">
        <v>3.4432999999999998E-2</v>
      </c>
      <c r="T40" s="35">
        <v>0.55193899999999996</v>
      </c>
      <c r="U40" s="19"/>
      <c r="V40" s="46"/>
      <c r="W40" s="46"/>
      <c r="X40" s="46"/>
      <c r="Y40" s="46"/>
      <c r="Z40" s="46"/>
      <c r="AA40" s="46"/>
      <c r="AB40" s="46"/>
      <c r="AC40" s="93" t="s">
        <v>21</v>
      </c>
      <c r="AD40" s="93" t="s">
        <v>8</v>
      </c>
      <c r="AE40" s="102">
        <f t="shared" ref="AE40:AN40" si="21">IF(F5&gt;$AB$36,100000000,IF(F5&gt;$AA$36,$AA$37+100*(F5-$AA$36)/($AB$36-$AA$36),IF(F5&gt;$Z$36,$Z$37+100*(F5-$Z$36)/($AA$36-$Z$36),IF(F5&gt;$Y$36,$Y$37+100*(F5-$Y$36)/($Z$36-$Y$36),IF(F5&gt;$X$36,100*(F5-$X$36)/($Y$36-$X$36),$AA$37+100*(F5+360-$AA$36)/($AB$36-$AA$36))))))</f>
        <v>385.87756819297385</v>
      </c>
      <c r="AF40" s="102">
        <f t="shared" si="21"/>
        <v>385.87756819297385</v>
      </c>
      <c r="AG40" s="102">
        <f t="shared" si="21"/>
        <v>385.87756819297385</v>
      </c>
      <c r="AH40" s="102">
        <f t="shared" si="21"/>
        <v>385.87756819297385</v>
      </c>
      <c r="AI40" s="102">
        <f t="shared" si="21"/>
        <v>385.87756819297385</v>
      </c>
      <c r="AJ40" s="102">
        <f t="shared" si="21"/>
        <v>385.87756819297385</v>
      </c>
      <c r="AK40" s="102">
        <f t="shared" si="21"/>
        <v>385.87756819297385</v>
      </c>
      <c r="AL40" s="102">
        <f t="shared" si="21"/>
        <v>385.87756819297385</v>
      </c>
      <c r="AM40" s="102">
        <f t="shared" si="21"/>
        <v>385.87756819297385</v>
      </c>
      <c r="AN40" s="102">
        <f t="shared" si="21"/>
        <v>385.87756819297385</v>
      </c>
      <c r="AO40" s="20"/>
    </row>
    <row r="41" spans="4:41" x14ac:dyDescent="0.35">
      <c r="D41" s="88">
        <v>407</v>
      </c>
      <c r="E41" s="88"/>
      <c r="F41" s="3"/>
      <c r="G41" s="3"/>
      <c r="H41" s="3"/>
      <c r="I41" s="3"/>
      <c r="J41" s="3"/>
      <c r="K41" s="3"/>
      <c r="L41" s="3"/>
      <c r="M41" s="3"/>
      <c r="N41" s="3"/>
      <c r="O41" s="3"/>
      <c r="Q41" s="18"/>
      <c r="R41" s="35">
        <v>2.9355099999999999E-2</v>
      </c>
      <c r="S41" s="35">
        <v>3.6998299999999998E-2</v>
      </c>
      <c r="T41" s="35">
        <v>0.58059899999999998</v>
      </c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20"/>
    </row>
    <row r="42" spans="4:41" ht="15" thickBot="1" x14ac:dyDescent="0.4">
      <c r="D42" s="88">
        <v>408</v>
      </c>
      <c r="E42" s="88"/>
      <c r="F42" s="3"/>
      <c r="G42" s="3"/>
      <c r="H42" s="3"/>
      <c r="I42" s="3"/>
      <c r="J42" s="3"/>
      <c r="K42" s="3"/>
      <c r="L42" s="3"/>
      <c r="M42" s="3"/>
      <c r="N42" s="3"/>
      <c r="O42" s="3"/>
      <c r="Q42" s="18"/>
      <c r="R42" s="35">
        <v>3.0910400000000001E-2</v>
      </c>
      <c r="S42" s="35">
        <v>3.96928E-2</v>
      </c>
      <c r="T42" s="35">
        <v>0.60956999999999995</v>
      </c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20"/>
    </row>
    <row r="43" spans="4:41" ht="15" thickBot="1" x14ac:dyDescent="0.4">
      <c r="D43" s="88">
        <v>409</v>
      </c>
      <c r="E43" s="88"/>
      <c r="F43" s="3"/>
      <c r="G43" s="3"/>
      <c r="H43" s="3"/>
      <c r="I43" s="3"/>
      <c r="J43" s="3"/>
      <c r="K43" s="3"/>
      <c r="L43" s="3"/>
      <c r="M43" s="3"/>
      <c r="N43" s="3"/>
      <c r="O43" s="3"/>
      <c r="Q43" s="18"/>
      <c r="R43" s="35">
        <v>3.2549799999999997E-2</v>
      </c>
      <c r="S43" s="35">
        <v>4.25402E-2</v>
      </c>
      <c r="T43" s="35">
        <v>0.63935900000000001</v>
      </c>
      <c r="U43" s="19"/>
      <c r="V43" s="103"/>
      <c r="W43" s="104" t="s">
        <v>72</v>
      </c>
      <c r="X43" s="104">
        <v>135.52000000000001</v>
      </c>
      <c r="Y43" s="103"/>
      <c r="Z43" s="104"/>
      <c r="AA43" s="105" t="s">
        <v>73</v>
      </c>
      <c r="AB43" s="104" t="s">
        <v>77</v>
      </c>
      <c r="AC43" s="104" t="s">
        <v>71</v>
      </c>
      <c r="AD43" s="106" t="s">
        <v>9</v>
      </c>
      <c r="AE43" s="106">
        <f t="shared" ref="AE43:AN43" si="22">$X$43*(AE27^2+AE28^2)^0.5</f>
        <v>0</v>
      </c>
      <c r="AF43" s="106">
        <f t="shared" si="22"/>
        <v>0</v>
      </c>
      <c r="AG43" s="106">
        <f t="shared" si="22"/>
        <v>0</v>
      </c>
      <c r="AH43" s="106">
        <f t="shared" si="22"/>
        <v>0</v>
      </c>
      <c r="AI43" s="106">
        <f t="shared" si="22"/>
        <v>0</v>
      </c>
      <c r="AJ43" s="106">
        <f t="shared" si="22"/>
        <v>0</v>
      </c>
      <c r="AK43" s="106">
        <f t="shared" si="22"/>
        <v>0</v>
      </c>
      <c r="AL43" s="106">
        <f t="shared" si="22"/>
        <v>0</v>
      </c>
      <c r="AM43" s="106">
        <f t="shared" si="22"/>
        <v>0</v>
      </c>
      <c r="AN43" s="106">
        <f t="shared" si="22"/>
        <v>0</v>
      </c>
      <c r="AO43" s="20"/>
    </row>
    <row r="44" spans="4:41" x14ac:dyDescent="0.35">
      <c r="D44" s="88">
        <v>410</v>
      </c>
      <c r="E44" s="88"/>
      <c r="F44" s="3"/>
      <c r="G44" s="3"/>
      <c r="H44" s="3"/>
      <c r="I44" s="3"/>
      <c r="J44" s="3"/>
      <c r="K44" s="3"/>
      <c r="L44" s="3"/>
      <c r="M44" s="3"/>
      <c r="N44" s="3"/>
      <c r="O44" s="3"/>
      <c r="Q44" s="18"/>
      <c r="R44" s="35">
        <v>3.42714E-2</v>
      </c>
      <c r="S44" s="35">
        <v>4.5547400000000002E-2</v>
      </c>
      <c r="T44" s="35">
        <v>0.669651</v>
      </c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20"/>
    </row>
    <row r="45" spans="4:41" ht="15" thickBot="1" x14ac:dyDescent="0.4">
      <c r="D45" s="88">
        <v>411</v>
      </c>
      <c r="E45" s="88"/>
      <c r="F45" s="3"/>
      <c r="G45" s="3"/>
      <c r="H45" s="3"/>
      <c r="I45" s="3"/>
      <c r="J45" s="3"/>
      <c r="K45" s="3"/>
      <c r="L45" s="3"/>
      <c r="M45" s="3"/>
      <c r="N45" s="3"/>
      <c r="O45" s="3"/>
      <c r="Q45" s="18"/>
      <c r="R45" s="35">
        <v>3.6061999999999997E-2</v>
      </c>
      <c r="S45" s="35">
        <v>4.8716099999999998E-2</v>
      </c>
      <c r="T45" s="35">
        <v>0.69982900000000003</v>
      </c>
      <c r="U45" s="19"/>
      <c r="V45" s="19"/>
      <c r="W45" s="19"/>
      <c r="X45" s="19"/>
      <c r="Y45" s="19"/>
      <c r="Z45" s="19"/>
      <c r="AA45" s="19"/>
      <c r="AB45" s="19"/>
      <c r="AC45" s="19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20"/>
    </row>
    <row r="46" spans="4:41" x14ac:dyDescent="0.35">
      <c r="D46" s="88">
        <v>412</v>
      </c>
      <c r="E46" s="88"/>
      <c r="F46" s="3"/>
      <c r="G46" s="3"/>
      <c r="H46" s="3"/>
      <c r="I46" s="3"/>
      <c r="J46" s="3"/>
      <c r="K46" s="3"/>
      <c r="L46" s="3"/>
      <c r="M46" s="3"/>
      <c r="N46" s="3"/>
      <c r="O46" s="3"/>
      <c r="Q46" s="18"/>
      <c r="R46" s="35">
        <v>3.79052E-2</v>
      </c>
      <c r="S46" s="35">
        <v>5.2046700000000001E-2</v>
      </c>
      <c r="T46" s="35">
        <v>0.72917699999999996</v>
      </c>
      <c r="U46" s="19"/>
      <c r="V46" s="36"/>
      <c r="W46" s="37" t="s">
        <v>74</v>
      </c>
      <c r="X46" s="37">
        <v>2.5590000000000002</v>
      </c>
      <c r="Y46" s="36"/>
      <c r="Z46" s="36"/>
      <c r="AA46" s="38" t="s">
        <v>73</v>
      </c>
      <c r="AB46" s="37" t="s">
        <v>78</v>
      </c>
      <c r="AC46" s="37" t="s">
        <v>76</v>
      </c>
      <c r="AD46" s="107" t="s">
        <v>10</v>
      </c>
      <c r="AE46" s="107">
        <f t="shared" ref="AE46:AN46" si="23">(AE26+$X$46*AE43^$X$47)</f>
        <v>0</v>
      </c>
      <c r="AF46" s="107">
        <f t="shared" si="23"/>
        <v>0</v>
      </c>
      <c r="AG46" s="107">
        <f t="shared" si="23"/>
        <v>0</v>
      </c>
      <c r="AH46" s="107">
        <f t="shared" si="23"/>
        <v>0</v>
      </c>
      <c r="AI46" s="107">
        <f t="shared" si="23"/>
        <v>0</v>
      </c>
      <c r="AJ46" s="107">
        <f t="shared" si="23"/>
        <v>0</v>
      </c>
      <c r="AK46" s="107">
        <f t="shared" si="23"/>
        <v>0</v>
      </c>
      <c r="AL46" s="107">
        <f t="shared" si="23"/>
        <v>0</v>
      </c>
      <c r="AM46" s="107">
        <f t="shared" si="23"/>
        <v>0</v>
      </c>
      <c r="AN46" s="107">
        <f t="shared" si="23"/>
        <v>0</v>
      </c>
      <c r="AO46" s="20"/>
    </row>
    <row r="47" spans="4:41" ht="15" thickBot="1" x14ac:dyDescent="0.4">
      <c r="D47" s="88">
        <v>413</v>
      </c>
      <c r="E47" s="88"/>
      <c r="F47" s="3"/>
      <c r="G47" s="3"/>
      <c r="H47" s="3"/>
      <c r="I47" s="3"/>
      <c r="J47" s="3"/>
      <c r="K47" s="3"/>
      <c r="L47" s="3"/>
      <c r="M47" s="3"/>
      <c r="N47" s="3"/>
      <c r="O47" s="3"/>
      <c r="Q47" s="18"/>
      <c r="R47" s="35">
        <v>3.9780999999999997E-2</v>
      </c>
      <c r="S47" s="35">
        <v>5.5538400000000002E-2</v>
      </c>
      <c r="T47" s="35">
        <v>0.75688500000000003</v>
      </c>
      <c r="U47" s="19"/>
      <c r="V47" s="46"/>
      <c r="W47" s="47" t="s">
        <v>75</v>
      </c>
      <c r="X47" s="47">
        <v>0.56100000000000005</v>
      </c>
      <c r="Y47" s="46"/>
      <c r="Z47" s="46"/>
      <c r="AA47" s="46"/>
      <c r="AB47" s="46"/>
      <c r="AC47" s="46"/>
      <c r="AD47" s="108"/>
      <c r="AE47" s="108"/>
      <c r="AF47" s="108"/>
      <c r="AG47" s="108"/>
      <c r="AH47" s="108"/>
      <c r="AI47" s="108"/>
      <c r="AJ47" s="108"/>
      <c r="AK47" s="108"/>
      <c r="AL47" s="108"/>
      <c r="AM47" s="108"/>
      <c r="AN47" s="108"/>
      <c r="AO47" s="20"/>
    </row>
    <row r="48" spans="4:41" x14ac:dyDescent="0.35">
      <c r="D48" s="88">
        <v>414</v>
      </c>
      <c r="E48" s="88"/>
      <c r="F48" s="3"/>
      <c r="G48" s="3"/>
      <c r="H48" s="3"/>
      <c r="I48" s="3"/>
      <c r="J48" s="3"/>
      <c r="K48" s="3"/>
      <c r="L48" s="3"/>
      <c r="M48" s="3"/>
      <c r="N48" s="3"/>
      <c r="O48" s="3"/>
      <c r="Q48" s="18"/>
      <c r="R48" s="35">
        <v>4.1670499999999999E-2</v>
      </c>
      <c r="S48" s="35">
        <v>5.91876E-2</v>
      </c>
      <c r="T48" s="35">
        <v>0.78229199999999999</v>
      </c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20"/>
    </row>
    <row r="49" spans="4:41" ht="15" thickBot="1" x14ac:dyDescent="0.4">
      <c r="D49" s="88">
        <v>415</v>
      </c>
      <c r="E49" s="88"/>
      <c r="F49" s="3"/>
      <c r="G49" s="3"/>
      <c r="H49" s="3"/>
      <c r="I49" s="3"/>
      <c r="J49" s="3"/>
      <c r="K49" s="3"/>
      <c r="L49" s="3"/>
      <c r="M49" s="3"/>
      <c r="N49" s="3"/>
      <c r="O49" s="3"/>
      <c r="Q49" s="18"/>
      <c r="R49" s="35">
        <v>4.3572800000000002E-2</v>
      </c>
      <c r="S49" s="35">
        <v>6.2981899999999993E-2</v>
      </c>
      <c r="T49" s="35">
        <v>0.80566599999999999</v>
      </c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20"/>
    </row>
    <row r="50" spans="4:41" ht="15" thickBot="1" x14ac:dyDescent="0.4">
      <c r="D50" s="88">
        <v>416</v>
      </c>
      <c r="E50" s="88"/>
      <c r="F50" s="3"/>
      <c r="G50" s="3"/>
      <c r="H50" s="3"/>
      <c r="I50" s="3"/>
      <c r="J50" s="3"/>
      <c r="K50" s="3"/>
      <c r="L50" s="3"/>
      <c r="M50" s="3"/>
      <c r="N50" s="3"/>
      <c r="O50" s="3"/>
      <c r="Q50" s="18"/>
      <c r="R50" s="35">
        <v>4.5493199999999998E-2</v>
      </c>
      <c r="S50" s="35">
        <v>6.6903099999999993E-2</v>
      </c>
      <c r="T50" s="35">
        <v>0.82759899999999997</v>
      </c>
      <c r="U50" s="19"/>
      <c r="V50" s="103"/>
      <c r="W50" s="103"/>
      <c r="X50" s="103"/>
      <c r="Y50" s="103"/>
      <c r="Z50" s="103"/>
      <c r="AA50" s="105"/>
      <c r="AB50" s="104" t="s">
        <v>92</v>
      </c>
      <c r="AC50" s="104" t="s">
        <v>90</v>
      </c>
      <c r="AD50" s="109" t="s">
        <v>0</v>
      </c>
      <c r="AE50" s="104">
        <f>IF(AE46=0,0,AE43/AE46)</f>
        <v>0</v>
      </c>
      <c r="AF50" s="104">
        <f t="shared" ref="AF50:AN50" si="24">IF(AF46=0,0,AF43/AF46)</f>
        <v>0</v>
      </c>
      <c r="AG50" s="104">
        <f t="shared" si="24"/>
        <v>0</v>
      </c>
      <c r="AH50" s="104">
        <f t="shared" si="24"/>
        <v>0</v>
      </c>
      <c r="AI50" s="104">
        <f t="shared" si="24"/>
        <v>0</v>
      </c>
      <c r="AJ50" s="104">
        <f t="shared" si="24"/>
        <v>0</v>
      </c>
      <c r="AK50" s="104">
        <f t="shared" si="24"/>
        <v>0</v>
      </c>
      <c r="AL50" s="104">
        <f t="shared" si="24"/>
        <v>0</v>
      </c>
      <c r="AM50" s="104">
        <f t="shared" si="24"/>
        <v>0</v>
      </c>
      <c r="AN50" s="104">
        <f t="shared" si="24"/>
        <v>0</v>
      </c>
      <c r="AO50" s="20"/>
    </row>
    <row r="51" spans="4:41" x14ac:dyDescent="0.35">
      <c r="D51" s="88">
        <v>417</v>
      </c>
      <c r="E51" s="88"/>
      <c r="F51" s="3"/>
      <c r="G51" s="3"/>
      <c r="H51" s="3"/>
      <c r="I51" s="3"/>
      <c r="J51" s="3"/>
      <c r="K51" s="3"/>
      <c r="L51" s="3"/>
      <c r="M51" s="3"/>
      <c r="N51" s="3"/>
      <c r="O51" s="3"/>
      <c r="Q51" s="18"/>
      <c r="R51" s="35">
        <v>4.7438500000000001E-2</v>
      </c>
      <c r="S51" s="35">
        <v>7.0928500000000005E-2</v>
      </c>
      <c r="T51" s="35">
        <v>0.84877999999999998</v>
      </c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20"/>
    </row>
    <row r="52" spans="4:41" ht="15" thickBot="1" x14ac:dyDescent="0.4">
      <c r="D52" s="88">
        <v>418</v>
      </c>
      <c r="E52" s="88"/>
      <c r="F52" s="3"/>
      <c r="G52" s="3"/>
      <c r="H52" s="3"/>
      <c r="I52" s="3"/>
      <c r="J52" s="3"/>
      <c r="K52" s="3"/>
      <c r="L52" s="3"/>
      <c r="M52" s="3"/>
      <c r="N52" s="3"/>
      <c r="O52" s="3"/>
      <c r="Q52" s="18"/>
      <c r="R52" s="35">
        <v>4.9417200000000001E-2</v>
      </c>
      <c r="S52" s="35">
        <v>7.5029899999999997E-2</v>
      </c>
      <c r="T52" s="35">
        <v>0.86998399999999998</v>
      </c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20"/>
    </row>
    <row r="53" spans="4:41" x14ac:dyDescent="0.35">
      <c r="D53" s="88">
        <v>419</v>
      </c>
      <c r="E53" s="88"/>
      <c r="F53" s="3"/>
      <c r="G53" s="3"/>
      <c r="H53" s="3"/>
      <c r="I53" s="3"/>
      <c r="J53" s="3"/>
      <c r="K53" s="3"/>
      <c r="L53" s="3"/>
      <c r="M53" s="3"/>
      <c r="N53" s="3"/>
      <c r="O53" s="3"/>
      <c r="Q53" s="18"/>
      <c r="R53" s="35">
        <v>5.1434300000000002E-2</v>
      </c>
      <c r="S53" s="35">
        <v>7.9176899999999995E-2</v>
      </c>
      <c r="T53" s="35">
        <v>0.89176100000000003</v>
      </c>
      <c r="U53" s="19"/>
      <c r="V53" s="36"/>
      <c r="W53" s="37" t="s">
        <v>94</v>
      </c>
      <c r="X53" s="37">
        <v>2.29</v>
      </c>
      <c r="Y53" s="37"/>
      <c r="Z53" s="37"/>
      <c r="AA53" s="38" t="s">
        <v>73</v>
      </c>
      <c r="AB53" s="37" t="s">
        <v>93</v>
      </c>
      <c r="AC53" s="37" t="s">
        <v>29</v>
      </c>
      <c r="AD53" s="110" t="s">
        <v>11</v>
      </c>
      <c r="AE53" s="37">
        <f t="shared" ref="AE53:AN53" si="25">100/(1+$X$53*F9^$X$54)</f>
        <v>100</v>
      </c>
      <c r="AF53" s="37">
        <f t="shared" si="25"/>
        <v>100</v>
      </c>
      <c r="AG53" s="37">
        <f t="shared" si="25"/>
        <v>100</v>
      </c>
      <c r="AH53" s="37">
        <f t="shared" si="25"/>
        <v>100</v>
      </c>
      <c r="AI53" s="37">
        <f t="shared" si="25"/>
        <v>100</v>
      </c>
      <c r="AJ53" s="37">
        <f t="shared" si="25"/>
        <v>100</v>
      </c>
      <c r="AK53" s="37">
        <f t="shared" si="25"/>
        <v>100</v>
      </c>
      <c r="AL53" s="37">
        <f t="shared" si="25"/>
        <v>100</v>
      </c>
      <c r="AM53" s="37">
        <f t="shared" si="25"/>
        <v>100</v>
      </c>
      <c r="AN53" s="37">
        <f t="shared" si="25"/>
        <v>100</v>
      </c>
      <c r="AO53" s="20"/>
    </row>
    <row r="54" spans="4:41" ht="15" thickBot="1" x14ac:dyDescent="0.4">
      <c r="D54" s="88">
        <v>420</v>
      </c>
      <c r="E54" s="88"/>
      <c r="F54" s="3"/>
      <c r="G54" s="3"/>
      <c r="H54" s="3"/>
      <c r="I54" s="3"/>
      <c r="J54" s="3"/>
      <c r="K54" s="3"/>
      <c r="L54" s="3"/>
      <c r="M54" s="3"/>
      <c r="N54" s="3"/>
      <c r="O54" s="3"/>
      <c r="Q54" s="18"/>
      <c r="R54" s="35">
        <v>5.34735E-2</v>
      </c>
      <c r="S54" s="35">
        <v>8.3346299999999998E-2</v>
      </c>
      <c r="T54" s="35">
        <v>0.91344400000000003</v>
      </c>
      <c r="U54" s="19"/>
      <c r="V54" s="46"/>
      <c r="W54" s="47" t="s">
        <v>95</v>
      </c>
      <c r="X54" s="47">
        <v>2.68</v>
      </c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20"/>
    </row>
    <row r="55" spans="4:41" x14ac:dyDescent="0.35">
      <c r="D55" s="88">
        <v>421</v>
      </c>
      <c r="E55" s="88"/>
      <c r="F55" s="3"/>
      <c r="G55" s="3"/>
      <c r="H55" s="3"/>
      <c r="I55" s="3"/>
      <c r="J55" s="3"/>
      <c r="K55" s="3"/>
      <c r="L55" s="3"/>
      <c r="M55" s="3"/>
      <c r="N55" s="3"/>
      <c r="O55" s="3"/>
      <c r="Q55" s="18"/>
      <c r="R55" s="35">
        <v>5.5510200000000003E-2</v>
      </c>
      <c r="S55" s="35">
        <v>8.7515999999999997E-2</v>
      </c>
      <c r="T55" s="35">
        <v>0.93397699999999995</v>
      </c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20"/>
    </row>
    <row r="56" spans="4:41" ht="15" thickBot="1" x14ac:dyDescent="0.4">
      <c r="D56" s="88">
        <v>422</v>
      </c>
      <c r="E56" s="88"/>
      <c r="F56" s="3"/>
      <c r="G56" s="3"/>
      <c r="H56" s="3"/>
      <c r="I56" s="3"/>
      <c r="J56" s="3"/>
      <c r="K56" s="3"/>
      <c r="L56" s="3"/>
      <c r="M56" s="3"/>
      <c r="N56" s="3"/>
      <c r="O56" s="3"/>
      <c r="Q56" s="18"/>
      <c r="R56" s="35">
        <v>5.7516600000000001E-2</v>
      </c>
      <c r="S56" s="35">
        <v>9.1662499999999994E-2</v>
      </c>
      <c r="T56" s="35">
        <v>0.95221800000000001</v>
      </c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20"/>
    </row>
    <row r="57" spans="4:41" ht="15" thickBot="1" x14ac:dyDescent="0.4">
      <c r="D57" s="88">
        <v>423</v>
      </c>
      <c r="E57" s="88"/>
      <c r="F57" s="3"/>
      <c r="G57" s="3"/>
      <c r="H57" s="3"/>
      <c r="I57" s="3"/>
      <c r="J57" s="3"/>
      <c r="K57" s="3"/>
      <c r="L57" s="3"/>
      <c r="M57" s="3"/>
      <c r="N57" s="3"/>
      <c r="O57" s="3"/>
      <c r="Q57" s="18"/>
      <c r="R57" s="35">
        <v>5.9461899999999998E-2</v>
      </c>
      <c r="S57" s="35">
        <v>9.5761200000000005E-2</v>
      </c>
      <c r="T57" s="35">
        <v>0.96696000000000004</v>
      </c>
      <c r="U57" s="19"/>
      <c r="V57" s="104"/>
      <c r="W57" s="111" t="s">
        <v>96</v>
      </c>
      <c r="X57" s="104">
        <v>0.27100000000000002</v>
      </c>
      <c r="Y57" s="104"/>
      <c r="Z57" s="104"/>
      <c r="AA57" s="105" t="s">
        <v>73</v>
      </c>
      <c r="AB57" s="104" t="s">
        <v>97</v>
      </c>
      <c r="AC57" s="104" t="s">
        <v>98</v>
      </c>
      <c r="AD57" s="109" t="s">
        <v>10</v>
      </c>
      <c r="AE57" s="104">
        <f>((F$20/10)^$X$57)*AE46</f>
        <v>0</v>
      </c>
      <c r="AF57" s="104">
        <f t="shared" ref="AF57:AN57" si="26">((G$20/10)^$X$57)*AF46</f>
        <v>0</v>
      </c>
      <c r="AG57" s="104">
        <f t="shared" si="26"/>
        <v>0</v>
      </c>
      <c r="AH57" s="104">
        <f t="shared" si="26"/>
        <v>0</v>
      </c>
      <c r="AI57" s="104">
        <f t="shared" si="26"/>
        <v>0</v>
      </c>
      <c r="AJ57" s="104">
        <f t="shared" si="26"/>
        <v>0</v>
      </c>
      <c r="AK57" s="104">
        <f t="shared" si="26"/>
        <v>0</v>
      </c>
      <c r="AL57" s="104">
        <f t="shared" si="26"/>
        <v>0</v>
      </c>
      <c r="AM57" s="104">
        <f t="shared" si="26"/>
        <v>0</v>
      </c>
      <c r="AN57" s="104">
        <f t="shared" si="26"/>
        <v>0</v>
      </c>
      <c r="AO57" s="20"/>
    </row>
    <row r="58" spans="4:41" x14ac:dyDescent="0.35">
      <c r="D58" s="88">
        <v>424</v>
      </c>
      <c r="E58" s="88"/>
      <c r="F58" s="3"/>
      <c r="G58" s="3"/>
      <c r="H58" s="3"/>
      <c r="I58" s="3"/>
      <c r="J58" s="3"/>
      <c r="K58" s="3"/>
      <c r="L58" s="3"/>
      <c r="M58" s="3"/>
      <c r="N58" s="3"/>
      <c r="O58" s="3"/>
      <c r="Q58" s="18"/>
      <c r="R58" s="35">
        <v>6.1323999999999997E-2</v>
      </c>
      <c r="S58" s="35">
        <v>9.9797700000000003E-2</v>
      </c>
      <c r="T58" s="35">
        <v>0.97733999999999999</v>
      </c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20"/>
    </row>
    <row r="59" spans="4:41" x14ac:dyDescent="0.35">
      <c r="D59" s="88">
        <v>425</v>
      </c>
      <c r="E59" s="88"/>
      <c r="F59" s="3"/>
      <c r="G59" s="3"/>
      <c r="H59" s="3"/>
      <c r="I59" s="3"/>
      <c r="J59" s="3"/>
      <c r="K59" s="3"/>
      <c r="L59" s="3"/>
      <c r="M59" s="3"/>
      <c r="N59" s="3"/>
      <c r="O59" s="3"/>
      <c r="Q59" s="18"/>
      <c r="R59" s="35">
        <v>6.3128799999999999E-2</v>
      </c>
      <c r="S59" s="35">
        <v>0.10380399999999999</v>
      </c>
      <c r="T59" s="35">
        <v>0.98402800000000001</v>
      </c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20"/>
    </row>
    <row r="60" spans="4:41" x14ac:dyDescent="0.35">
      <c r="D60" s="88">
        <v>426</v>
      </c>
      <c r="E60" s="88"/>
      <c r="F60" s="3"/>
      <c r="G60" s="3"/>
      <c r="H60" s="3"/>
      <c r="I60" s="3"/>
      <c r="J60" s="3"/>
      <c r="K60" s="3"/>
      <c r="L60" s="3"/>
      <c r="M60" s="3"/>
      <c r="N60" s="3"/>
      <c r="O60" s="3"/>
      <c r="Q60" s="18"/>
      <c r="R60" s="35">
        <v>6.4918900000000002E-2</v>
      </c>
      <c r="S60" s="35">
        <v>0.107834</v>
      </c>
      <c r="T60" s="35">
        <v>0.98814400000000002</v>
      </c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20"/>
    </row>
    <row r="61" spans="4:41" x14ac:dyDescent="0.35">
      <c r="D61" s="88">
        <v>427</v>
      </c>
      <c r="E61" s="88"/>
      <c r="F61" s="3"/>
      <c r="G61" s="3"/>
      <c r="H61" s="3"/>
      <c r="I61" s="3"/>
      <c r="J61" s="3"/>
      <c r="K61" s="3"/>
      <c r="L61" s="3"/>
      <c r="M61" s="3"/>
      <c r="N61" s="3"/>
      <c r="O61" s="3"/>
      <c r="Q61" s="18"/>
      <c r="R61" s="35">
        <v>6.6742499999999996E-2</v>
      </c>
      <c r="S61" s="35">
        <v>0.11194800000000001</v>
      </c>
      <c r="T61" s="35">
        <v>0.99085100000000004</v>
      </c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20"/>
    </row>
    <row r="62" spans="4:41" x14ac:dyDescent="0.35">
      <c r="D62" s="88">
        <v>428</v>
      </c>
      <c r="E62" s="88"/>
      <c r="F62" s="3"/>
      <c r="G62" s="3"/>
      <c r="H62" s="3"/>
      <c r="I62" s="3"/>
      <c r="J62" s="3"/>
      <c r="K62" s="3"/>
      <c r="L62" s="3"/>
      <c r="M62" s="3"/>
      <c r="N62" s="3"/>
      <c r="O62" s="3"/>
      <c r="Q62" s="18"/>
      <c r="R62" s="35">
        <v>6.8653800000000001E-2</v>
      </c>
      <c r="S62" s="35">
        <v>0.11622</v>
      </c>
      <c r="T62" s="35">
        <v>0.993336</v>
      </c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20"/>
    </row>
    <row r="63" spans="4:41" x14ac:dyDescent="0.35">
      <c r="D63" s="88">
        <v>429</v>
      </c>
      <c r="E63" s="88"/>
      <c r="F63" s="3"/>
      <c r="G63" s="3"/>
      <c r="H63" s="3"/>
      <c r="I63" s="3"/>
      <c r="J63" s="3"/>
      <c r="K63" s="3"/>
      <c r="L63" s="3"/>
      <c r="M63" s="3"/>
      <c r="N63" s="3"/>
      <c r="O63" s="3"/>
      <c r="Q63" s="18"/>
      <c r="R63" s="35">
        <v>7.0696300000000004E-2</v>
      </c>
      <c r="S63" s="35">
        <v>0.12070599999999999</v>
      </c>
      <c r="T63" s="35">
        <v>0.99637299999999995</v>
      </c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20"/>
    </row>
    <row r="64" spans="4:41" x14ac:dyDescent="0.35">
      <c r="D64" s="88">
        <v>430</v>
      </c>
      <c r="E64" s="88"/>
      <c r="F64" s="3"/>
      <c r="G64" s="3"/>
      <c r="H64" s="3"/>
      <c r="I64" s="3"/>
      <c r="J64" s="3"/>
      <c r="K64" s="3"/>
      <c r="L64" s="3"/>
      <c r="M64" s="3"/>
      <c r="N64" s="3"/>
      <c r="O64" s="3"/>
      <c r="Q64" s="18"/>
      <c r="R64" s="35">
        <v>7.2850799999999993E-2</v>
      </c>
      <c r="S64" s="35">
        <v>0.125363</v>
      </c>
      <c r="T64" s="35">
        <v>0.99903799999999998</v>
      </c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20"/>
    </row>
    <row r="65" spans="4:41" x14ac:dyDescent="0.35">
      <c r="D65" s="88">
        <v>431</v>
      </c>
      <c r="E65" s="88"/>
      <c r="F65" s="3"/>
      <c r="G65" s="3"/>
      <c r="H65" s="3"/>
      <c r="I65" s="3"/>
      <c r="J65" s="3"/>
      <c r="K65" s="3"/>
      <c r="L65" s="3"/>
      <c r="M65" s="3"/>
      <c r="N65" s="3"/>
      <c r="O65" s="3"/>
      <c r="Q65" s="18"/>
      <c r="R65" s="35">
        <v>7.50778E-2</v>
      </c>
      <c r="S65" s="35">
        <v>0.130111</v>
      </c>
      <c r="T65" s="35">
        <v>0.99997800000000003</v>
      </c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20"/>
    </row>
    <row r="66" spans="4:41" x14ac:dyDescent="0.35">
      <c r="D66" s="88">
        <v>432</v>
      </c>
      <c r="E66" s="88"/>
      <c r="F66" s="3"/>
      <c r="G66" s="3"/>
      <c r="H66" s="3"/>
      <c r="I66" s="3"/>
      <c r="J66" s="3"/>
      <c r="K66" s="3"/>
      <c r="L66" s="3"/>
      <c r="M66" s="3"/>
      <c r="N66" s="3"/>
      <c r="O66" s="3"/>
      <c r="Q66" s="18"/>
      <c r="R66" s="35">
        <v>7.7332499999999998E-2</v>
      </c>
      <c r="S66" s="35">
        <v>0.134856</v>
      </c>
      <c r="T66" s="35">
        <v>0.99784399999999995</v>
      </c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20"/>
    </row>
    <row r="67" spans="4:41" x14ac:dyDescent="0.35">
      <c r="D67" s="88">
        <v>433</v>
      </c>
      <c r="E67" s="88"/>
      <c r="F67" s="3"/>
      <c r="G67" s="3"/>
      <c r="H67" s="3"/>
      <c r="I67" s="3"/>
      <c r="J67" s="3"/>
      <c r="K67" s="3"/>
      <c r="L67" s="3"/>
      <c r="M67" s="3"/>
      <c r="N67" s="3"/>
      <c r="O67" s="3"/>
      <c r="Q67" s="18"/>
      <c r="R67" s="35">
        <v>7.9564700000000002E-2</v>
      </c>
      <c r="S67" s="35">
        <v>0.13949300000000001</v>
      </c>
      <c r="T67" s="35">
        <v>0.99132900000000002</v>
      </c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20"/>
    </row>
    <row r="68" spans="4:41" x14ac:dyDescent="0.35">
      <c r="D68" s="88">
        <v>434</v>
      </c>
      <c r="E68" s="88"/>
      <c r="F68" s="3"/>
      <c r="G68" s="3"/>
      <c r="H68" s="3"/>
      <c r="I68" s="3"/>
      <c r="J68" s="3"/>
      <c r="K68" s="3"/>
      <c r="L68" s="3"/>
      <c r="M68" s="3"/>
      <c r="N68" s="3"/>
      <c r="O68" s="3"/>
      <c r="Q68" s="18"/>
      <c r="R68" s="35">
        <v>8.1736799999999998E-2</v>
      </c>
      <c r="S68" s="35">
        <v>0.14394299999999999</v>
      </c>
      <c r="T68" s="35">
        <v>0.979657</v>
      </c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20"/>
    </row>
    <row r="69" spans="4:41" x14ac:dyDescent="0.35">
      <c r="D69" s="88">
        <v>435</v>
      </c>
      <c r="E69" s="88"/>
      <c r="F69" s="3"/>
      <c r="G69" s="3"/>
      <c r="H69" s="3"/>
      <c r="I69" s="3"/>
      <c r="J69" s="3"/>
      <c r="K69" s="3"/>
      <c r="L69" s="3"/>
      <c r="M69" s="3"/>
      <c r="N69" s="3"/>
      <c r="O69" s="3"/>
      <c r="Q69" s="18"/>
      <c r="R69" s="35">
        <v>8.3882600000000002E-2</v>
      </c>
      <c r="S69" s="35">
        <v>0.148281</v>
      </c>
      <c r="T69" s="35">
        <v>0.96390500000000001</v>
      </c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20"/>
    </row>
    <row r="70" spans="4:41" x14ac:dyDescent="0.35">
      <c r="D70" s="88">
        <v>436</v>
      </c>
      <c r="E70" s="88"/>
      <c r="F70" s="3"/>
      <c r="G70" s="3"/>
      <c r="H70" s="3"/>
      <c r="I70" s="3"/>
      <c r="J70" s="3"/>
      <c r="K70" s="3"/>
      <c r="L70" s="3"/>
      <c r="M70" s="3"/>
      <c r="N70" s="3"/>
      <c r="O70" s="3"/>
      <c r="Q70" s="18"/>
      <c r="R70" s="35">
        <v>8.6059800000000006E-2</v>
      </c>
      <c r="S70" s="35">
        <v>0.15263699999999999</v>
      </c>
      <c r="T70" s="35">
        <v>0.945573</v>
      </c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20"/>
    </row>
    <row r="71" spans="4:41" x14ac:dyDescent="0.35">
      <c r="D71" s="88">
        <v>437</v>
      </c>
      <c r="E71" s="88"/>
      <c r="F71" s="3"/>
      <c r="G71" s="3"/>
      <c r="H71" s="3"/>
      <c r="I71" s="3"/>
      <c r="J71" s="3"/>
      <c r="K71" s="3"/>
      <c r="L71" s="3"/>
      <c r="M71" s="3"/>
      <c r="N71" s="3"/>
      <c r="O71" s="3"/>
      <c r="Q71" s="18"/>
      <c r="R71" s="35">
        <v>8.83322E-2</v>
      </c>
      <c r="S71" s="35">
        <v>0.15715699999999999</v>
      </c>
      <c r="T71" s="35">
        <v>0.92607799999999996</v>
      </c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20"/>
    </row>
    <row r="72" spans="4:41" x14ac:dyDescent="0.35">
      <c r="D72" s="88">
        <v>438</v>
      </c>
      <c r="E72" s="88"/>
      <c r="F72" s="3"/>
      <c r="G72" s="3"/>
      <c r="H72" s="3"/>
      <c r="I72" s="3"/>
      <c r="J72" s="3"/>
      <c r="K72" s="3"/>
      <c r="L72" s="3"/>
      <c r="M72" s="3"/>
      <c r="N72" s="3"/>
      <c r="O72" s="3"/>
      <c r="Q72" s="18"/>
      <c r="R72" s="35">
        <v>9.0770400000000001E-2</v>
      </c>
      <c r="S72" s="35">
        <v>0.16200600000000001</v>
      </c>
      <c r="T72" s="35">
        <v>0.90673499999999996</v>
      </c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20"/>
    </row>
    <row r="73" spans="4:41" x14ac:dyDescent="0.35">
      <c r="D73" s="88">
        <v>439</v>
      </c>
      <c r="E73" s="88"/>
      <c r="F73" s="3"/>
      <c r="G73" s="3"/>
      <c r="H73" s="3"/>
      <c r="I73" s="3"/>
      <c r="J73" s="3"/>
      <c r="K73" s="3"/>
      <c r="L73" s="3"/>
      <c r="M73" s="3"/>
      <c r="N73" s="3"/>
      <c r="O73" s="3"/>
      <c r="Q73" s="18"/>
      <c r="R73" s="35">
        <v>9.3439700000000001E-2</v>
      </c>
      <c r="S73" s="35">
        <v>0.16733100000000001</v>
      </c>
      <c r="T73" s="35">
        <v>0.88850899999999999</v>
      </c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20"/>
    </row>
    <row r="74" spans="4:41" x14ac:dyDescent="0.35">
      <c r="D74" s="88">
        <v>440</v>
      </c>
      <c r="E74" s="88"/>
      <c r="F74" s="3"/>
      <c r="G74" s="3"/>
      <c r="H74" s="3"/>
      <c r="I74" s="3"/>
      <c r="J74" s="3"/>
      <c r="K74" s="3"/>
      <c r="L74" s="3"/>
      <c r="M74" s="3"/>
      <c r="N74" s="3"/>
      <c r="O74" s="3"/>
      <c r="Q74" s="18"/>
      <c r="R74" s="35">
        <v>9.6357700000000004E-2</v>
      </c>
      <c r="S74" s="35">
        <v>0.17314399999999999</v>
      </c>
      <c r="T74" s="35">
        <v>0.87135300000000004</v>
      </c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20"/>
    </row>
    <row r="75" spans="4:41" x14ac:dyDescent="0.35">
      <c r="D75" s="88">
        <v>441</v>
      </c>
      <c r="E75" s="88"/>
      <c r="F75" s="3"/>
      <c r="G75" s="3"/>
      <c r="H75" s="3"/>
      <c r="I75" s="3"/>
      <c r="J75" s="3"/>
      <c r="K75" s="3"/>
      <c r="L75" s="3"/>
      <c r="M75" s="3"/>
      <c r="N75" s="3"/>
      <c r="O75" s="3"/>
      <c r="Q75" s="18"/>
      <c r="R75" s="35">
        <v>9.9530400000000005E-2</v>
      </c>
      <c r="S75" s="35">
        <v>0.17941699999999999</v>
      </c>
      <c r="T75" s="35">
        <v>0.85499800000000004</v>
      </c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20"/>
    </row>
    <row r="76" spans="4:41" x14ac:dyDescent="0.35">
      <c r="D76" s="88">
        <v>442</v>
      </c>
      <c r="E76" s="88"/>
      <c r="F76" s="3"/>
      <c r="G76" s="3"/>
      <c r="H76" s="3"/>
      <c r="I76" s="3"/>
      <c r="J76" s="3"/>
      <c r="K76" s="3"/>
      <c r="L76" s="3"/>
      <c r="M76" s="3"/>
      <c r="N76" s="3"/>
      <c r="O76" s="3"/>
      <c r="Q76" s="18"/>
      <c r="R76" s="35">
        <v>0.102964</v>
      </c>
      <c r="S76" s="35">
        <v>0.186117</v>
      </c>
      <c r="T76" s="35">
        <v>0.839198</v>
      </c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20"/>
    </row>
    <row r="77" spans="4:41" x14ac:dyDescent="0.35">
      <c r="D77" s="88">
        <v>443</v>
      </c>
      <c r="E77" s="88"/>
      <c r="F77" s="3"/>
      <c r="G77" s="3"/>
      <c r="H77" s="3"/>
      <c r="I77" s="3"/>
      <c r="J77" s="3"/>
      <c r="K77" s="3"/>
      <c r="L77" s="3"/>
      <c r="M77" s="3"/>
      <c r="N77" s="3"/>
      <c r="O77" s="3"/>
      <c r="Q77" s="18"/>
      <c r="R77" s="35">
        <v>0.10666299999999999</v>
      </c>
      <c r="S77" s="35">
        <v>0.19320200000000001</v>
      </c>
      <c r="T77" s="35">
        <v>0.82372599999999996</v>
      </c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20"/>
    </row>
    <row r="78" spans="4:41" x14ac:dyDescent="0.35">
      <c r="D78" s="88">
        <v>444</v>
      </c>
      <c r="E78" s="88"/>
      <c r="F78" s="3"/>
      <c r="G78" s="3"/>
      <c r="H78" s="3"/>
      <c r="I78" s="3"/>
      <c r="J78" s="3"/>
      <c r="K78" s="3"/>
      <c r="L78" s="3"/>
      <c r="M78" s="3"/>
      <c r="N78" s="3"/>
      <c r="O78" s="3"/>
      <c r="Q78" s="18"/>
      <c r="R78" s="35">
        <v>0.11062900000000001</v>
      </c>
      <c r="S78" s="35">
        <v>0.20062099999999999</v>
      </c>
      <c r="T78" s="35">
        <v>0.808307</v>
      </c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20"/>
    </row>
    <row r="79" spans="4:41" x14ac:dyDescent="0.35">
      <c r="D79" s="88">
        <v>445</v>
      </c>
      <c r="E79" s="88"/>
      <c r="F79" s="3"/>
      <c r="G79" s="3"/>
      <c r="H79" s="3"/>
      <c r="I79" s="3"/>
      <c r="J79" s="3"/>
      <c r="K79" s="3"/>
      <c r="L79" s="3"/>
      <c r="M79" s="3"/>
      <c r="N79" s="3"/>
      <c r="O79" s="3"/>
      <c r="Q79" s="18"/>
      <c r="R79" s="35">
        <v>0.114828</v>
      </c>
      <c r="S79" s="35">
        <v>0.208315</v>
      </c>
      <c r="T79" s="35">
        <v>0.792431</v>
      </c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20"/>
    </row>
    <row r="80" spans="4:41" x14ac:dyDescent="0.35">
      <c r="D80" s="88">
        <v>446</v>
      </c>
      <c r="E80" s="88"/>
      <c r="F80" s="3"/>
      <c r="G80" s="3"/>
      <c r="H80" s="3"/>
      <c r="I80" s="3"/>
      <c r="J80" s="3"/>
      <c r="K80" s="3"/>
      <c r="L80" s="3"/>
      <c r="M80" s="3"/>
      <c r="N80" s="3"/>
      <c r="O80" s="3"/>
      <c r="Q80" s="18"/>
      <c r="R80" s="35">
        <v>0.119217</v>
      </c>
      <c r="S80" s="35">
        <v>0.21621199999999999</v>
      </c>
      <c r="T80" s="35">
        <v>0.77556899999999995</v>
      </c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20"/>
    </row>
    <row r="81" spans="4:41" x14ac:dyDescent="0.35">
      <c r="D81" s="88">
        <v>447</v>
      </c>
      <c r="E81" s="88"/>
      <c r="F81" s="3"/>
      <c r="G81" s="3"/>
      <c r="H81" s="3"/>
      <c r="I81" s="3"/>
      <c r="J81" s="3"/>
      <c r="K81" s="3"/>
      <c r="L81" s="3"/>
      <c r="M81" s="3"/>
      <c r="N81" s="3"/>
      <c r="O81" s="3"/>
      <c r="Q81" s="18"/>
      <c r="R81" s="35">
        <v>0.12374</v>
      </c>
      <c r="S81" s="35">
        <v>0.22423100000000001</v>
      </c>
      <c r="T81" s="35">
        <v>0.75724400000000003</v>
      </c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20"/>
    </row>
    <row r="82" spans="4:41" x14ac:dyDescent="0.35">
      <c r="D82" s="88">
        <v>448</v>
      </c>
      <c r="E82" s="88"/>
      <c r="F82" s="3"/>
      <c r="G82" s="3"/>
      <c r="H82" s="3"/>
      <c r="I82" s="3"/>
      <c r="J82" s="3"/>
      <c r="K82" s="3"/>
      <c r="L82" s="3"/>
      <c r="M82" s="3"/>
      <c r="N82" s="3"/>
      <c r="O82" s="3"/>
      <c r="Q82" s="18"/>
      <c r="R82" s="35">
        <v>0.12833600000000001</v>
      </c>
      <c r="S82" s="35">
        <v>0.23227500000000001</v>
      </c>
      <c r="T82" s="35">
        <v>0.737043</v>
      </c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20"/>
    </row>
    <row r="83" spans="4:41" x14ac:dyDescent="0.35">
      <c r="D83" s="88">
        <v>449</v>
      </c>
      <c r="E83" s="88"/>
      <c r="F83" s="3"/>
      <c r="G83" s="3"/>
      <c r="H83" s="3"/>
      <c r="I83" s="3"/>
      <c r="J83" s="3"/>
      <c r="K83" s="3"/>
      <c r="L83" s="3"/>
      <c r="M83" s="3"/>
      <c r="N83" s="3"/>
      <c r="O83" s="3"/>
      <c r="Q83" s="18"/>
      <c r="R83" s="35">
        <v>0.13294700000000001</v>
      </c>
      <c r="S83" s="35">
        <v>0.240257</v>
      </c>
      <c r="T83" s="35">
        <v>0.71472999999999998</v>
      </c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20"/>
    </row>
    <row r="84" spans="4:41" x14ac:dyDescent="0.35">
      <c r="D84" s="88">
        <v>450</v>
      </c>
      <c r="E84" s="88"/>
      <c r="F84" s="3"/>
      <c r="G84" s="3"/>
      <c r="H84" s="3"/>
      <c r="I84" s="3"/>
      <c r="J84" s="3"/>
      <c r="K84" s="3"/>
      <c r="L84" s="3"/>
      <c r="M84" s="3"/>
      <c r="N84" s="3"/>
      <c r="O84" s="3"/>
      <c r="Q84" s="18"/>
      <c r="R84" s="35">
        <v>0.13757</v>
      </c>
      <c r="S84" s="35">
        <v>0.24815999999999999</v>
      </c>
      <c r="T84" s="35">
        <v>0.69055800000000001</v>
      </c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20"/>
    </row>
    <row r="85" spans="4:41" x14ac:dyDescent="0.35">
      <c r="D85" s="88">
        <v>451</v>
      </c>
      <c r="E85" s="88"/>
      <c r="F85" s="3"/>
      <c r="G85" s="3"/>
      <c r="H85" s="3"/>
      <c r="I85" s="3"/>
      <c r="J85" s="3"/>
      <c r="K85" s="3"/>
      <c r="L85" s="3"/>
      <c r="M85" s="3"/>
      <c r="N85" s="3"/>
      <c r="O85" s="3"/>
      <c r="Q85" s="18"/>
      <c r="R85" s="35">
        <v>0.14221800000000001</v>
      </c>
      <c r="S85" s="35">
        <v>0.25598700000000002</v>
      </c>
      <c r="T85" s="35">
        <v>0.66488999999999998</v>
      </c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20"/>
    </row>
    <row r="86" spans="4:41" x14ac:dyDescent="0.35">
      <c r="D86" s="88">
        <v>452</v>
      </c>
      <c r="E86" s="88"/>
      <c r="F86" s="3"/>
      <c r="G86" s="3"/>
      <c r="H86" s="3"/>
      <c r="I86" s="3"/>
      <c r="J86" s="3"/>
      <c r="K86" s="3"/>
      <c r="L86" s="3"/>
      <c r="M86" s="3"/>
      <c r="N86" s="3"/>
      <c r="O86" s="3"/>
      <c r="Q86" s="18"/>
      <c r="R86" s="35">
        <v>0.14690500000000001</v>
      </c>
      <c r="S86" s="35">
        <v>0.26374399999999998</v>
      </c>
      <c r="T86" s="35">
        <v>0.63807800000000003</v>
      </c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20"/>
    </row>
    <row r="87" spans="4:41" x14ac:dyDescent="0.35">
      <c r="D87" s="88">
        <v>453</v>
      </c>
      <c r="E87" s="88"/>
      <c r="F87" s="3"/>
      <c r="G87" s="3"/>
      <c r="H87" s="3"/>
      <c r="I87" s="3"/>
      <c r="J87" s="3"/>
      <c r="K87" s="3"/>
      <c r="L87" s="3"/>
      <c r="M87" s="3"/>
      <c r="N87" s="3"/>
      <c r="O87" s="3"/>
      <c r="Q87" s="18"/>
      <c r="R87" s="35">
        <v>0.15165100000000001</v>
      </c>
      <c r="S87" s="35">
        <v>0.27144099999999999</v>
      </c>
      <c r="T87" s="35">
        <v>0.610456</v>
      </c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20"/>
    </row>
    <row r="88" spans="4:41" x14ac:dyDescent="0.35">
      <c r="D88" s="88">
        <v>454</v>
      </c>
      <c r="E88" s="88"/>
      <c r="F88" s="3"/>
      <c r="G88" s="3"/>
      <c r="H88" s="3"/>
      <c r="I88" s="3"/>
      <c r="J88" s="3"/>
      <c r="K88" s="3"/>
      <c r="L88" s="3"/>
      <c r="M88" s="3"/>
      <c r="N88" s="3"/>
      <c r="O88" s="3"/>
      <c r="Q88" s="18"/>
      <c r="R88" s="35">
        <v>0.156475</v>
      </c>
      <c r="S88" s="35">
        <v>0.27909699999999998</v>
      </c>
      <c r="T88" s="35">
        <v>0.58234600000000003</v>
      </c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20"/>
    </row>
    <row r="89" spans="4:41" x14ac:dyDescent="0.35">
      <c r="D89" s="88">
        <v>455</v>
      </c>
      <c r="E89" s="88"/>
      <c r="F89" s="3"/>
      <c r="G89" s="3"/>
      <c r="H89" s="3"/>
      <c r="I89" s="3"/>
      <c r="J89" s="3"/>
      <c r="K89" s="3"/>
      <c r="L89" s="3"/>
      <c r="M89" s="3"/>
      <c r="N89" s="3"/>
      <c r="O89" s="3"/>
      <c r="Q89" s="18"/>
      <c r="R89" s="35">
        <v>0.16140399999999999</v>
      </c>
      <c r="S89" s="35">
        <v>0.28675499999999998</v>
      </c>
      <c r="T89" s="35">
        <v>0.55406500000000003</v>
      </c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20"/>
    </row>
    <row r="90" spans="4:41" x14ac:dyDescent="0.35">
      <c r="D90" s="88">
        <v>456</v>
      </c>
      <c r="E90" s="88"/>
      <c r="F90" s="3"/>
      <c r="G90" s="3"/>
      <c r="H90" s="3"/>
      <c r="I90" s="3"/>
      <c r="J90" s="3"/>
      <c r="K90" s="3"/>
      <c r="L90" s="3"/>
      <c r="M90" s="3"/>
      <c r="N90" s="3"/>
      <c r="O90" s="3"/>
      <c r="Q90" s="18"/>
      <c r="R90" s="35">
        <v>0.166464</v>
      </c>
      <c r="S90" s="35">
        <v>0.29447600000000002</v>
      </c>
      <c r="T90" s="35">
        <v>0.52590300000000001</v>
      </c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20"/>
    </row>
    <row r="91" spans="4:41" x14ac:dyDescent="0.35">
      <c r="D91" s="88">
        <v>457</v>
      </c>
      <c r="E91" s="88"/>
      <c r="F91" s="3"/>
      <c r="G91" s="3"/>
      <c r="H91" s="3"/>
      <c r="I91" s="3"/>
      <c r="J91" s="3"/>
      <c r="K91" s="3"/>
      <c r="L91" s="3"/>
      <c r="M91" s="3"/>
      <c r="N91" s="3"/>
      <c r="O91" s="3"/>
      <c r="Q91" s="18"/>
      <c r="R91" s="35">
        <v>0.17169000000000001</v>
      </c>
      <c r="S91" s="35">
        <v>0.30232300000000001</v>
      </c>
      <c r="T91" s="35">
        <v>0.498108</v>
      </c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20"/>
    </row>
    <row r="92" spans="4:41" x14ac:dyDescent="0.35">
      <c r="D92" s="88">
        <v>458</v>
      </c>
      <c r="E92" s="88"/>
      <c r="F92" s="3"/>
      <c r="G92" s="3"/>
      <c r="H92" s="3"/>
      <c r="I92" s="3"/>
      <c r="J92" s="3"/>
      <c r="K92" s="3"/>
      <c r="L92" s="3"/>
      <c r="M92" s="3"/>
      <c r="N92" s="3"/>
      <c r="O92" s="3"/>
      <c r="Q92" s="18"/>
      <c r="R92" s="35">
        <v>0.177116</v>
      </c>
      <c r="S92" s="35">
        <v>0.31037199999999998</v>
      </c>
      <c r="T92" s="35">
        <v>0.47089399999999998</v>
      </c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20"/>
    </row>
    <row r="93" spans="4:41" x14ac:dyDescent="0.35">
      <c r="D93" s="88">
        <v>459</v>
      </c>
      <c r="E93" s="88"/>
      <c r="F93" s="3"/>
      <c r="G93" s="3"/>
      <c r="H93" s="3"/>
      <c r="I93" s="3"/>
      <c r="J93" s="3"/>
      <c r="K93" s="3"/>
      <c r="L93" s="3"/>
      <c r="M93" s="3"/>
      <c r="N93" s="3"/>
      <c r="O93" s="3"/>
      <c r="Q93" s="18"/>
      <c r="R93" s="35">
        <v>0.182777</v>
      </c>
      <c r="S93" s="35">
        <v>0.31869199999999998</v>
      </c>
      <c r="T93" s="35">
        <v>0.44445000000000001</v>
      </c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20"/>
    </row>
    <row r="94" spans="4:41" x14ac:dyDescent="0.35">
      <c r="D94" s="88">
        <v>460</v>
      </c>
      <c r="E94" s="88"/>
      <c r="F94" s="3"/>
      <c r="G94" s="3"/>
      <c r="H94" s="3"/>
      <c r="I94" s="3"/>
      <c r="J94" s="3"/>
      <c r="K94" s="3"/>
      <c r="L94" s="3"/>
      <c r="M94" s="3"/>
      <c r="N94" s="3"/>
      <c r="O94" s="3"/>
      <c r="Q94" s="18"/>
      <c r="R94" s="35">
        <v>0.18868499999999999</v>
      </c>
      <c r="S94" s="35">
        <v>0.32730700000000001</v>
      </c>
      <c r="T94" s="35">
        <v>0.41899199999999998</v>
      </c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20"/>
    </row>
    <row r="95" spans="4:41" x14ac:dyDescent="0.35">
      <c r="D95" s="88">
        <v>461</v>
      </c>
      <c r="E95" s="88"/>
      <c r="F95" s="3"/>
      <c r="G95" s="3"/>
      <c r="H95" s="3"/>
      <c r="I95" s="3"/>
      <c r="J95" s="3"/>
      <c r="K95" s="3"/>
      <c r="L95" s="3"/>
      <c r="M95" s="3"/>
      <c r="N95" s="3"/>
      <c r="O95" s="3"/>
      <c r="Q95" s="18"/>
      <c r="R95" s="35">
        <v>0.19484499999999999</v>
      </c>
      <c r="S95" s="35">
        <v>0.33623199999999998</v>
      </c>
      <c r="T95" s="35">
        <v>0.39469900000000002</v>
      </c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20"/>
    </row>
    <row r="96" spans="4:41" x14ac:dyDescent="0.35">
      <c r="D96" s="88">
        <v>462</v>
      </c>
      <c r="E96" s="88"/>
      <c r="F96" s="3"/>
      <c r="G96" s="3"/>
      <c r="H96" s="3"/>
      <c r="I96" s="3"/>
      <c r="J96" s="3"/>
      <c r="K96" s="3"/>
      <c r="L96" s="3"/>
      <c r="M96" s="3"/>
      <c r="N96" s="3"/>
      <c r="O96" s="3"/>
      <c r="Q96" s="18"/>
      <c r="R96" s="35">
        <v>0.201261</v>
      </c>
      <c r="S96" s="35">
        <v>0.34548000000000001</v>
      </c>
      <c r="T96" s="35">
        <v>0.37170700000000001</v>
      </c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20"/>
    </row>
    <row r="97" spans="4:41" x14ac:dyDescent="0.35">
      <c r="D97" s="88">
        <v>463</v>
      </c>
      <c r="E97" s="88"/>
      <c r="F97" s="3"/>
      <c r="G97" s="3"/>
      <c r="H97" s="3"/>
      <c r="I97" s="3"/>
      <c r="J97" s="3"/>
      <c r="K97" s="3"/>
      <c r="L97" s="3"/>
      <c r="M97" s="3"/>
      <c r="N97" s="3"/>
      <c r="O97" s="3"/>
      <c r="Q97" s="18"/>
      <c r="R97" s="35">
        <v>0.20794000000000001</v>
      </c>
      <c r="S97" s="35">
        <v>0.35506599999999999</v>
      </c>
      <c r="T97" s="35">
        <v>0.35010799999999997</v>
      </c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20"/>
    </row>
    <row r="98" spans="4:41" x14ac:dyDescent="0.35">
      <c r="D98" s="88">
        <v>464</v>
      </c>
      <c r="E98" s="88"/>
      <c r="F98" s="3"/>
      <c r="G98" s="3"/>
      <c r="H98" s="3"/>
      <c r="I98" s="3"/>
      <c r="J98" s="3"/>
      <c r="K98" s="3"/>
      <c r="L98" s="3"/>
      <c r="M98" s="3"/>
      <c r="N98" s="3"/>
      <c r="O98" s="3"/>
      <c r="Q98" s="18"/>
      <c r="R98" s="35">
        <v>0.21487500000000001</v>
      </c>
      <c r="S98" s="35">
        <v>0.364985</v>
      </c>
      <c r="T98" s="35">
        <v>0.32990399999999998</v>
      </c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20"/>
    </row>
    <row r="99" spans="4:41" x14ac:dyDescent="0.35">
      <c r="D99" s="88">
        <v>465</v>
      </c>
      <c r="E99" s="88"/>
      <c r="F99" s="3"/>
      <c r="G99" s="3"/>
      <c r="H99" s="3"/>
      <c r="I99" s="3"/>
      <c r="J99" s="3"/>
      <c r="K99" s="3"/>
      <c r="L99" s="3"/>
      <c r="M99" s="3"/>
      <c r="N99" s="3"/>
      <c r="O99" s="3"/>
      <c r="Q99" s="18"/>
      <c r="R99" s="35">
        <v>0.222022</v>
      </c>
      <c r="S99" s="35">
        <v>0.37514199999999998</v>
      </c>
      <c r="T99" s="35">
        <v>0.31086399999999997</v>
      </c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20"/>
    </row>
    <row r="100" spans="4:41" x14ac:dyDescent="0.35">
      <c r="D100" s="88">
        <v>466</v>
      </c>
      <c r="E100" s="88"/>
      <c r="F100" s="3"/>
      <c r="G100" s="3"/>
      <c r="H100" s="3"/>
      <c r="I100" s="3"/>
      <c r="J100" s="3"/>
      <c r="K100" s="3"/>
      <c r="L100" s="3"/>
      <c r="M100" s="3"/>
      <c r="N100" s="3"/>
      <c r="O100" s="3"/>
      <c r="Q100" s="18"/>
      <c r="R100" s="35">
        <v>0.22931599999999999</v>
      </c>
      <c r="S100" s="35">
        <v>0.38540999999999997</v>
      </c>
      <c r="T100" s="35">
        <v>0.29274099999999997</v>
      </c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20"/>
    </row>
    <row r="101" spans="4:41" x14ac:dyDescent="0.35">
      <c r="D101" s="88">
        <v>467</v>
      </c>
      <c r="E101" s="88"/>
      <c r="F101" s="3"/>
      <c r="G101" s="3"/>
      <c r="H101" s="3"/>
      <c r="I101" s="3"/>
      <c r="J101" s="3"/>
      <c r="K101" s="3"/>
      <c r="L101" s="3"/>
      <c r="M101" s="3"/>
      <c r="N101" s="3"/>
      <c r="O101" s="3"/>
      <c r="Q101" s="18"/>
      <c r="R101" s="35">
        <v>0.23668400000000001</v>
      </c>
      <c r="S101" s="35">
        <v>0.395646</v>
      </c>
      <c r="T101" s="35">
        <v>0.27533800000000003</v>
      </c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20"/>
    </row>
    <row r="102" spans="4:41" x14ac:dyDescent="0.35">
      <c r="D102" s="88">
        <v>468</v>
      </c>
      <c r="E102" s="88"/>
      <c r="F102" s="3"/>
      <c r="G102" s="3"/>
      <c r="H102" s="3"/>
      <c r="I102" s="3"/>
      <c r="J102" s="3"/>
      <c r="K102" s="3"/>
      <c r="L102" s="3"/>
      <c r="M102" s="3"/>
      <c r="N102" s="3"/>
      <c r="O102" s="3"/>
      <c r="Q102" s="18"/>
      <c r="R102" s="35">
        <v>0.24404600000000001</v>
      </c>
      <c r="S102" s="35">
        <v>0.40568799999999999</v>
      </c>
      <c r="T102" s="35">
        <v>0.25849699999999998</v>
      </c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20"/>
    </row>
    <row r="103" spans="4:41" x14ac:dyDescent="0.35">
      <c r="D103" s="88">
        <v>469</v>
      </c>
      <c r="E103" s="88"/>
      <c r="F103" s="3"/>
      <c r="G103" s="3"/>
      <c r="H103" s="3"/>
      <c r="I103" s="3"/>
      <c r="J103" s="3"/>
      <c r="K103" s="3"/>
      <c r="L103" s="3"/>
      <c r="M103" s="3"/>
      <c r="N103" s="3"/>
      <c r="O103" s="3"/>
      <c r="Q103" s="18"/>
      <c r="R103" s="35">
        <v>0.25134699999999999</v>
      </c>
      <c r="S103" s="35">
        <v>0.415435</v>
      </c>
      <c r="T103" s="35">
        <v>0.24215800000000001</v>
      </c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20"/>
    </row>
    <row r="104" spans="4:41" x14ac:dyDescent="0.35">
      <c r="D104" s="88">
        <v>470</v>
      </c>
      <c r="E104" s="88"/>
      <c r="F104" s="3"/>
      <c r="G104" s="3"/>
      <c r="H104" s="3"/>
      <c r="I104" s="3"/>
      <c r="J104" s="3"/>
      <c r="K104" s="3"/>
      <c r="L104" s="3"/>
      <c r="M104" s="3"/>
      <c r="N104" s="3"/>
      <c r="O104" s="3"/>
      <c r="Q104" s="18"/>
      <c r="R104" s="35">
        <v>0.25869500000000001</v>
      </c>
      <c r="S104" s="35">
        <v>0.425064</v>
      </c>
      <c r="T104" s="35">
        <v>0.22650400000000001</v>
      </c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20"/>
    </row>
    <row r="105" spans="4:41" x14ac:dyDescent="0.35">
      <c r="D105" s="88">
        <v>471</v>
      </c>
      <c r="E105" s="88"/>
      <c r="F105" s="3"/>
      <c r="G105" s="3"/>
      <c r="H105" s="3"/>
      <c r="I105" s="3"/>
      <c r="J105" s="3"/>
      <c r="K105" s="3"/>
      <c r="L105" s="3"/>
      <c r="M105" s="3"/>
      <c r="N105" s="3"/>
      <c r="O105" s="3"/>
      <c r="Q105" s="18"/>
      <c r="R105" s="35">
        <v>0.26625199999999999</v>
      </c>
      <c r="S105" s="35">
        <v>0.43485099999999999</v>
      </c>
      <c r="T105" s="35">
        <v>0.211726</v>
      </c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20"/>
    </row>
    <row r="106" spans="4:41" x14ac:dyDescent="0.35">
      <c r="D106" s="88">
        <v>472</v>
      </c>
      <c r="E106" s="88"/>
      <c r="F106" s="3"/>
      <c r="G106" s="3"/>
      <c r="H106" s="3"/>
      <c r="I106" s="3"/>
      <c r="J106" s="3"/>
      <c r="K106" s="3"/>
      <c r="L106" s="3"/>
      <c r="M106" s="3"/>
      <c r="N106" s="3"/>
      <c r="O106" s="3"/>
      <c r="Q106" s="18"/>
      <c r="R106" s="35">
        <v>0.274202</v>
      </c>
      <c r="S106" s="35">
        <v>0.44509700000000002</v>
      </c>
      <c r="T106" s="35">
        <v>0.19796</v>
      </c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20"/>
    </row>
    <row r="107" spans="4:41" x14ac:dyDescent="0.35">
      <c r="D107" s="88">
        <v>473</v>
      </c>
      <c r="E107" s="88"/>
      <c r="F107" s="3"/>
      <c r="G107" s="3"/>
      <c r="H107" s="3"/>
      <c r="I107" s="3"/>
      <c r="J107" s="3"/>
      <c r="K107" s="3"/>
      <c r="L107" s="3"/>
      <c r="M107" s="3"/>
      <c r="N107" s="3"/>
      <c r="O107" s="3"/>
      <c r="Q107" s="18"/>
      <c r="R107" s="35">
        <v>0.282752</v>
      </c>
      <c r="S107" s="35">
        <v>0.45613700000000001</v>
      </c>
      <c r="T107" s="35">
        <v>0.18529699999999999</v>
      </c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20"/>
    </row>
    <row r="108" spans="4:41" x14ac:dyDescent="0.35">
      <c r="D108" s="88">
        <v>474</v>
      </c>
      <c r="E108" s="88"/>
      <c r="F108" s="3"/>
      <c r="G108" s="3"/>
      <c r="H108" s="3"/>
      <c r="I108" s="3"/>
      <c r="J108" s="3"/>
      <c r="K108" s="3"/>
      <c r="L108" s="3"/>
      <c r="M108" s="3"/>
      <c r="N108" s="3"/>
      <c r="O108" s="3"/>
      <c r="Q108" s="18"/>
      <c r="R108" s="35">
        <v>0.29207100000000003</v>
      </c>
      <c r="S108" s="35">
        <v>0.46823599999999999</v>
      </c>
      <c r="T108" s="35">
        <v>0.17375099999999999</v>
      </c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20"/>
    </row>
    <row r="109" spans="4:41" x14ac:dyDescent="0.35">
      <c r="D109" s="88">
        <v>475</v>
      </c>
      <c r="E109" s="88"/>
      <c r="F109" s="3"/>
      <c r="G109" s="3"/>
      <c r="H109" s="3"/>
      <c r="I109" s="3"/>
      <c r="J109" s="3"/>
      <c r="K109" s="3"/>
      <c r="L109" s="3"/>
      <c r="M109" s="3"/>
      <c r="N109" s="3"/>
      <c r="O109" s="3"/>
      <c r="Q109" s="18"/>
      <c r="R109" s="35">
        <v>0.30209399999999997</v>
      </c>
      <c r="S109" s="35">
        <v>0.48125499999999999</v>
      </c>
      <c r="T109" s="35">
        <v>0.16314899999999999</v>
      </c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20"/>
    </row>
    <row r="110" spans="4:41" x14ac:dyDescent="0.35">
      <c r="D110" s="88">
        <v>476</v>
      </c>
      <c r="E110" s="88"/>
      <c r="F110" s="3"/>
      <c r="G110" s="3"/>
      <c r="H110" s="3"/>
      <c r="I110" s="3"/>
      <c r="J110" s="3"/>
      <c r="K110" s="3"/>
      <c r="L110" s="3"/>
      <c r="M110" s="3"/>
      <c r="N110" s="3"/>
      <c r="O110" s="3"/>
      <c r="Q110" s="18"/>
      <c r="R110" s="35">
        <v>0.31267299999999998</v>
      </c>
      <c r="S110" s="35">
        <v>0.49492700000000001</v>
      </c>
      <c r="T110" s="35">
        <v>0.153311</v>
      </c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20"/>
    </row>
    <row r="111" spans="4:41" x14ac:dyDescent="0.35">
      <c r="D111" s="88">
        <v>477</v>
      </c>
      <c r="E111" s="88"/>
      <c r="F111" s="3"/>
      <c r="G111" s="3"/>
      <c r="H111" s="3"/>
      <c r="I111" s="3"/>
      <c r="J111" s="3"/>
      <c r="K111" s="3"/>
      <c r="L111" s="3"/>
      <c r="M111" s="3"/>
      <c r="N111" s="3"/>
      <c r="O111" s="3"/>
      <c r="Q111" s="18"/>
      <c r="R111" s="35">
        <v>0.32363700000000001</v>
      </c>
      <c r="S111" s="35">
        <v>0.50894700000000004</v>
      </c>
      <c r="T111" s="35">
        <v>0.14408599999999999</v>
      </c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20"/>
    </row>
    <row r="112" spans="4:41" x14ac:dyDescent="0.35">
      <c r="D112" s="88">
        <v>478</v>
      </c>
      <c r="E112" s="88"/>
      <c r="F112" s="3"/>
      <c r="G112" s="3"/>
      <c r="H112" s="3"/>
      <c r="I112" s="3"/>
      <c r="J112" s="3"/>
      <c r="K112" s="3"/>
      <c r="L112" s="3"/>
      <c r="M112" s="3"/>
      <c r="N112" s="3"/>
      <c r="O112" s="3"/>
      <c r="Q112" s="18"/>
      <c r="R112" s="35">
        <v>0.33478599999999997</v>
      </c>
      <c r="S112" s="35">
        <v>0.52297000000000005</v>
      </c>
      <c r="T112" s="35">
        <v>0.135351</v>
      </c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20"/>
    </row>
    <row r="113" spans="4:41" x14ac:dyDescent="0.35">
      <c r="D113" s="88">
        <v>479</v>
      </c>
      <c r="E113" s="88"/>
      <c r="F113" s="3"/>
      <c r="G113" s="3"/>
      <c r="H113" s="3"/>
      <c r="I113" s="3"/>
      <c r="J113" s="3"/>
      <c r="K113" s="3"/>
      <c r="L113" s="3"/>
      <c r="M113" s="3"/>
      <c r="N113" s="3"/>
      <c r="O113" s="3"/>
      <c r="Q113" s="18"/>
      <c r="R113" s="35">
        <v>0.345943</v>
      </c>
      <c r="S113" s="35">
        <v>0.53670099999999998</v>
      </c>
      <c r="T113" s="35">
        <v>0.12701100000000001</v>
      </c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20"/>
    </row>
    <row r="114" spans="4:41" x14ac:dyDescent="0.35">
      <c r="D114" s="88">
        <v>480</v>
      </c>
      <c r="E114" s="88"/>
      <c r="F114" s="3"/>
      <c r="G114" s="3"/>
      <c r="H114" s="3"/>
      <c r="I114" s="3"/>
      <c r="J114" s="3"/>
      <c r="K114" s="3"/>
      <c r="L114" s="3"/>
      <c r="M114" s="3"/>
      <c r="N114" s="3"/>
      <c r="O114" s="3"/>
      <c r="Q114" s="18"/>
      <c r="R114" s="35">
        <v>0.357126</v>
      </c>
      <c r="S114" s="35">
        <v>0.55019499999999999</v>
      </c>
      <c r="T114" s="35">
        <v>0.119017</v>
      </c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20"/>
    </row>
    <row r="115" spans="4:41" x14ac:dyDescent="0.35">
      <c r="D115" s="88">
        <v>481</v>
      </c>
      <c r="E115" s="88"/>
      <c r="F115" s="3"/>
      <c r="G115" s="3"/>
      <c r="H115" s="3"/>
      <c r="I115" s="3"/>
      <c r="J115" s="3"/>
      <c r="K115" s="3"/>
      <c r="L115" s="3"/>
      <c r="M115" s="3"/>
      <c r="N115" s="3"/>
      <c r="O115" s="3"/>
      <c r="Q115" s="18"/>
      <c r="R115" s="35">
        <v>0.36841600000000002</v>
      </c>
      <c r="S115" s="35">
        <v>0.56361600000000001</v>
      </c>
      <c r="T115" s="35">
        <v>0.111333</v>
      </c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20"/>
    </row>
    <row r="116" spans="4:41" x14ac:dyDescent="0.35">
      <c r="D116" s="88">
        <v>482</v>
      </c>
      <c r="E116" s="88"/>
      <c r="F116" s="3"/>
      <c r="G116" s="3"/>
      <c r="H116" s="3"/>
      <c r="I116" s="3"/>
      <c r="J116" s="3"/>
      <c r="K116" s="3"/>
      <c r="L116" s="3"/>
      <c r="M116" s="3"/>
      <c r="N116" s="3"/>
      <c r="O116" s="3"/>
      <c r="Q116" s="18"/>
      <c r="R116" s="35">
        <v>0.37990699999999999</v>
      </c>
      <c r="S116" s="35">
        <v>0.57715000000000005</v>
      </c>
      <c r="T116" s="35">
        <v>0.103934</v>
      </c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20"/>
    </row>
    <row r="117" spans="4:41" x14ac:dyDescent="0.35">
      <c r="D117" s="88">
        <v>483</v>
      </c>
      <c r="E117" s="88"/>
      <c r="F117" s="3"/>
      <c r="G117" s="3"/>
      <c r="H117" s="3"/>
      <c r="I117" s="3"/>
      <c r="J117" s="3"/>
      <c r="K117" s="3"/>
      <c r="L117" s="3"/>
      <c r="M117" s="3"/>
      <c r="N117" s="3"/>
      <c r="O117" s="3"/>
      <c r="Q117" s="18"/>
      <c r="R117" s="35">
        <v>0.39170500000000003</v>
      </c>
      <c r="S117" s="35">
        <v>0.59100299999999995</v>
      </c>
      <c r="T117" s="35">
        <v>9.6798999999999996E-2</v>
      </c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20"/>
    </row>
    <row r="118" spans="4:41" x14ac:dyDescent="0.35">
      <c r="D118" s="88">
        <v>484</v>
      </c>
      <c r="E118" s="88"/>
      <c r="F118" s="3"/>
      <c r="G118" s="3"/>
      <c r="H118" s="3"/>
      <c r="I118" s="3"/>
      <c r="J118" s="3"/>
      <c r="K118" s="3"/>
      <c r="L118" s="3"/>
      <c r="M118" s="3"/>
      <c r="N118" s="3"/>
      <c r="O118" s="3"/>
      <c r="Q118" s="18"/>
      <c r="R118" s="35">
        <v>0.40390500000000001</v>
      </c>
      <c r="S118" s="35">
        <v>0.60535000000000005</v>
      </c>
      <c r="T118" s="35">
        <v>8.9916899999999994E-2</v>
      </c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20"/>
    </row>
    <row r="119" spans="4:41" x14ac:dyDescent="0.35">
      <c r="D119" s="88">
        <v>485</v>
      </c>
      <c r="E119" s="88"/>
      <c r="F119" s="3"/>
      <c r="G119" s="3"/>
      <c r="H119" s="3"/>
      <c r="I119" s="3"/>
      <c r="J119" s="3"/>
      <c r="K119" s="3"/>
      <c r="L119" s="3"/>
      <c r="M119" s="3"/>
      <c r="N119" s="3"/>
      <c r="O119" s="3"/>
      <c r="Q119" s="18"/>
      <c r="R119" s="35">
        <v>0.41649999999999998</v>
      </c>
      <c r="S119" s="35">
        <v>0.62016000000000004</v>
      </c>
      <c r="T119" s="35">
        <v>8.3287799999999995E-2</v>
      </c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20"/>
    </row>
    <row r="120" spans="4:41" x14ac:dyDescent="0.35">
      <c r="D120" s="88">
        <v>486</v>
      </c>
      <c r="E120" s="88"/>
      <c r="F120" s="3"/>
      <c r="G120" s="3"/>
      <c r="H120" s="3"/>
      <c r="I120" s="3"/>
      <c r="J120" s="3"/>
      <c r="K120" s="3"/>
      <c r="L120" s="3"/>
      <c r="M120" s="3"/>
      <c r="N120" s="3"/>
      <c r="O120" s="3"/>
      <c r="Q120" s="18"/>
      <c r="R120" s="35">
        <v>0.42945299999999997</v>
      </c>
      <c r="S120" s="35">
        <v>0.63534299999999999</v>
      </c>
      <c r="T120" s="35">
        <v>7.6915700000000004E-2</v>
      </c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20"/>
    </row>
    <row r="121" spans="4:41" x14ac:dyDescent="0.35">
      <c r="D121" s="88">
        <v>487</v>
      </c>
      <c r="E121" s="88"/>
      <c r="F121" s="3"/>
      <c r="G121" s="3"/>
      <c r="H121" s="3"/>
      <c r="I121" s="3"/>
      <c r="J121" s="3"/>
      <c r="K121" s="3"/>
      <c r="L121" s="3"/>
      <c r="M121" s="3"/>
      <c r="N121" s="3"/>
      <c r="O121" s="3"/>
      <c r="Q121" s="18"/>
      <c r="R121" s="35">
        <v>0.44272</v>
      </c>
      <c r="S121" s="35">
        <v>0.65079600000000004</v>
      </c>
      <c r="T121" s="35">
        <v>7.0805199999999999E-2</v>
      </c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20"/>
    </row>
    <row r="122" spans="4:41" x14ac:dyDescent="0.35">
      <c r="D122" s="88">
        <v>488</v>
      </c>
      <c r="E122" s="88"/>
      <c r="F122" s="3"/>
      <c r="G122" s="3"/>
      <c r="H122" s="3"/>
      <c r="I122" s="3"/>
      <c r="J122" s="3"/>
      <c r="K122" s="3"/>
      <c r="L122" s="3"/>
      <c r="M122" s="3"/>
      <c r="N122" s="3"/>
      <c r="O122" s="3"/>
      <c r="Q122" s="18"/>
      <c r="R122" s="35">
        <v>0.45625199999999999</v>
      </c>
      <c r="S122" s="35">
        <v>0.666404</v>
      </c>
      <c r="T122" s="35">
        <v>6.4961400000000002E-2</v>
      </c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20"/>
    </row>
    <row r="123" spans="4:41" x14ac:dyDescent="0.35">
      <c r="D123" s="88">
        <v>489</v>
      </c>
      <c r="E123" s="88"/>
      <c r="F123" s="3"/>
      <c r="G123" s="3"/>
      <c r="H123" s="3"/>
      <c r="I123" s="3"/>
      <c r="J123" s="3"/>
      <c r="K123" s="3"/>
      <c r="L123" s="3"/>
      <c r="M123" s="3"/>
      <c r="N123" s="3"/>
      <c r="O123" s="3"/>
      <c r="Q123" s="18"/>
      <c r="R123" s="35">
        <v>0.469997</v>
      </c>
      <c r="S123" s="35">
        <v>0.68205499999999997</v>
      </c>
      <c r="T123" s="35">
        <v>5.9404899999999997E-2</v>
      </c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20"/>
    </row>
    <row r="124" spans="4:41" x14ac:dyDescent="0.35">
      <c r="D124" s="88">
        <v>490</v>
      </c>
      <c r="E124" s="88"/>
      <c r="F124" s="3"/>
      <c r="G124" s="3"/>
      <c r="H124" s="3"/>
      <c r="I124" s="3"/>
      <c r="J124" s="3"/>
      <c r="K124" s="3"/>
      <c r="L124" s="3"/>
      <c r="M124" s="3"/>
      <c r="N124" s="3"/>
      <c r="O124" s="3"/>
      <c r="Q124" s="18"/>
      <c r="R124" s="35">
        <v>0.48392600000000002</v>
      </c>
      <c r="S124" s="35">
        <v>0.69767199999999996</v>
      </c>
      <c r="T124" s="35">
        <v>5.4207600000000002E-2</v>
      </c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20"/>
    </row>
    <row r="125" spans="4:41" x14ac:dyDescent="0.35">
      <c r="D125" s="88">
        <v>491</v>
      </c>
      <c r="E125" s="88"/>
      <c r="F125" s="3"/>
      <c r="G125" s="3"/>
      <c r="H125" s="3"/>
      <c r="I125" s="3"/>
      <c r="J125" s="3"/>
      <c r="K125" s="3"/>
      <c r="L125" s="3"/>
      <c r="M125" s="3"/>
      <c r="N125" s="3"/>
      <c r="O125" s="3"/>
      <c r="Q125" s="18"/>
      <c r="R125" s="35">
        <v>0.49801200000000001</v>
      </c>
      <c r="S125" s="35">
        <v>0.71318599999999999</v>
      </c>
      <c r="T125" s="35">
        <v>4.9428100000000003E-2</v>
      </c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20"/>
    </row>
    <row r="126" spans="4:41" x14ac:dyDescent="0.35">
      <c r="D126" s="88">
        <v>492</v>
      </c>
      <c r="E126" s="88"/>
      <c r="F126" s="3"/>
      <c r="G126" s="3"/>
      <c r="H126" s="3"/>
      <c r="I126" s="3"/>
      <c r="J126" s="3"/>
      <c r="K126" s="3"/>
      <c r="L126" s="3"/>
      <c r="M126" s="3"/>
      <c r="N126" s="3"/>
      <c r="O126" s="3"/>
      <c r="Q126" s="18"/>
      <c r="R126" s="35">
        <v>0.51222699999999999</v>
      </c>
      <c r="S126" s="35">
        <v>0.72852600000000001</v>
      </c>
      <c r="T126" s="35">
        <v>4.5099300000000002E-2</v>
      </c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20"/>
    </row>
    <row r="127" spans="4:41" x14ac:dyDescent="0.35">
      <c r="D127" s="88">
        <v>493</v>
      </c>
      <c r="E127" s="88"/>
      <c r="F127" s="3"/>
      <c r="G127" s="3"/>
      <c r="H127" s="3"/>
      <c r="I127" s="3"/>
      <c r="J127" s="3"/>
      <c r="K127" s="3"/>
      <c r="L127" s="3"/>
      <c r="M127" s="3"/>
      <c r="N127" s="3"/>
      <c r="O127" s="3"/>
      <c r="Q127" s="18"/>
      <c r="R127" s="35">
        <v>0.52653799999999995</v>
      </c>
      <c r="S127" s="35">
        <v>0.74361200000000005</v>
      </c>
      <c r="T127" s="35">
        <v>4.1233699999999998E-2</v>
      </c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20"/>
    </row>
    <row r="128" spans="4:41" x14ac:dyDescent="0.35">
      <c r="D128" s="88">
        <v>494</v>
      </c>
      <c r="E128" s="88"/>
      <c r="F128" s="3"/>
      <c r="G128" s="3"/>
      <c r="H128" s="3"/>
      <c r="I128" s="3"/>
      <c r="J128" s="3"/>
      <c r="K128" s="3"/>
      <c r="L128" s="3"/>
      <c r="M128" s="3"/>
      <c r="N128" s="3"/>
      <c r="O128" s="3"/>
      <c r="Q128" s="18"/>
      <c r="R128" s="35">
        <v>0.54092300000000004</v>
      </c>
      <c r="S128" s="35">
        <v>0.75839599999999996</v>
      </c>
      <c r="T128" s="35">
        <v>3.7814199999999999E-2</v>
      </c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20"/>
    </row>
    <row r="129" spans="4:41" x14ac:dyDescent="0.35">
      <c r="D129" s="88">
        <v>495</v>
      </c>
      <c r="E129" s="88"/>
      <c r="F129" s="3"/>
      <c r="G129" s="3"/>
      <c r="H129" s="3"/>
      <c r="I129" s="3"/>
      <c r="J129" s="3"/>
      <c r="K129" s="3"/>
      <c r="L129" s="3"/>
      <c r="M129" s="3"/>
      <c r="N129" s="3"/>
      <c r="O129" s="3"/>
      <c r="Q129" s="18"/>
      <c r="R129" s="35">
        <v>0.55540599999999996</v>
      </c>
      <c r="S129" s="35">
        <v>0.77296600000000004</v>
      </c>
      <c r="T129" s="35">
        <v>3.4762700000000001E-2</v>
      </c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20"/>
    </row>
    <row r="130" spans="4:41" x14ac:dyDescent="0.35">
      <c r="D130" s="88">
        <v>496</v>
      </c>
      <c r="E130" s="88"/>
      <c r="F130" s="3"/>
      <c r="G130" s="3"/>
      <c r="H130" s="3"/>
      <c r="I130" s="3"/>
      <c r="J130" s="3"/>
      <c r="K130" s="3"/>
      <c r="L130" s="3"/>
      <c r="M130" s="3"/>
      <c r="N130" s="3"/>
      <c r="O130" s="3"/>
      <c r="Q130" s="18"/>
      <c r="R130" s="35">
        <v>0.570025</v>
      </c>
      <c r="S130" s="35">
        <v>0.78745699999999996</v>
      </c>
      <c r="T130" s="35">
        <v>3.2002900000000001E-2</v>
      </c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20"/>
    </row>
    <row r="131" spans="4:41" x14ac:dyDescent="0.35">
      <c r="D131" s="88">
        <v>497</v>
      </c>
      <c r="E131" s="88"/>
      <c r="F131" s="3"/>
      <c r="G131" s="3"/>
      <c r="H131" s="3"/>
      <c r="I131" s="3"/>
      <c r="J131" s="3"/>
      <c r="K131" s="3"/>
      <c r="L131" s="3"/>
      <c r="M131" s="3"/>
      <c r="N131" s="3"/>
      <c r="O131" s="3"/>
      <c r="Q131" s="18"/>
      <c r="R131" s="35">
        <v>0.58482800000000001</v>
      </c>
      <c r="S131" s="35">
        <v>0.80201699999999998</v>
      </c>
      <c r="T131" s="35">
        <v>2.94746E-2</v>
      </c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20"/>
    </row>
    <row r="132" spans="4:41" x14ac:dyDescent="0.35">
      <c r="D132" s="88">
        <v>498</v>
      </c>
      <c r="E132" s="88"/>
      <c r="F132" s="3"/>
      <c r="G132" s="3"/>
      <c r="H132" s="3"/>
      <c r="I132" s="3"/>
      <c r="J132" s="3"/>
      <c r="K132" s="3"/>
      <c r="L132" s="3"/>
      <c r="M132" s="3"/>
      <c r="N132" s="3"/>
      <c r="O132" s="3"/>
      <c r="Q132" s="18"/>
      <c r="R132" s="35">
        <v>0.59986700000000004</v>
      </c>
      <c r="S132" s="35">
        <v>0.81680799999999998</v>
      </c>
      <c r="T132" s="35">
        <v>2.7130000000000001E-2</v>
      </c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20"/>
    </row>
    <row r="133" spans="4:41" x14ac:dyDescent="0.35">
      <c r="D133" s="88">
        <v>499</v>
      </c>
      <c r="E133" s="88"/>
      <c r="F133" s="3"/>
      <c r="G133" s="3"/>
      <c r="H133" s="3"/>
      <c r="I133" s="3"/>
      <c r="J133" s="3"/>
      <c r="K133" s="3"/>
      <c r="L133" s="3"/>
      <c r="M133" s="3"/>
      <c r="N133" s="3"/>
      <c r="O133" s="3"/>
      <c r="Q133" s="18"/>
      <c r="R133" s="35">
        <v>0.61516199999999999</v>
      </c>
      <c r="S133" s="35">
        <v>0.83191899999999996</v>
      </c>
      <c r="T133" s="35">
        <v>2.4937600000000001E-2</v>
      </c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20"/>
    </row>
    <row r="134" spans="4:41" x14ac:dyDescent="0.35">
      <c r="D134" s="88">
        <v>500</v>
      </c>
      <c r="E134" s="88"/>
      <c r="F134" s="3"/>
      <c r="G134" s="3"/>
      <c r="H134" s="3"/>
      <c r="I134" s="3"/>
      <c r="J134" s="3"/>
      <c r="K134" s="3"/>
      <c r="L134" s="3"/>
      <c r="M134" s="3"/>
      <c r="N134" s="3"/>
      <c r="O134" s="3"/>
      <c r="Q134" s="18"/>
      <c r="R134" s="35">
        <v>0.63056900000000005</v>
      </c>
      <c r="S134" s="35">
        <v>0.84709599999999996</v>
      </c>
      <c r="T134" s="35">
        <v>2.28931E-2</v>
      </c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20"/>
    </row>
    <row r="135" spans="4:41" x14ac:dyDescent="0.35">
      <c r="D135" s="88">
        <v>501</v>
      </c>
      <c r="E135" s="88"/>
      <c r="F135" s="3"/>
      <c r="G135" s="3"/>
      <c r="H135" s="3"/>
      <c r="I135" s="3"/>
      <c r="J135" s="3"/>
      <c r="K135" s="3"/>
      <c r="L135" s="3"/>
      <c r="M135" s="3"/>
      <c r="N135" s="3"/>
      <c r="O135" s="3"/>
      <c r="Q135" s="18"/>
      <c r="R135" s="35">
        <v>0.64588299999999998</v>
      </c>
      <c r="S135" s="35">
        <v>0.86197199999999996</v>
      </c>
      <c r="T135" s="35">
        <v>2.09956E-2</v>
      </c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20"/>
    </row>
    <row r="136" spans="4:41" x14ac:dyDescent="0.35">
      <c r="D136" s="88">
        <v>502</v>
      </c>
      <c r="E136" s="88"/>
      <c r="F136" s="3"/>
      <c r="G136" s="3"/>
      <c r="H136" s="3"/>
      <c r="I136" s="3"/>
      <c r="J136" s="3"/>
      <c r="K136" s="3"/>
      <c r="L136" s="3"/>
      <c r="M136" s="3"/>
      <c r="N136" s="3"/>
      <c r="O136" s="3"/>
      <c r="Q136" s="18"/>
      <c r="R136" s="35">
        <v>0.66088000000000002</v>
      </c>
      <c r="S136" s="35">
        <v>0.87615200000000004</v>
      </c>
      <c r="T136" s="35">
        <v>1.9242700000000001E-2</v>
      </c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20"/>
    </row>
    <row r="137" spans="4:41" x14ac:dyDescent="0.35">
      <c r="D137" s="88">
        <v>503</v>
      </c>
      <c r="E137" s="88"/>
      <c r="F137" s="3"/>
      <c r="G137" s="3"/>
      <c r="H137" s="3"/>
      <c r="I137" s="3"/>
      <c r="J137" s="3"/>
      <c r="K137" s="3"/>
      <c r="L137" s="3"/>
      <c r="M137" s="3"/>
      <c r="N137" s="3"/>
      <c r="O137" s="3"/>
      <c r="Q137" s="18"/>
      <c r="R137" s="35">
        <v>0.67531300000000005</v>
      </c>
      <c r="S137" s="35">
        <v>0.88921399999999995</v>
      </c>
      <c r="T137" s="35">
        <v>1.7629800000000001E-2</v>
      </c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20"/>
    </row>
    <row r="138" spans="4:41" x14ac:dyDescent="0.35">
      <c r="D138" s="88">
        <v>504</v>
      </c>
      <c r="E138" s="88"/>
      <c r="F138" s="3"/>
      <c r="G138" s="3"/>
      <c r="H138" s="3"/>
      <c r="I138" s="3"/>
      <c r="J138" s="3"/>
      <c r="K138" s="3"/>
      <c r="L138" s="3"/>
      <c r="M138" s="3"/>
      <c r="N138" s="3"/>
      <c r="O138" s="3"/>
      <c r="Q138" s="18"/>
      <c r="R138" s="35">
        <v>0.688975</v>
      </c>
      <c r="S138" s="35">
        <v>0.90081199999999995</v>
      </c>
      <c r="T138" s="35">
        <v>1.6150100000000001E-2</v>
      </c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20"/>
    </row>
    <row r="139" spans="4:41" x14ac:dyDescent="0.35">
      <c r="D139" s="88">
        <v>505</v>
      </c>
      <c r="E139" s="88"/>
      <c r="F139" s="3"/>
      <c r="G139" s="3"/>
      <c r="H139" s="3"/>
      <c r="I139" s="3"/>
      <c r="J139" s="3"/>
      <c r="K139" s="3"/>
      <c r="L139" s="3"/>
      <c r="M139" s="3"/>
      <c r="N139" s="3"/>
      <c r="O139" s="3"/>
      <c r="Q139" s="18"/>
      <c r="R139" s="35">
        <v>0.70188600000000001</v>
      </c>
      <c r="S139" s="35">
        <v>0.91100599999999998</v>
      </c>
      <c r="T139" s="35">
        <v>1.47911E-2</v>
      </c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20"/>
    </row>
    <row r="140" spans="4:41" x14ac:dyDescent="0.35">
      <c r="D140" s="88">
        <v>506</v>
      </c>
      <c r="E140" s="88"/>
      <c r="F140" s="3"/>
      <c r="G140" s="3"/>
      <c r="H140" s="3"/>
      <c r="I140" s="3"/>
      <c r="J140" s="3"/>
      <c r="K140" s="3"/>
      <c r="L140" s="3"/>
      <c r="M140" s="3"/>
      <c r="N140" s="3"/>
      <c r="O140" s="3"/>
      <c r="Q140" s="18"/>
      <c r="R140" s="35">
        <v>0.71414</v>
      </c>
      <c r="S140" s="35">
        <v>0.91996800000000001</v>
      </c>
      <c r="T140" s="35">
        <v>1.3540699999999999E-2</v>
      </c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20"/>
    </row>
    <row r="141" spans="4:41" x14ac:dyDescent="0.35">
      <c r="D141" s="88">
        <v>507</v>
      </c>
      <c r="E141" s="88"/>
      <c r="F141" s="3"/>
      <c r="G141" s="3"/>
      <c r="H141" s="3"/>
      <c r="I141" s="3"/>
      <c r="J141" s="3"/>
      <c r="K141" s="3"/>
      <c r="L141" s="3"/>
      <c r="M141" s="3"/>
      <c r="N141" s="3"/>
      <c r="O141" s="3"/>
      <c r="Q141" s="18"/>
      <c r="R141" s="35">
        <v>0.72584099999999996</v>
      </c>
      <c r="S141" s="35">
        <v>0.92788999999999999</v>
      </c>
      <c r="T141" s="35">
        <v>1.2388400000000001E-2</v>
      </c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20"/>
    </row>
    <row r="142" spans="4:41" x14ac:dyDescent="0.35">
      <c r="D142" s="88">
        <v>508</v>
      </c>
      <c r="E142" s="88"/>
      <c r="F142" s="3"/>
      <c r="G142" s="3"/>
      <c r="H142" s="3"/>
      <c r="I142" s="3"/>
      <c r="J142" s="3"/>
      <c r="K142" s="3"/>
      <c r="L142" s="3"/>
      <c r="M142" s="3"/>
      <c r="N142" s="3"/>
      <c r="O142" s="3"/>
      <c r="Q142" s="18"/>
      <c r="R142" s="35">
        <v>0.73710799999999999</v>
      </c>
      <c r="S142" s="35">
        <v>0.93497699999999995</v>
      </c>
      <c r="T142" s="35">
        <v>1.1325200000000001E-2</v>
      </c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20"/>
    </row>
    <row r="143" spans="4:41" x14ac:dyDescent="0.35">
      <c r="D143" s="88">
        <v>509</v>
      </c>
      <c r="E143" s="88"/>
      <c r="F143" s="3"/>
      <c r="G143" s="3"/>
      <c r="H143" s="3"/>
      <c r="I143" s="3"/>
      <c r="J143" s="3"/>
      <c r="K143" s="3"/>
      <c r="L143" s="3"/>
      <c r="M143" s="3"/>
      <c r="N143" s="3"/>
      <c r="O143" s="3"/>
      <c r="Q143" s="18"/>
      <c r="R143" s="35">
        <v>0.74804599999999999</v>
      </c>
      <c r="S143" s="35">
        <v>0.94141399999999997</v>
      </c>
      <c r="T143" s="35">
        <v>1.0343700000000001E-2</v>
      </c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20"/>
    </row>
    <row r="144" spans="4:41" x14ac:dyDescent="0.35">
      <c r="D144" s="88">
        <v>510</v>
      </c>
      <c r="E144" s="88"/>
      <c r="F144" s="3"/>
      <c r="G144" s="3"/>
      <c r="H144" s="3"/>
      <c r="I144" s="3"/>
      <c r="J144" s="3"/>
      <c r="K144" s="3"/>
      <c r="L144" s="3"/>
      <c r="M144" s="3"/>
      <c r="N144" s="3"/>
      <c r="O144" s="3"/>
      <c r="Q144" s="18"/>
      <c r="R144" s="35">
        <v>0.75868400000000003</v>
      </c>
      <c r="S144" s="35">
        <v>0.94727899999999998</v>
      </c>
      <c r="T144" s="35">
        <v>9.4409200000000002E-3</v>
      </c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20"/>
    </row>
    <row r="145" spans="4:41" x14ac:dyDescent="0.35">
      <c r="D145" s="88">
        <v>511</v>
      </c>
      <c r="E145" s="88"/>
      <c r="F145" s="3"/>
      <c r="G145" s="3"/>
      <c r="H145" s="3"/>
      <c r="I145" s="3"/>
      <c r="J145" s="3"/>
      <c r="K145" s="3"/>
      <c r="L145" s="3"/>
      <c r="M145" s="3"/>
      <c r="N145" s="3"/>
      <c r="O145" s="3"/>
      <c r="Q145" s="18"/>
      <c r="R145" s="35">
        <v>0.76903200000000005</v>
      </c>
      <c r="S145" s="35">
        <v>0.95262199999999997</v>
      </c>
      <c r="T145" s="35">
        <v>8.6136500000000005E-3</v>
      </c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20"/>
    </row>
    <row r="146" spans="4:41" x14ac:dyDescent="0.35">
      <c r="D146" s="88">
        <v>512</v>
      </c>
      <c r="E146" s="88"/>
      <c r="F146" s="3"/>
      <c r="G146" s="3"/>
      <c r="H146" s="3"/>
      <c r="I146" s="3"/>
      <c r="J146" s="3"/>
      <c r="K146" s="3"/>
      <c r="L146" s="3"/>
      <c r="M146" s="3"/>
      <c r="N146" s="3"/>
      <c r="O146" s="3"/>
      <c r="Q146" s="18"/>
      <c r="R146" s="35">
        <v>0.77909899999999999</v>
      </c>
      <c r="S146" s="35">
        <v>0.95749799999999996</v>
      </c>
      <c r="T146" s="35">
        <v>7.8583100000000003E-3</v>
      </c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20"/>
    </row>
    <row r="147" spans="4:41" x14ac:dyDescent="0.35">
      <c r="D147" s="88">
        <v>513</v>
      </c>
      <c r="E147" s="88"/>
      <c r="F147" s="3"/>
      <c r="G147" s="3"/>
      <c r="H147" s="3"/>
      <c r="I147" s="3"/>
      <c r="J147" s="3"/>
      <c r="K147" s="3"/>
      <c r="L147" s="3"/>
      <c r="M147" s="3"/>
      <c r="N147" s="3"/>
      <c r="O147" s="3"/>
      <c r="Q147" s="18"/>
      <c r="R147" s="35">
        <v>0.78890000000000005</v>
      </c>
      <c r="S147" s="35">
        <v>0.96196199999999998</v>
      </c>
      <c r="T147" s="35">
        <v>7.1708900000000001E-3</v>
      </c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20"/>
    </row>
    <row r="148" spans="4:41" x14ac:dyDescent="0.35">
      <c r="D148" s="88">
        <v>514</v>
      </c>
      <c r="E148" s="88"/>
      <c r="F148" s="3"/>
      <c r="G148" s="3"/>
      <c r="H148" s="3"/>
      <c r="I148" s="3"/>
      <c r="J148" s="3"/>
      <c r="K148" s="3"/>
      <c r="L148" s="3"/>
      <c r="M148" s="3"/>
      <c r="N148" s="3"/>
      <c r="O148" s="3"/>
      <c r="Q148" s="18"/>
      <c r="R148" s="35">
        <v>0.79847199999999996</v>
      </c>
      <c r="S148" s="35">
        <v>0.96608000000000005</v>
      </c>
      <c r="T148" s="35">
        <v>6.5464800000000004E-3</v>
      </c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20"/>
    </row>
    <row r="149" spans="4:41" x14ac:dyDescent="0.35">
      <c r="D149" s="88">
        <v>515</v>
      </c>
      <c r="E149" s="88"/>
      <c r="F149" s="3"/>
      <c r="G149" s="3"/>
      <c r="H149" s="3"/>
      <c r="I149" s="3"/>
      <c r="J149" s="3"/>
      <c r="K149" s="3"/>
      <c r="L149" s="3"/>
      <c r="M149" s="3"/>
      <c r="N149" s="3"/>
      <c r="O149" s="3"/>
      <c r="Q149" s="18"/>
      <c r="R149" s="35">
        <v>0.80794500000000002</v>
      </c>
      <c r="S149" s="35">
        <v>0.96996599999999999</v>
      </c>
      <c r="T149" s="35">
        <v>5.9777700000000003E-3</v>
      </c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20"/>
    </row>
    <row r="150" spans="4:41" x14ac:dyDescent="0.35">
      <c r="D150" s="88">
        <v>516</v>
      </c>
      <c r="E150" s="88"/>
      <c r="F150" s="3"/>
      <c r="G150" s="3"/>
      <c r="H150" s="3"/>
      <c r="I150" s="3"/>
      <c r="J150" s="3"/>
      <c r="K150" s="3"/>
      <c r="L150" s="3"/>
      <c r="M150" s="3"/>
      <c r="N150" s="3"/>
      <c r="O150" s="3"/>
      <c r="Q150" s="18"/>
      <c r="R150" s="35">
        <v>0.81747800000000004</v>
      </c>
      <c r="S150" s="35">
        <v>0.97374300000000003</v>
      </c>
      <c r="T150" s="35">
        <v>5.4579399999999997E-3</v>
      </c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20"/>
    </row>
    <row r="151" spans="4:41" x14ac:dyDescent="0.35">
      <c r="D151" s="88">
        <v>517</v>
      </c>
      <c r="E151" s="88"/>
      <c r="F151" s="3"/>
      <c r="G151" s="3"/>
      <c r="H151" s="3"/>
      <c r="I151" s="3"/>
      <c r="J151" s="3"/>
      <c r="K151" s="3"/>
      <c r="L151" s="3"/>
      <c r="M151" s="3"/>
      <c r="N151" s="3"/>
      <c r="O151" s="3"/>
      <c r="Q151" s="18"/>
      <c r="R151" s="35">
        <v>0.82723899999999995</v>
      </c>
      <c r="S151" s="35">
        <v>0.97753900000000005</v>
      </c>
      <c r="T151" s="35">
        <v>4.9812499999999996E-3</v>
      </c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20"/>
    </row>
    <row r="152" spans="4:41" x14ac:dyDescent="0.35">
      <c r="D152" s="88">
        <v>518</v>
      </c>
      <c r="E152" s="88"/>
      <c r="F152" s="3"/>
      <c r="G152" s="3"/>
      <c r="H152" s="3"/>
      <c r="I152" s="3"/>
      <c r="J152" s="3"/>
      <c r="K152" s="3"/>
      <c r="L152" s="3"/>
      <c r="M152" s="3"/>
      <c r="N152" s="3"/>
      <c r="O152" s="3"/>
      <c r="Q152" s="18"/>
      <c r="R152" s="35">
        <v>0.83740300000000001</v>
      </c>
      <c r="S152" s="35">
        <v>0.98148100000000005</v>
      </c>
      <c r="T152" s="35">
        <v>4.5428700000000001E-3</v>
      </c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20"/>
    </row>
    <row r="153" spans="4:41" x14ac:dyDescent="0.35">
      <c r="D153" s="88">
        <v>519</v>
      </c>
      <c r="E153" s="88"/>
      <c r="F153" s="3"/>
      <c r="G153" s="3"/>
      <c r="H153" s="3"/>
      <c r="I153" s="3"/>
      <c r="J153" s="3"/>
      <c r="K153" s="3"/>
      <c r="L153" s="3"/>
      <c r="M153" s="3"/>
      <c r="N153" s="3"/>
      <c r="O153" s="3"/>
      <c r="Q153" s="18"/>
      <c r="R153" s="35">
        <v>0.848078</v>
      </c>
      <c r="S153" s="35">
        <v>0.98562899999999998</v>
      </c>
      <c r="T153" s="35">
        <v>4.1390799999999998E-3</v>
      </c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20"/>
    </row>
    <row r="154" spans="4:41" x14ac:dyDescent="0.35">
      <c r="D154" s="88">
        <v>520</v>
      </c>
      <c r="E154" s="88"/>
      <c r="F154" s="3"/>
      <c r="G154" s="3"/>
      <c r="H154" s="3"/>
      <c r="I154" s="3"/>
      <c r="J154" s="3"/>
      <c r="K154" s="3"/>
      <c r="L154" s="3"/>
      <c r="M154" s="3"/>
      <c r="N154" s="3"/>
      <c r="O154" s="3"/>
      <c r="Q154" s="18"/>
      <c r="R154" s="35">
        <v>0.85906400000000005</v>
      </c>
      <c r="S154" s="35">
        <v>0.98975400000000002</v>
      </c>
      <c r="T154" s="35">
        <v>3.76794E-3</v>
      </c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20"/>
    </row>
    <row r="155" spans="4:41" x14ac:dyDescent="0.35">
      <c r="D155" s="88">
        <v>521</v>
      </c>
      <c r="E155" s="88"/>
      <c r="F155" s="3"/>
      <c r="G155" s="3"/>
      <c r="H155" s="3"/>
      <c r="I155" s="3"/>
      <c r="J155" s="3"/>
      <c r="K155" s="3"/>
      <c r="L155" s="3"/>
      <c r="M155" s="3"/>
      <c r="N155" s="3"/>
      <c r="O155" s="3"/>
      <c r="Q155" s="18"/>
      <c r="R155" s="35">
        <v>0.87006799999999995</v>
      </c>
      <c r="S155" s="35">
        <v>0.99355099999999996</v>
      </c>
      <c r="T155" s="35">
        <v>3.4278300000000002E-3</v>
      </c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20"/>
    </row>
    <row r="156" spans="4:41" x14ac:dyDescent="0.35">
      <c r="D156" s="88">
        <v>522</v>
      </c>
      <c r="E156" s="88"/>
      <c r="F156" s="3"/>
      <c r="G156" s="3"/>
      <c r="H156" s="3"/>
      <c r="I156" s="3"/>
      <c r="J156" s="3"/>
      <c r="K156" s="3"/>
      <c r="L156" s="3"/>
      <c r="M156" s="3"/>
      <c r="N156" s="3"/>
      <c r="O156" s="3"/>
      <c r="Q156" s="18"/>
      <c r="R156" s="35">
        <v>0.88077899999999998</v>
      </c>
      <c r="S156" s="35">
        <v>0.99671399999999999</v>
      </c>
      <c r="T156" s="35">
        <v>3.1169600000000002E-3</v>
      </c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20"/>
    </row>
    <row r="157" spans="4:41" x14ac:dyDescent="0.35">
      <c r="D157" s="88">
        <v>523</v>
      </c>
      <c r="E157" s="88"/>
      <c r="F157" s="3"/>
      <c r="G157" s="3"/>
      <c r="H157" s="3"/>
      <c r="I157" s="3"/>
      <c r="J157" s="3"/>
      <c r="K157" s="3"/>
      <c r="L157" s="3"/>
      <c r="M157" s="3"/>
      <c r="N157" s="3"/>
      <c r="O157" s="3"/>
      <c r="Q157" s="18"/>
      <c r="R157" s="35">
        <v>0.89087099999999997</v>
      </c>
      <c r="S157" s="35">
        <v>0.99893100000000001</v>
      </c>
      <c r="T157" s="35">
        <v>2.83352E-3</v>
      </c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20"/>
    </row>
    <row r="158" spans="4:41" x14ac:dyDescent="0.35">
      <c r="D158" s="88">
        <v>524</v>
      </c>
      <c r="E158" s="88"/>
      <c r="F158" s="3"/>
      <c r="G158" s="3"/>
      <c r="H158" s="3"/>
      <c r="I158" s="3"/>
      <c r="J158" s="3"/>
      <c r="K158" s="3"/>
      <c r="L158" s="3"/>
      <c r="M158" s="3"/>
      <c r="N158" s="3"/>
      <c r="O158" s="3"/>
      <c r="Q158" s="18"/>
      <c r="R158" s="35">
        <v>0.900057</v>
      </c>
      <c r="S158" s="35">
        <v>0.999942</v>
      </c>
      <c r="T158" s="35">
        <v>2.5755600000000002E-3</v>
      </c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20"/>
    </row>
    <row r="159" spans="4:41" x14ac:dyDescent="0.35">
      <c r="D159" s="88">
        <v>525</v>
      </c>
      <c r="E159" s="88"/>
      <c r="F159" s="3"/>
      <c r="G159" s="3"/>
      <c r="H159" s="3"/>
      <c r="I159" s="3"/>
      <c r="J159" s="3"/>
      <c r="K159" s="3"/>
      <c r="L159" s="3"/>
      <c r="M159" s="3"/>
      <c r="N159" s="3"/>
      <c r="O159" s="3"/>
      <c r="Q159" s="18"/>
      <c r="R159" s="35">
        <v>0.90825299999999998</v>
      </c>
      <c r="S159" s="35">
        <v>0.99969200000000003</v>
      </c>
      <c r="T159" s="35">
        <v>2.3408399999999998E-3</v>
      </c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20"/>
    </row>
    <row r="160" spans="4:41" x14ac:dyDescent="0.35">
      <c r="D160" s="88">
        <v>526</v>
      </c>
      <c r="E160" s="88"/>
      <c r="F160" s="3"/>
      <c r="G160" s="3"/>
      <c r="H160" s="3"/>
      <c r="I160" s="3"/>
      <c r="J160" s="3"/>
      <c r="K160" s="3"/>
      <c r="L160" s="3"/>
      <c r="M160" s="3"/>
      <c r="N160" s="3"/>
      <c r="O160" s="3"/>
      <c r="Q160" s="18"/>
      <c r="R160" s="35">
        <v>0.91543300000000005</v>
      </c>
      <c r="S160" s="35">
        <v>0.99817800000000001</v>
      </c>
      <c r="T160" s="35">
        <v>2.12722E-3</v>
      </c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20"/>
    </row>
    <row r="161" spans="4:41" x14ac:dyDescent="0.35">
      <c r="D161" s="88">
        <v>527</v>
      </c>
      <c r="E161" s="88"/>
      <c r="F161" s="3"/>
      <c r="G161" s="3"/>
      <c r="H161" s="3"/>
      <c r="I161" s="3"/>
      <c r="J161" s="3"/>
      <c r="K161" s="3"/>
      <c r="L161" s="3"/>
      <c r="M161" s="3"/>
      <c r="N161" s="3"/>
      <c r="O161" s="3"/>
      <c r="Q161" s="18"/>
      <c r="R161" s="35">
        <v>0.92157500000000003</v>
      </c>
      <c r="S161" s="35">
        <v>0.99540499999999998</v>
      </c>
      <c r="T161" s="35">
        <v>1.9327599999999999E-3</v>
      </c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20"/>
    </row>
    <row r="162" spans="4:41" x14ac:dyDescent="0.35">
      <c r="D162" s="88">
        <v>528</v>
      </c>
      <c r="E162" s="88"/>
      <c r="F162" s="3"/>
      <c r="G162" s="3"/>
      <c r="H162" s="3"/>
      <c r="I162" s="3"/>
      <c r="J162" s="3"/>
      <c r="K162" s="3"/>
      <c r="L162" s="3"/>
      <c r="M162" s="3"/>
      <c r="N162" s="3"/>
      <c r="O162" s="3"/>
      <c r="Q162" s="18"/>
      <c r="R162" s="35">
        <v>0.92666000000000004</v>
      </c>
      <c r="S162" s="35">
        <v>0.99138300000000001</v>
      </c>
      <c r="T162" s="35">
        <v>1.7557300000000001E-3</v>
      </c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20"/>
    </row>
    <row r="163" spans="4:41" x14ac:dyDescent="0.35">
      <c r="D163" s="88">
        <v>529</v>
      </c>
      <c r="E163" s="88"/>
      <c r="F163" s="3"/>
      <c r="G163" s="3"/>
      <c r="H163" s="3"/>
      <c r="I163" s="3"/>
      <c r="J163" s="3"/>
      <c r="K163" s="3"/>
      <c r="L163" s="3"/>
      <c r="M163" s="3"/>
      <c r="N163" s="3"/>
      <c r="O163" s="3"/>
      <c r="Q163" s="18"/>
      <c r="R163" s="35">
        <v>0.93074400000000002</v>
      </c>
      <c r="S163" s="35">
        <v>0.98619900000000005</v>
      </c>
      <c r="T163" s="35">
        <v>1.5945499999999999E-3</v>
      </c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20"/>
    </row>
    <row r="164" spans="4:41" x14ac:dyDescent="0.35">
      <c r="D164" s="88">
        <v>530</v>
      </c>
      <c r="E164" s="88"/>
      <c r="F164" s="3"/>
      <c r="G164" s="3"/>
      <c r="H164" s="3"/>
      <c r="I164" s="3"/>
      <c r="J164" s="3"/>
      <c r="K164" s="3"/>
      <c r="L164" s="3"/>
      <c r="M164" s="3"/>
      <c r="N164" s="3"/>
      <c r="O164" s="3"/>
      <c r="Q164" s="18"/>
      <c r="R164" s="35">
        <v>0.93415999999999999</v>
      </c>
      <c r="S164" s="35">
        <v>0.98022900000000002</v>
      </c>
      <c r="T164" s="35">
        <v>1.44783E-3</v>
      </c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20"/>
    </row>
    <row r="165" spans="4:41" x14ac:dyDescent="0.35">
      <c r="D165" s="88">
        <v>531</v>
      </c>
      <c r="E165" s="88"/>
      <c r="F165" s="3"/>
      <c r="G165" s="3"/>
      <c r="H165" s="3"/>
      <c r="I165" s="3"/>
      <c r="J165" s="3"/>
      <c r="K165" s="3"/>
      <c r="L165" s="3"/>
      <c r="M165" s="3"/>
      <c r="N165" s="3"/>
      <c r="O165" s="3"/>
      <c r="Q165" s="18"/>
      <c r="R165" s="35">
        <v>0.93731799999999998</v>
      </c>
      <c r="S165" s="35">
        <v>0.97390600000000005</v>
      </c>
      <c r="T165" s="35">
        <v>1.3143E-3</v>
      </c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20"/>
    </row>
    <row r="166" spans="4:41" x14ac:dyDescent="0.35">
      <c r="D166" s="88">
        <v>532</v>
      </c>
      <c r="E166" s="88"/>
      <c r="F166" s="3"/>
      <c r="G166" s="3"/>
      <c r="H166" s="3"/>
      <c r="I166" s="3"/>
      <c r="J166" s="3"/>
      <c r="K166" s="3"/>
      <c r="L166" s="3"/>
      <c r="M166" s="3"/>
      <c r="N166" s="3"/>
      <c r="O166" s="3"/>
      <c r="Q166" s="18"/>
      <c r="R166" s="35">
        <v>0.94063399999999997</v>
      </c>
      <c r="S166" s="35">
        <v>0.96765299999999999</v>
      </c>
      <c r="T166" s="35">
        <v>1.1928100000000001E-3</v>
      </c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20"/>
    </row>
    <row r="167" spans="4:41" x14ac:dyDescent="0.35">
      <c r="D167" s="88">
        <v>533</v>
      </c>
      <c r="E167" s="88"/>
      <c r="F167" s="3"/>
      <c r="G167" s="3"/>
      <c r="H167" s="3"/>
      <c r="I167" s="3"/>
      <c r="J167" s="3"/>
      <c r="K167" s="3"/>
      <c r="L167" s="3"/>
      <c r="M167" s="3"/>
      <c r="N167" s="3"/>
      <c r="O167" s="3"/>
      <c r="Q167" s="18"/>
      <c r="R167" s="35">
        <v>0.94452700000000001</v>
      </c>
      <c r="S167" s="35">
        <v>0.96187599999999995</v>
      </c>
      <c r="T167" s="35">
        <v>1.0823E-3</v>
      </c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20"/>
    </row>
    <row r="168" spans="4:41" x14ac:dyDescent="0.35">
      <c r="D168" s="88">
        <v>534</v>
      </c>
      <c r="E168" s="88"/>
      <c r="F168" s="3"/>
      <c r="G168" s="3"/>
      <c r="H168" s="3"/>
      <c r="I168" s="3"/>
      <c r="J168" s="3"/>
      <c r="K168" s="3"/>
      <c r="L168" s="3"/>
      <c r="M168" s="3"/>
      <c r="N168" s="3"/>
      <c r="O168" s="3"/>
      <c r="Q168" s="18"/>
      <c r="R168" s="35">
        <v>0.949291</v>
      </c>
      <c r="S168" s="35">
        <v>0.95682</v>
      </c>
      <c r="T168" s="35">
        <v>9.8181900000000009E-4</v>
      </c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20"/>
    </row>
    <row r="169" spans="4:41" x14ac:dyDescent="0.35">
      <c r="D169" s="88">
        <v>535</v>
      </c>
      <c r="E169" s="88"/>
      <c r="F169" s="3"/>
      <c r="G169" s="3"/>
      <c r="H169" s="3"/>
      <c r="I169" s="3"/>
      <c r="J169" s="3"/>
      <c r="K169" s="3"/>
      <c r="L169" s="3"/>
      <c r="M169" s="3"/>
      <c r="N169" s="3"/>
      <c r="O169" s="3"/>
      <c r="Q169" s="18"/>
      <c r="R169" s="35">
        <v>0.95467999999999997</v>
      </c>
      <c r="S169" s="35">
        <v>0.95215099999999997</v>
      </c>
      <c r="T169" s="35">
        <v>8.9053299999999999E-4</v>
      </c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20"/>
    </row>
    <row r="170" spans="4:41" x14ac:dyDescent="0.35">
      <c r="D170" s="88">
        <v>536</v>
      </c>
      <c r="E170" s="88"/>
      <c r="F170" s="3"/>
      <c r="G170" s="3"/>
      <c r="H170" s="3"/>
      <c r="I170" s="3"/>
      <c r="J170" s="3"/>
      <c r="K170" s="3"/>
      <c r="L170" s="3"/>
      <c r="M170" s="3"/>
      <c r="N170" s="3"/>
      <c r="O170" s="3"/>
      <c r="Q170" s="18"/>
      <c r="R170" s="35">
        <v>0.96030899999999997</v>
      </c>
      <c r="S170" s="35">
        <v>0.94739799999999996</v>
      </c>
      <c r="T170" s="35">
        <v>8.0768699999999997E-4</v>
      </c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20"/>
    </row>
    <row r="171" spans="4:41" x14ac:dyDescent="0.35">
      <c r="D171" s="88">
        <v>537</v>
      </c>
      <c r="E171" s="88"/>
      <c r="F171" s="3"/>
      <c r="G171" s="3"/>
      <c r="H171" s="3"/>
      <c r="I171" s="3"/>
      <c r="J171" s="3"/>
      <c r="K171" s="3"/>
      <c r="L171" s="3"/>
      <c r="M171" s="3"/>
      <c r="N171" s="3"/>
      <c r="O171" s="3"/>
      <c r="Q171" s="18"/>
      <c r="R171" s="35">
        <v>0.965785</v>
      </c>
      <c r="S171" s="35">
        <v>0.94210499999999997</v>
      </c>
      <c r="T171" s="35">
        <v>7.3256799999999996E-4</v>
      </c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20"/>
    </row>
    <row r="172" spans="4:41" x14ac:dyDescent="0.35">
      <c r="D172" s="88">
        <v>538</v>
      </c>
      <c r="E172" s="88"/>
      <c r="F172" s="3"/>
      <c r="G172" s="3"/>
      <c r="H172" s="3"/>
      <c r="I172" s="3"/>
      <c r="J172" s="3"/>
      <c r="K172" s="3"/>
      <c r="L172" s="3"/>
      <c r="M172" s="3"/>
      <c r="N172" s="3"/>
      <c r="O172" s="3"/>
      <c r="Q172" s="18"/>
      <c r="R172" s="35">
        <v>0.97070299999999998</v>
      </c>
      <c r="S172" s="35">
        <v>0.93582900000000002</v>
      </c>
      <c r="T172" s="35">
        <v>6.6451200000000002E-4</v>
      </c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20"/>
    </row>
    <row r="173" spans="4:41" x14ac:dyDescent="0.35">
      <c r="D173" s="88">
        <v>539</v>
      </c>
      <c r="E173" s="88"/>
      <c r="F173" s="3"/>
      <c r="G173" s="3"/>
      <c r="H173" s="3"/>
      <c r="I173" s="3"/>
      <c r="J173" s="3"/>
      <c r="K173" s="3"/>
      <c r="L173" s="3"/>
      <c r="M173" s="3"/>
      <c r="N173" s="3"/>
      <c r="O173" s="3"/>
      <c r="Q173" s="18"/>
      <c r="R173" s="35">
        <v>0.97475599999999996</v>
      </c>
      <c r="S173" s="35">
        <v>0.92827400000000004</v>
      </c>
      <c r="T173" s="35">
        <v>6.0288699999999998E-4</v>
      </c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20"/>
    </row>
    <row r="174" spans="4:41" x14ac:dyDescent="0.35">
      <c r="D174" s="88">
        <v>540</v>
      </c>
      <c r="E174" s="88"/>
      <c r="F174" s="3"/>
      <c r="G174" s="3"/>
      <c r="H174" s="3"/>
      <c r="I174" s="3"/>
      <c r="J174" s="3"/>
      <c r="K174" s="3"/>
      <c r="L174" s="3"/>
      <c r="M174" s="3"/>
      <c r="N174" s="3"/>
      <c r="O174" s="3"/>
      <c r="Q174" s="18"/>
      <c r="R174" s="35">
        <v>0.97805500000000001</v>
      </c>
      <c r="S174" s="35">
        <v>0.91966700000000001</v>
      </c>
      <c r="T174" s="35">
        <v>5.4706199999999996E-4</v>
      </c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20"/>
    </row>
    <row r="175" spans="4:41" x14ac:dyDescent="0.35">
      <c r="D175" s="88">
        <v>541</v>
      </c>
      <c r="E175" s="88"/>
      <c r="F175" s="3"/>
      <c r="G175" s="3"/>
      <c r="H175" s="3"/>
      <c r="I175" s="3"/>
      <c r="J175" s="3"/>
      <c r="K175" s="3"/>
      <c r="L175" s="3"/>
      <c r="M175" s="3"/>
      <c r="N175" s="3"/>
      <c r="O175" s="3"/>
      <c r="Q175" s="18"/>
      <c r="R175" s="35">
        <v>0.980819</v>
      </c>
      <c r="S175" s="35">
        <v>0.91035600000000005</v>
      </c>
      <c r="T175" s="35">
        <v>4.9646100000000002E-4</v>
      </c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20"/>
    </row>
    <row r="176" spans="4:41" x14ac:dyDescent="0.35">
      <c r="D176" s="88">
        <v>542</v>
      </c>
      <c r="E176" s="88"/>
      <c r="F176" s="3"/>
      <c r="G176" s="3"/>
      <c r="H176" s="3"/>
      <c r="I176" s="3"/>
      <c r="J176" s="3"/>
      <c r="K176" s="3"/>
      <c r="L176" s="3"/>
      <c r="M176" s="3"/>
      <c r="N176" s="3"/>
      <c r="O176" s="3"/>
      <c r="Q176" s="18"/>
      <c r="R176" s="35">
        <v>0.98327100000000001</v>
      </c>
      <c r="S176" s="35">
        <v>0.90067699999999995</v>
      </c>
      <c r="T176" s="35">
        <v>4.5057099999999998E-4</v>
      </c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20"/>
    </row>
    <row r="177" spans="4:41" x14ac:dyDescent="0.35">
      <c r="D177" s="88">
        <v>543</v>
      </c>
      <c r="E177" s="88"/>
      <c r="F177" s="3"/>
      <c r="G177" s="3"/>
      <c r="H177" s="3"/>
      <c r="I177" s="3"/>
      <c r="J177" s="3"/>
      <c r="K177" s="3"/>
      <c r="L177" s="3"/>
      <c r="M177" s="3"/>
      <c r="N177" s="3"/>
      <c r="O177" s="3"/>
      <c r="Q177" s="18"/>
      <c r="R177" s="35">
        <v>0.98563599999999996</v>
      </c>
      <c r="S177" s="35">
        <v>0.89094899999999999</v>
      </c>
      <c r="T177" s="35">
        <v>4.0893100000000002E-4</v>
      </c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20"/>
    </row>
    <row r="178" spans="4:41" x14ac:dyDescent="0.35">
      <c r="D178" s="88">
        <v>544</v>
      </c>
      <c r="E178" s="88"/>
      <c r="F178" s="3"/>
      <c r="G178" s="3"/>
      <c r="H178" s="3"/>
      <c r="I178" s="3"/>
      <c r="J178" s="3"/>
      <c r="K178" s="3"/>
      <c r="L178" s="3"/>
      <c r="M178" s="3"/>
      <c r="N178" s="3"/>
      <c r="O178" s="3"/>
      <c r="Q178" s="18"/>
      <c r="R178" s="35">
        <v>0.98808499999999999</v>
      </c>
      <c r="S178" s="35">
        <v>0.881386</v>
      </c>
      <c r="T178" s="35">
        <v>3.7113599999999999E-4</v>
      </c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20"/>
    </row>
    <row r="179" spans="4:41" x14ac:dyDescent="0.35">
      <c r="D179" s="88">
        <v>545</v>
      </c>
      <c r="E179" s="88"/>
      <c r="F179" s="3"/>
      <c r="G179" s="3"/>
      <c r="H179" s="3"/>
      <c r="I179" s="3"/>
      <c r="J179" s="3"/>
      <c r="K179" s="3"/>
      <c r="L179" s="3"/>
      <c r="M179" s="3"/>
      <c r="N179" s="3"/>
      <c r="O179" s="3"/>
      <c r="Q179" s="18"/>
      <c r="R179" s="35">
        <v>0.99056</v>
      </c>
      <c r="S179" s="35">
        <v>0.871834</v>
      </c>
      <c r="T179" s="35">
        <v>3.36838E-4</v>
      </c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20"/>
    </row>
    <row r="180" spans="4:41" x14ac:dyDescent="0.35">
      <c r="D180" s="88">
        <v>546</v>
      </c>
      <c r="E180" s="88"/>
      <c r="F180" s="3"/>
      <c r="G180" s="3"/>
      <c r="H180" s="3"/>
      <c r="I180" s="3"/>
      <c r="J180" s="3"/>
      <c r="K180" s="3"/>
      <c r="L180" s="3"/>
      <c r="M180" s="3"/>
      <c r="N180" s="3"/>
      <c r="O180" s="3"/>
      <c r="Q180" s="18"/>
      <c r="R180" s="35">
        <v>0.99294499999999997</v>
      </c>
      <c r="S180" s="35">
        <v>0.86205900000000002</v>
      </c>
      <c r="T180" s="35">
        <v>3.0572299999999999E-4</v>
      </c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20"/>
    </row>
    <row r="181" spans="4:41" x14ac:dyDescent="0.35">
      <c r="D181" s="88">
        <v>547</v>
      </c>
      <c r="E181" s="88"/>
      <c r="F181" s="3"/>
      <c r="G181" s="3"/>
      <c r="H181" s="3"/>
      <c r="I181" s="3"/>
      <c r="J181" s="3"/>
      <c r="K181" s="3"/>
      <c r="L181" s="3"/>
      <c r="M181" s="3"/>
      <c r="N181" s="3"/>
      <c r="O181" s="3"/>
      <c r="Q181" s="18"/>
      <c r="R181" s="35">
        <v>0.99512400000000001</v>
      </c>
      <c r="S181" s="35">
        <v>0.85184000000000004</v>
      </c>
      <c r="T181" s="35">
        <v>2.7750399999999998E-4</v>
      </c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20"/>
    </row>
    <row r="182" spans="4:41" x14ac:dyDescent="0.35">
      <c r="D182" s="88">
        <v>548</v>
      </c>
      <c r="E182" s="88"/>
      <c r="F182" s="3"/>
      <c r="G182" s="3"/>
      <c r="H182" s="3"/>
      <c r="I182" s="3"/>
      <c r="J182" s="3"/>
      <c r="K182" s="3"/>
      <c r="L182" s="3"/>
      <c r="M182" s="3"/>
      <c r="N182" s="3"/>
      <c r="O182" s="3"/>
      <c r="Q182" s="18"/>
      <c r="R182" s="35">
        <v>0.99697899999999995</v>
      </c>
      <c r="S182" s="35">
        <v>0.84096899999999997</v>
      </c>
      <c r="T182" s="35">
        <v>2.5191800000000001E-4</v>
      </c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20"/>
    </row>
    <row r="183" spans="4:41" x14ac:dyDescent="0.35">
      <c r="D183" s="88">
        <v>549</v>
      </c>
      <c r="E183" s="88"/>
      <c r="F183" s="3"/>
      <c r="G183" s="3"/>
      <c r="H183" s="3"/>
      <c r="I183" s="3"/>
      <c r="J183" s="3"/>
      <c r="K183" s="3"/>
      <c r="L183" s="3"/>
      <c r="M183" s="3"/>
      <c r="N183" s="3"/>
      <c r="O183" s="3"/>
      <c r="Q183" s="18"/>
      <c r="R183" s="35">
        <v>0.99841100000000005</v>
      </c>
      <c r="S183" s="35">
        <v>0.82930300000000001</v>
      </c>
      <c r="T183" s="35">
        <v>2.2872499999999999E-4</v>
      </c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20"/>
    </row>
    <row r="184" spans="4:41" x14ac:dyDescent="0.35">
      <c r="D184" s="88">
        <v>550</v>
      </c>
      <c r="E184" s="88"/>
      <c r="F184" s="3"/>
      <c r="G184" s="3"/>
      <c r="H184" s="3"/>
      <c r="I184" s="3"/>
      <c r="J184" s="3"/>
      <c r="K184" s="3"/>
      <c r="L184" s="3"/>
      <c r="M184" s="3"/>
      <c r="N184" s="3"/>
      <c r="O184" s="3"/>
      <c r="Q184" s="18"/>
      <c r="R184" s="35">
        <v>0.99939100000000003</v>
      </c>
      <c r="S184" s="35">
        <v>0.81691100000000005</v>
      </c>
      <c r="T184" s="35">
        <v>2.0769899999999999E-4</v>
      </c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20"/>
    </row>
    <row r="185" spans="4:41" x14ac:dyDescent="0.35">
      <c r="D185" s="88">
        <v>551</v>
      </c>
      <c r="E185" s="88"/>
      <c r="F185" s="3"/>
      <c r="G185" s="3"/>
      <c r="H185" s="3"/>
      <c r="I185" s="3"/>
      <c r="J185" s="3"/>
      <c r="K185" s="3"/>
      <c r="L185" s="3"/>
      <c r="M185" s="3"/>
      <c r="N185" s="3"/>
      <c r="O185" s="3"/>
      <c r="Q185" s="18"/>
      <c r="R185" s="35">
        <v>0.99991200000000002</v>
      </c>
      <c r="S185" s="35">
        <v>0.80391000000000001</v>
      </c>
      <c r="T185" s="35">
        <v>1.8863800000000001E-4</v>
      </c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20"/>
    </row>
    <row r="186" spans="4:41" x14ac:dyDescent="0.35">
      <c r="D186" s="88">
        <v>552</v>
      </c>
      <c r="E186" s="88"/>
      <c r="F186" s="3"/>
      <c r="G186" s="3"/>
      <c r="H186" s="3"/>
      <c r="I186" s="3"/>
      <c r="J186" s="3"/>
      <c r="K186" s="3"/>
      <c r="L186" s="3"/>
      <c r="M186" s="3"/>
      <c r="N186" s="3"/>
      <c r="O186" s="3"/>
      <c r="Q186" s="18"/>
      <c r="R186" s="35">
        <v>0.99996499999999999</v>
      </c>
      <c r="S186" s="35">
        <v>0.79041300000000003</v>
      </c>
      <c r="T186" s="35">
        <v>1.7135699999999999E-4</v>
      </c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20"/>
    </row>
    <row r="187" spans="4:41" x14ac:dyDescent="0.35">
      <c r="D187" s="88">
        <v>553</v>
      </c>
      <c r="E187" s="88"/>
      <c r="F187" s="3"/>
      <c r="G187" s="3"/>
      <c r="H187" s="3"/>
      <c r="I187" s="3"/>
      <c r="J187" s="3"/>
      <c r="K187" s="3"/>
      <c r="L187" s="3"/>
      <c r="M187" s="3"/>
      <c r="N187" s="3"/>
      <c r="O187" s="3"/>
      <c r="Q187" s="18"/>
      <c r="R187" s="35">
        <v>0.99954299999999996</v>
      </c>
      <c r="S187" s="35">
        <v>0.77652600000000005</v>
      </c>
      <c r="T187" s="35">
        <v>1.5568799999999999E-4</v>
      </c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20"/>
    </row>
    <row r="188" spans="4:41" x14ac:dyDescent="0.35">
      <c r="D188" s="88">
        <v>554</v>
      </c>
      <c r="E188" s="88"/>
      <c r="F188" s="3"/>
      <c r="G188" s="3"/>
      <c r="H188" s="3"/>
      <c r="I188" s="3"/>
      <c r="J188" s="3"/>
      <c r="K188" s="3"/>
      <c r="L188" s="3"/>
      <c r="M188" s="3"/>
      <c r="N188" s="3"/>
      <c r="O188" s="3"/>
      <c r="Q188" s="18"/>
      <c r="R188" s="35">
        <v>0.99861500000000003</v>
      </c>
      <c r="S188" s="35">
        <v>0.76231099999999996</v>
      </c>
      <c r="T188" s="35">
        <v>1.4148000000000001E-4</v>
      </c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20"/>
    </row>
    <row r="189" spans="4:41" x14ac:dyDescent="0.35">
      <c r="D189" s="88">
        <v>555</v>
      </c>
      <c r="E189" s="88"/>
      <c r="F189" s="3"/>
      <c r="G189" s="3"/>
      <c r="H189" s="3"/>
      <c r="I189" s="3"/>
      <c r="J189" s="3"/>
      <c r="K189" s="3"/>
      <c r="L189" s="3"/>
      <c r="M189" s="3"/>
      <c r="N189" s="3"/>
      <c r="O189" s="3"/>
      <c r="Q189" s="18"/>
      <c r="R189" s="35">
        <v>0.99705100000000002</v>
      </c>
      <c r="S189" s="35">
        <v>0.74766900000000003</v>
      </c>
      <c r="T189" s="35">
        <v>1.28596E-4</v>
      </c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20"/>
    </row>
    <row r="190" spans="4:41" x14ac:dyDescent="0.35">
      <c r="D190" s="88">
        <v>556</v>
      </c>
      <c r="E190" s="88"/>
      <c r="F190" s="3"/>
      <c r="G190" s="3"/>
      <c r="H190" s="3"/>
      <c r="I190" s="3"/>
      <c r="J190" s="3"/>
      <c r="K190" s="3"/>
      <c r="L190" s="3"/>
      <c r="M190" s="3"/>
      <c r="N190" s="3"/>
      <c r="O190" s="3"/>
      <c r="Q190" s="18"/>
      <c r="R190" s="35">
        <v>0.99470099999999995</v>
      </c>
      <c r="S190" s="35">
        <v>0.73247600000000002</v>
      </c>
      <c r="T190" s="35">
        <v>1.1691199999999999E-4</v>
      </c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20"/>
    </row>
    <row r="191" spans="4:41" x14ac:dyDescent="0.35">
      <c r="D191" s="88">
        <v>557</v>
      </c>
      <c r="E191" s="88"/>
      <c r="F191" s="3"/>
      <c r="G191" s="3"/>
      <c r="H191" s="3"/>
      <c r="I191" s="3"/>
      <c r="J191" s="3"/>
      <c r="K191" s="3"/>
      <c r="L191" s="3"/>
      <c r="M191" s="3"/>
      <c r="N191" s="3"/>
      <c r="O191" s="3"/>
      <c r="Q191" s="18"/>
      <c r="R191" s="35">
        <v>0.99141599999999996</v>
      </c>
      <c r="S191" s="35">
        <v>0.71662199999999998</v>
      </c>
      <c r="T191" s="35">
        <v>1.06316E-4</v>
      </c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20"/>
    </row>
    <row r="192" spans="4:41" x14ac:dyDescent="0.35">
      <c r="D192" s="88">
        <v>558</v>
      </c>
      <c r="E192" s="88"/>
      <c r="F192" s="3"/>
      <c r="G192" s="3"/>
      <c r="H192" s="3"/>
      <c r="I192" s="3"/>
      <c r="J192" s="3"/>
      <c r="K192" s="3"/>
      <c r="L192" s="3"/>
      <c r="M192" s="3"/>
      <c r="N192" s="3"/>
      <c r="O192" s="3"/>
      <c r="Q192" s="18"/>
      <c r="R192" s="35">
        <v>0.98705699999999996</v>
      </c>
      <c r="S192" s="35">
        <v>0.700013</v>
      </c>
      <c r="T192" s="35">
        <v>9.6704499999999995E-5</v>
      </c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20"/>
    </row>
    <row r="193" spans="4:41" x14ac:dyDescent="0.35">
      <c r="D193" s="88">
        <v>559</v>
      </c>
      <c r="E193" s="88"/>
      <c r="F193" s="3"/>
      <c r="G193" s="3"/>
      <c r="H193" s="3"/>
      <c r="I193" s="3"/>
      <c r="J193" s="3"/>
      <c r="K193" s="3"/>
      <c r="L193" s="3"/>
      <c r="M193" s="3"/>
      <c r="N193" s="3"/>
      <c r="O193" s="3"/>
      <c r="Q193" s="18"/>
      <c r="R193" s="35">
        <v>0.981599</v>
      </c>
      <c r="S193" s="35">
        <v>0.682647</v>
      </c>
      <c r="T193" s="35">
        <v>8.7985799999999994E-5</v>
      </c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20"/>
    </row>
    <row r="194" spans="4:41" x14ac:dyDescent="0.35">
      <c r="D194" s="88">
        <v>560</v>
      </c>
      <c r="E194" s="88"/>
      <c r="F194" s="3"/>
      <c r="G194" s="3"/>
      <c r="H194" s="3"/>
      <c r="I194" s="3"/>
      <c r="J194" s="3"/>
      <c r="K194" s="3"/>
      <c r="L194" s="3"/>
      <c r="M194" s="3"/>
      <c r="N194" s="3"/>
      <c r="O194" s="3"/>
      <c r="Q194" s="18"/>
      <c r="R194" s="35">
        <v>0.97545099999999996</v>
      </c>
      <c r="S194" s="35">
        <v>0.66481699999999999</v>
      </c>
      <c r="T194" s="35">
        <v>8.0075599999999996E-5</v>
      </c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20"/>
    </row>
    <row r="195" spans="4:41" x14ac:dyDescent="0.35">
      <c r="D195" s="88">
        <v>561</v>
      </c>
      <c r="E195" s="88"/>
      <c r="F195" s="3"/>
      <c r="G195" s="3"/>
      <c r="H195" s="3"/>
      <c r="I195" s="3"/>
      <c r="J195" s="3"/>
      <c r="K195" s="3"/>
      <c r="L195" s="3"/>
      <c r="M195" s="3"/>
      <c r="N195" s="3"/>
      <c r="O195" s="3"/>
      <c r="Q195" s="18"/>
      <c r="R195" s="35">
        <v>0.96911999999999998</v>
      </c>
      <c r="S195" s="35">
        <v>0.64685800000000004</v>
      </c>
      <c r="T195" s="35">
        <v>7.2897899999999999E-5</v>
      </c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20"/>
    </row>
    <row r="196" spans="4:41" x14ac:dyDescent="0.35">
      <c r="D196" s="88">
        <v>562</v>
      </c>
      <c r="E196" s="88"/>
      <c r="F196" s="3"/>
      <c r="G196" s="3"/>
      <c r="H196" s="3"/>
      <c r="I196" s="3"/>
      <c r="J196" s="3"/>
      <c r="K196" s="3"/>
      <c r="L196" s="3"/>
      <c r="M196" s="3"/>
      <c r="N196" s="3"/>
      <c r="O196" s="3"/>
      <c r="Q196" s="18"/>
      <c r="R196" s="35">
        <v>0.96309299999999998</v>
      </c>
      <c r="S196" s="35">
        <v>0.62907199999999996</v>
      </c>
      <c r="T196" s="35">
        <v>6.6383699999999999E-5</v>
      </c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20"/>
    </row>
    <row r="197" spans="4:41" x14ac:dyDescent="0.35">
      <c r="D197" s="88">
        <v>563</v>
      </c>
      <c r="E197" s="88"/>
      <c r="F197" s="3"/>
      <c r="G197" s="3"/>
      <c r="H197" s="3"/>
      <c r="I197" s="3"/>
      <c r="J197" s="3"/>
      <c r="K197" s="3"/>
      <c r="L197" s="3"/>
      <c r="M197" s="3"/>
      <c r="N197" s="3"/>
      <c r="O197" s="3"/>
      <c r="Q197" s="18"/>
      <c r="R197" s="35">
        <v>0.95784100000000005</v>
      </c>
      <c r="S197" s="35">
        <v>0.61172800000000005</v>
      </c>
      <c r="T197" s="35">
        <v>6.0470500000000003E-5</v>
      </c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20"/>
    </row>
    <row r="198" spans="4:41" x14ac:dyDescent="0.35">
      <c r="D198" s="88">
        <v>564</v>
      </c>
      <c r="E198" s="88"/>
      <c r="F198" s="3"/>
      <c r="G198" s="3"/>
      <c r="H198" s="3"/>
      <c r="I198" s="3"/>
      <c r="J198" s="3"/>
      <c r="K198" s="3"/>
      <c r="L198" s="3"/>
      <c r="M198" s="3"/>
      <c r="N198" s="3"/>
      <c r="O198" s="3"/>
      <c r="Q198" s="18"/>
      <c r="R198" s="35">
        <v>0.95366399999999996</v>
      </c>
      <c r="S198" s="35">
        <v>0.59499800000000003</v>
      </c>
      <c r="T198" s="35">
        <v>5.5102000000000002E-5</v>
      </c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20"/>
    </row>
    <row r="199" spans="4:41" x14ac:dyDescent="0.35">
      <c r="D199" s="88">
        <v>565</v>
      </c>
      <c r="E199" s="88"/>
      <c r="F199" s="3"/>
      <c r="G199" s="3"/>
      <c r="H199" s="3"/>
      <c r="I199" s="3"/>
      <c r="J199" s="3"/>
      <c r="K199" s="3"/>
      <c r="L199" s="3"/>
      <c r="M199" s="3"/>
      <c r="N199" s="3"/>
      <c r="O199" s="3"/>
      <c r="Q199" s="18"/>
      <c r="R199" s="35">
        <v>0.95023599999999997</v>
      </c>
      <c r="S199" s="35">
        <v>0.57878300000000005</v>
      </c>
      <c r="T199" s="35">
        <v>5.0226899999999998E-5</v>
      </c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20"/>
    </row>
    <row r="200" spans="4:41" x14ac:dyDescent="0.35">
      <c r="D200" s="88">
        <v>566</v>
      </c>
      <c r="E200" s="88"/>
      <c r="F200" s="3"/>
      <c r="G200" s="3"/>
      <c r="H200" s="3"/>
      <c r="I200" s="3"/>
      <c r="J200" s="3"/>
      <c r="K200" s="3"/>
      <c r="L200" s="3"/>
      <c r="M200" s="3"/>
      <c r="N200" s="3"/>
      <c r="O200" s="3"/>
      <c r="Q200" s="18"/>
      <c r="R200" s="35">
        <v>0.94708599999999998</v>
      </c>
      <c r="S200" s="35">
        <v>0.56293499999999996</v>
      </c>
      <c r="T200" s="35">
        <v>4.5798799999999999E-5</v>
      </c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20"/>
    </row>
    <row r="201" spans="4:41" x14ac:dyDescent="0.35">
      <c r="D201" s="88">
        <v>567</v>
      </c>
      <c r="E201" s="88"/>
      <c r="F201" s="3"/>
      <c r="G201" s="3"/>
      <c r="H201" s="3"/>
      <c r="I201" s="3"/>
      <c r="J201" s="3"/>
      <c r="K201" s="3"/>
      <c r="L201" s="3"/>
      <c r="M201" s="3"/>
      <c r="N201" s="3"/>
      <c r="O201" s="3"/>
      <c r="Q201" s="18"/>
      <c r="R201" s="35">
        <v>0.94375200000000004</v>
      </c>
      <c r="S201" s="35">
        <v>0.54732099999999995</v>
      </c>
      <c r="T201" s="35">
        <v>4.1775900000000001E-5</v>
      </c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20"/>
    </row>
    <row r="202" spans="4:41" x14ac:dyDescent="0.35">
      <c r="D202" s="88">
        <v>568</v>
      </c>
      <c r="E202" s="88"/>
      <c r="F202" s="3"/>
      <c r="G202" s="3"/>
      <c r="H202" s="3"/>
      <c r="I202" s="3"/>
      <c r="J202" s="3"/>
      <c r="K202" s="3"/>
      <c r="L202" s="3"/>
      <c r="M202" s="3"/>
      <c r="N202" s="3"/>
      <c r="O202" s="3"/>
      <c r="Q202" s="18"/>
      <c r="R202" s="35">
        <v>0.93978099999999998</v>
      </c>
      <c r="S202" s="35">
        <v>0.53182499999999999</v>
      </c>
      <c r="T202" s="35">
        <v>3.8120200000000001E-5</v>
      </c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20"/>
    </row>
    <row r="203" spans="4:41" x14ac:dyDescent="0.35">
      <c r="D203" s="88">
        <v>569</v>
      </c>
      <c r="E203" s="88"/>
      <c r="F203" s="3"/>
      <c r="G203" s="3"/>
      <c r="H203" s="3"/>
      <c r="I203" s="3"/>
      <c r="J203" s="3"/>
      <c r="K203" s="3"/>
      <c r="L203" s="3"/>
      <c r="M203" s="3"/>
      <c r="N203" s="3"/>
      <c r="O203" s="3"/>
      <c r="Q203" s="18"/>
      <c r="R203" s="35">
        <v>0.93482600000000005</v>
      </c>
      <c r="S203" s="35">
        <v>0.51635399999999998</v>
      </c>
      <c r="T203" s="35">
        <v>3.47974E-5</v>
      </c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20"/>
    </row>
    <row r="204" spans="4:41" x14ac:dyDescent="0.35">
      <c r="D204" s="88">
        <v>570</v>
      </c>
      <c r="E204" s="88"/>
      <c r="F204" s="3"/>
      <c r="G204" s="3"/>
      <c r="H204" s="3"/>
      <c r="I204" s="3"/>
      <c r="J204" s="3"/>
      <c r="K204" s="3"/>
      <c r="L204" s="3"/>
      <c r="M204" s="3"/>
      <c r="N204" s="3"/>
      <c r="O204" s="3"/>
      <c r="Q204" s="18"/>
      <c r="R204" s="35">
        <v>0.92891699999999999</v>
      </c>
      <c r="S204" s="35">
        <v>0.50087000000000004</v>
      </c>
      <c r="T204" s="35">
        <v>3.1776300000000003E-5</v>
      </c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20"/>
    </row>
    <row r="205" spans="4:41" x14ac:dyDescent="0.35">
      <c r="D205" s="88">
        <v>571</v>
      </c>
      <c r="E205" s="88"/>
      <c r="F205" s="3"/>
      <c r="G205" s="3"/>
      <c r="H205" s="3"/>
      <c r="I205" s="3"/>
      <c r="J205" s="3"/>
      <c r="K205" s="3"/>
      <c r="L205" s="3"/>
      <c r="M205" s="3"/>
      <c r="N205" s="3"/>
      <c r="O205" s="3"/>
      <c r="Q205" s="18"/>
      <c r="R205" s="35">
        <v>0.92217700000000002</v>
      </c>
      <c r="S205" s="35">
        <v>0.48535</v>
      </c>
      <c r="T205" s="35">
        <v>2.9028799999999999E-5</v>
      </c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20"/>
    </row>
    <row r="206" spans="4:41" x14ac:dyDescent="0.35">
      <c r="D206" s="88">
        <v>572</v>
      </c>
      <c r="E206" s="88"/>
      <c r="F206" s="3"/>
      <c r="G206" s="3"/>
      <c r="H206" s="3"/>
      <c r="I206" s="3"/>
      <c r="J206" s="3"/>
      <c r="K206" s="3"/>
      <c r="L206" s="3"/>
      <c r="M206" s="3"/>
      <c r="N206" s="3"/>
      <c r="O206" s="3"/>
      <c r="Q206" s="18"/>
      <c r="R206" s="35">
        <v>0.91472900000000001</v>
      </c>
      <c r="S206" s="35">
        <v>0.469777</v>
      </c>
      <c r="T206" s="35">
        <v>2.65294E-5</v>
      </c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20"/>
    </row>
    <row r="207" spans="4:41" x14ac:dyDescent="0.35">
      <c r="D207" s="88">
        <v>573</v>
      </c>
      <c r="E207" s="88"/>
      <c r="F207" s="3"/>
      <c r="G207" s="3"/>
      <c r="H207" s="3"/>
      <c r="I207" s="3"/>
      <c r="J207" s="3"/>
      <c r="K207" s="3"/>
      <c r="L207" s="3"/>
      <c r="M207" s="3"/>
      <c r="N207" s="3"/>
      <c r="O207" s="3"/>
      <c r="Q207" s="18"/>
      <c r="R207" s="35">
        <v>0.90669299999999997</v>
      </c>
      <c r="S207" s="35">
        <v>0.45414199999999999</v>
      </c>
      <c r="T207" s="35">
        <v>2.42549E-5</v>
      </c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20"/>
    </row>
    <row r="208" spans="4:41" x14ac:dyDescent="0.35">
      <c r="D208" s="88">
        <v>574</v>
      </c>
      <c r="E208" s="88"/>
      <c r="F208" s="3"/>
      <c r="G208" s="3"/>
      <c r="H208" s="3"/>
      <c r="I208" s="3"/>
      <c r="J208" s="3"/>
      <c r="K208" s="3"/>
      <c r="L208" s="3"/>
      <c r="M208" s="3"/>
      <c r="N208" s="3"/>
      <c r="O208" s="3"/>
      <c r="Q208" s="18"/>
      <c r="R208" s="35">
        <v>0.89817000000000002</v>
      </c>
      <c r="S208" s="35">
        <v>0.43845400000000001</v>
      </c>
      <c r="T208" s="35">
        <v>2.2184700000000001E-5</v>
      </c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20"/>
    </row>
    <row r="209" spans="4:41" x14ac:dyDescent="0.35">
      <c r="D209" s="88">
        <v>575</v>
      </c>
      <c r="E209" s="88"/>
      <c r="F209" s="3"/>
      <c r="G209" s="3"/>
      <c r="H209" s="3"/>
      <c r="I209" s="3"/>
      <c r="J209" s="3"/>
      <c r="K209" s="3"/>
      <c r="L209" s="3"/>
      <c r="M209" s="3"/>
      <c r="N209" s="3"/>
      <c r="O209" s="3"/>
      <c r="Q209" s="18"/>
      <c r="R209" s="35">
        <v>0.88918799999999998</v>
      </c>
      <c r="S209" s="35">
        <v>0.42277799999999999</v>
      </c>
      <c r="T209" s="35">
        <v>2.0299600000000001E-5</v>
      </c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20"/>
    </row>
    <row r="210" spans="4:41" x14ac:dyDescent="0.35">
      <c r="D210" s="88">
        <v>576</v>
      </c>
      <c r="E210" s="88"/>
      <c r="F210" s="3"/>
      <c r="G210" s="3"/>
      <c r="H210" s="3"/>
      <c r="I210" s="3"/>
      <c r="J210" s="3"/>
      <c r="K210" s="3"/>
      <c r="L210" s="3"/>
      <c r="M210" s="3"/>
      <c r="N210" s="3"/>
      <c r="O210" s="3"/>
      <c r="Q210" s="18"/>
      <c r="R210" s="35">
        <v>0.87975899999999996</v>
      </c>
      <c r="S210" s="35">
        <v>0.40718799999999999</v>
      </c>
      <c r="T210" s="35">
        <v>1.8582600000000001E-5</v>
      </c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20"/>
    </row>
    <row r="211" spans="4:41" x14ac:dyDescent="0.35">
      <c r="D211" s="88">
        <v>577</v>
      </c>
      <c r="E211" s="88"/>
      <c r="F211" s="3"/>
      <c r="G211" s="3"/>
      <c r="H211" s="3"/>
      <c r="I211" s="3"/>
      <c r="J211" s="3"/>
      <c r="K211" s="3"/>
      <c r="L211" s="3"/>
      <c r="M211" s="3"/>
      <c r="N211" s="3"/>
      <c r="O211" s="3"/>
      <c r="Q211" s="18"/>
      <c r="R211" s="35">
        <v>0.86989399999999995</v>
      </c>
      <c r="S211" s="35">
        <v>0.39175199999999999</v>
      </c>
      <c r="T211" s="35">
        <v>1.7018199999999999E-5</v>
      </c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20"/>
    </row>
    <row r="212" spans="4:41" x14ac:dyDescent="0.35">
      <c r="D212" s="88">
        <v>578</v>
      </c>
      <c r="E212" s="88"/>
      <c r="F212" s="3"/>
      <c r="G212" s="3"/>
      <c r="H212" s="3"/>
      <c r="I212" s="3"/>
      <c r="J212" s="3"/>
      <c r="K212" s="3"/>
      <c r="L212" s="3"/>
      <c r="M212" s="3"/>
      <c r="N212" s="3"/>
      <c r="O212" s="3"/>
      <c r="Q212" s="18"/>
      <c r="R212" s="35">
        <v>0.85960499999999995</v>
      </c>
      <c r="S212" s="35">
        <v>0.376527</v>
      </c>
      <c r="T212" s="35">
        <v>1.55924E-5</v>
      </c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20"/>
    </row>
    <row r="213" spans="4:41" x14ac:dyDescent="0.35">
      <c r="D213" s="88">
        <v>579</v>
      </c>
      <c r="E213" s="88"/>
      <c r="F213" s="3"/>
      <c r="G213" s="3"/>
      <c r="H213" s="3"/>
      <c r="I213" s="3"/>
      <c r="J213" s="3"/>
      <c r="K213" s="3"/>
      <c r="L213" s="3"/>
      <c r="M213" s="3"/>
      <c r="N213" s="3"/>
      <c r="O213" s="3"/>
      <c r="Q213" s="18"/>
      <c r="R213" s="35">
        <v>0.848912</v>
      </c>
      <c r="S213" s="35">
        <v>0.36155900000000002</v>
      </c>
      <c r="T213" s="35">
        <v>1.4292400000000001E-5</v>
      </c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20"/>
    </row>
    <row r="214" spans="4:41" x14ac:dyDescent="0.35">
      <c r="D214" s="88">
        <v>580</v>
      </c>
      <c r="E214" s="88"/>
      <c r="F214" s="3"/>
      <c r="G214" s="3"/>
      <c r="H214" s="3"/>
      <c r="I214" s="3"/>
      <c r="J214" s="3"/>
      <c r="K214" s="3"/>
      <c r="L214" s="3"/>
      <c r="M214" s="3"/>
      <c r="N214" s="3"/>
      <c r="O214" s="3"/>
      <c r="Q214" s="18"/>
      <c r="R214" s="35">
        <v>0.83786499999999997</v>
      </c>
      <c r="S214" s="35">
        <v>0.346856</v>
      </c>
      <c r="T214" s="35">
        <v>1.3106599999999999E-5</v>
      </c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20"/>
    </row>
    <row r="215" spans="4:41" x14ac:dyDescent="0.35">
      <c r="D215" s="88">
        <v>581</v>
      </c>
      <c r="E215" s="88"/>
      <c r="F215" s="3"/>
      <c r="G215" s="3"/>
      <c r="H215" s="3"/>
      <c r="I215" s="3"/>
      <c r="J215" s="3"/>
      <c r="K215" s="3"/>
      <c r="L215" s="3"/>
      <c r="M215" s="3"/>
      <c r="N215" s="3"/>
      <c r="O215" s="3"/>
      <c r="Q215" s="18"/>
      <c r="R215" s="35">
        <v>0.82652199999999998</v>
      </c>
      <c r="S215" s="35">
        <v>0.332422</v>
      </c>
      <c r="T215" s="35">
        <v>1.20248E-5</v>
      </c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20"/>
    </row>
    <row r="216" spans="4:41" x14ac:dyDescent="0.35">
      <c r="D216" s="88">
        <v>582</v>
      </c>
      <c r="E216" s="88"/>
      <c r="F216" s="3"/>
      <c r="G216" s="3"/>
      <c r="H216" s="3"/>
      <c r="I216" s="3"/>
      <c r="J216" s="3"/>
      <c r="K216" s="3"/>
      <c r="L216" s="3"/>
      <c r="M216" s="3"/>
      <c r="N216" s="3"/>
      <c r="O216" s="3"/>
      <c r="Q216" s="18"/>
      <c r="R216" s="35">
        <v>0.81494</v>
      </c>
      <c r="S216" s="35">
        <v>0.31826100000000002</v>
      </c>
      <c r="T216" s="35">
        <v>1.10373E-5</v>
      </c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20"/>
    </row>
    <row r="217" spans="4:41" x14ac:dyDescent="0.35">
      <c r="D217" s="88">
        <v>583</v>
      </c>
      <c r="E217" s="88"/>
      <c r="F217" s="3"/>
      <c r="G217" s="3"/>
      <c r="H217" s="3"/>
      <c r="I217" s="3"/>
      <c r="J217" s="3"/>
      <c r="K217" s="3"/>
      <c r="L217" s="3"/>
      <c r="M217" s="3"/>
      <c r="N217" s="3"/>
      <c r="O217" s="3"/>
      <c r="Q217" s="18"/>
      <c r="R217" s="35">
        <v>0.80317300000000003</v>
      </c>
      <c r="S217" s="35">
        <v>0.30437799999999998</v>
      </c>
      <c r="T217" s="35">
        <v>1.01356E-5</v>
      </c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20"/>
    </row>
    <row r="218" spans="4:41" x14ac:dyDescent="0.35">
      <c r="D218" s="88">
        <v>584</v>
      </c>
      <c r="E218" s="88"/>
      <c r="F218" s="3"/>
      <c r="G218" s="3"/>
      <c r="H218" s="3"/>
      <c r="I218" s="3"/>
      <c r="J218" s="3"/>
      <c r="K218" s="3"/>
      <c r="L218" s="3"/>
      <c r="M218" s="3"/>
      <c r="N218" s="3"/>
      <c r="O218" s="3"/>
      <c r="Q218" s="18"/>
      <c r="R218" s="35">
        <v>0.79125299999999998</v>
      </c>
      <c r="S218" s="35">
        <v>0.29078399999999999</v>
      </c>
      <c r="T218" s="35">
        <v>9.3120199999999997E-6</v>
      </c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20"/>
    </row>
    <row r="219" spans="4:41" x14ac:dyDescent="0.35">
      <c r="D219" s="88">
        <v>585</v>
      </c>
      <c r="E219" s="88"/>
      <c r="F219" s="3"/>
      <c r="G219" s="3"/>
      <c r="H219" s="3"/>
      <c r="I219" s="3"/>
      <c r="J219" s="3"/>
      <c r="K219" s="3"/>
      <c r="L219" s="3"/>
      <c r="M219" s="3"/>
      <c r="N219" s="3"/>
      <c r="O219" s="3"/>
      <c r="Q219" s="18"/>
      <c r="R219" s="35">
        <v>0.77911799999999998</v>
      </c>
      <c r="S219" s="35">
        <v>0.27750599999999997</v>
      </c>
      <c r="T219" s="35">
        <v>8.5594100000000004E-6</v>
      </c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20"/>
    </row>
    <row r="220" spans="4:41" x14ac:dyDescent="0.35">
      <c r="D220" s="88">
        <v>586</v>
      </c>
      <c r="E220" s="88"/>
      <c r="F220" s="3"/>
      <c r="G220" s="3"/>
      <c r="H220" s="3"/>
      <c r="I220" s="3"/>
      <c r="J220" s="3"/>
      <c r="K220" s="3"/>
      <c r="L220" s="3"/>
      <c r="M220" s="3"/>
      <c r="N220" s="3"/>
      <c r="O220" s="3"/>
      <c r="Q220" s="18"/>
      <c r="R220" s="35">
        <v>0.76669100000000001</v>
      </c>
      <c r="S220" s="35">
        <v>0.264575</v>
      </c>
      <c r="T220" s="35">
        <v>7.8714099999999996E-6</v>
      </c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20"/>
    </row>
    <row r="221" spans="4:41" x14ac:dyDescent="0.35">
      <c r="D221" s="88">
        <v>587</v>
      </c>
      <c r="E221" s="88"/>
      <c r="F221" s="3"/>
      <c r="G221" s="3"/>
      <c r="H221" s="3"/>
      <c r="I221" s="3"/>
      <c r="J221" s="3"/>
      <c r="K221" s="3"/>
      <c r="L221" s="3"/>
      <c r="M221" s="3"/>
      <c r="N221" s="3"/>
      <c r="O221" s="3"/>
      <c r="Q221" s="18"/>
      <c r="R221" s="35">
        <v>0.75390000000000001</v>
      </c>
      <c r="S221" s="35">
        <v>0.25201200000000001</v>
      </c>
      <c r="T221" s="35">
        <v>7.2422099999999997E-6</v>
      </c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20"/>
    </row>
    <row r="222" spans="4:41" x14ac:dyDescent="0.35">
      <c r="D222" s="88">
        <v>588</v>
      </c>
      <c r="E222" s="88"/>
      <c r="F222" s="3"/>
      <c r="G222" s="3"/>
      <c r="H222" s="3"/>
      <c r="I222" s="3"/>
      <c r="J222" s="3"/>
      <c r="K222" s="3"/>
      <c r="L222" s="3"/>
      <c r="M222" s="3"/>
      <c r="N222" s="3"/>
      <c r="O222" s="3"/>
      <c r="Q222" s="18"/>
      <c r="R222" s="35">
        <v>0.74068000000000001</v>
      </c>
      <c r="S222" s="35">
        <v>0.23983699999999999</v>
      </c>
      <c r="T222" s="35">
        <v>6.6665700000000003E-6</v>
      </c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20"/>
    </row>
    <row r="223" spans="4:41" x14ac:dyDescent="0.35">
      <c r="D223" s="88">
        <v>589</v>
      </c>
      <c r="E223" s="88"/>
      <c r="F223" s="3"/>
      <c r="G223" s="3"/>
      <c r="H223" s="3"/>
      <c r="I223" s="3"/>
      <c r="J223" s="3"/>
      <c r="K223" s="3"/>
      <c r="L223" s="3"/>
      <c r="M223" s="3"/>
      <c r="N223" s="3"/>
      <c r="O223" s="3"/>
      <c r="Q223" s="18"/>
      <c r="R223" s="35">
        <v>0.72699499999999995</v>
      </c>
      <c r="S223" s="35">
        <v>0.22806499999999999</v>
      </c>
      <c r="T223" s="35">
        <v>6.1396999999999998E-6</v>
      </c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20"/>
    </row>
    <row r="224" spans="4:41" x14ac:dyDescent="0.35">
      <c r="D224" s="88">
        <v>590</v>
      </c>
      <c r="E224" s="88"/>
      <c r="F224" s="3"/>
      <c r="G224" s="3"/>
      <c r="H224" s="3"/>
      <c r="I224" s="3"/>
      <c r="J224" s="3"/>
      <c r="K224" s="3"/>
      <c r="L224" s="3"/>
      <c r="M224" s="3"/>
      <c r="N224" s="3"/>
      <c r="O224" s="3"/>
      <c r="Q224" s="18"/>
      <c r="R224" s="35">
        <v>0.71290500000000001</v>
      </c>
      <c r="S224" s="35">
        <v>0.21670300000000001</v>
      </c>
      <c r="T224" s="35">
        <v>5.6572699999999996E-6</v>
      </c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20"/>
    </row>
    <row r="225" spans="4:41" x14ac:dyDescent="0.35">
      <c r="D225" s="88">
        <v>591</v>
      </c>
      <c r="E225" s="88"/>
      <c r="F225" s="3"/>
      <c r="G225" s="3"/>
      <c r="H225" s="3"/>
      <c r="I225" s="3"/>
      <c r="J225" s="3"/>
      <c r="K225" s="3"/>
      <c r="L225" s="3"/>
      <c r="M225" s="3"/>
      <c r="N225" s="3"/>
      <c r="O225" s="3"/>
      <c r="Q225" s="18"/>
      <c r="R225" s="35">
        <v>0.69849099999999997</v>
      </c>
      <c r="S225" s="35">
        <v>0.20575399999999999</v>
      </c>
      <c r="T225" s="35">
        <v>5.21535E-6</v>
      </c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20"/>
    </row>
    <row r="226" spans="4:41" x14ac:dyDescent="0.35">
      <c r="D226" s="88">
        <v>592</v>
      </c>
      <c r="E226" s="88"/>
      <c r="F226" s="3"/>
      <c r="G226" s="3"/>
      <c r="H226" s="3"/>
      <c r="I226" s="3"/>
      <c r="J226" s="3"/>
      <c r="K226" s="3"/>
      <c r="L226" s="3"/>
      <c r="M226" s="3"/>
      <c r="N226" s="3"/>
      <c r="O226" s="3"/>
      <c r="Q226" s="18"/>
      <c r="R226" s="35">
        <v>0.68382900000000002</v>
      </c>
      <c r="S226" s="35">
        <v>0.19522100000000001</v>
      </c>
      <c r="T226" s="35">
        <v>4.8103600000000003E-6</v>
      </c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20"/>
    </row>
    <row r="227" spans="4:41" x14ac:dyDescent="0.35">
      <c r="D227" s="88">
        <v>593</v>
      </c>
      <c r="E227" s="88"/>
      <c r="F227" s="3"/>
      <c r="G227" s="3"/>
      <c r="H227" s="3"/>
      <c r="I227" s="3"/>
      <c r="J227" s="3"/>
      <c r="K227" s="3"/>
      <c r="L227" s="3"/>
      <c r="M227" s="3"/>
      <c r="N227" s="3"/>
      <c r="O227" s="3"/>
      <c r="Q227" s="18"/>
      <c r="R227" s="35">
        <v>0.668991</v>
      </c>
      <c r="S227" s="35">
        <v>0.18510399999999999</v>
      </c>
      <c r="T227" s="35">
        <v>4.4390600000000002E-6</v>
      </c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20"/>
    </row>
    <row r="228" spans="4:41" x14ac:dyDescent="0.35">
      <c r="D228" s="88">
        <v>594</v>
      </c>
      <c r="E228" s="88"/>
      <c r="F228" s="3"/>
      <c r="G228" s="3"/>
      <c r="H228" s="3"/>
      <c r="I228" s="3"/>
      <c r="J228" s="3"/>
      <c r="K228" s="3"/>
      <c r="L228" s="3"/>
      <c r="M228" s="3"/>
      <c r="N228" s="3"/>
      <c r="O228" s="3"/>
      <c r="Q228" s="18"/>
      <c r="R228" s="35">
        <v>0.65403699999999998</v>
      </c>
      <c r="S228" s="35">
        <v>0.175398</v>
      </c>
      <c r="T228" s="35">
        <v>4.0984999999999998E-6</v>
      </c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20"/>
    </row>
    <row r="229" spans="4:41" x14ac:dyDescent="0.35">
      <c r="D229" s="88">
        <v>595</v>
      </c>
      <c r="E229" s="88"/>
      <c r="F229" s="3"/>
      <c r="G229" s="3"/>
      <c r="H229" s="3"/>
      <c r="I229" s="3"/>
      <c r="J229" s="3"/>
      <c r="K229" s="3"/>
      <c r="L229" s="3"/>
      <c r="M229" s="3"/>
      <c r="N229" s="3"/>
      <c r="O229" s="3"/>
      <c r="Q229" s="18"/>
      <c r="R229" s="35">
        <v>0.63897899999999996</v>
      </c>
      <c r="S229" s="35">
        <v>0.16609099999999999</v>
      </c>
      <c r="T229" s="35">
        <v>3.78599E-6</v>
      </c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20"/>
    </row>
    <row r="230" spans="4:41" x14ac:dyDescent="0.35">
      <c r="D230" s="88">
        <v>596</v>
      </c>
      <c r="E230" s="88"/>
      <c r="F230" s="3"/>
      <c r="G230" s="3"/>
      <c r="H230" s="3"/>
      <c r="I230" s="3"/>
      <c r="J230" s="3"/>
      <c r="K230" s="3"/>
      <c r="L230" s="3"/>
      <c r="M230" s="3"/>
      <c r="N230" s="3"/>
      <c r="O230" s="3"/>
      <c r="Q230" s="18"/>
      <c r="R230" s="35">
        <v>0.62382499999999996</v>
      </c>
      <c r="S230" s="35">
        <v>0.157169</v>
      </c>
      <c r="T230" s="35">
        <v>3.4991099999999999E-6</v>
      </c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20"/>
    </row>
    <row r="231" spans="4:41" x14ac:dyDescent="0.35">
      <c r="D231" s="88">
        <v>597</v>
      </c>
      <c r="E231" s="88"/>
      <c r="F231" s="3"/>
      <c r="G231" s="3"/>
      <c r="H231" s="3"/>
      <c r="I231" s="3"/>
      <c r="J231" s="3"/>
      <c r="K231" s="3"/>
      <c r="L231" s="3"/>
      <c r="M231" s="3"/>
      <c r="N231" s="3"/>
      <c r="O231" s="3"/>
      <c r="Q231" s="18"/>
      <c r="R231" s="35">
        <v>0.60857899999999998</v>
      </c>
      <c r="S231" s="35">
        <v>0.14862</v>
      </c>
      <c r="T231" s="35">
        <v>3.23563E-6</v>
      </c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20"/>
    </row>
    <row r="232" spans="4:41" x14ac:dyDescent="0.35">
      <c r="D232" s="88">
        <v>598</v>
      </c>
      <c r="E232" s="88"/>
      <c r="F232" s="3"/>
      <c r="G232" s="3"/>
      <c r="H232" s="3"/>
      <c r="I232" s="3"/>
      <c r="J232" s="3"/>
      <c r="K232" s="3"/>
      <c r="L232" s="3"/>
      <c r="M232" s="3"/>
      <c r="N232" s="3"/>
      <c r="O232" s="3"/>
      <c r="Q232" s="18"/>
      <c r="R232" s="35">
        <v>0.593248</v>
      </c>
      <c r="S232" s="35">
        <v>0.140431</v>
      </c>
      <c r="T232" s="35">
        <v>2.9935400000000001E-6</v>
      </c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20"/>
    </row>
    <row r="233" spans="4:41" x14ac:dyDescent="0.35">
      <c r="D233" s="88">
        <v>599</v>
      </c>
      <c r="E233" s="88"/>
      <c r="F233" s="3"/>
      <c r="G233" s="3"/>
      <c r="H233" s="3"/>
      <c r="I233" s="3"/>
      <c r="J233" s="3"/>
      <c r="K233" s="3"/>
      <c r="L233" s="3"/>
      <c r="M233" s="3"/>
      <c r="N233" s="3"/>
      <c r="O233" s="3"/>
      <c r="Q233" s="18"/>
      <c r="R233" s="35">
        <v>0.57785699999999995</v>
      </c>
      <c r="S233" s="35">
        <v>0.13259099999999999</v>
      </c>
      <c r="T233" s="35">
        <v>0</v>
      </c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20"/>
    </row>
    <row r="234" spans="4:41" x14ac:dyDescent="0.35">
      <c r="D234" s="88">
        <v>600</v>
      </c>
      <c r="E234" s="88"/>
      <c r="F234" s="3"/>
      <c r="G234" s="3"/>
      <c r="H234" s="3"/>
      <c r="I234" s="3"/>
      <c r="J234" s="3"/>
      <c r="K234" s="3"/>
      <c r="L234" s="3"/>
      <c r="M234" s="3"/>
      <c r="N234" s="3"/>
      <c r="O234" s="3"/>
      <c r="Q234" s="18"/>
      <c r="R234" s="35">
        <v>0.56249300000000002</v>
      </c>
      <c r="S234" s="35">
        <v>0.12509200000000001</v>
      </c>
      <c r="T234" s="35">
        <v>0</v>
      </c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20"/>
    </row>
    <row r="235" spans="4:41" x14ac:dyDescent="0.35">
      <c r="D235" s="88">
        <v>601</v>
      </c>
      <c r="E235" s="88"/>
      <c r="F235" s="3"/>
      <c r="G235" s="3"/>
      <c r="H235" s="3"/>
      <c r="I235" s="3"/>
      <c r="J235" s="3"/>
      <c r="K235" s="3"/>
      <c r="L235" s="3"/>
      <c r="M235" s="3"/>
      <c r="N235" s="3"/>
      <c r="O235" s="3"/>
      <c r="Q235" s="18"/>
      <c r="R235" s="35">
        <v>0.54724799999999996</v>
      </c>
      <c r="S235" s="35">
        <v>0.11792800000000001</v>
      </c>
      <c r="T235" s="35">
        <v>0</v>
      </c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20"/>
    </row>
    <row r="236" spans="4:41" x14ac:dyDescent="0.35">
      <c r="D236" s="88">
        <v>602</v>
      </c>
      <c r="E236" s="88"/>
      <c r="F236" s="3"/>
      <c r="G236" s="3"/>
      <c r="H236" s="3"/>
      <c r="I236" s="3"/>
      <c r="J236" s="3"/>
      <c r="K236" s="3"/>
      <c r="L236" s="3"/>
      <c r="M236" s="3"/>
      <c r="N236" s="3"/>
      <c r="O236" s="3"/>
      <c r="Q236" s="18"/>
      <c r="R236" s="35">
        <v>0.53220900000000004</v>
      </c>
      <c r="S236" s="35">
        <v>0.111091</v>
      </c>
      <c r="T236" s="35">
        <v>0</v>
      </c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20"/>
    </row>
    <row r="237" spans="4:41" x14ac:dyDescent="0.35">
      <c r="D237" s="88">
        <v>603</v>
      </c>
      <c r="E237" s="88"/>
      <c r="F237" s="3"/>
      <c r="G237" s="3"/>
      <c r="H237" s="3"/>
      <c r="I237" s="3"/>
      <c r="J237" s="3"/>
      <c r="K237" s="3"/>
      <c r="L237" s="3"/>
      <c r="M237" s="3"/>
      <c r="N237" s="3"/>
      <c r="O237" s="3"/>
      <c r="Q237" s="18"/>
      <c r="R237" s="35">
        <v>0.51744900000000005</v>
      </c>
      <c r="S237" s="35">
        <v>0.104573</v>
      </c>
      <c r="T237" s="35">
        <v>0</v>
      </c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20"/>
    </row>
    <row r="238" spans="4:41" x14ac:dyDescent="0.35">
      <c r="D238" s="88">
        <v>604</v>
      </c>
      <c r="E238" s="88"/>
      <c r="F238" s="3"/>
      <c r="G238" s="3"/>
      <c r="H238" s="3"/>
      <c r="I238" s="3"/>
      <c r="J238" s="3"/>
      <c r="K238" s="3"/>
      <c r="L238" s="3"/>
      <c r="M238" s="3"/>
      <c r="N238" s="3"/>
      <c r="O238" s="3"/>
      <c r="Q238" s="18"/>
      <c r="R238" s="35">
        <v>0.50299300000000002</v>
      </c>
      <c r="S238" s="35">
        <v>9.8366300000000004E-2</v>
      </c>
      <c r="T238" s="35">
        <v>0</v>
      </c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20"/>
    </row>
    <row r="239" spans="4:41" x14ac:dyDescent="0.35">
      <c r="D239" s="88">
        <v>605</v>
      </c>
      <c r="E239" s="88"/>
      <c r="F239" s="3"/>
      <c r="G239" s="3"/>
      <c r="H239" s="3"/>
      <c r="I239" s="3"/>
      <c r="J239" s="3"/>
      <c r="K239" s="3"/>
      <c r="L239" s="3"/>
      <c r="M239" s="3"/>
      <c r="N239" s="3"/>
      <c r="O239" s="3"/>
      <c r="Q239" s="18"/>
      <c r="R239" s="35">
        <v>0.48869200000000002</v>
      </c>
      <c r="S239" s="35">
        <v>9.2468499999999995E-2</v>
      </c>
      <c r="T239" s="35">
        <v>0</v>
      </c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20"/>
    </row>
    <row r="240" spans="4:41" x14ac:dyDescent="0.35">
      <c r="D240" s="88">
        <v>606</v>
      </c>
      <c r="E240" s="88"/>
      <c r="F240" s="3"/>
      <c r="G240" s="3"/>
      <c r="H240" s="3"/>
      <c r="I240" s="3"/>
      <c r="J240" s="3"/>
      <c r="K240" s="3"/>
      <c r="L240" s="3"/>
      <c r="M240" s="3"/>
      <c r="N240" s="3"/>
      <c r="O240" s="3"/>
      <c r="Q240" s="18"/>
      <c r="R240" s="35">
        <v>0.47437600000000002</v>
      </c>
      <c r="S240" s="35">
        <v>8.6875900000000006E-2</v>
      </c>
      <c r="T240" s="35">
        <v>0</v>
      </c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20"/>
    </row>
    <row r="241" spans="4:41" x14ac:dyDescent="0.35">
      <c r="D241" s="88">
        <v>607</v>
      </c>
      <c r="E241" s="88"/>
      <c r="F241" s="3"/>
      <c r="G241" s="3"/>
      <c r="H241" s="3"/>
      <c r="I241" s="3"/>
      <c r="J241" s="3"/>
      <c r="K241" s="3"/>
      <c r="L241" s="3"/>
      <c r="M241" s="3"/>
      <c r="N241" s="3"/>
      <c r="O241" s="3"/>
      <c r="Q241" s="18"/>
      <c r="R241" s="35">
        <v>0.45989600000000003</v>
      </c>
      <c r="S241" s="35">
        <v>8.15834E-2</v>
      </c>
      <c r="T241" s="35">
        <v>0</v>
      </c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20"/>
    </row>
    <row r="242" spans="4:41" x14ac:dyDescent="0.35">
      <c r="D242" s="88">
        <v>608</v>
      </c>
      <c r="E242" s="88"/>
      <c r="F242" s="3"/>
      <c r="G242" s="3"/>
      <c r="H242" s="3"/>
      <c r="I242" s="3"/>
      <c r="J242" s="3"/>
      <c r="K242" s="3"/>
      <c r="L242" s="3"/>
      <c r="M242" s="3"/>
      <c r="N242" s="3"/>
      <c r="O242" s="3"/>
      <c r="Q242" s="18"/>
      <c r="R242" s="35">
        <v>0.44512499999999999</v>
      </c>
      <c r="S242" s="35">
        <v>7.6584100000000002E-2</v>
      </c>
      <c r="T242" s="35">
        <v>0</v>
      </c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20"/>
    </row>
    <row r="243" spans="4:41" x14ac:dyDescent="0.35">
      <c r="D243" s="88">
        <v>609</v>
      </c>
      <c r="E243" s="88"/>
      <c r="F243" s="3"/>
      <c r="G243" s="3"/>
      <c r="H243" s="3"/>
      <c r="I243" s="3"/>
      <c r="J243" s="3"/>
      <c r="K243" s="3"/>
      <c r="L243" s="3"/>
      <c r="M243" s="3"/>
      <c r="N243" s="3"/>
      <c r="O243" s="3"/>
      <c r="Q243" s="18"/>
      <c r="R243" s="35">
        <v>0.43000699999999997</v>
      </c>
      <c r="S243" s="35">
        <v>7.1868299999999996E-2</v>
      </c>
      <c r="T243" s="35">
        <v>0</v>
      </c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20"/>
    </row>
    <row r="244" spans="4:41" x14ac:dyDescent="0.35">
      <c r="D244" s="88">
        <v>610</v>
      </c>
      <c r="E244" s="88"/>
      <c r="F244" s="3"/>
      <c r="G244" s="3"/>
      <c r="H244" s="3"/>
      <c r="I244" s="3"/>
      <c r="J244" s="3"/>
      <c r="K244" s="3"/>
      <c r="L244" s="3"/>
      <c r="M244" s="3"/>
      <c r="N244" s="3"/>
      <c r="O244" s="3"/>
      <c r="Q244" s="18"/>
      <c r="R244" s="35">
        <v>0.41468699999999997</v>
      </c>
      <c r="S244" s="35">
        <v>6.7418599999999995E-2</v>
      </c>
      <c r="T244" s="35">
        <v>0</v>
      </c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20"/>
    </row>
    <row r="245" spans="4:41" x14ac:dyDescent="0.35">
      <c r="D245" s="88">
        <v>611</v>
      </c>
      <c r="E245" s="88"/>
      <c r="F245" s="3"/>
      <c r="G245" s="3"/>
      <c r="H245" s="3"/>
      <c r="I245" s="3"/>
      <c r="J245" s="3"/>
      <c r="K245" s="3"/>
      <c r="L245" s="3"/>
      <c r="M245" s="3"/>
      <c r="N245" s="3"/>
      <c r="O245" s="3"/>
      <c r="Q245" s="18"/>
      <c r="R245" s="35">
        <v>0.39933999999999997</v>
      </c>
      <c r="S245" s="35">
        <v>6.3217599999999999E-2</v>
      </c>
      <c r="T245" s="35">
        <v>0</v>
      </c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20"/>
    </row>
    <row r="246" spans="4:41" x14ac:dyDescent="0.35">
      <c r="D246" s="88">
        <v>612</v>
      </c>
      <c r="E246" s="88"/>
      <c r="F246" s="3"/>
      <c r="G246" s="3"/>
      <c r="H246" s="3"/>
      <c r="I246" s="3"/>
      <c r="J246" s="3"/>
      <c r="K246" s="3"/>
      <c r="L246" s="3"/>
      <c r="M246" s="3"/>
      <c r="N246" s="3"/>
      <c r="O246" s="3"/>
      <c r="Q246" s="18"/>
      <c r="R246" s="35">
        <v>0.38412200000000002</v>
      </c>
      <c r="S246" s="35">
        <v>5.9249200000000002E-2</v>
      </c>
      <c r="T246" s="35">
        <v>0</v>
      </c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20"/>
    </row>
    <row r="247" spans="4:41" x14ac:dyDescent="0.35">
      <c r="D247" s="88">
        <v>613</v>
      </c>
      <c r="E247" s="88"/>
      <c r="F247" s="3"/>
      <c r="G247" s="3"/>
      <c r="H247" s="3"/>
      <c r="I247" s="3"/>
      <c r="J247" s="3"/>
      <c r="K247" s="3"/>
      <c r="L247" s="3"/>
      <c r="M247" s="3"/>
      <c r="N247" s="3"/>
      <c r="O247" s="3"/>
      <c r="Q247" s="18"/>
      <c r="R247" s="35">
        <v>0.369168</v>
      </c>
      <c r="S247" s="35">
        <v>5.5499E-2</v>
      </c>
      <c r="T247" s="35">
        <v>0</v>
      </c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20"/>
    </row>
    <row r="248" spans="4:41" x14ac:dyDescent="0.35">
      <c r="D248" s="88">
        <v>614</v>
      </c>
      <c r="E248" s="88"/>
      <c r="F248" s="3"/>
      <c r="G248" s="3"/>
      <c r="H248" s="3"/>
      <c r="I248" s="3"/>
      <c r="J248" s="3"/>
      <c r="K248" s="3"/>
      <c r="L248" s="3"/>
      <c r="M248" s="3"/>
      <c r="N248" s="3"/>
      <c r="O248" s="3"/>
      <c r="Q248" s="18"/>
      <c r="R248" s="35">
        <v>0.35458000000000001</v>
      </c>
      <c r="S248" s="35">
        <v>5.1955000000000001E-2</v>
      </c>
      <c r="T248" s="35">
        <v>0</v>
      </c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20"/>
    </row>
    <row r="249" spans="4:41" x14ac:dyDescent="0.35">
      <c r="D249" s="88">
        <v>615</v>
      </c>
      <c r="E249" s="88"/>
      <c r="F249" s="3"/>
      <c r="G249" s="3"/>
      <c r="H249" s="3"/>
      <c r="I249" s="3"/>
      <c r="J249" s="3"/>
      <c r="K249" s="3"/>
      <c r="L249" s="3"/>
      <c r="M249" s="3"/>
      <c r="N249" s="3"/>
      <c r="O249" s="3"/>
      <c r="Q249" s="18"/>
      <c r="R249" s="35">
        <v>0.340389</v>
      </c>
      <c r="S249" s="35">
        <v>4.8610300000000002E-2</v>
      </c>
      <c r="T249" s="35">
        <v>0</v>
      </c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20"/>
    </row>
    <row r="250" spans="4:41" x14ac:dyDescent="0.35">
      <c r="D250" s="88">
        <v>616</v>
      </c>
      <c r="E250" s="88"/>
      <c r="F250" s="3"/>
      <c r="G250" s="3"/>
      <c r="H250" s="3"/>
      <c r="I250" s="3"/>
      <c r="J250" s="3"/>
      <c r="K250" s="3"/>
      <c r="L250" s="3"/>
      <c r="M250" s="3"/>
      <c r="N250" s="3"/>
      <c r="O250" s="3"/>
      <c r="Q250" s="18"/>
      <c r="R250" s="35">
        <v>0.32660899999999998</v>
      </c>
      <c r="S250" s="35">
        <v>4.5459100000000002E-2</v>
      </c>
      <c r="T250" s="35">
        <v>0</v>
      </c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20"/>
    </row>
    <row r="251" spans="4:41" x14ac:dyDescent="0.35">
      <c r="D251" s="88">
        <v>617</v>
      </c>
      <c r="E251" s="88"/>
      <c r="F251" s="3"/>
      <c r="G251" s="3"/>
      <c r="H251" s="3"/>
      <c r="I251" s="3"/>
      <c r="J251" s="3"/>
      <c r="K251" s="3"/>
      <c r="L251" s="3"/>
      <c r="M251" s="3"/>
      <c r="N251" s="3"/>
      <c r="O251" s="3"/>
      <c r="Q251" s="18"/>
      <c r="R251" s="35">
        <v>0.313249</v>
      </c>
      <c r="S251" s="35">
        <v>4.2494499999999998E-2</v>
      </c>
      <c r="T251" s="35">
        <v>0</v>
      </c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20"/>
    </row>
    <row r="252" spans="4:41" x14ac:dyDescent="0.35">
      <c r="D252" s="88">
        <v>618</v>
      </c>
      <c r="E252" s="88"/>
      <c r="F252" s="3"/>
      <c r="G252" s="3"/>
      <c r="H252" s="3"/>
      <c r="I252" s="3"/>
      <c r="J252" s="3"/>
      <c r="K252" s="3"/>
      <c r="L252" s="3"/>
      <c r="M252" s="3"/>
      <c r="N252" s="3"/>
      <c r="O252" s="3"/>
      <c r="Q252" s="18"/>
      <c r="R252" s="35">
        <v>0.30031600000000003</v>
      </c>
      <c r="S252" s="35">
        <v>3.9709700000000001E-2</v>
      </c>
      <c r="T252" s="35">
        <v>0</v>
      </c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20"/>
    </row>
    <row r="253" spans="4:41" x14ac:dyDescent="0.35">
      <c r="D253" s="88">
        <v>619</v>
      </c>
      <c r="E253" s="88"/>
      <c r="F253" s="3"/>
      <c r="G253" s="3"/>
      <c r="H253" s="3"/>
      <c r="I253" s="3"/>
      <c r="J253" s="3"/>
      <c r="K253" s="3"/>
      <c r="L253" s="3"/>
      <c r="M253" s="3"/>
      <c r="N253" s="3"/>
      <c r="O253" s="3"/>
      <c r="Q253" s="18"/>
      <c r="R253" s="35">
        <v>0.28781699999999999</v>
      </c>
      <c r="S253" s="35">
        <v>3.7095200000000002E-2</v>
      </c>
      <c r="T253" s="35">
        <v>0</v>
      </c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20"/>
    </row>
    <row r="254" spans="4:41" x14ac:dyDescent="0.35">
      <c r="D254" s="88">
        <v>620</v>
      </c>
      <c r="E254" s="88"/>
      <c r="F254" s="3"/>
      <c r="G254" s="3"/>
      <c r="H254" s="3"/>
      <c r="I254" s="3"/>
      <c r="J254" s="3"/>
      <c r="K254" s="3"/>
      <c r="L254" s="3"/>
      <c r="M254" s="3"/>
      <c r="N254" s="3"/>
      <c r="O254" s="3"/>
      <c r="Q254" s="18"/>
      <c r="R254" s="35">
        <v>0.27576200000000001</v>
      </c>
      <c r="S254" s="35">
        <v>3.4634699999999997E-2</v>
      </c>
      <c r="T254" s="35">
        <v>0</v>
      </c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20"/>
    </row>
    <row r="255" spans="4:41" x14ac:dyDescent="0.35">
      <c r="D255" s="88">
        <v>621</v>
      </c>
      <c r="E255" s="88"/>
      <c r="F255" s="3"/>
      <c r="G255" s="3"/>
      <c r="H255" s="3"/>
      <c r="I255" s="3"/>
      <c r="J255" s="3"/>
      <c r="K255" s="3"/>
      <c r="L255" s="3"/>
      <c r="M255" s="3"/>
      <c r="N255" s="3"/>
      <c r="O255" s="3"/>
      <c r="Q255" s="18"/>
      <c r="R255" s="35">
        <v>0.264158</v>
      </c>
      <c r="S255" s="35">
        <v>3.2312500000000001E-2</v>
      </c>
      <c r="T255" s="35">
        <v>0</v>
      </c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20"/>
    </row>
    <row r="256" spans="4:41" x14ac:dyDescent="0.35">
      <c r="D256" s="88">
        <v>622</v>
      </c>
      <c r="E256" s="88"/>
      <c r="F256" s="3"/>
      <c r="G256" s="3"/>
      <c r="H256" s="3"/>
      <c r="I256" s="3"/>
      <c r="J256" s="3"/>
      <c r="K256" s="3"/>
      <c r="L256" s="3"/>
      <c r="M256" s="3"/>
      <c r="N256" s="3"/>
      <c r="O256" s="3"/>
      <c r="Q256" s="18"/>
      <c r="R256" s="35">
        <v>0.25300899999999998</v>
      </c>
      <c r="S256" s="35">
        <v>3.0115099999999999E-2</v>
      </c>
      <c r="T256" s="35">
        <v>0</v>
      </c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20"/>
    </row>
    <row r="257" spans="4:41" x14ac:dyDescent="0.35">
      <c r="D257" s="88">
        <v>623</v>
      </c>
      <c r="E257" s="88"/>
      <c r="F257" s="3"/>
      <c r="G257" s="3"/>
      <c r="H257" s="3"/>
      <c r="I257" s="3"/>
      <c r="J257" s="3"/>
      <c r="K257" s="3"/>
      <c r="L257" s="3"/>
      <c r="M257" s="3"/>
      <c r="N257" s="3"/>
      <c r="O257" s="3"/>
      <c r="Q257" s="18"/>
      <c r="R257" s="35">
        <v>0.242316</v>
      </c>
      <c r="S257" s="35">
        <v>2.8031400000000001E-2</v>
      </c>
      <c r="T257" s="35">
        <v>0</v>
      </c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20"/>
    </row>
    <row r="258" spans="4:41" x14ac:dyDescent="0.35">
      <c r="D258" s="88">
        <v>624</v>
      </c>
      <c r="E258" s="88"/>
      <c r="F258" s="3"/>
      <c r="G258" s="3"/>
      <c r="H258" s="3"/>
      <c r="I258" s="3"/>
      <c r="J258" s="3"/>
      <c r="K258" s="3"/>
      <c r="L258" s="3"/>
      <c r="M258" s="3"/>
      <c r="N258" s="3"/>
      <c r="O258" s="3"/>
      <c r="Q258" s="18"/>
      <c r="R258" s="35">
        <v>0.23206099999999999</v>
      </c>
      <c r="S258" s="35">
        <v>2.60564E-2</v>
      </c>
      <c r="T258" s="35">
        <v>0</v>
      </c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20"/>
    </row>
    <row r="259" spans="4:41" x14ac:dyDescent="0.35">
      <c r="D259" s="88">
        <v>625</v>
      </c>
      <c r="E259" s="88"/>
      <c r="F259" s="3"/>
      <c r="G259" s="3"/>
      <c r="H259" s="3"/>
      <c r="I259" s="3"/>
      <c r="J259" s="3"/>
      <c r="K259" s="3"/>
      <c r="L259" s="3"/>
      <c r="M259" s="3"/>
      <c r="N259" s="3"/>
      <c r="O259" s="3"/>
      <c r="Q259" s="18"/>
      <c r="R259" s="35">
        <v>0.22215799999999999</v>
      </c>
      <c r="S259" s="35">
        <v>2.42011E-2</v>
      </c>
      <c r="T259" s="35">
        <v>0</v>
      </c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20"/>
    </row>
    <row r="260" spans="4:41" x14ac:dyDescent="0.35">
      <c r="D260" s="88">
        <v>626</v>
      </c>
      <c r="E260" s="88"/>
      <c r="F260" s="3"/>
      <c r="G260" s="3"/>
      <c r="H260" s="3"/>
      <c r="I260" s="3"/>
      <c r="J260" s="3"/>
      <c r="K260" s="3"/>
      <c r="L260" s="3"/>
      <c r="M260" s="3"/>
      <c r="N260" s="3"/>
      <c r="O260" s="3"/>
      <c r="Q260" s="18"/>
      <c r="R260" s="35">
        <v>0.21251600000000001</v>
      </c>
      <c r="S260" s="35">
        <v>2.2475999999999999E-2</v>
      </c>
      <c r="T260" s="35">
        <v>0</v>
      </c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20"/>
    </row>
    <row r="261" spans="4:41" x14ac:dyDescent="0.35">
      <c r="D261" s="88">
        <v>627</v>
      </c>
      <c r="E261" s="88"/>
      <c r="F261" s="3"/>
      <c r="G261" s="3"/>
      <c r="H261" s="3"/>
      <c r="I261" s="3"/>
      <c r="J261" s="3"/>
      <c r="K261" s="3"/>
      <c r="L261" s="3"/>
      <c r="M261" s="3"/>
      <c r="N261" s="3"/>
      <c r="O261" s="3"/>
      <c r="Q261" s="18"/>
      <c r="R261" s="35">
        <v>0.20305999999999999</v>
      </c>
      <c r="S261" s="35">
        <v>2.0886999999999999E-2</v>
      </c>
      <c r="T261" s="35">
        <v>0</v>
      </c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20"/>
    </row>
    <row r="262" spans="4:41" x14ac:dyDescent="0.35">
      <c r="D262" s="88">
        <v>628</v>
      </c>
      <c r="E262" s="88"/>
      <c r="F262" s="3"/>
      <c r="G262" s="3"/>
      <c r="H262" s="3"/>
      <c r="I262" s="3"/>
      <c r="J262" s="3"/>
      <c r="K262" s="3"/>
      <c r="L262" s="3"/>
      <c r="M262" s="3"/>
      <c r="N262" s="3"/>
      <c r="O262" s="3"/>
      <c r="Q262" s="18"/>
      <c r="R262" s="35">
        <v>0.19373000000000001</v>
      </c>
      <c r="S262" s="35">
        <v>1.9436599999999998E-2</v>
      </c>
      <c r="T262" s="35">
        <v>0</v>
      </c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20"/>
    </row>
    <row r="263" spans="4:41" x14ac:dyDescent="0.35">
      <c r="D263" s="88">
        <v>629</v>
      </c>
      <c r="E263" s="88"/>
      <c r="F263" s="3"/>
      <c r="G263" s="3"/>
      <c r="H263" s="3"/>
      <c r="I263" s="3"/>
      <c r="J263" s="3"/>
      <c r="K263" s="3"/>
      <c r="L263" s="3"/>
      <c r="M263" s="3"/>
      <c r="N263" s="3"/>
      <c r="O263" s="3"/>
      <c r="Q263" s="18"/>
      <c r="R263" s="35">
        <v>0.18449499999999999</v>
      </c>
      <c r="S263" s="35">
        <v>1.8120000000000001E-2</v>
      </c>
      <c r="T263" s="35">
        <v>0</v>
      </c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20"/>
    </row>
    <row r="264" spans="4:41" x14ac:dyDescent="0.35">
      <c r="D264" s="88">
        <v>630</v>
      </c>
      <c r="E264" s="88"/>
      <c r="F264" s="3"/>
      <c r="G264" s="3"/>
      <c r="H264" s="3"/>
      <c r="I264" s="3"/>
      <c r="J264" s="3"/>
      <c r="K264" s="3"/>
      <c r="L264" s="3"/>
      <c r="M264" s="3"/>
      <c r="N264" s="3"/>
      <c r="O264" s="3"/>
      <c r="Q264" s="18"/>
      <c r="R264" s="35">
        <v>0.175402</v>
      </c>
      <c r="S264" s="35">
        <v>1.69149E-2</v>
      </c>
      <c r="T264" s="35">
        <v>0</v>
      </c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20"/>
    </row>
    <row r="265" spans="4:41" x14ac:dyDescent="0.35">
      <c r="D265" s="88">
        <v>631</v>
      </c>
      <c r="E265" s="88"/>
      <c r="F265" s="3"/>
      <c r="G265" s="3"/>
      <c r="H265" s="3"/>
      <c r="I265" s="3"/>
      <c r="J265" s="3"/>
      <c r="K265" s="3"/>
      <c r="L265" s="3"/>
      <c r="M265" s="3"/>
      <c r="N265" s="3"/>
      <c r="O265" s="3"/>
      <c r="Q265" s="18"/>
      <c r="R265" s="35">
        <v>0.16650899999999999</v>
      </c>
      <c r="S265" s="35">
        <v>1.57991E-2</v>
      </c>
      <c r="T265" s="35">
        <v>0</v>
      </c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20"/>
    </row>
    <row r="266" spans="4:41" x14ac:dyDescent="0.35">
      <c r="D266" s="88">
        <v>632</v>
      </c>
      <c r="E266" s="88"/>
      <c r="F266" s="3"/>
      <c r="G266" s="3"/>
      <c r="H266" s="3"/>
      <c r="I266" s="3"/>
      <c r="J266" s="3"/>
      <c r="K266" s="3"/>
      <c r="L266" s="3"/>
      <c r="M266" s="3"/>
      <c r="N266" s="3"/>
      <c r="O266" s="3"/>
      <c r="Q266" s="18"/>
      <c r="R266" s="35">
        <v>0.15786500000000001</v>
      </c>
      <c r="S266" s="35">
        <v>1.47543E-2</v>
      </c>
      <c r="T266" s="35">
        <v>0</v>
      </c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20"/>
    </row>
    <row r="267" spans="4:41" x14ac:dyDescent="0.35">
      <c r="D267" s="88">
        <v>633</v>
      </c>
      <c r="E267" s="88"/>
      <c r="F267" s="3"/>
      <c r="G267" s="3"/>
      <c r="H267" s="3"/>
      <c r="I267" s="3"/>
      <c r="J267" s="3"/>
      <c r="K267" s="3"/>
      <c r="L267" s="3"/>
      <c r="M267" s="3"/>
      <c r="N267" s="3"/>
      <c r="O267" s="3"/>
      <c r="Q267" s="18"/>
      <c r="R267" s="35">
        <v>0.149509</v>
      </c>
      <c r="S267" s="35">
        <v>1.3766E-2</v>
      </c>
      <c r="T267" s="35">
        <v>0</v>
      </c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20"/>
    </row>
    <row r="268" spans="4:41" x14ac:dyDescent="0.35">
      <c r="D268" s="88">
        <v>634</v>
      </c>
      <c r="E268" s="88"/>
      <c r="F268" s="3"/>
      <c r="G268" s="3"/>
      <c r="H268" s="3"/>
      <c r="I268" s="3"/>
      <c r="J268" s="3"/>
      <c r="K268" s="3"/>
      <c r="L268" s="3"/>
      <c r="M268" s="3"/>
      <c r="N268" s="3"/>
      <c r="O268" s="3"/>
      <c r="Q268" s="18"/>
      <c r="R268" s="35">
        <v>0.14147000000000001</v>
      </c>
      <c r="S268" s="35">
        <v>1.28246E-2</v>
      </c>
      <c r="T268" s="35">
        <v>0</v>
      </c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20"/>
    </row>
    <row r="269" spans="4:41" x14ac:dyDescent="0.35">
      <c r="D269" s="88">
        <v>635</v>
      </c>
      <c r="E269" s="88"/>
      <c r="F269" s="3"/>
      <c r="G269" s="3"/>
      <c r="H269" s="3"/>
      <c r="I269" s="3"/>
      <c r="J269" s="3"/>
      <c r="K269" s="3"/>
      <c r="L269" s="3"/>
      <c r="M269" s="3"/>
      <c r="N269" s="3"/>
      <c r="O269" s="3"/>
      <c r="Q269" s="18"/>
      <c r="R269" s="35">
        <v>0.13375999999999999</v>
      </c>
      <c r="S269" s="35">
        <v>1.1930400000000001E-2</v>
      </c>
      <c r="T269" s="35">
        <v>0</v>
      </c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20"/>
    </row>
    <row r="270" spans="4:41" x14ac:dyDescent="0.35">
      <c r="D270" s="88">
        <v>636</v>
      </c>
      <c r="E270" s="88"/>
      <c r="F270" s="3"/>
      <c r="G270" s="3"/>
      <c r="H270" s="3"/>
      <c r="I270" s="3"/>
      <c r="J270" s="3"/>
      <c r="K270" s="3"/>
      <c r="L270" s="3"/>
      <c r="M270" s="3"/>
      <c r="N270" s="3"/>
      <c r="O270" s="3"/>
      <c r="Q270" s="18"/>
      <c r="R270" s="35">
        <v>0.126383</v>
      </c>
      <c r="S270" s="35">
        <v>1.1084999999999999E-2</v>
      </c>
      <c r="T270" s="35">
        <v>0</v>
      </c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20"/>
    </row>
    <row r="271" spans="4:41" x14ac:dyDescent="0.35">
      <c r="D271" s="88">
        <v>637</v>
      </c>
      <c r="E271" s="88"/>
      <c r="F271" s="3"/>
      <c r="G271" s="3"/>
      <c r="H271" s="3"/>
      <c r="I271" s="3"/>
      <c r="J271" s="3"/>
      <c r="K271" s="3"/>
      <c r="L271" s="3"/>
      <c r="M271" s="3"/>
      <c r="N271" s="3"/>
      <c r="O271" s="3"/>
      <c r="Q271" s="18"/>
      <c r="R271" s="35">
        <v>0.119343</v>
      </c>
      <c r="S271" s="35">
        <v>1.02892E-2</v>
      </c>
      <c r="T271" s="35">
        <v>0</v>
      </c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20"/>
    </row>
    <row r="272" spans="4:41" x14ac:dyDescent="0.35">
      <c r="D272" s="88">
        <v>638</v>
      </c>
      <c r="E272" s="88"/>
      <c r="F272" s="3"/>
      <c r="G272" s="3"/>
      <c r="H272" s="3"/>
      <c r="I272" s="3"/>
      <c r="J272" s="3"/>
      <c r="K272" s="3"/>
      <c r="L272" s="3"/>
      <c r="M272" s="3"/>
      <c r="N272" s="3"/>
      <c r="O272" s="3"/>
      <c r="Q272" s="18"/>
      <c r="R272" s="35">
        <v>0.112638</v>
      </c>
      <c r="S272" s="35">
        <v>9.5431500000000002E-3</v>
      </c>
      <c r="T272" s="35">
        <v>0</v>
      </c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20"/>
    </row>
    <row r="273" spans="4:41" x14ac:dyDescent="0.35">
      <c r="D273" s="88">
        <v>639</v>
      </c>
      <c r="E273" s="88"/>
      <c r="F273" s="3"/>
      <c r="G273" s="3"/>
      <c r="H273" s="3"/>
      <c r="I273" s="3"/>
      <c r="J273" s="3"/>
      <c r="K273" s="3"/>
      <c r="L273" s="3"/>
      <c r="M273" s="3"/>
      <c r="N273" s="3"/>
      <c r="O273" s="3"/>
      <c r="Q273" s="18"/>
      <c r="R273" s="35">
        <v>0.106264</v>
      </c>
      <c r="S273" s="35">
        <v>8.8460899999999992E-3</v>
      </c>
      <c r="T273" s="35">
        <v>0</v>
      </c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20"/>
    </row>
    <row r="274" spans="4:41" x14ac:dyDescent="0.35">
      <c r="D274" s="88">
        <v>640</v>
      </c>
      <c r="E274" s="88"/>
      <c r="F274" s="3"/>
      <c r="G274" s="3"/>
      <c r="H274" s="3"/>
      <c r="I274" s="3"/>
      <c r="J274" s="3"/>
      <c r="K274" s="3"/>
      <c r="L274" s="3"/>
      <c r="M274" s="3"/>
      <c r="N274" s="3"/>
      <c r="O274" s="3"/>
      <c r="Q274" s="18"/>
      <c r="R274" s="35">
        <v>0.10020800000000001</v>
      </c>
      <c r="S274" s="35">
        <v>8.1960000000000002E-3</v>
      </c>
      <c r="T274" s="35">
        <v>0</v>
      </c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20"/>
    </row>
    <row r="275" spans="4:41" x14ac:dyDescent="0.35">
      <c r="D275" s="88">
        <v>641</v>
      </c>
      <c r="E275" s="88"/>
      <c r="F275" s="3"/>
      <c r="G275" s="3"/>
      <c r="H275" s="3"/>
      <c r="I275" s="3"/>
      <c r="J275" s="3"/>
      <c r="K275" s="3"/>
      <c r="L275" s="3"/>
      <c r="M275" s="3"/>
      <c r="N275" s="3"/>
      <c r="O275" s="3"/>
      <c r="Q275" s="18"/>
      <c r="R275" s="35">
        <v>9.4455800000000006E-2</v>
      </c>
      <c r="S275" s="35">
        <v>7.5905900000000004E-3</v>
      </c>
      <c r="T275" s="35">
        <v>0</v>
      </c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20"/>
    </row>
    <row r="276" spans="4:41" x14ac:dyDescent="0.35">
      <c r="D276" s="88">
        <v>642</v>
      </c>
      <c r="E276" s="88"/>
      <c r="F276" s="3"/>
      <c r="G276" s="3"/>
      <c r="H276" s="3"/>
      <c r="I276" s="3"/>
      <c r="J276" s="3"/>
      <c r="K276" s="3"/>
      <c r="L276" s="3"/>
      <c r="M276" s="3"/>
      <c r="N276" s="3"/>
      <c r="O276" s="3"/>
      <c r="Q276" s="18"/>
      <c r="R276" s="35">
        <v>8.89934E-2</v>
      </c>
      <c r="S276" s="35">
        <v>7.0275399999999997E-3</v>
      </c>
      <c r="T276" s="35">
        <v>0</v>
      </c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20"/>
    </row>
    <row r="277" spans="4:41" x14ac:dyDescent="0.35">
      <c r="D277" s="88">
        <v>643</v>
      </c>
      <c r="E277" s="88"/>
      <c r="F277" s="3"/>
      <c r="G277" s="3"/>
      <c r="H277" s="3"/>
      <c r="I277" s="3"/>
      <c r="J277" s="3"/>
      <c r="K277" s="3"/>
      <c r="L277" s="3"/>
      <c r="M277" s="3"/>
      <c r="N277" s="3"/>
      <c r="O277" s="3"/>
      <c r="Q277" s="18"/>
      <c r="R277" s="35">
        <v>8.3807699999999999E-2</v>
      </c>
      <c r="S277" s="35">
        <v>6.5045499999999996E-3</v>
      </c>
      <c r="T277" s="35">
        <v>0</v>
      </c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20"/>
    </row>
    <row r="278" spans="4:41" x14ac:dyDescent="0.35">
      <c r="D278" s="88">
        <v>644</v>
      </c>
      <c r="E278" s="88"/>
      <c r="F278" s="3"/>
      <c r="G278" s="3"/>
      <c r="H278" s="3"/>
      <c r="I278" s="3"/>
      <c r="J278" s="3"/>
      <c r="K278" s="3"/>
      <c r="L278" s="3"/>
      <c r="M278" s="3"/>
      <c r="N278" s="3"/>
      <c r="O278" s="3"/>
      <c r="Q278" s="18"/>
      <c r="R278" s="35">
        <v>7.8886499999999998E-2</v>
      </c>
      <c r="S278" s="35">
        <v>6.0195200000000004E-3</v>
      </c>
      <c r="T278" s="35">
        <v>0</v>
      </c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20"/>
    </row>
    <row r="279" spans="4:41" x14ac:dyDescent="0.35">
      <c r="D279" s="88">
        <v>645</v>
      </c>
      <c r="E279" s="88"/>
      <c r="F279" s="3"/>
      <c r="G279" s="3"/>
      <c r="H279" s="3"/>
      <c r="I279" s="3"/>
      <c r="J279" s="3"/>
      <c r="K279" s="3"/>
      <c r="L279" s="3"/>
      <c r="M279" s="3"/>
      <c r="N279" s="3"/>
      <c r="O279" s="3"/>
      <c r="Q279" s="18"/>
      <c r="R279" s="35">
        <v>7.4219099999999996E-2</v>
      </c>
      <c r="S279" s="35">
        <v>5.57093E-3</v>
      </c>
      <c r="T279" s="35">
        <v>0</v>
      </c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20"/>
    </row>
    <row r="280" spans="4:41" x14ac:dyDescent="0.35">
      <c r="D280" s="88">
        <v>646</v>
      </c>
      <c r="E280" s="88"/>
      <c r="F280" s="3"/>
      <c r="G280" s="3"/>
      <c r="H280" s="3"/>
      <c r="I280" s="3"/>
      <c r="J280" s="3"/>
      <c r="K280" s="3"/>
      <c r="L280" s="3"/>
      <c r="M280" s="3"/>
      <c r="N280" s="3"/>
      <c r="O280" s="3"/>
      <c r="Q280" s="18"/>
      <c r="R280" s="35">
        <v>6.9795200000000002E-2</v>
      </c>
      <c r="S280" s="35">
        <v>5.1572800000000002E-3</v>
      </c>
      <c r="T280" s="35">
        <v>0</v>
      </c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20"/>
    </row>
    <row r="281" spans="4:41" x14ac:dyDescent="0.35">
      <c r="D281" s="88">
        <v>647</v>
      </c>
      <c r="E281" s="88"/>
      <c r="F281" s="3"/>
      <c r="G281" s="3"/>
      <c r="H281" s="3"/>
      <c r="I281" s="3"/>
      <c r="J281" s="3"/>
      <c r="K281" s="3"/>
      <c r="L281" s="3"/>
      <c r="M281" s="3"/>
      <c r="N281" s="3"/>
      <c r="O281" s="3"/>
      <c r="Q281" s="18"/>
      <c r="R281" s="35">
        <v>6.5604999999999997E-2</v>
      </c>
      <c r="S281" s="35">
        <v>4.7768699999999999E-3</v>
      </c>
      <c r="T281" s="35">
        <v>0</v>
      </c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20"/>
    </row>
    <row r="282" spans="4:41" x14ac:dyDescent="0.35">
      <c r="D282" s="88">
        <v>648</v>
      </c>
      <c r="E282" s="88"/>
      <c r="F282" s="3"/>
      <c r="G282" s="3"/>
      <c r="H282" s="3"/>
      <c r="I282" s="3"/>
      <c r="J282" s="3"/>
      <c r="K282" s="3"/>
      <c r="L282" s="3"/>
      <c r="M282" s="3"/>
      <c r="N282" s="3"/>
      <c r="O282" s="3"/>
      <c r="Q282" s="18"/>
      <c r="R282" s="35">
        <v>6.1638400000000003E-2</v>
      </c>
      <c r="S282" s="35">
        <v>4.42794E-3</v>
      </c>
      <c r="T282" s="35">
        <v>0</v>
      </c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20"/>
    </row>
    <row r="283" spans="4:41" x14ac:dyDescent="0.35">
      <c r="D283" s="88">
        <v>649</v>
      </c>
      <c r="E283" s="88"/>
      <c r="F283" s="3"/>
      <c r="G283" s="3"/>
      <c r="H283" s="3"/>
      <c r="I283" s="3"/>
      <c r="J283" s="3"/>
      <c r="K283" s="3"/>
      <c r="L283" s="3"/>
      <c r="M283" s="3"/>
      <c r="N283" s="3"/>
      <c r="O283" s="3"/>
      <c r="Q283" s="18"/>
      <c r="R283" s="35">
        <v>5.7885699999999998E-2</v>
      </c>
      <c r="S283" s="35">
        <v>4.1083200000000004E-3</v>
      </c>
      <c r="T283" s="35">
        <v>0</v>
      </c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20"/>
    </row>
    <row r="284" spans="4:41" x14ac:dyDescent="0.35">
      <c r="D284" s="88">
        <v>650</v>
      </c>
      <c r="E284" s="88"/>
      <c r="F284" s="3"/>
      <c r="G284" s="3"/>
      <c r="H284" s="3"/>
      <c r="I284" s="3"/>
      <c r="J284" s="3"/>
      <c r="K284" s="3"/>
      <c r="L284" s="3"/>
      <c r="M284" s="3"/>
      <c r="N284" s="3"/>
      <c r="O284" s="3"/>
      <c r="Q284" s="18"/>
      <c r="R284" s="35">
        <v>5.4336599999999999E-2</v>
      </c>
      <c r="S284" s="35">
        <v>3.8146999999999999E-3</v>
      </c>
      <c r="T284" s="35">
        <v>0</v>
      </c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20"/>
    </row>
    <row r="285" spans="4:41" x14ac:dyDescent="0.35">
      <c r="D285" s="88">
        <v>651</v>
      </c>
      <c r="E285" s="88"/>
      <c r="F285" s="3"/>
      <c r="G285" s="3"/>
      <c r="H285" s="3"/>
      <c r="I285" s="3"/>
      <c r="J285" s="3"/>
      <c r="K285" s="3"/>
      <c r="L285" s="3"/>
      <c r="M285" s="3"/>
      <c r="N285" s="3"/>
      <c r="O285" s="3"/>
      <c r="Q285" s="18"/>
      <c r="R285" s="35">
        <v>5.0981100000000001E-2</v>
      </c>
      <c r="S285" s="35">
        <v>3.5439199999999999E-3</v>
      </c>
      <c r="T285" s="35">
        <v>0</v>
      </c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20"/>
    </row>
    <row r="286" spans="4:41" x14ac:dyDescent="0.35">
      <c r="D286" s="88">
        <v>652</v>
      </c>
      <c r="E286" s="88"/>
      <c r="F286" s="3"/>
      <c r="G286" s="3"/>
      <c r="H286" s="3"/>
      <c r="I286" s="3"/>
      <c r="J286" s="3"/>
      <c r="K286" s="3"/>
      <c r="L286" s="3"/>
      <c r="M286" s="3"/>
      <c r="N286" s="3"/>
      <c r="O286" s="3"/>
      <c r="Q286" s="18"/>
      <c r="R286" s="35">
        <v>4.7809600000000001E-2</v>
      </c>
      <c r="S286" s="35">
        <v>3.2932899999999999E-3</v>
      </c>
      <c r="T286" s="35">
        <v>0</v>
      </c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20"/>
    </row>
    <row r="287" spans="4:41" x14ac:dyDescent="0.35">
      <c r="D287" s="88">
        <v>653</v>
      </c>
      <c r="E287" s="88"/>
      <c r="F287" s="3"/>
      <c r="G287" s="3"/>
      <c r="H287" s="3"/>
      <c r="I287" s="3"/>
      <c r="J287" s="3"/>
      <c r="K287" s="3"/>
      <c r="L287" s="3"/>
      <c r="M287" s="3"/>
      <c r="N287" s="3"/>
      <c r="O287" s="3"/>
      <c r="Q287" s="18"/>
      <c r="R287" s="35">
        <v>4.4813199999999997E-2</v>
      </c>
      <c r="S287" s="35">
        <v>3.0604999999999999E-3</v>
      </c>
      <c r="T287" s="35">
        <v>0</v>
      </c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20"/>
    </row>
    <row r="288" spans="4:41" x14ac:dyDescent="0.35">
      <c r="D288" s="88">
        <v>654</v>
      </c>
      <c r="E288" s="88"/>
      <c r="F288" s="3"/>
      <c r="G288" s="3"/>
      <c r="H288" s="3"/>
      <c r="I288" s="3"/>
      <c r="J288" s="3"/>
      <c r="K288" s="3"/>
      <c r="L288" s="3"/>
      <c r="M288" s="3"/>
      <c r="N288" s="3"/>
      <c r="O288" s="3"/>
      <c r="Q288" s="18"/>
      <c r="R288" s="35">
        <v>4.1983100000000002E-2</v>
      </c>
      <c r="S288" s="35">
        <v>2.8436899999999998E-3</v>
      </c>
      <c r="T288" s="35">
        <v>0</v>
      </c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20"/>
    </row>
    <row r="289" spans="4:41" x14ac:dyDescent="0.35">
      <c r="D289" s="88">
        <v>655</v>
      </c>
      <c r="E289" s="88"/>
      <c r="F289" s="3"/>
      <c r="G289" s="3"/>
      <c r="H289" s="3"/>
      <c r="I289" s="3"/>
      <c r="J289" s="3"/>
      <c r="K289" s="3"/>
      <c r="L289" s="3"/>
      <c r="M289" s="3"/>
      <c r="N289" s="3"/>
      <c r="O289" s="3"/>
      <c r="Q289" s="18"/>
      <c r="R289" s="35">
        <v>3.9311100000000002E-2</v>
      </c>
      <c r="S289" s="35">
        <v>2.64175E-3</v>
      </c>
      <c r="T289" s="35">
        <v>0</v>
      </c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20"/>
    </row>
    <row r="290" spans="4:41" x14ac:dyDescent="0.35">
      <c r="D290" s="88">
        <v>656</v>
      </c>
      <c r="E290" s="88"/>
      <c r="F290" s="3"/>
      <c r="G290" s="3"/>
      <c r="H290" s="3"/>
      <c r="I290" s="3"/>
      <c r="J290" s="3"/>
      <c r="K290" s="3"/>
      <c r="L290" s="3"/>
      <c r="M290" s="3"/>
      <c r="N290" s="3"/>
      <c r="O290" s="3"/>
      <c r="Q290" s="18"/>
      <c r="R290" s="35">
        <v>3.6789200000000001E-2</v>
      </c>
      <c r="S290" s="35">
        <v>2.4537399999999998E-3</v>
      </c>
      <c r="T290" s="35">
        <v>0</v>
      </c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20"/>
    </row>
    <row r="291" spans="4:41" x14ac:dyDescent="0.35">
      <c r="D291" s="88">
        <v>657</v>
      </c>
      <c r="E291" s="88"/>
      <c r="F291" s="3"/>
      <c r="G291" s="3"/>
      <c r="H291" s="3"/>
      <c r="I291" s="3"/>
      <c r="J291" s="3"/>
      <c r="K291" s="3"/>
      <c r="L291" s="3"/>
      <c r="M291" s="3"/>
      <c r="N291" s="3"/>
      <c r="O291" s="3"/>
      <c r="Q291" s="18"/>
      <c r="R291" s="35">
        <v>3.4409799999999997E-2</v>
      </c>
      <c r="S291" s="35">
        <v>2.27875E-3</v>
      </c>
      <c r="T291" s="35">
        <v>0</v>
      </c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20"/>
    </row>
    <row r="292" spans="4:41" x14ac:dyDescent="0.35">
      <c r="D292" s="88">
        <v>658</v>
      </c>
      <c r="E292" s="88"/>
      <c r="F292" s="3"/>
      <c r="G292" s="3"/>
      <c r="H292" s="3"/>
      <c r="I292" s="3"/>
      <c r="J292" s="3"/>
      <c r="K292" s="3"/>
      <c r="L292" s="3"/>
      <c r="M292" s="3"/>
      <c r="N292" s="3"/>
      <c r="O292" s="3"/>
      <c r="Q292" s="18"/>
      <c r="R292" s="35">
        <v>3.2166E-2</v>
      </c>
      <c r="S292" s="35">
        <v>2.1159600000000001E-3</v>
      </c>
      <c r="T292" s="35">
        <v>0</v>
      </c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20"/>
    </row>
    <row r="293" spans="4:41" x14ac:dyDescent="0.35">
      <c r="D293" s="88">
        <v>659</v>
      </c>
      <c r="E293" s="88"/>
      <c r="F293" s="3"/>
      <c r="G293" s="3"/>
      <c r="H293" s="3"/>
      <c r="I293" s="3"/>
      <c r="J293" s="3"/>
      <c r="K293" s="3"/>
      <c r="L293" s="3"/>
      <c r="M293" s="3"/>
      <c r="N293" s="3"/>
      <c r="O293" s="3"/>
      <c r="Q293" s="18"/>
      <c r="R293" s="35">
        <v>3.0050899999999998E-2</v>
      </c>
      <c r="S293" s="35">
        <v>1.9645600000000002E-3</v>
      </c>
      <c r="T293" s="35">
        <v>0</v>
      </c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20"/>
    </row>
    <row r="294" spans="4:41" x14ac:dyDescent="0.35">
      <c r="D294" s="88">
        <v>660</v>
      </c>
      <c r="E294" s="88"/>
      <c r="F294" s="3"/>
      <c r="G294" s="3"/>
      <c r="H294" s="3"/>
      <c r="I294" s="3"/>
      <c r="J294" s="3"/>
      <c r="K294" s="3"/>
      <c r="L294" s="3"/>
      <c r="M294" s="3"/>
      <c r="N294" s="3"/>
      <c r="O294" s="3"/>
      <c r="Q294" s="18"/>
      <c r="R294" s="35">
        <v>2.8059400000000002E-2</v>
      </c>
      <c r="S294" s="35">
        <v>1.8237800000000001E-3</v>
      </c>
      <c r="T294" s="35">
        <v>0</v>
      </c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20"/>
    </row>
    <row r="295" spans="4:41" x14ac:dyDescent="0.35">
      <c r="D295" s="88">
        <v>661</v>
      </c>
      <c r="E295" s="88"/>
      <c r="F295" s="3"/>
      <c r="G295" s="3"/>
      <c r="H295" s="3"/>
      <c r="I295" s="3"/>
      <c r="J295" s="3"/>
      <c r="K295" s="3"/>
      <c r="L295" s="3"/>
      <c r="M295" s="3"/>
      <c r="N295" s="3"/>
      <c r="O295" s="3"/>
      <c r="Q295" s="18"/>
      <c r="R295" s="35">
        <v>2.61861E-2</v>
      </c>
      <c r="S295" s="35">
        <v>1.69287E-3</v>
      </c>
      <c r="T295" s="35">
        <v>0</v>
      </c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20"/>
    </row>
    <row r="296" spans="4:41" x14ac:dyDescent="0.35">
      <c r="D296" s="88">
        <v>662</v>
      </c>
      <c r="E296" s="88"/>
      <c r="F296" s="3"/>
      <c r="G296" s="3"/>
      <c r="H296" s="3"/>
      <c r="I296" s="3"/>
      <c r="J296" s="3"/>
      <c r="K296" s="3"/>
      <c r="L296" s="3"/>
      <c r="M296" s="3"/>
      <c r="N296" s="3"/>
      <c r="O296" s="3"/>
      <c r="Q296" s="18"/>
      <c r="R296" s="35">
        <v>2.4426E-2</v>
      </c>
      <c r="S296" s="35">
        <v>1.5711500000000001E-3</v>
      </c>
      <c r="T296" s="35">
        <v>0</v>
      </c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20"/>
    </row>
    <row r="297" spans="4:41" x14ac:dyDescent="0.35">
      <c r="D297" s="88">
        <v>663</v>
      </c>
      <c r="E297" s="88"/>
      <c r="F297" s="3"/>
      <c r="G297" s="3"/>
      <c r="H297" s="3"/>
      <c r="I297" s="3"/>
      <c r="J297" s="3"/>
      <c r="K297" s="3"/>
      <c r="L297" s="3"/>
      <c r="M297" s="3"/>
      <c r="N297" s="3"/>
      <c r="O297" s="3"/>
      <c r="Q297" s="18"/>
      <c r="R297" s="35">
        <v>2.27738E-2</v>
      </c>
      <c r="S297" s="35">
        <v>1.45798E-3</v>
      </c>
      <c r="T297" s="35">
        <v>0</v>
      </c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20"/>
    </row>
    <row r="298" spans="4:41" x14ac:dyDescent="0.35">
      <c r="D298" s="88">
        <v>664</v>
      </c>
      <c r="E298" s="88"/>
      <c r="F298" s="3"/>
      <c r="G298" s="3"/>
      <c r="H298" s="3"/>
      <c r="I298" s="3"/>
      <c r="J298" s="3"/>
      <c r="K298" s="3"/>
      <c r="L298" s="3"/>
      <c r="M298" s="3"/>
      <c r="N298" s="3"/>
      <c r="O298" s="3"/>
      <c r="Q298" s="18"/>
      <c r="R298" s="35">
        <v>2.1223800000000001E-2</v>
      </c>
      <c r="S298" s="35">
        <v>1.3527400000000001E-3</v>
      </c>
      <c r="T298" s="35">
        <v>0</v>
      </c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20"/>
    </row>
    <row r="299" spans="4:41" x14ac:dyDescent="0.35">
      <c r="D299" s="88">
        <v>665</v>
      </c>
      <c r="E299" s="88"/>
      <c r="F299" s="3"/>
      <c r="G299" s="3"/>
      <c r="H299" s="3"/>
      <c r="I299" s="3"/>
      <c r="J299" s="3"/>
      <c r="K299" s="3"/>
      <c r="L299" s="3"/>
      <c r="M299" s="3"/>
      <c r="N299" s="3"/>
      <c r="O299" s="3"/>
      <c r="Q299" s="18"/>
      <c r="R299" s="35">
        <v>1.9767900000000001E-2</v>
      </c>
      <c r="S299" s="35">
        <v>1.2547599999999999E-3</v>
      </c>
      <c r="T299" s="35">
        <v>0</v>
      </c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20"/>
    </row>
    <row r="300" spans="4:41" x14ac:dyDescent="0.35">
      <c r="D300" s="88">
        <v>666</v>
      </c>
      <c r="E300" s="88"/>
      <c r="F300" s="3"/>
      <c r="G300" s="3"/>
      <c r="H300" s="3"/>
      <c r="I300" s="3"/>
      <c r="J300" s="3"/>
      <c r="K300" s="3"/>
      <c r="L300" s="3"/>
      <c r="M300" s="3"/>
      <c r="N300" s="3"/>
      <c r="O300" s="3"/>
      <c r="Q300" s="18"/>
      <c r="R300" s="35">
        <v>1.8398600000000001E-2</v>
      </c>
      <c r="S300" s="35">
        <v>1.1634E-3</v>
      </c>
      <c r="T300" s="35">
        <v>0</v>
      </c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20"/>
    </row>
    <row r="301" spans="4:41" x14ac:dyDescent="0.35">
      <c r="D301" s="88">
        <v>667</v>
      </c>
      <c r="E301" s="88"/>
      <c r="F301" s="3"/>
      <c r="G301" s="3"/>
      <c r="H301" s="3"/>
      <c r="I301" s="3"/>
      <c r="J301" s="3"/>
      <c r="K301" s="3"/>
      <c r="L301" s="3"/>
      <c r="M301" s="3"/>
      <c r="N301" s="3"/>
      <c r="O301" s="3"/>
      <c r="Q301" s="18"/>
      <c r="R301" s="35">
        <v>1.7109200000000001E-2</v>
      </c>
      <c r="S301" s="35">
        <v>1.0781199999999999E-3</v>
      </c>
      <c r="T301" s="35">
        <v>0</v>
      </c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20"/>
    </row>
    <row r="302" spans="4:41" x14ac:dyDescent="0.35">
      <c r="D302" s="88">
        <v>668</v>
      </c>
      <c r="E302" s="88"/>
      <c r="F302" s="3"/>
      <c r="G302" s="3"/>
      <c r="H302" s="3"/>
      <c r="I302" s="3"/>
      <c r="J302" s="3"/>
      <c r="K302" s="3"/>
      <c r="L302" s="3"/>
      <c r="M302" s="3"/>
      <c r="N302" s="3"/>
      <c r="O302" s="3"/>
      <c r="Q302" s="18"/>
      <c r="R302" s="35">
        <v>1.5893899999999999E-2</v>
      </c>
      <c r="S302" s="35">
        <v>9.9842399999999993E-4</v>
      </c>
      <c r="T302" s="35">
        <v>0</v>
      </c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20"/>
    </row>
    <row r="303" spans="4:41" x14ac:dyDescent="0.35">
      <c r="D303" s="88">
        <v>669</v>
      </c>
      <c r="E303" s="88"/>
      <c r="F303" s="3"/>
      <c r="G303" s="3"/>
      <c r="H303" s="3"/>
      <c r="I303" s="3"/>
      <c r="J303" s="3"/>
      <c r="K303" s="3"/>
      <c r="L303" s="3"/>
      <c r="M303" s="3"/>
      <c r="N303" s="3"/>
      <c r="O303" s="3"/>
      <c r="Q303" s="18"/>
      <c r="R303" s="35">
        <v>1.4749200000000001E-2</v>
      </c>
      <c r="S303" s="35">
        <v>9.2396199999999996E-4</v>
      </c>
      <c r="T303" s="35">
        <v>0</v>
      </c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20"/>
    </row>
    <row r="304" spans="4:41" x14ac:dyDescent="0.35">
      <c r="D304" s="88">
        <v>670</v>
      </c>
      <c r="E304" s="88"/>
      <c r="F304" s="3"/>
      <c r="G304" s="3"/>
      <c r="H304" s="3"/>
      <c r="I304" s="3"/>
      <c r="J304" s="3"/>
      <c r="K304" s="3"/>
      <c r="L304" s="3"/>
      <c r="M304" s="3"/>
      <c r="N304" s="3"/>
      <c r="O304" s="3"/>
      <c r="Q304" s="18"/>
      <c r="R304" s="35">
        <v>1.36773E-2</v>
      </c>
      <c r="S304" s="35">
        <v>8.54713E-4</v>
      </c>
      <c r="T304" s="35">
        <v>0</v>
      </c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20"/>
    </row>
    <row r="305" spans="4:41" x14ac:dyDescent="0.35">
      <c r="D305" s="88">
        <v>671</v>
      </c>
      <c r="E305" s="88"/>
      <c r="F305" s="3"/>
      <c r="G305" s="3"/>
      <c r="H305" s="3"/>
      <c r="I305" s="3"/>
      <c r="J305" s="3"/>
      <c r="K305" s="3"/>
      <c r="L305" s="3"/>
      <c r="M305" s="3"/>
      <c r="N305" s="3"/>
      <c r="O305" s="3"/>
      <c r="Q305" s="18"/>
      <c r="R305" s="35">
        <v>1.26804E-2</v>
      </c>
      <c r="S305" s="35">
        <v>7.9065199999999998E-4</v>
      </c>
      <c r="T305" s="35">
        <v>0</v>
      </c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20"/>
    </row>
    <row r="306" spans="4:41" x14ac:dyDescent="0.35">
      <c r="D306" s="88">
        <v>672</v>
      </c>
      <c r="E306" s="88"/>
      <c r="F306" s="3"/>
      <c r="G306" s="3"/>
      <c r="H306" s="3"/>
      <c r="I306" s="3"/>
      <c r="J306" s="3"/>
      <c r="K306" s="3"/>
      <c r="L306" s="3"/>
      <c r="M306" s="3"/>
      <c r="N306" s="3"/>
      <c r="O306" s="3"/>
      <c r="Q306" s="18"/>
      <c r="R306" s="35">
        <v>1.1759E-2</v>
      </c>
      <c r="S306" s="35">
        <v>7.3168400000000002E-4</v>
      </c>
      <c r="T306" s="35">
        <v>0</v>
      </c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20"/>
    </row>
    <row r="307" spans="4:41" x14ac:dyDescent="0.35">
      <c r="D307" s="88">
        <v>673</v>
      </c>
      <c r="E307" s="88"/>
      <c r="F307" s="3"/>
      <c r="G307" s="3"/>
      <c r="H307" s="3"/>
      <c r="I307" s="3"/>
      <c r="J307" s="3"/>
      <c r="K307" s="3"/>
      <c r="L307" s="3"/>
      <c r="M307" s="3"/>
      <c r="N307" s="3"/>
      <c r="O307" s="3"/>
      <c r="Q307" s="18"/>
      <c r="R307" s="35">
        <v>1.09123E-2</v>
      </c>
      <c r="S307" s="35">
        <v>6.7765299999999996E-4</v>
      </c>
      <c r="T307" s="35">
        <v>0</v>
      </c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20"/>
    </row>
    <row r="308" spans="4:41" x14ac:dyDescent="0.35">
      <c r="D308" s="88">
        <v>674</v>
      </c>
      <c r="E308" s="88"/>
      <c r="F308" s="3"/>
      <c r="G308" s="3"/>
      <c r="H308" s="3"/>
      <c r="I308" s="3"/>
      <c r="J308" s="3"/>
      <c r="K308" s="3"/>
      <c r="L308" s="3"/>
      <c r="M308" s="3"/>
      <c r="N308" s="3"/>
      <c r="O308" s="3"/>
      <c r="Q308" s="18"/>
      <c r="R308" s="35">
        <v>1.01373E-2</v>
      </c>
      <c r="S308" s="35">
        <v>6.2829699999999999E-4</v>
      </c>
      <c r="T308" s="35">
        <v>0</v>
      </c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20"/>
    </row>
    <row r="309" spans="4:41" x14ac:dyDescent="0.35">
      <c r="D309" s="88">
        <v>675</v>
      </c>
      <c r="E309" s="88"/>
      <c r="F309" s="3"/>
      <c r="G309" s="3"/>
      <c r="H309" s="3"/>
      <c r="I309" s="3"/>
      <c r="J309" s="3"/>
      <c r="K309" s="3"/>
      <c r="L309" s="3"/>
      <c r="M309" s="3"/>
      <c r="N309" s="3"/>
      <c r="O309" s="3"/>
      <c r="Q309" s="18"/>
      <c r="R309" s="35">
        <v>9.4256800000000005E-3</v>
      </c>
      <c r="S309" s="35">
        <v>5.8310800000000004E-4</v>
      </c>
      <c r="T309" s="35">
        <v>0</v>
      </c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20"/>
    </row>
    <row r="310" spans="4:41" x14ac:dyDescent="0.35">
      <c r="D310" s="88">
        <v>676</v>
      </c>
      <c r="E310" s="88"/>
      <c r="F310" s="3"/>
      <c r="G310" s="3"/>
      <c r="H310" s="3"/>
      <c r="I310" s="3"/>
      <c r="J310" s="3"/>
      <c r="K310" s="3"/>
      <c r="L310" s="3"/>
      <c r="M310" s="3"/>
      <c r="N310" s="3"/>
      <c r="O310" s="3"/>
      <c r="Q310" s="18"/>
      <c r="R310" s="35">
        <v>8.7691699999999997E-3</v>
      </c>
      <c r="S310" s="35">
        <v>5.4158400000000001E-4</v>
      </c>
      <c r="T310" s="35">
        <v>0</v>
      </c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20"/>
    </row>
    <row r="311" spans="4:41" x14ac:dyDescent="0.35">
      <c r="D311" s="88">
        <v>677</v>
      </c>
      <c r="E311" s="88"/>
      <c r="F311" s="3"/>
      <c r="G311" s="3"/>
      <c r="H311" s="3"/>
      <c r="I311" s="3"/>
      <c r="J311" s="3"/>
      <c r="K311" s="3"/>
      <c r="L311" s="3"/>
      <c r="M311" s="3"/>
      <c r="N311" s="3"/>
      <c r="O311" s="3"/>
      <c r="Q311" s="18"/>
      <c r="R311" s="35">
        <v>8.1607599999999995E-3</v>
      </c>
      <c r="S311" s="35">
        <v>5.0329400000000005E-4</v>
      </c>
      <c r="T311" s="35">
        <v>0</v>
      </c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20"/>
    </row>
    <row r="312" spans="4:41" x14ac:dyDescent="0.35">
      <c r="D312" s="88">
        <v>678</v>
      </c>
      <c r="E312" s="88"/>
      <c r="F312" s="3"/>
      <c r="G312" s="3"/>
      <c r="H312" s="3"/>
      <c r="I312" s="3"/>
      <c r="J312" s="3"/>
      <c r="K312" s="3"/>
      <c r="L312" s="3"/>
      <c r="M312" s="3"/>
      <c r="N312" s="3"/>
      <c r="O312" s="3"/>
      <c r="Q312" s="18"/>
      <c r="R312" s="35">
        <v>7.5945300000000004E-3</v>
      </c>
      <c r="S312" s="35">
        <v>4.6787E-4</v>
      </c>
      <c r="T312" s="35">
        <v>0</v>
      </c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20"/>
    </row>
    <row r="313" spans="4:41" x14ac:dyDescent="0.35">
      <c r="D313" s="88">
        <v>679</v>
      </c>
      <c r="E313" s="88"/>
      <c r="F313" s="3"/>
      <c r="G313" s="3"/>
      <c r="H313" s="3"/>
      <c r="I313" s="3"/>
      <c r="J313" s="3"/>
      <c r="K313" s="3"/>
      <c r="L313" s="3"/>
      <c r="M313" s="3"/>
      <c r="N313" s="3"/>
      <c r="O313" s="3"/>
      <c r="Q313" s="18"/>
      <c r="R313" s="35">
        <v>7.0658800000000001E-3</v>
      </c>
      <c r="S313" s="35">
        <v>4.35007E-4</v>
      </c>
      <c r="T313" s="35">
        <v>0</v>
      </c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20"/>
    </row>
    <row r="314" spans="4:41" x14ac:dyDescent="0.35">
      <c r="D314" s="88">
        <v>680</v>
      </c>
      <c r="E314" s="88"/>
      <c r="F314" s="3"/>
      <c r="G314" s="3"/>
      <c r="H314" s="3"/>
      <c r="I314" s="3"/>
      <c r="J314" s="3"/>
      <c r="K314" s="3"/>
      <c r="L314" s="3"/>
      <c r="M314" s="3"/>
      <c r="N314" s="3"/>
      <c r="O314" s="3"/>
      <c r="Q314" s="18"/>
      <c r="R314" s="35">
        <v>6.5725200000000001E-3</v>
      </c>
      <c r="S314" s="35">
        <v>4.0449000000000003E-4</v>
      </c>
      <c r="T314" s="35">
        <v>0</v>
      </c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20"/>
    </row>
    <row r="315" spans="4:41" x14ac:dyDescent="0.35">
      <c r="D315" s="88">
        <v>681</v>
      </c>
      <c r="E315" s="88"/>
      <c r="F315" s="3"/>
      <c r="G315" s="3"/>
      <c r="H315" s="3"/>
      <c r="I315" s="3"/>
      <c r="J315" s="3"/>
      <c r="K315" s="3"/>
      <c r="L315" s="3"/>
      <c r="M315" s="3"/>
      <c r="N315" s="3"/>
      <c r="O315" s="3"/>
      <c r="Q315" s="18"/>
      <c r="R315" s="35">
        <v>6.11262E-3</v>
      </c>
      <c r="S315" s="35">
        <v>3.7613799999999998E-4</v>
      </c>
      <c r="T315" s="35">
        <v>0</v>
      </c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20"/>
    </row>
    <row r="316" spans="4:41" x14ac:dyDescent="0.35">
      <c r="D316" s="88">
        <v>682</v>
      </c>
      <c r="E316" s="88"/>
      <c r="F316" s="3"/>
      <c r="G316" s="3"/>
      <c r="H316" s="3"/>
      <c r="I316" s="3"/>
      <c r="J316" s="3"/>
      <c r="K316" s="3"/>
      <c r="L316" s="3"/>
      <c r="M316" s="3"/>
      <c r="N316" s="3"/>
      <c r="O316" s="3"/>
      <c r="Q316" s="18"/>
      <c r="R316" s="35">
        <v>5.6844E-3</v>
      </c>
      <c r="S316" s="35">
        <v>3.4978400000000001E-4</v>
      </c>
      <c r="T316" s="35">
        <v>0</v>
      </c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20"/>
    </row>
    <row r="317" spans="4:41" x14ac:dyDescent="0.35">
      <c r="D317" s="88">
        <v>683</v>
      </c>
      <c r="E317" s="88"/>
      <c r="F317" s="3"/>
      <c r="G317" s="3"/>
      <c r="H317" s="3"/>
      <c r="I317" s="3"/>
      <c r="J317" s="3"/>
      <c r="K317" s="3"/>
      <c r="L317" s="3"/>
      <c r="M317" s="3"/>
      <c r="N317" s="3"/>
      <c r="O317" s="3"/>
      <c r="Q317" s="18"/>
      <c r="R317" s="35">
        <v>5.2860700000000004E-3</v>
      </c>
      <c r="S317" s="35">
        <v>3.2527800000000003E-4</v>
      </c>
      <c r="T317" s="35">
        <v>0</v>
      </c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20"/>
    </row>
    <row r="318" spans="4:41" x14ac:dyDescent="0.35">
      <c r="D318" s="88">
        <v>684</v>
      </c>
      <c r="E318" s="88"/>
      <c r="F318" s="3"/>
      <c r="G318" s="3"/>
      <c r="H318" s="3"/>
      <c r="I318" s="3"/>
      <c r="J318" s="3"/>
      <c r="K318" s="3"/>
      <c r="L318" s="3"/>
      <c r="M318" s="3"/>
      <c r="N318" s="3"/>
      <c r="O318" s="3"/>
      <c r="Q318" s="18"/>
      <c r="R318" s="35">
        <v>4.9157300000000001E-3</v>
      </c>
      <c r="S318" s="35">
        <v>3.02477E-4</v>
      </c>
      <c r="T318" s="35">
        <v>0</v>
      </c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20"/>
    </row>
    <row r="319" spans="4:41" x14ac:dyDescent="0.35">
      <c r="D319" s="88">
        <v>685</v>
      </c>
      <c r="E319" s="88"/>
      <c r="F319" s="3"/>
      <c r="G319" s="3"/>
      <c r="H319" s="3"/>
      <c r="I319" s="3"/>
      <c r="J319" s="3"/>
      <c r="K319" s="3"/>
      <c r="L319" s="3"/>
      <c r="M319" s="3"/>
      <c r="N319" s="3"/>
      <c r="O319" s="3"/>
      <c r="Q319" s="18"/>
      <c r="R319" s="35">
        <v>4.5708600000000004E-3</v>
      </c>
      <c r="S319" s="35">
        <v>2.8123699999999999E-4</v>
      </c>
      <c r="T319" s="35">
        <v>0</v>
      </c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20"/>
    </row>
    <row r="320" spans="4:41" x14ac:dyDescent="0.35">
      <c r="D320" s="88">
        <v>686</v>
      </c>
      <c r="E320" s="88"/>
      <c r="F320" s="3"/>
      <c r="G320" s="3"/>
      <c r="H320" s="3"/>
      <c r="I320" s="3"/>
      <c r="J320" s="3"/>
      <c r="K320" s="3"/>
      <c r="L320" s="3"/>
      <c r="M320" s="3"/>
      <c r="N320" s="3"/>
      <c r="O320" s="3"/>
      <c r="Q320" s="18"/>
      <c r="R320" s="35">
        <v>4.2490799999999997E-3</v>
      </c>
      <c r="S320" s="35">
        <v>2.61427E-4</v>
      </c>
      <c r="T320" s="35">
        <v>0</v>
      </c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20"/>
    </row>
    <row r="321" spans="4:41" x14ac:dyDescent="0.35">
      <c r="D321" s="88">
        <v>687</v>
      </c>
      <c r="E321" s="88"/>
      <c r="F321" s="3"/>
      <c r="G321" s="3"/>
      <c r="H321" s="3"/>
      <c r="I321" s="3"/>
      <c r="J321" s="3"/>
      <c r="K321" s="3"/>
      <c r="L321" s="3"/>
      <c r="M321" s="3"/>
      <c r="N321" s="3"/>
      <c r="O321" s="3"/>
      <c r="Q321" s="18"/>
      <c r="R321" s="35">
        <v>3.94832E-3</v>
      </c>
      <c r="S321" s="35">
        <v>2.4293000000000001E-4</v>
      </c>
      <c r="T321" s="35">
        <v>0</v>
      </c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20"/>
    </row>
    <row r="322" spans="4:41" x14ac:dyDescent="0.35">
      <c r="D322" s="88">
        <v>688</v>
      </c>
      <c r="E322" s="88"/>
      <c r="F322" s="3"/>
      <c r="G322" s="3"/>
      <c r="H322" s="3"/>
      <c r="I322" s="3"/>
      <c r="J322" s="3"/>
      <c r="K322" s="3"/>
      <c r="L322" s="3"/>
      <c r="M322" s="3"/>
      <c r="N322" s="3"/>
      <c r="O322" s="3"/>
      <c r="Q322" s="18"/>
      <c r="R322" s="35">
        <v>3.6667499999999999E-3</v>
      </c>
      <c r="S322" s="35">
        <v>2.25641E-4</v>
      </c>
      <c r="T322" s="35">
        <v>0</v>
      </c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20"/>
    </row>
    <row r="323" spans="4:41" x14ac:dyDescent="0.35">
      <c r="D323" s="88">
        <v>689</v>
      </c>
      <c r="E323" s="88"/>
      <c r="F323" s="3"/>
      <c r="G323" s="3"/>
      <c r="H323" s="3"/>
      <c r="I323" s="3"/>
      <c r="J323" s="3"/>
      <c r="K323" s="3"/>
      <c r="L323" s="3"/>
      <c r="M323" s="3"/>
      <c r="N323" s="3"/>
      <c r="O323" s="3"/>
      <c r="Q323" s="18"/>
      <c r="R323" s="35">
        <v>3.40297E-3</v>
      </c>
      <c r="S323" s="35">
        <v>2.09478E-4</v>
      </c>
      <c r="T323" s="35">
        <v>0</v>
      </c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20"/>
    </row>
    <row r="324" spans="4:41" x14ac:dyDescent="0.35">
      <c r="D324" s="88">
        <v>690</v>
      </c>
      <c r="E324" s="88"/>
      <c r="F324" s="3"/>
      <c r="G324" s="3"/>
      <c r="H324" s="3"/>
      <c r="I324" s="3"/>
      <c r="J324" s="3"/>
      <c r="K324" s="3"/>
      <c r="L324" s="3"/>
      <c r="M324" s="3"/>
      <c r="N324" s="3"/>
      <c r="O324" s="3"/>
      <c r="Q324" s="18"/>
      <c r="R324" s="35">
        <v>3.1563199999999998E-3</v>
      </c>
      <c r="S324" s="35">
        <v>1.9440000000000001E-4</v>
      </c>
      <c r="T324" s="35">
        <v>0</v>
      </c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20"/>
    </row>
    <row r="325" spans="4:41" x14ac:dyDescent="0.35">
      <c r="D325" s="88">
        <v>691</v>
      </c>
      <c r="E325" s="88"/>
      <c r="F325" s="3"/>
      <c r="G325" s="3"/>
      <c r="H325" s="3"/>
      <c r="I325" s="3"/>
      <c r="J325" s="3"/>
      <c r="K325" s="3"/>
      <c r="L325" s="3"/>
      <c r="M325" s="3"/>
      <c r="N325" s="3"/>
      <c r="O325" s="3"/>
      <c r="Q325" s="18"/>
      <c r="R325" s="35">
        <v>2.9262400000000001E-3</v>
      </c>
      <c r="S325" s="35">
        <v>1.8037000000000001E-4</v>
      </c>
      <c r="T325" s="35">
        <v>0</v>
      </c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20"/>
    </row>
    <row r="326" spans="4:41" x14ac:dyDescent="0.35">
      <c r="D326" s="88">
        <v>692</v>
      </c>
      <c r="E326" s="88"/>
      <c r="F326" s="3"/>
      <c r="G326" s="3"/>
      <c r="H326" s="3"/>
      <c r="I326" s="3"/>
      <c r="J326" s="3"/>
      <c r="K326" s="3"/>
      <c r="L326" s="3"/>
      <c r="M326" s="3"/>
      <c r="N326" s="3"/>
      <c r="O326" s="3"/>
      <c r="Q326" s="18"/>
      <c r="R326" s="35">
        <v>2.7121300000000001E-3</v>
      </c>
      <c r="S326" s="35">
        <v>1.6734700000000001E-4</v>
      </c>
      <c r="T326" s="35">
        <v>0</v>
      </c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20"/>
    </row>
    <row r="327" spans="4:41" x14ac:dyDescent="0.35">
      <c r="D327" s="88">
        <v>693</v>
      </c>
      <c r="E327" s="88"/>
      <c r="F327" s="3"/>
      <c r="G327" s="3"/>
      <c r="H327" s="3"/>
      <c r="I327" s="3"/>
      <c r="J327" s="3"/>
      <c r="K327" s="3"/>
      <c r="L327" s="3"/>
      <c r="M327" s="3"/>
      <c r="N327" s="3"/>
      <c r="O327" s="3"/>
      <c r="Q327" s="18"/>
      <c r="R327" s="35">
        <v>2.5132700000000002E-3</v>
      </c>
      <c r="S327" s="35">
        <v>1.55286E-4</v>
      </c>
      <c r="T327" s="35">
        <v>0</v>
      </c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20"/>
    </row>
    <row r="328" spans="4:41" x14ac:dyDescent="0.35">
      <c r="D328" s="88">
        <v>694</v>
      </c>
      <c r="E328" s="88"/>
      <c r="F328" s="3"/>
      <c r="G328" s="3"/>
      <c r="H328" s="3"/>
      <c r="I328" s="3"/>
      <c r="J328" s="3"/>
      <c r="K328" s="3"/>
      <c r="L328" s="3"/>
      <c r="M328" s="3"/>
      <c r="N328" s="3"/>
      <c r="O328" s="3"/>
      <c r="Q328" s="18"/>
      <c r="R328" s="35">
        <v>2.3289500000000002E-3</v>
      </c>
      <c r="S328" s="35">
        <v>1.4413499999999999E-4</v>
      </c>
      <c r="T328" s="35">
        <v>0</v>
      </c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20"/>
    </row>
    <row r="329" spans="4:41" x14ac:dyDescent="0.35">
      <c r="D329" s="88">
        <v>695</v>
      </c>
      <c r="E329" s="88"/>
      <c r="F329" s="3"/>
      <c r="G329" s="3"/>
      <c r="H329" s="3"/>
      <c r="I329" s="3"/>
      <c r="J329" s="3"/>
      <c r="K329" s="3"/>
      <c r="L329" s="3"/>
      <c r="M329" s="3"/>
      <c r="N329" s="3"/>
      <c r="O329" s="3"/>
      <c r="Q329" s="18"/>
      <c r="R329" s="35">
        <v>2.1583599999999998E-3</v>
      </c>
      <c r="S329" s="35">
        <v>1.3383000000000001E-4</v>
      </c>
      <c r="T329" s="35">
        <v>0</v>
      </c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20"/>
    </row>
    <row r="330" spans="4:41" x14ac:dyDescent="0.35">
      <c r="D330" s="88">
        <v>696</v>
      </c>
      <c r="E330" s="88"/>
      <c r="F330" s="3"/>
      <c r="G330" s="3"/>
      <c r="H330" s="3"/>
      <c r="I330" s="3"/>
      <c r="J330" s="3"/>
      <c r="K330" s="3"/>
      <c r="L330" s="3"/>
      <c r="M330" s="3"/>
      <c r="N330" s="3"/>
      <c r="O330" s="3"/>
      <c r="Q330" s="18"/>
      <c r="R330" s="35">
        <v>2.0007100000000002E-3</v>
      </c>
      <c r="S330" s="35">
        <v>1.2430899999999999E-4</v>
      </c>
      <c r="T330" s="35">
        <v>0</v>
      </c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20"/>
    </row>
    <row r="331" spans="4:41" x14ac:dyDescent="0.35">
      <c r="D331" s="88">
        <v>697</v>
      </c>
      <c r="E331" s="88"/>
      <c r="F331" s="3"/>
      <c r="G331" s="3"/>
      <c r="H331" s="3"/>
      <c r="I331" s="3"/>
      <c r="J331" s="3"/>
      <c r="K331" s="3"/>
      <c r="L331" s="3"/>
      <c r="M331" s="3"/>
      <c r="N331" s="3"/>
      <c r="O331" s="3"/>
      <c r="Q331" s="18"/>
      <c r="R331" s="35">
        <v>1.8552099999999999E-3</v>
      </c>
      <c r="S331" s="35">
        <v>1.15513E-4</v>
      </c>
      <c r="T331" s="35">
        <v>0</v>
      </c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20"/>
    </row>
    <row r="332" spans="4:41" x14ac:dyDescent="0.35">
      <c r="D332" s="88">
        <v>698</v>
      </c>
      <c r="E332" s="88"/>
      <c r="F332" s="3"/>
      <c r="G332" s="3"/>
      <c r="H332" s="3"/>
      <c r="I332" s="3"/>
      <c r="J332" s="3"/>
      <c r="K332" s="3"/>
      <c r="L332" s="3"/>
      <c r="M332" s="3"/>
      <c r="N332" s="3"/>
      <c r="O332" s="3"/>
      <c r="Q332" s="18"/>
      <c r="R332" s="35">
        <v>1.72108E-3</v>
      </c>
      <c r="S332" s="35">
        <v>1.07388E-4</v>
      </c>
      <c r="T332" s="35">
        <v>0</v>
      </c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20"/>
    </row>
    <row r="333" spans="4:41" x14ac:dyDescent="0.35">
      <c r="D333" s="88">
        <v>699</v>
      </c>
      <c r="E333" s="88"/>
      <c r="F333" s="3"/>
      <c r="G333" s="3"/>
      <c r="H333" s="3"/>
      <c r="I333" s="3"/>
      <c r="J333" s="3"/>
      <c r="K333" s="3"/>
      <c r="L333" s="3"/>
      <c r="M333" s="3"/>
      <c r="N333" s="3"/>
      <c r="O333" s="3"/>
      <c r="Q333" s="18"/>
      <c r="R333" s="35">
        <v>1.5975E-3</v>
      </c>
      <c r="S333" s="35">
        <v>9.9879999999999999E-5</v>
      </c>
      <c r="T333" s="35">
        <v>0</v>
      </c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20"/>
    </row>
    <row r="334" spans="4:41" x14ac:dyDescent="0.35">
      <c r="D334" s="88">
        <v>700</v>
      </c>
      <c r="E334" s="88"/>
      <c r="F334" s="3"/>
      <c r="G334" s="3"/>
      <c r="H334" s="3"/>
      <c r="I334" s="3"/>
      <c r="J334" s="3"/>
      <c r="K334" s="3"/>
      <c r="L334" s="3"/>
      <c r="M334" s="3"/>
      <c r="N334" s="3"/>
      <c r="O334" s="3"/>
      <c r="Q334" s="18"/>
      <c r="R334" s="35">
        <v>1.4834200000000001E-3</v>
      </c>
      <c r="S334" s="35">
        <v>9.2931999999999997E-5</v>
      </c>
      <c r="T334" s="35">
        <v>0</v>
      </c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20"/>
    </row>
    <row r="335" spans="4:41" x14ac:dyDescent="0.35">
      <c r="D335" s="88">
        <v>701</v>
      </c>
      <c r="E335" s="88"/>
      <c r="F335" s="3"/>
      <c r="G335" s="3"/>
      <c r="H335" s="3"/>
      <c r="I335" s="3"/>
      <c r="J335" s="3"/>
      <c r="K335" s="3"/>
      <c r="L335" s="3"/>
      <c r="M335" s="3"/>
      <c r="N335" s="3"/>
      <c r="O335" s="3"/>
      <c r="Q335" s="18"/>
      <c r="R335" s="35">
        <v>1.37787E-3</v>
      </c>
      <c r="S335" s="35">
        <v>8.6490700000000002E-5</v>
      </c>
      <c r="T335" s="35">
        <v>0</v>
      </c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20"/>
    </row>
    <row r="336" spans="4:41" x14ac:dyDescent="0.35">
      <c r="D336" s="88">
        <v>702</v>
      </c>
      <c r="E336" s="88"/>
      <c r="F336" s="3"/>
      <c r="G336" s="3"/>
      <c r="H336" s="3"/>
      <c r="I336" s="3"/>
      <c r="J336" s="3"/>
      <c r="K336" s="3"/>
      <c r="L336" s="3"/>
      <c r="M336" s="3"/>
      <c r="N336" s="3"/>
      <c r="O336" s="3"/>
      <c r="Q336" s="18"/>
      <c r="R336" s="35">
        <v>1.27998E-3</v>
      </c>
      <c r="S336" s="35">
        <v>8.0508999999999998E-5</v>
      </c>
      <c r="T336" s="35">
        <v>0</v>
      </c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20"/>
    </row>
    <row r="337" spans="4:41" x14ac:dyDescent="0.35">
      <c r="D337" s="88">
        <v>703</v>
      </c>
      <c r="E337" s="88"/>
      <c r="F337" s="3"/>
      <c r="G337" s="3"/>
      <c r="H337" s="3"/>
      <c r="I337" s="3"/>
      <c r="J337" s="3"/>
      <c r="K337" s="3"/>
      <c r="L337" s="3"/>
      <c r="M337" s="3"/>
      <c r="N337" s="3"/>
      <c r="O337" s="3"/>
      <c r="Q337" s="18"/>
      <c r="R337" s="35">
        <v>1.189E-3</v>
      </c>
      <c r="S337" s="35">
        <v>7.4945300000000002E-5</v>
      </c>
      <c r="T337" s="35">
        <v>0</v>
      </c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20"/>
    </row>
    <row r="338" spans="4:41" x14ac:dyDescent="0.35">
      <c r="D338" s="88">
        <v>704</v>
      </c>
      <c r="E338" s="88"/>
      <c r="F338" s="3"/>
      <c r="G338" s="3"/>
      <c r="H338" s="3"/>
      <c r="I338" s="3"/>
      <c r="J338" s="3"/>
      <c r="K338" s="3"/>
      <c r="L338" s="3"/>
      <c r="M338" s="3"/>
      <c r="N338" s="3"/>
      <c r="O338" s="3"/>
      <c r="Q338" s="18"/>
      <c r="R338" s="35">
        <v>1.1043299999999999E-3</v>
      </c>
      <c r="S338" s="35">
        <v>6.9765199999999994E-5</v>
      </c>
      <c r="T338" s="35">
        <v>0</v>
      </c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20"/>
    </row>
    <row r="339" spans="4:41" x14ac:dyDescent="0.35">
      <c r="D339" s="88">
        <v>705</v>
      </c>
      <c r="E339" s="88"/>
      <c r="F339" s="3"/>
      <c r="G339" s="3"/>
      <c r="H339" s="3"/>
      <c r="I339" s="3"/>
      <c r="J339" s="3"/>
      <c r="K339" s="3"/>
      <c r="L339" s="3"/>
      <c r="M339" s="3"/>
      <c r="N339" s="3"/>
      <c r="O339" s="3"/>
      <c r="Q339" s="18"/>
      <c r="R339" s="35">
        <v>1.02563E-3</v>
      </c>
      <c r="S339" s="35">
        <v>6.4947E-5</v>
      </c>
      <c r="T339" s="35">
        <v>0</v>
      </c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20"/>
    </row>
    <row r="340" spans="4:41" x14ac:dyDescent="0.35">
      <c r="D340" s="88">
        <v>706</v>
      </c>
      <c r="E340" s="88"/>
      <c r="F340" s="3"/>
      <c r="G340" s="3"/>
      <c r="H340" s="3"/>
      <c r="I340" s="3"/>
      <c r="J340" s="3"/>
      <c r="K340" s="3"/>
      <c r="L340" s="3"/>
      <c r="M340" s="3"/>
      <c r="N340" s="3"/>
      <c r="O340" s="3"/>
      <c r="Q340" s="18"/>
      <c r="R340" s="35">
        <v>9.5260199999999998E-4</v>
      </c>
      <c r="S340" s="35">
        <v>6.0471799999999999E-5</v>
      </c>
      <c r="T340" s="35">
        <v>0</v>
      </c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20"/>
    </row>
    <row r="341" spans="4:41" x14ac:dyDescent="0.35">
      <c r="D341" s="88">
        <v>707</v>
      </c>
      <c r="E341" s="88"/>
      <c r="F341" s="3"/>
      <c r="G341" s="3"/>
      <c r="H341" s="3"/>
      <c r="I341" s="3"/>
      <c r="J341" s="3"/>
      <c r="K341" s="3"/>
      <c r="L341" s="3"/>
      <c r="M341" s="3"/>
      <c r="N341" s="3"/>
      <c r="O341" s="3"/>
      <c r="Q341" s="18"/>
      <c r="R341" s="35">
        <v>8.8495900000000005E-4</v>
      </c>
      <c r="S341" s="35">
        <v>5.6320699999999998E-5</v>
      </c>
      <c r="T341" s="35">
        <v>0</v>
      </c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20"/>
    </row>
    <row r="342" spans="4:41" x14ac:dyDescent="0.35">
      <c r="D342" s="88">
        <v>708</v>
      </c>
      <c r="E342" s="88"/>
      <c r="F342" s="3"/>
      <c r="G342" s="3"/>
      <c r="H342" s="3"/>
      <c r="I342" s="3"/>
      <c r="J342" s="3"/>
      <c r="K342" s="3"/>
      <c r="L342" s="3"/>
      <c r="M342" s="3"/>
      <c r="N342" s="3"/>
      <c r="O342" s="3"/>
      <c r="Q342" s="18"/>
      <c r="R342" s="35">
        <v>8.2239599999999998E-4</v>
      </c>
      <c r="S342" s="35">
        <v>5.2474800000000001E-5</v>
      </c>
      <c r="T342" s="35">
        <v>0</v>
      </c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20"/>
    </row>
    <row r="343" spans="4:41" x14ac:dyDescent="0.35">
      <c r="D343" s="88">
        <v>709</v>
      </c>
      <c r="E343" s="88"/>
      <c r="F343" s="3"/>
      <c r="G343" s="3"/>
      <c r="H343" s="3"/>
      <c r="I343" s="3"/>
      <c r="J343" s="3"/>
      <c r="K343" s="3"/>
      <c r="L343" s="3"/>
      <c r="M343" s="3"/>
      <c r="N343" s="3"/>
      <c r="O343" s="3"/>
      <c r="Q343" s="18"/>
      <c r="R343" s="35">
        <v>7.6458500000000003E-4</v>
      </c>
      <c r="S343" s="35">
        <v>4.89142E-5</v>
      </c>
      <c r="T343" s="35">
        <v>0</v>
      </c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20"/>
    </row>
    <row r="344" spans="4:41" x14ac:dyDescent="0.35">
      <c r="D344" s="88">
        <v>710</v>
      </c>
      <c r="E344" s="88"/>
      <c r="F344" s="3"/>
      <c r="G344" s="3"/>
      <c r="H344" s="3"/>
      <c r="I344" s="3"/>
      <c r="J344" s="3"/>
      <c r="K344" s="3"/>
      <c r="L344" s="3"/>
      <c r="M344" s="3"/>
      <c r="N344" s="3"/>
      <c r="O344" s="3"/>
      <c r="Q344" s="18"/>
      <c r="R344" s="35">
        <v>7.1111000000000004E-4</v>
      </c>
      <c r="S344" s="35">
        <v>4.56137E-5</v>
      </c>
      <c r="T344" s="35">
        <v>0</v>
      </c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20"/>
    </row>
    <row r="345" spans="4:41" x14ac:dyDescent="0.35">
      <c r="D345" s="88">
        <v>711</v>
      </c>
      <c r="E345" s="88"/>
      <c r="F345" s="3"/>
      <c r="G345" s="3"/>
      <c r="H345" s="3"/>
      <c r="I345" s="3"/>
      <c r="J345" s="3"/>
      <c r="K345" s="3"/>
      <c r="L345" s="3"/>
      <c r="M345" s="3"/>
      <c r="N345" s="3"/>
      <c r="O345" s="3"/>
      <c r="Q345" s="18"/>
      <c r="R345" s="35">
        <v>6.6157E-4</v>
      </c>
      <c r="S345" s="35">
        <v>4.2549000000000002E-5</v>
      </c>
      <c r="T345" s="35">
        <v>0</v>
      </c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20"/>
    </row>
    <row r="346" spans="4:41" x14ac:dyDescent="0.35">
      <c r="D346" s="88">
        <v>712</v>
      </c>
      <c r="E346" s="88"/>
      <c r="F346" s="3"/>
      <c r="G346" s="3"/>
      <c r="H346" s="3"/>
      <c r="I346" s="3"/>
      <c r="J346" s="3"/>
      <c r="K346" s="3"/>
      <c r="L346" s="3"/>
      <c r="M346" s="3"/>
      <c r="N346" s="3"/>
      <c r="O346" s="3"/>
      <c r="Q346" s="18"/>
      <c r="R346" s="35">
        <v>6.1561199999999997E-4</v>
      </c>
      <c r="S346" s="35">
        <v>3.96989E-5</v>
      </c>
      <c r="T346" s="35">
        <v>0</v>
      </c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20"/>
    </row>
    <row r="347" spans="4:41" x14ac:dyDescent="0.35">
      <c r="D347" s="88">
        <v>713</v>
      </c>
      <c r="E347" s="88"/>
      <c r="F347" s="3"/>
      <c r="G347" s="3"/>
      <c r="H347" s="3"/>
      <c r="I347" s="3"/>
      <c r="J347" s="3"/>
      <c r="K347" s="3"/>
      <c r="L347" s="3"/>
      <c r="M347" s="3"/>
      <c r="N347" s="3"/>
      <c r="O347" s="3"/>
      <c r="Q347" s="18"/>
      <c r="R347" s="35">
        <v>5.7291700000000004E-4</v>
      </c>
      <c r="S347" s="35">
        <v>3.70443E-5</v>
      </c>
      <c r="T347" s="35">
        <v>0</v>
      </c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20"/>
    </row>
    <row r="348" spans="4:41" x14ac:dyDescent="0.35">
      <c r="D348" s="88">
        <v>714</v>
      </c>
      <c r="E348" s="88"/>
      <c r="F348" s="3"/>
      <c r="G348" s="3"/>
      <c r="H348" s="3"/>
      <c r="I348" s="3"/>
      <c r="J348" s="3"/>
      <c r="K348" s="3"/>
      <c r="L348" s="3"/>
      <c r="M348" s="3"/>
      <c r="N348" s="3"/>
      <c r="O348" s="3"/>
      <c r="Q348" s="18"/>
      <c r="R348" s="35">
        <v>5.3320600000000004E-4</v>
      </c>
      <c r="S348" s="35">
        <v>3.45688E-5</v>
      </c>
      <c r="T348" s="35">
        <v>0</v>
      </c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20"/>
    </row>
    <row r="349" spans="4:41" x14ac:dyDescent="0.35">
      <c r="D349" s="88">
        <v>715</v>
      </c>
      <c r="E349" s="88"/>
      <c r="F349" s="3"/>
      <c r="G349" s="3"/>
      <c r="H349" s="3"/>
      <c r="I349" s="3"/>
      <c r="J349" s="3"/>
      <c r="K349" s="3"/>
      <c r="L349" s="3"/>
      <c r="M349" s="3"/>
      <c r="N349" s="3"/>
      <c r="O349" s="3"/>
      <c r="Q349" s="18"/>
      <c r="R349" s="35">
        <v>4.9623400000000002E-4</v>
      </c>
      <c r="S349" s="35">
        <v>3.2258799999999997E-5</v>
      </c>
      <c r="T349" s="35">
        <v>0</v>
      </c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20"/>
    </row>
    <row r="350" spans="4:41" x14ac:dyDescent="0.35">
      <c r="D350" s="88">
        <v>716</v>
      </c>
      <c r="E350" s="88"/>
      <c r="F350" s="3"/>
      <c r="G350" s="3"/>
      <c r="H350" s="3"/>
      <c r="I350" s="3"/>
      <c r="J350" s="3"/>
      <c r="K350" s="3"/>
      <c r="L350" s="3"/>
      <c r="M350" s="3"/>
      <c r="N350" s="3"/>
      <c r="O350" s="3"/>
      <c r="Q350" s="18"/>
      <c r="R350" s="35">
        <v>4.6178199999999999E-4</v>
      </c>
      <c r="S350" s="35">
        <v>3.0102599999999999E-5</v>
      </c>
      <c r="T350" s="35">
        <v>0</v>
      </c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20"/>
    </row>
    <row r="351" spans="4:41" x14ac:dyDescent="0.35">
      <c r="D351" s="88">
        <v>717</v>
      </c>
      <c r="E351" s="88"/>
      <c r="F351" s="3"/>
      <c r="G351" s="3"/>
      <c r="H351" s="3"/>
      <c r="I351" s="3"/>
      <c r="J351" s="3"/>
      <c r="K351" s="3"/>
      <c r="L351" s="3"/>
      <c r="M351" s="3"/>
      <c r="N351" s="3"/>
      <c r="O351" s="3"/>
      <c r="Q351" s="18"/>
      <c r="R351" s="35">
        <v>4.2965400000000002E-4</v>
      </c>
      <c r="S351" s="35">
        <v>2.8089299999999999E-5</v>
      </c>
      <c r="T351" s="35">
        <v>0</v>
      </c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20"/>
    </row>
    <row r="352" spans="4:41" x14ac:dyDescent="0.35">
      <c r="D352" s="88">
        <v>718</v>
      </c>
      <c r="E352" s="88"/>
      <c r="F352" s="3"/>
      <c r="G352" s="3"/>
      <c r="H352" s="3"/>
      <c r="I352" s="3"/>
      <c r="J352" s="3"/>
      <c r="K352" s="3"/>
      <c r="L352" s="3"/>
      <c r="M352" s="3"/>
      <c r="N352" s="3"/>
      <c r="O352" s="3"/>
      <c r="Q352" s="18"/>
      <c r="R352" s="35">
        <v>3.9966999999999997E-4</v>
      </c>
      <c r="S352" s="35">
        <v>2.6208799999999999E-5</v>
      </c>
      <c r="T352" s="35">
        <v>0</v>
      </c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20"/>
    </row>
    <row r="353" spans="4:41" x14ac:dyDescent="0.35">
      <c r="D353" s="88">
        <v>719</v>
      </c>
      <c r="E353" s="88"/>
      <c r="F353" s="3"/>
      <c r="G353" s="3"/>
      <c r="H353" s="3"/>
      <c r="I353" s="3"/>
      <c r="J353" s="3"/>
      <c r="K353" s="3"/>
      <c r="L353" s="3"/>
      <c r="M353" s="3"/>
      <c r="N353" s="3"/>
      <c r="O353" s="3"/>
      <c r="Q353" s="18"/>
      <c r="R353" s="35">
        <v>3.7168999999999999E-4</v>
      </c>
      <c r="S353" s="35">
        <v>2.4452900000000001E-5</v>
      </c>
      <c r="T353" s="35">
        <v>0</v>
      </c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20"/>
    </row>
    <row r="354" spans="4:41" x14ac:dyDescent="0.35">
      <c r="D354" s="88">
        <v>720</v>
      </c>
      <c r="E354" s="88"/>
      <c r="F354" s="3"/>
      <c r="G354" s="3"/>
      <c r="H354" s="3"/>
      <c r="I354" s="3"/>
      <c r="J354" s="3"/>
      <c r="K354" s="3"/>
      <c r="L354" s="3"/>
      <c r="M354" s="3"/>
      <c r="N354" s="3"/>
      <c r="O354" s="3"/>
      <c r="Q354" s="18"/>
      <c r="R354" s="35">
        <v>3.4565000000000003E-4</v>
      </c>
      <c r="S354" s="35">
        <v>2.28177E-5</v>
      </c>
      <c r="T354" s="35">
        <v>0</v>
      </c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20"/>
    </row>
    <row r="355" spans="4:41" x14ac:dyDescent="0.35">
      <c r="D355" s="88">
        <v>721</v>
      </c>
      <c r="E355" s="88"/>
      <c r="F355" s="3"/>
      <c r="G355" s="3"/>
      <c r="H355" s="3"/>
      <c r="I355" s="3"/>
      <c r="J355" s="3"/>
      <c r="K355" s="3"/>
      <c r="L355" s="3"/>
      <c r="M355" s="3"/>
      <c r="N355" s="3"/>
      <c r="O355" s="3"/>
      <c r="Q355" s="18"/>
      <c r="R355" s="35">
        <v>3.2149400000000002E-4</v>
      </c>
      <c r="S355" s="35">
        <v>2.1299500000000002E-5</v>
      </c>
      <c r="T355" s="35">
        <v>0</v>
      </c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20"/>
    </row>
    <row r="356" spans="4:41" x14ac:dyDescent="0.35">
      <c r="D356" s="88">
        <v>722</v>
      </c>
      <c r="E356" s="88"/>
      <c r="F356" s="3"/>
      <c r="G356" s="3"/>
      <c r="H356" s="3"/>
      <c r="I356" s="3"/>
      <c r="J356" s="3"/>
      <c r="K356" s="3"/>
      <c r="L356" s="3"/>
      <c r="M356" s="3"/>
      <c r="N356" s="3"/>
      <c r="O356" s="3"/>
      <c r="Q356" s="18"/>
      <c r="R356" s="35">
        <v>2.99155E-4</v>
      </c>
      <c r="S356" s="35">
        <v>1.98941E-5</v>
      </c>
      <c r="T356" s="35">
        <v>0</v>
      </c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20"/>
    </row>
    <row r="357" spans="4:41" x14ac:dyDescent="0.35">
      <c r="D357" s="88">
        <v>723</v>
      </c>
      <c r="E357" s="88"/>
      <c r="F357" s="3"/>
      <c r="G357" s="3"/>
      <c r="H357" s="3"/>
      <c r="I357" s="3"/>
      <c r="J357" s="3"/>
      <c r="K357" s="3"/>
      <c r="L357" s="3"/>
      <c r="M357" s="3"/>
      <c r="N357" s="3"/>
      <c r="O357" s="3"/>
      <c r="Q357" s="18"/>
      <c r="R357" s="35">
        <v>2.7855300000000001E-4</v>
      </c>
      <c r="S357" s="35">
        <v>1.8596500000000001E-5</v>
      </c>
      <c r="T357" s="35">
        <v>0</v>
      </c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20"/>
    </row>
    <row r="358" spans="4:41" x14ac:dyDescent="0.35">
      <c r="D358" s="88">
        <v>724</v>
      </c>
      <c r="E358" s="88"/>
      <c r="F358" s="3"/>
      <c r="G358" s="3"/>
      <c r="H358" s="3"/>
      <c r="I358" s="3"/>
      <c r="J358" s="3"/>
      <c r="K358" s="3"/>
      <c r="L358" s="3"/>
      <c r="M358" s="3"/>
      <c r="N358" s="3"/>
      <c r="O358" s="3"/>
      <c r="Q358" s="18"/>
      <c r="R358" s="35">
        <v>2.5958300000000003E-4</v>
      </c>
      <c r="S358" s="35">
        <v>1.74003E-5</v>
      </c>
      <c r="T358" s="35">
        <v>0</v>
      </c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20"/>
    </row>
    <row r="359" spans="4:41" x14ac:dyDescent="0.35">
      <c r="D359" s="88">
        <v>725</v>
      </c>
      <c r="E359" s="88"/>
      <c r="F359" s="3"/>
      <c r="G359" s="3"/>
      <c r="H359" s="3"/>
      <c r="I359" s="3"/>
      <c r="J359" s="3"/>
      <c r="K359" s="3"/>
      <c r="L359" s="3"/>
      <c r="M359" s="3"/>
      <c r="N359" s="3"/>
      <c r="O359" s="3"/>
      <c r="Q359" s="18"/>
      <c r="R359" s="35">
        <v>2.4206100000000001E-4</v>
      </c>
      <c r="S359" s="35">
        <v>1.6293100000000002E-5</v>
      </c>
      <c r="T359" s="35">
        <v>0</v>
      </c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20"/>
    </row>
    <row r="360" spans="4:41" x14ac:dyDescent="0.35">
      <c r="D360" s="88">
        <v>726</v>
      </c>
      <c r="E360" s="88"/>
      <c r="F360" s="3"/>
      <c r="G360" s="3"/>
      <c r="H360" s="3"/>
      <c r="I360" s="3"/>
      <c r="J360" s="3"/>
      <c r="K360" s="3"/>
      <c r="L360" s="3"/>
      <c r="M360" s="3"/>
      <c r="N360" s="3"/>
      <c r="O360" s="3"/>
      <c r="Q360" s="18"/>
      <c r="R360" s="35">
        <v>2.2580899999999999E-4</v>
      </c>
      <c r="S360" s="35">
        <v>1.52632E-5</v>
      </c>
      <c r="T360" s="35">
        <v>0</v>
      </c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20"/>
    </row>
    <row r="361" spans="4:41" x14ac:dyDescent="0.35">
      <c r="D361" s="88">
        <v>727</v>
      </c>
      <c r="E361" s="88"/>
      <c r="F361" s="3"/>
      <c r="G361" s="3"/>
      <c r="H361" s="3"/>
      <c r="I361" s="3"/>
      <c r="J361" s="3"/>
      <c r="K361" s="3"/>
      <c r="L361" s="3"/>
      <c r="M361" s="3"/>
      <c r="N361" s="3"/>
      <c r="O361" s="3"/>
      <c r="Q361" s="18"/>
      <c r="R361" s="35">
        <v>2.10674E-4</v>
      </c>
      <c r="S361" s="35">
        <v>1.43005E-5</v>
      </c>
      <c r="T361" s="35">
        <v>0</v>
      </c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20"/>
    </row>
    <row r="362" spans="4:41" x14ac:dyDescent="0.35">
      <c r="D362" s="88">
        <v>728</v>
      </c>
      <c r="E362" s="88"/>
      <c r="F362" s="3"/>
      <c r="G362" s="3"/>
      <c r="H362" s="3"/>
      <c r="I362" s="3"/>
      <c r="J362" s="3"/>
      <c r="K362" s="3"/>
      <c r="L362" s="3"/>
      <c r="M362" s="3"/>
      <c r="N362" s="3"/>
      <c r="O362" s="3"/>
      <c r="Q362" s="18"/>
      <c r="R362" s="35">
        <v>1.9652800000000001E-4</v>
      </c>
      <c r="S362" s="35">
        <v>1.33965E-5</v>
      </c>
      <c r="T362" s="35">
        <v>0</v>
      </c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20"/>
    </row>
    <row r="363" spans="4:41" x14ac:dyDescent="0.35">
      <c r="D363" s="88">
        <v>729</v>
      </c>
      <c r="E363" s="88"/>
      <c r="F363" s="3"/>
      <c r="G363" s="3"/>
      <c r="H363" s="3"/>
      <c r="I363" s="3"/>
      <c r="J363" s="3"/>
      <c r="K363" s="3"/>
      <c r="L363" s="3"/>
      <c r="M363" s="3"/>
      <c r="N363" s="3"/>
      <c r="O363" s="3"/>
      <c r="Q363" s="18"/>
      <c r="R363" s="35">
        <v>1.8327099999999999E-4</v>
      </c>
      <c r="S363" s="35">
        <v>1.2544900000000001E-5</v>
      </c>
      <c r="T363" s="35">
        <v>0</v>
      </c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20"/>
    </row>
    <row r="364" spans="4:41" x14ac:dyDescent="0.35">
      <c r="D364" s="88">
        <v>730</v>
      </c>
      <c r="E364" s="88"/>
      <c r="F364" s="3"/>
      <c r="G364" s="3"/>
      <c r="H364" s="3"/>
      <c r="I364" s="3"/>
      <c r="J364" s="3"/>
      <c r="K364" s="3"/>
      <c r="L364" s="3"/>
      <c r="M364" s="3"/>
      <c r="N364" s="3"/>
      <c r="O364" s="3"/>
      <c r="Q364" s="18"/>
      <c r="R364" s="35">
        <v>1.7086799999999999E-4</v>
      </c>
      <c r="S364" s="35">
        <v>1.17441E-5</v>
      </c>
      <c r="T364" s="35">
        <v>0</v>
      </c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20"/>
    </row>
    <row r="365" spans="4:41" x14ac:dyDescent="0.35">
      <c r="D365" s="88">
        <v>731</v>
      </c>
      <c r="E365" s="88"/>
      <c r="F365" s="3"/>
      <c r="G365" s="3"/>
      <c r="H365" s="3"/>
      <c r="I365" s="3"/>
      <c r="J365" s="3"/>
      <c r="K365" s="3"/>
      <c r="L365" s="3"/>
      <c r="M365" s="3"/>
      <c r="N365" s="3"/>
      <c r="O365" s="3"/>
      <c r="Q365" s="18"/>
      <c r="R365" s="35">
        <v>1.5929E-4</v>
      </c>
      <c r="S365" s="35">
        <v>1.0992899999999999E-5</v>
      </c>
      <c r="T365" s="35">
        <v>0</v>
      </c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20"/>
    </row>
    <row r="366" spans="4:41" x14ac:dyDescent="0.35">
      <c r="D366" s="88">
        <v>732</v>
      </c>
      <c r="E366" s="88"/>
      <c r="F366" s="3"/>
      <c r="G366" s="3"/>
      <c r="H366" s="3"/>
      <c r="I366" s="3"/>
      <c r="J366" s="3"/>
      <c r="K366" s="3"/>
      <c r="L366" s="3"/>
      <c r="M366" s="3"/>
      <c r="N366" s="3"/>
      <c r="O366" s="3"/>
      <c r="Q366" s="18"/>
      <c r="R366" s="35">
        <v>1.4850599999999999E-4</v>
      </c>
      <c r="S366" s="35">
        <v>1.029E-5</v>
      </c>
      <c r="T366" s="35">
        <v>0</v>
      </c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20"/>
    </row>
    <row r="367" spans="4:41" x14ac:dyDescent="0.35">
      <c r="D367" s="88">
        <v>733</v>
      </c>
      <c r="E367" s="88"/>
      <c r="F367" s="3"/>
      <c r="G367" s="3"/>
      <c r="H367" s="3"/>
      <c r="I367" s="3"/>
      <c r="J367" s="3"/>
      <c r="K367" s="3"/>
      <c r="L367" s="3"/>
      <c r="M367" s="3"/>
      <c r="N367" s="3"/>
      <c r="O367" s="3"/>
      <c r="Q367" s="18"/>
      <c r="R367" s="35">
        <v>1.3848199999999999E-4</v>
      </c>
      <c r="S367" s="35">
        <v>9.6339699999999992E-6</v>
      </c>
      <c r="T367" s="35">
        <v>0</v>
      </c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20"/>
    </row>
    <row r="368" spans="4:41" x14ac:dyDescent="0.35">
      <c r="D368" s="88">
        <v>734</v>
      </c>
      <c r="E368" s="88"/>
      <c r="F368" s="3"/>
      <c r="G368" s="3"/>
      <c r="H368" s="3"/>
      <c r="I368" s="3"/>
      <c r="J368" s="3"/>
      <c r="K368" s="3"/>
      <c r="L368" s="3"/>
      <c r="M368" s="3"/>
      <c r="N368" s="3"/>
      <c r="O368" s="3"/>
      <c r="Q368" s="18"/>
      <c r="R368" s="35">
        <v>1.2917899999999999E-4</v>
      </c>
      <c r="S368" s="35">
        <v>9.0226299999999994E-6</v>
      </c>
      <c r="T368" s="35">
        <v>0</v>
      </c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20"/>
    </row>
    <row r="369" spans="4:41" x14ac:dyDescent="0.35">
      <c r="D369" s="88">
        <v>735</v>
      </c>
      <c r="E369" s="88"/>
      <c r="F369" s="3"/>
      <c r="G369" s="3"/>
      <c r="H369" s="3"/>
      <c r="I369" s="3"/>
      <c r="J369" s="3"/>
      <c r="K369" s="3"/>
      <c r="L369" s="3"/>
      <c r="M369" s="3"/>
      <c r="N369" s="3"/>
      <c r="O369" s="3"/>
      <c r="Q369" s="18"/>
      <c r="R369" s="35">
        <v>1.20542E-4</v>
      </c>
      <c r="S369" s="35">
        <v>8.4530099999999992E-6</v>
      </c>
      <c r="T369" s="35">
        <v>0</v>
      </c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20"/>
    </row>
    <row r="370" spans="4:41" x14ac:dyDescent="0.35">
      <c r="D370" s="88">
        <v>736</v>
      </c>
      <c r="E370" s="88"/>
      <c r="F370" s="3"/>
      <c r="G370" s="3"/>
      <c r="H370" s="3"/>
      <c r="I370" s="3"/>
      <c r="J370" s="3"/>
      <c r="K370" s="3"/>
      <c r="L370" s="3"/>
      <c r="M370" s="3"/>
      <c r="N370" s="3"/>
      <c r="O370" s="3"/>
      <c r="Q370" s="18"/>
      <c r="R370" s="35">
        <v>1.12519E-4</v>
      </c>
      <c r="S370" s="35">
        <v>7.9220699999999995E-6</v>
      </c>
      <c r="T370" s="35">
        <v>0</v>
      </c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20"/>
    </row>
    <row r="371" spans="4:41" x14ac:dyDescent="0.35">
      <c r="D371" s="88">
        <v>737</v>
      </c>
      <c r="E371" s="88"/>
      <c r="F371" s="3"/>
      <c r="G371" s="3"/>
      <c r="H371" s="3"/>
      <c r="I371" s="3"/>
      <c r="J371" s="3"/>
      <c r="K371" s="3"/>
      <c r="L371" s="3"/>
      <c r="M371" s="3"/>
      <c r="N371" s="3"/>
      <c r="O371" s="3"/>
      <c r="Q371" s="18"/>
      <c r="R371" s="35">
        <v>1.05061E-4</v>
      </c>
      <c r="S371" s="35">
        <v>7.4270000000000002E-6</v>
      </c>
      <c r="T371" s="35">
        <v>0</v>
      </c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20"/>
    </row>
    <row r="372" spans="4:41" x14ac:dyDescent="0.35">
      <c r="D372" s="88">
        <v>738</v>
      </c>
      <c r="E372" s="88"/>
      <c r="F372" s="3"/>
      <c r="G372" s="3"/>
      <c r="H372" s="3"/>
      <c r="I372" s="3"/>
      <c r="J372" s="3"/>
      <c r="K372" s="3"/>
      <c r="L372" s="3"/>
      <c r="M372" s="3"/>
      <c r="N372" s="3"/>
      <c r="O372" s="3"/>
      <c r="Q372" s="18"/>
      <c r="R372" s="35">
        <v>9.8122599999999995E-5</v>
      </c>
      <c r="S372" s="35">
        <v>6.9652200000000004E-6</v>
      </c>
      <c r="T372" s="35">
        <v>0</v>
      </c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20"/>
    </row>
    <row r="373" spans="4:41" x14ac:dyDescent="0.35">
      <c r="D373" s="88">
        <v>739</v>
      </c>
      <c r="E373" s="88"/>
      <c r="F373" s="3"/>
      <c r="G373" s="3"/>
      <c r="H373" s="3"/>
      <c r="I373" s="3"/>
      <c r="J373" s="3"/>
      <c r="K373" s="3"/>
      <c r="L373" s="3"/>
      <c r="M373" s="3"/>
      <c r="N373" s="3"/>
      <c r="O373" s="3"/>
      <c r="Q373" s="18"/>
      <c r="R373" s="35">
        <v>9.1664100000000002E-5</v>
      </c>
      <c r="S373" s="35">
        <v>6.5342199999999998E-6</v>
      </c>
      <c r="T373" s="35">
        <v>0</v>
      </c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20"/>
    </row>
    <row r="374" spans="4:41" x14ac:dyDescent="0.35">
      <c r="D374" s="88">
        <v>740</v>
      </c>
      <c r="E374" s="88"/>
      <c r="F374" s="3"/>
      <c r="G374" s="3"/>
      <c r="H374" s="3"/>
      <c r="I374" s="3"/>
      <c r="J374" s="3"/>
      <c r="K374" s="3"/>
      <c r="L374" s="3"/>
      <c r="M374" s="3"/>
      <c r="N374" s="3"/>
      <c r="O374" s="3"/>
      <c r="Q374" s="18"/>
      <c r="R374" s="35">
        <v>8.5645500000000005E-5</v>
      </c>
      <c r="S374" s="35">
        <v>6.1312900000000002E-6</v>
      </c>
      <c r="T374" s="35">
        <v>0</v>
      </c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20"/>
    </row>
    <row r="375" spans="4:41" x14ac:dyDescent="0.35">
      <c r="D375" s="88">
        <v>741</v>
      </c>
      <c r="E375" s="88"/>
      <c r="F375" s="3"/>
      <c r="G375" s="3"/>
      <c r="H375" s="3"/>
      <c r="I375" s="3"/>
      <c r="J375" s="3"/>
      <c r="K375" s="3"/>
      <c r="L375" s="3"/>
      <c r="M375" s="3"/>
      <c r="N375" s="3"/>
      <c r="O375" s="3"/>
      <c r="Q375" s="18"/>
      <c r="R375" s="35">
        <v>8.0030200000000005E-5</v>
      </c>
      <c r="S375" s="35">
        <v>5.7539099999999999E-6</v>
      </c>
      <c r="T375" s="35">
        <v>0</v>
      </c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20"/>
    </row>
    <row r="376" spans="4:41" x14ac:dyDescent="0.35">
      <c r="D376" s="88">
        <v>742</v>
      </c>
      <c r="E376" s="88"/>
      <c r="F376" s="3"/>
      <c r="G376" s="3"/>
      <c r="H376" s="3"/>
      <c r="I376" s="3"/>
      <c r="J376" s="3"/>
      <c r="K376" s="3"/>
      <c r="L376" s="3"/>
      <c r="M376" s="3"/>
      <c r="N376" s="3"/>
      <c r="O376" s="3"/>
      <c r="Q376" s="18"/>
      <c r="R376" s="35">
        <v>7.4785799999999998E-5</v>
      </c>
      <c r="S376" s="35">
        <v>5.3998399999999998E-6</v>
      </c>
      <c r="T376" s="35">
        <v>0</v>
      </c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20"/>
    </row>
    <row r="377" spans="4:41" x14ac:dyDescent="0.35">
      <c r="D377" s="88">
        <v>743</v>
      </c>
      <c r="E377" s="88"/>
      <c r="F377" s="3"/>
      <c r="G377" s="3"/>
      <c r="H377" s="3"/>
      <c r="I377" s="3"/>
      <c r="J377" s="3"/>
      <c r="K377" s="3"/>
      <c r="L377" s="3"/>
      <c r="M377" s="3"/>
      <c r="N377" s="3"/>
      <c r="O377" s="3"/>
      <c r="Q377" s="18"/>
      <c r="R377" s="35">
        <v>6.9882700000000001E-5</v>
      </c>
      <c r="S377" s="35">
        <v>5.06711E-6</v>
      </c>
      <c r="T377" s="35">
        <v>0</v>
      </c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20"/>
    </row>
    <row r="378" spans="4:41" x14ac:dyDescent="0.35">
      <c r="D378" s="88">
        <v>744</v>
      </c>
      <c r="E378" s="88"/>
      <c r="F378" s="3"/>
      <c r="G378" s="3"/>
      <c r="H378" s="3"/>
      <c r="I378" s="3"/>
      <c r="J378" s="3"/>
      <c r="K378" s="3"/>
      <c r="L378" s="3"/>
      <c r="M378" s="3"/>
      <c r="N378" s="3"/>
      <c r="O378" s="3"/>
      <c r="Q378" s="18"/>
      <c r="R378" s="35">
        <v>6.5296599999999994E-5</v>
      </c>
      <c r="S378" s="35">
        <v>4.7541300000000003E-6</v>
      </c>
      <c r="T378" s="35">
        <v>0</v>
      </c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20"/>
    </row>
    <row r="379" spans="4:41" x14ac:dyDescent="0.35">
      <c r="D379" s="88">
        <v>745</v>
      </c>
      <c r="E379" s="88"/>
      <c r="F379" s="3"/>
      <c r="G379" s="3"/>
      <c r="H379" s="3"/>
      <c r="I379" s="3"/>
      <c r="J379" s="3"/>
      <c r="K379" s="3"/>
      <c r="L379" s="3"/>
      <c r="M379" s="3"/>
      <c r="N379" s="3"/>
      <c r="O379" s="3"/>
      <c r="Q379" s="18"/>
      <c r="R379" s="35">
        <v>6.10128E-5</v>
      </c>
      <c r="S379" s="35">
        <v>4.4601900000000002E-6</v>
      </c>
      <c r="T379" s="35">
        <v>0</v>
      </c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20"/>
    </row>
    <row r="380" spans="4:41" x14ac:dyDescent="0.35">
      <c r="D380" s="88">
        <v>746</v>
      </c>
      <c r="E380" s="88"/>
      <c r="F380" s="3"/>
      <c r="G380" s="3"/>
      <c r="H380" s="3"/>
      <c r="I380" s="3"/>
      <c r="J380" s="3"/>
      <c r="K380" s="3"/>
      <c r="L380" s="3"/>
      <c r="M380" s="3"/>
      <c r="N380" s="3"/>
      <c r="O380" s="3"/>
      <c r="Q380" s="18"/>
      <c r="R380" s="35">
        <v>5.7018300000000003E-5</v>
      </c>
      <c r="S380" s="35">
        <v>4.1846599999999997E-6</v>
      </c>
      <c r="T380" s="35">
        <v>0</v>
      </c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20"/>
    </row>
    <row r="381" spans="4:41" x14ac:dyDescent="0.35">
      <c r="D381" s="88">
        <v>747</v>
      </c>
      <c r="E381" s="88"/>
      <c r="F381" s="3"/>
      <c r="G381" s="3"/>
      <c r="H381" s="3"/>
      <c r="I381" s="3"/>
      <c r="J381" s="3"/>
      <c r="K381" s="3"/>
      <c r="L381" s="3"/>
      <c r="M381" s="3"/>
      <c r="N381" s="3"/>
      <c r="O381" s="3"/>
      <c r="Q381" s="18"/>
      <c r="R381" s="35">
        <v>5.32996E-5</v>
      </c>
      <c r="S381" s="35">
        <v>3.9268999999999996E-6</v>
      </c>
      <c r="T381" s="35">
        <v>0</v>
      </c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20"/>
    </row>
    <row r="382" spans="4:41" x14ac:dyDescent="0.35">
      <c r="D382" s="88">
        <v>748</v>
      </c>
      <c r="E382" s="88"/>
      <c r="F382" s="3"/>
      <c r="G382" s="3"/>
      <c r="H382" s="3"/>
      <c r="I382" s="3"/>
      <c r="J382" s="3"/>
      <c r="K382" s="3"/>
      <c r="L382" s="3"/>
      <c r="M382" s="3"/>
      <c r="N382" s="3"/>
      <c r="O382" s="3"/>
      <c r="Q382" s="18"/>
      <c r="R382" s="35">
        <v>4.9842999999999997E-5</v>
      </c>
      <c r="S382" s="35">
        <v>3.68617E-6</v>
      </c>
      <c r="T382" s="35">
        <v>0</v>
      </c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20"/>
    </row>
    <row r="383" spans="4:41" x14ac:dyDescent="0.35">
      <c r="D383" s="88">
        <v>749</v>
      </c>
      <c r="E383" s="88"/>
      <c r="F383" s="3"/>
      <c r="G383" s="3"/>
      <c r="H383" s="3"/>
      <c r="I383" s="3"/>
      <c r="J383" s="3"/>
      <c r="K383" s="3"/>
      <c r="L383" s="3"/>
      <c r="M383" s="3"/>
      <c r="N383" s="3"/>
      <c r="O383" s="3"/>
      <c r="Q383" s="18"/>
      <c r="R383" s="35">
        <v>4.6632199999999997E-5</v>
      </c>
      <c r="S383" s="35">
        <v>3.46157E-6</v>
      </c>
      <c r="T383" s="35">
        <v>0</v>
      </c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20"/>
    </row>
    <row r="384" spans="4:41" x14ac:dyDescent="0.35">
      <c r="D384" s="88">
        <v>750</v>
      </c>
      <c r="E384" s="88"/>
      <c r="F384" s="3"/>
      <c r="G384" s="3"/>
      <c r="H384" s="3"/>
      <c r="I384" s="3"/>
      <c r="J384" s="3"/>
      <c r="K384" s="3"/>
      <c r="L384" s="3"/>
      <c r="M384" s="3"/>
      <c r="N384" s="3"/>
      <c r="O384" s="3"/>
      <c r="Q384" s="18"/>
      <c r="R384" s="35">
        <v>4.3642400000000001E-5</v>
      </c>
      <c r="S384" s="35">
        <v>3.2515499999999998E-6</v>
      </c>
      <c r="T384" s="35">
        <v>0</v>
      </c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20"/>
    </row>
    <row r="385" spans="4:41" x14ac:dyDescent="0.35">
      <c r="D385" s="88">
        <v>751</v>
      </c>
      <c r="E385" s="88"/>
      <c r="F385" s="3"/>
      <c r="G385" s="3"/>
      <c r="H385" s="3"/>
      <c r="I385" s="3"/>
      <c r="J385" s="3"/>
      <c r="K385" s="3"/>
      <c r="L385" s="3"/>
      <c r="M385" s="3"/>
      <c r="N385" s="3"/>
      <c r="O385" s="3"/>
      <c r="Q385" s="18"/>
      <c r="R385" s="35">
        <v>4.0850099999999997E-5</v>
      </c>
      <c r="S385" s="35">
        <v>3.0546400000000002E-6</v>
      </c>
      <c r="T385" s="35">
        <v>0</v>
      </c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20"/>
    </row>
    <row r="386" spans="4:41" x14ac:dyDescent="0.35">
      <c r="D386" s="88">
        <v>752</v>
      </c>
      <c r="E386" s="88"/>
      <c r="F386" s="3"/>
      <c r="G386" s="3"/>
      <c r="H386" s="3"/>
      <c r="I386" s="3"/>
      <c r="J386" s="3"/>
      <c r="K386" s="3"/>
      <c r="L386" s="3"/>
      <c r="M386" s="3"/>
      <c r="N386" s="3"/>
      <c r="O386" s="3"/>
      <c r="Q386" s="18"/>
      <c r="R386" s="35">
        <v>3.8234600000000002E-5</v>
      </c>
      <c r="S386" s="35">
        <v>2.8695100000000001E-6</v>
      </c>
      <c r="T386" s="35">
        <v>0</v>
      </c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20"/>
    </row>
    <row r="387" spans="4:41" x14ac:dyDescent="0.35">
      <c r="D387" s="88">
        <v>753</v>
      </c>
      <c r="E387" s="88"/>
      <c r="F387" s="3"/>
      <c r="G387" s="3"/>
      <c r="H387" s="3"/>
      <c r="I387" s="3"/>
      <c r="J387" s="3"/>
      <c r="K387" s="3"/>
      <c r="L387" s="3"/>
      <c r="M387" s="3"/>
      <c r="N387" s="3"/>
      <c r="O387" s="3"/>
      <c r="Q387" s="18"/>
      <c r="R387" s="35">
        <v>3.5778100000000002E-5</v>
      </c>
      <c r="S387" s="35">
        <v>2.6950399999999999E-6</v>
      </c>
      <c r="T387" s="35">
        <v>0</v>
      </c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20"/>
    </row>
    <row r="388" spans="4:41" x14ac:dyDescent="0.35">
      <c r="D388" s="88">
        <v>754</v>
      </c>
      <c r="E388" s="88"/>
      <c r="F388" s="3"/>
      <c r="G388" s="3"/>
      <c r="H388" s="3"/>
      <c r="I388" s="3"/>
      <c r="J388" s="3"/>
      <c r="K388" s="3"/>
      <c r="L388" s="3"/>
      <c r="M388" s="3"/>
      <c r="N388" s="3"/>
      <c r="O388" s="3"/>
      <c r="Q388" s="18"/>
      <c r="R388" s="35">
        <v>3.3467599999999998E-5</v>
      </c>
      <c r="S388" s="35">
        <v>2.5303999999999999E-6</v>
      </c>
      <c r="T388" s="35">
        <v>0</v>
      </c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20"/>
    </row>
    <row r="389" spans="4:41" x14ac:dyDescent="0.35">
      <c r="D389" s="88">
        <v>755</v>
      </c>
      <c r="E389" s="88"/>
      <c r="F389" s="3"/>
      <c r="G389" s="3"/>
      <c r="H389" s="3"/>
      <c r="I389" s="3"/>
      <c r="J389" s="3"/>
      <c r="K389" s="3"/>
      <c r="L389" s="3"/>
      <c r="M389" s="3"/>
      <c r="N389" s="3"/>
      <c r="O389" s="3"/>
      <c r="Q389" s="18"/>
      <c r="R389" s="35">
        <v>3.1300699999999997E-5</v>
      </c>
      <c r="S389" s="35">
        <v>2.3755E-6</v>
      </c>
      <c r="T389" s="35">
        <v>0</v>
      </c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20"/>
    </row>
    <row r="390" spans="4:41" x14ac:dyDescent="0.35">
      <c r="D390" s="88">
        <v>756</v>
      </c>
      <c r="E390" s="88"/>
      <c r="F390" s="3"/>
      <c r="G390" s="3"/>
      <c r="H390" s="3"/>
      <c r="I390" s="3"/>
      <c r="J390" s="3"/>
      <c r="K390" s="3"/>
      <c r="L390" s="3"/>
      <c r="M390" s="3"/>
      <c r="N390" s="3"/>
      <c r="O390" s="3"/>
      <c r="Q390" s="18"/>
      <c r="R390" s="35">
        <v>2.9276099999999999E-5</v>
      </c>
      <c r="S390" s="35">
        <v>2.23033E-6</v>
      </c>
      <c r="T390" s="35">
        <v>0</v>
      </c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20"/>
    </row>
    <row r="391" spans="4:41" x14ac:dyDescent="0.35">
      <c r="D391" s="88">
        <v>757</v>
      </c>
      <c r="E391" s="88"/>
      <c r="F391" s="3"/>
      <c r="G391" s="3"/>
      <c r="H391" s="3"/>
      <c r="I391" s="3"/>
      <c r="J391" s="3"/>
      <c r="K391" s="3"/>
      <c r="L391" s="3"/>
      <c r="M391" s="3"/>
      <c r="N391" s="3"/>
      <c r="O391" s="3"/>
      <c r="Q391" s="18"/>
      <c r="R391" s="35">
        <v>2.7390799999999999E-5</v>
      </c>
      <c r="S391" s="35">
        <v>2.0947800000000001E-6</v>
      </c>
      <c r="T391" s="35">
        <v>0</v>
      </c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20"/>
    </row>
    <row r="392" spans="4:41" x14ac:dyDescent="0.35">
      <c r="D392" s="88">
        <v>758</v>
      </c>
      <c r="E392" s="88"/>
      <c r="F392" s="3"/>
      <c r="G392" s="3"/>
      <c r="H392" s="3"/>
      <c r="I392" s="3"/>
      <c r="J392" s="3"/>
      <c r="K392" s="3"/>
      <c r="L392" s="3"/>
      <c r="M392" s="3"/>
      <c r="N392" s="3"/>
      <c r="O392" s="3"/>
      <c r="Q392" s="18"/>
      <c r="R392" s="35">
        <v>2.5641100000000001E-5</v>
      </c>
      <c r="S392" s="35">
        <v>1.9686399999999999E-6</v>
      </c>
      <c r="T392" s="35">
        <v>0</v>
      </c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20"/>
    </row>
    <row r="393" spans="4:41" x14ac:dyDescent="0.35">
      <c r="D393" s="88">
        <v>759</v>
      </c>
      <c r="E393" s="88"/>
      <c r="F393" s="3"/>
      <c r="G393" s="3"/>
      <c r="H393" s="3"/>
      <c r="I393" s="3"/>
      <c r="J393" s="3"/>
      <c r="K393" s="3"/>
      <c r="L393" s="3"/>
      <c r="M393" s="3"/>
      <c r="N393" s="3"/>
      <c r="O393" s="3"/>
      <c r="Q393" s="18"/>
      <c r="R393" s="35">
        <v>2.4020500000000002E-5</v>
      </c>
      <c r="S393" s="35">
        <v>1.8515200000000001E-6</v>
      </c>
      <c r="T393" s="35">
        <v>0</v>
      </c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20"/>
    </row>
    <row r="394" spans="4:41" x14ac:dyDescent="0.35">
      <c r="D394" s="88">
        <v>760</v>
      </c>
      <c r="E394" s="88"/>
      <c r="F394" s="3"/>
      <c r="G394" s="3"/>
      <c r="H394" s="3"/>
      <c r="I394" s="3"/>
      <c r="J394" s="3"/>
      <c r="K394" s="3"/>
      <c r="L394" s="3"/>
      <c r="M394" s="3"/>
      <c r="N394" s="3"/>
      <c r="O394" s="3"/>
      <c r="Q394" s="18"/>
      <c r="R394" s="35">
        <v>2.2515999999999999E-5</v>
      </c>
      <c r="S394" s="35">
        <v>1.7424799999999999E-6</v>
      </c>
      <c r="T394" s="35">
        <v>0</v>
      </c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20"/>
    </row>
    <row r="395" spans="4:41" x14ac:dyDescent="0.35">
      <c r="D395" s="88">
        <v>761</v>
      </c>
      <c r="E395" s="88"/>
      <c r="F395" s="3"/>
      <c r="G395" s="3"/>
      <c r="H395" s="3"/>
      <c r="I395" s="3"/>
      <c r="J395" s="3"/>
      <c r="K395" s="3"/>
      <c r="L395" s="3"/>
      <c r="M395" s="3"/>
      <c r="N395" s="3"/>
      <c r="O395" s="3"/>
      <c r="Q395" s="18"/>
      <c r="R395" s="35">
        <v>2.1114499999999999E-5</v>
      </c>
      <c r="S395" s="35">
        <v>1.6406E-6</v>
      </c>
      <c r="T395" s="35">
        <v>0</v>
      </c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20"/>
    </row>
    <row r="396" spans="4:41" x14ac:dyDescent="0.35">
      <c r="D396" s="88">
        <v>762</v>
      </c>
      <c r="E396" s="88"/>
      <c r="F396" s="3"/>
      <c r="G396" s="3"/>
      <c r="H396" s="3"/>
      <c r="I396" s="3"/>
      <c r="J396" s="3"/>
      <c r="K396" s="3"/>
      <c r="L396" s="3"/>
      <c r="M396" s="3"/>
      <c r="N396" s="3"/>
      <c r="O396" s="3"/>
      <c r="Q396" s="18"/>
      <c r="R396" s="35">
        <v>1.98046E-5</v>
      </c>
      <c r="S396" s="35">
        <v>1.5450700000000001E-6</v>
      </c>
      <c r="T396" s="35">
        <v>0</v>
      </c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20"/>
    </row>
    <row r="397" spans="4:41" x14ac:dyDescent="0.35">
      <c r="D397" s="88">
        <v>763</v>
      </c>
      <c r="E397" s="88"/>
      <c r="F397" s="3"/>
      <c r="G397" s="3"/>
      <c r="H397" s="3"/>
      <c r="I397" s="3"/>
      <c r="J397" s="3"/>
      <c r="K397" s="3"/>
      <c r="L397" s="3"/>
      <c r="M397" s="3"/>
      <c r="N397" s="3"/>
      <c r="O397" s="3"/>
      <c r="Q397" s="18"/>
      <c r="R397" s="35">
        <v>1.8576600000000001E-5</v>
      </c>
      <c r="S397" s="35">
        <v>1.4551799999999999E-6</v>
      </c>
      <c r="T397" s="35">
        <v>0</v>
      </c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20"/>
    </row>
    <row r="398" spans="4:41" x14ac:dyDescent="0.35">
      <c r="D398" s="88">
        <v>764</v>
      </c>
      <c r="E398" s="88"/>
      <c r="F398" s="3"/>
      <c r="G398" s="3"/>
      <c r="H398" s="3"/>
      <c r="I398" s="3"/>
      <c r="J398" s="3"/>
      <c r="K398" s="3"/>
      <c r="L398" s="3"/>
      <c r="M398" s="3"/>
      <c r="N398" s="3"/>
      <c r="O398" s="3"/>
      <c r="Q398" s="18"/>
      <c r="R398" s="35">
        <v>1.7422799999999999E-5</v>
      </c>
      <c r="S398" s="35">
        <v>1.37039E-6</v>
      </c>
      <c r="T398" s="35">
        <v>0</v>
      </c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20"/>
    </row>
    <row r="399" spans="4:41" x14ac:dyDescent="0.35">
      <c r="D399" s="88">
        <v>765</v>
      </c>
      <c r="E399" s="88"/>
      <c r="F399" s="3"/>
      <c r="G399" s="3"/>
      <c r="H399" s="3"/>
      <c r="I399" s="3"/>
      <c r="J399" s="3"/>
      <c r="K399" s="3"/>
      <c r="L399" s="3"/>
      <c r="M399" s="3"/>
      <c r="N399" s="3"/>
      <c r="O399" s="3"/>
      <c r="Q399" s="18"/>
      <c r="R399" s="35">
        <v>1.6339200000000001E-5</v>
      </c>
      <c r="S399" s="35">
        <v>1.2904500000000001E-6</v>
      </c>
      <c r="T399" s="35">
        <v>0</v>
      </c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20"/>
    </row>
    <row r="400" spans="4:41" x14ac:dyDescent="0.35">
      <c r="D400" s="88">
        <v>766</v>
      </c>
      <c r="E400" s="88"/>
      <c r="F400" s="3"/>
      <c r="G400" s="3"/>
      <c r="H400" s="3"/>
      <c r="I400" s="3"/>
      <c r="J400" s="3"/>
      <c r="K400" s="3"/>
      <c r="L400" s="3"/>
      <c r="M400" s="3"/>
      <c r="N400" s="3"/>
      <c r="O400" s="3"/>
      <c r="Q400" s="18"/>
      <c r="R400" s="35">
        <v>1.5322799999999998E-5</v>
      </c>
      <c r="S400" s="35">
        <v>1.2151799999999999E-6</v>
      </c>
      <c r="T400" s="35">
        <v>0</v>
      </c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20"/>
    </row>
    <row r="401" spans="4:41" x14ac:dyDescent="0.35">
      <c r="D401" s="88">
        <v>767</v>
      </c>
      <c r="E401" s="88"/>
      <c r="F401" s="3"/>
      <c r="G401" s="3"/>
      <c r="H401" s="3"/>
      <c r="I401" s="3"/>
      <c r="J401" s="3"/>
      <c r="K401" s="3"/>
      <c r="L401" s="3"/>
      <c r="M401" s="3"/>
      <c r="N401" s="3"/>
      <c r="O401" s="3"/>
      <c r="Q401" s="18"/>
      <c r="R401" s="35">
        <v>1.4370500000000001E-5</v>
      </c>
      <c r="S401" s="35">
        <v>1.14437E-6</v>
      </c>
      <c r="T401" s="35">
        <v>0</v>
      </c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20"/>
    </row>
    <row r="402" spans="4:41" x14ac:dyDescent="0.35">
      <c r="D402" s="88">
        <v>768</v>
      </c>
      <c r="E402" s="88"/>
      <c r="F402" s="3"/>
      <c r="G402" s="3"/>
      <c r="H402" s="3"/>
      <c r="I402" s="3"/>
      <c r="J402" s="3"/>
      <c r="K402" s="3"/>
      <c r="L402" s="3"/>
      <c r="M402" s="3"/>
      <c r="N402" s="3"/>
      <c r="O402" s="3"/>
      <c r="Q402" s="18"/>
      <c r="R402" s="35">
        <v>1.34792E-5</v>
      </c>
      <c r="S402" s="35">
        <v>1.0778399999999999E-6</v>
      </c>
      <c r="T402" s="35">
        <v>0</v>
      </c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20"/>
    </row>
    <row r="403" spans="4:41" x14ac:dyDescent="0.35">
      <c r="D403" s="88">
        <v>769</v>
      </c>
      <c r="E403" s="88"/>
      <c r="F403" s="3"/>
      <c r="G403" s="3"/>
      <c r="H403" s="3"/>
      <c r="I403" s="3"/>
      <c r="J403" s="3"/>
      <c r="K403" s="3"/>
      <c r="L403" s="3"/>
      <c r="M403" s="3"/>
      <c r="N403" s="3"/>
      <c r="O403" s="3"/>
      <c r="Q403" s="18"/>
      <c r="R403" s="35">
        <v>1.2645399999999999E-5</v>
      </c>
      <c r="S403" s="35">
        <v>1.0153799999999999E-6</v>
      </c>
      <c r="T403" s="35">
        <v>0</v>
      </c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20"/>
    </row>
    <row r="404" spans="4:41" x14ac:dyDescent="0.35">
      <c r="D404" s="88">
        <v>770</v>
      </c>
      <c r="E404" s="88"/>
      <c r="F404" s="3"/>
      <c r="G404" s="3"/>
      <c r="H404" s="3"/>
      <c r="I404" s="3"/>
      <c r="J404" s="3"/>
      <c r="K404" s="3"/>
      <c r="L404" s="3"/>
      <c r="M404" s="3"/>
      <c r="N404" s="3"/>
      <c r="O404" s="3"/>
      <c r="Q404" s="18"/>
      <c r="R404" s="35">
        <v>1.1865199999999999E-5</v>
      </c>
      <c r="S404" s="35">
        <v>9.5668400000000007E-7</v>
      </c>
      <c r="T404" s="35">
        <v>0</v>
      </c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20"/>
    </row>
    <row r="405" spans="4:41" x14ac:dyDescent="0.35">
      <c r="D405" s="88">
        <v>771</v>
      </c>
      <c r="E405" s="88"/>
      <c r="F405" s="3"/>
      <c r="G405" s="3"/>
      <c r="H405" s="3"/>
      <c r="I405" s="3"/>
      <c r="J405" s="3"/>
      <c r="K405" s="3"/>
      <c r="L405" s="3"/>
      <c r="M405" s="3"/>
      <c r="N405" s="3"/>
      <c r="O405" s="3"/>
      <c r="Q405" s="18"/>
      <c r="R405" s="35">
        <v>1.11344E-5</v>
      </c>
      <c r="S405" s="35">
        <v>9.0149100000000004E-7</v>
      </c>
      <c r="T405" s="35">
        <v>0</v>
      </c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20"/>
    </row>
    <row r="406" spans="4:41" x14ac:dyDescent="0.35">
      <c r="D406" s="88">
        <v>772</v>
      </c>
      <c r="E406" s="88"/>
      <c r="F406" s="3"/>
      <c r="G406" s="3"/>
      <c r="H406" s="3"/>
      <c r="I406" s="3"/>
      <c r="J406" s="3"/>
      <c r="K406" s="3"/>
      <c r="L406" s="3"/>
      <c r="M406" s="3"/>
      <c r="N406" s="3"/>
      <c r="O406" s="3"/>
      <c r="Q406" s="18"/>
      <c r="R406" s="35">
        <v>1.04493E-5</v>
      </c>
      <c r="S406" s="35">
        <v>8.4954199999999997E-7</v>
      </c>
      <c r="T406" s="35">
        <v>0</v>
      </c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20"/>
    </row>
    <row r="407" spans="4:41" x14ac:dyDescent="0.35">
      <c r="D407" s="88">
        <v>773</v>
      </c>
      <c r="E407" s="88"/>
      <c r="F407" s="3"/>
      <c r="G407" s="3"/>
      <c r="H407" s="3"/>
      <c r="I407" s="3"/>
      <c r="J407" s="3"/>
      <c r="K407" s="3"/>
      <c r="L407" s="3"/>
      <c r="M407" s="3"/>
      <c r="N407" s="3"/>
      <c r="O407" s="3"/>
      <c r="Q407" s="18"/>
      <c r="R407" s="35">
        <v>9.8067099999999995E-6</v>
      </c>
      <c r="S407" s="35">
        <v>8.0060599999999996E-7</v>
      </c>
      <c r="T407" s="35">
        <v>0</v>
      </c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20"/>
    </row>
    <row r="408" spans="4:41" x14ac:dyDescent="0.35">
      <c r="D408" s="88">
        <v>774</v>
      </c>
      <c r="E408" s="88"/>
      <c r="F408" s="3"/>
      <c r="G408" s="3"/>
      <c r="H408" s="3"/>
      <c r="I408" s="3"/>
      <c r="J408" s="3"/>
      <c r="K408" s="3"/>
      <c r="L408" s="3"/>
      <c r="M408" s="3"/>
      <c r="N408" s="3"/>
      <c r="O408" s="3"/>
      <c r="Q408" s="18"/>
      <c r="R408" s="35">
        <v>9.2036299999999998E-6</v>
      </c>
      <c r="S408" s="35">
        <v>7.5449200000000003E-7</v>
      </c>
      <c r="T408" s="35">
        <v>0</v>
      </c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20"/>
    </row>
    <row r="409" spans="4:41" x14ac:dyDescent="0.35">
      <c r="D409" s="88">
        <v>775</v>
      </c>
      <c r="E409" s="88"/>
      <c r="F409" s="3"/>
      <c r="G409" s="3"/>
      <c r="H409" s="3"/>
      <c r="I409" s="3"/>
      <c r="J409" s="3"/>
      <c r="K409" s="3"/>
      <c r="L409" s="3"/>
      <c r="M409" s="3"/>
      <c r="N409" s="3"/>
      <c r="O409" s="3"/>
      <c r="Q409" s="18"/>
      <c r="R409" s="35">
        <v>8.6380600000000001E-6</v>
      </c>
      <c r="S409" s="35">
        <v>7.1109100000000002E-7</v>
      </c>
      <c r="T409" s="35">
        <v>0</v>
      </c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20"/>
    </row>
    <row r="410" spans="4:41" x14ac:dyDescent="0.35">
      <c r="D410" s="88">
        <v>776</v>
      </c>
      <c r="E410" s="88"/>
      <c r="F410" s="3"/>
      <c r="G410" s="3"/>
      <c r="H410" s="3"/>
      <c r="I410" s="3"/>
      <c r="J410" s="3"/>
      <c r="K410" s="3"/>
      <c r="L410" s="3"/>
      <c r="M410" s="3"/>
      <c r="N410" s="3"/>
      <c r="O410" s="3"/>
      <c r="Q410" s="18"/>
      <c r="R410" s="35">
        <v>8.1081499999999996E-6</v>
      </c>
      <c r="S410" s="35">
        <v>6.70309E-7</v>
      </c>
      <c r="T410" s="35">
        <v>0</v>
      </c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20"/>
    </row>
    <row r="411" spans="4:41" x14ac:dyDescent="0.35">
      <c r="D411" s="88">
        <v>777</v>
      </c>
      <c r="E411" s="88"/>
      <c r="F411" s="3"/>
      <c r="G411" s="3"/>
      <c r="H411" s="3"/>
      <c r="I411" s="3"/>
      <c r="J411" s="3"/>
      <c r="K411" s="3"/>
      <c r="L411" s="3"/>
      <c r="M411" s="3"/>
      <c r="N411" s="3"/>
      <c r="O411" s="3"/>
      <c r="Q411" s="18"/>
      <c r="R411" s="35">
        <v>7.6120899999999997E-6</v>
      </c>
      <c r="S411" s="35">
        <v>6.3204500000000002E-7</v>
      </c>
      <c r="T411" s="35">
        <v>0</v>
      </c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20"/>
    </row>
    <row r="412" spans="4:41" x14ac:dyDescent="0.35">
      <c r="D412" s="88">
        <v>778</v>
      </c>
      <c r="E412" s="88"/>
      <c r="F412" s="3"/>
      <c r="G412" s="3"/>
      <c r="H412" s="3"/>
      <c r="I412" s="3"/>
      <c r="J412" s="3"/>
      <c r="K412" s="3"/>
      <c r="L412" s="3"/>
      <c r="M412" s="3"/>
      <c r="N412" s="3"/>
      <c r="O412" s="3"/>
      <c r="Q412" s="18"/>
      <c r="R412" s="35">
        <v>7.1480799999999997E-6</v>
      </c>
      <c r="S412" s="35">
        <v>5.9619499999999997E-7</v>
      </c>
      <c r="T412" s="35">
        <v>0</v>
      </c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20"/>
    </row>
    <row r="413" spans="4:41" x14ac:dyDescent="0.35">
      <c r="D413" s="88">
        <v>779</v>
      </c>
      <c r="E413" s="88"/>
      <c r="F413" s="3"/>
      <c r="G413" s="3"/>
      <c r="H413" s="3"/>
      <c r="I413" s="3"/>
      <c r="J413" s="3"/>
      <c r="K413" s="3"/>
      <c r="L413" s="3"/>
      <c r="M413" s="3"/>
      <c r="N413" s="3"/>
      <c r="O413" s="3"/>
      <c r="Q413" s="18"/>
      <c r="R413" s="35">
        <v>6.7143199999999999E-6</v>
      </c>
      <c r="S413" s="35">
        <v>5.6263900000000004E-7</v>
      </c>
      <c r="T413" s="35">
        <v>0</v>
      </c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20"/>
    </row>
    <row r="414" spans="4:41" x14ac:dyDescent="0.35">
      <c r="D414" s="88">
        <v>780</v>
      </c>
      <c r="E414" s="88"/>
      <c r="F414" s="3"/>
      <c r="G414" s="3"/>
      <c r="H414" s="3"/>
      <c r="I414" s="3"/>
      <c r="J414" s="3"/>
      <c r="K414" s="3"/>
      <c r="L414" s="3"/>
      <c r="M414" s="3"/>
      <c r="N414" s="3"/>
      <c r="O414" s="3"/>
      <c r="Q414" s="18"/>
      <c r="R414" s="35">
        <v>6.3087600000000002E-6</v>
      </c>
      <c r="S414" s="35">
        <v>5.3120600000000005E-7</v>
      </c>
      <c r="T414" s="35">
        <v>0</v>
      </c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20"/>
    </row>
    <row r="415" spans="4:41" x14ac:dyDescent="0.35">
      <c r="D415" s="88">
        <v>781</v>
      </c>
      <c r="E415" s="88"/>
      <c r="F415" s="3"/>
      <c r="G415" s="3"/>
      <c r="H415" s="3"/>
      <c r="I415" s="3"/>
      <c r="J415" s="3"/>
      <c r="K415" s="3"/>
      <c r="L415" s="3"/>
      <c r="M415" s="3"/>
      <c r="N415" s="3"/>
      <c r="O415" s="3"/>
      <c r="Q415" s="18"/>
      <c r="R415" s="35">
        <v>5.9294200000000001E-6</v>
      </c>
      <c r="S415" s="35">
        <v>5.0172599999999998E-7</v>
      </c>
      <c r="T415" s="35">
        <v>0</v>
      </c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20"/>
    </row>
    <row r="416" spans="4:41" x14ac:dyDescent="0.35">
      <c r="D416" s="88">
        <v>782</v>
      </c>
      <c r="E416" s="88"/>
      <c r="F416" s="3"/>
      <c r="G416" s="3"/>
      <c r="H416" s="3"/>
      <c r="I416" s="3"/>
      <c r="J416" s="3"/>
      <c r="K416" s="3"/>
      <c r="L416" s="3"/>
      <c r="M416" s="3"/>
      <c r="N416" s="3"/>
      <c r="O416" s="3"/>
      <c r="Q416" s="18"/>
      <c r="R416" s="35">
        <v>5.5744999999999997E-6</v>
      </c>
      <c r="S416" s="35">
        <v>4.7404700000000001E-7</v>
      </c>
      <c r="T416" s="35">
        <v>0</v>
      </c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20"/>
    </row>
    <row r="417" spans="4:41" x14ac:dyDescent="0.35">
      <c r="D417" s="88">
        <v>783</v>
      </c>
      <c r="E417" s="88"/>
      <c r="F417" s="3"/>
      <c r="G417" s="3"/>
      <c r="H417" s="3"/>
      <c r="I417" s="3"/>
      <c r="J417" s="3"/>
      <c r="K417" s="3"/>
      <c r="L417" s="3"/>
      <c r="M417" s="3"/>
      <c r="N417" s="3"/>
      <c r="O417" s="3"/>
      <c r="Q417" s="18"/>
      <c r="R417" s="35">
        <v>5.2422899999999999E-6</v>
      </c>
      <c r="S417" s="35">
        <v>4.4803000000000002E-7</v>
      </c>
      <c r="T417" s="35">
        <v>0</v>
      </c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20"/>
    </row>
    <row r="418" spans="4:41" x14ac:dyDescent="0.35">
      <c r="D418" s="88">
        <v>784</v>
      </c>
      <c r="E418" s="88"/>
      <c r="F418" s="3"/>
      <c r="G418" s="3"/>
      <c r="H418" s="3"/>
      <c r="I418" s="3"/>
      <c r="J418" s="3"/>
      <c r="K418" s="3"/>
      <c r="L418" s="3"/>
      <c r="M418" s="3"/>
      <c r="N418" s="3"/>
      <c r="O418" s="3"/>
      <c r="Q418" s="18"/>
      <c r="R418" s="35">
        <v>4.9311500000000002E-6</v>
      </c>
      <c r="S418" s="35">
        <v>4.2354300000000002E-7</v>
      </c>
      <c r="T418" s="35">
        <v>0</v>
      </c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20"/>
    </row>
    <row r="419" spans="4:41" x14ac:dyDescent="0.35">
      <c r="D419" s="88">
        <v>785</v>
      </c>
      <c r="E419" s="88"/>
      <c r="F419" s="3"/>
      <c r="G419" s="3"/>
      <c r="H419" s="3"/>
      <c r="I419" s="3"/>
      <c r="J419" s="3"/>
      <c r="K419" s="3"/>
      <c r="L419" s="3"/>
      <c r="M419" s="3"/>
      <c r="N419" s="3"/>
      <c r="O419" s="3"/>
      <c r="Q419" s="18"/>
      <c r="R419" s="35">
        <v>4.6392499999999997E-6</v>
      </c>
      <c r="S419" s="35">
        <v>4.0045299999999999E-7</v>
      </c>
      <c r="T419" s="35">
        <v>0</v>
      </c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20"/>
    </row>
    <row r="420" spans="4:41" x14ac:dyDescent="0.35">
      <c r="D420" s="88">
        <v>786</v>
      </c>
      <c r="E420" s="88"/>
      <c r="F420" s="3"/>
      <c r="G420" s="3"/>
      <c r="H420" s="3"/>
      <c r="I420" s="3"/>
      <c r="J420" s="3"/>
      <c r="K420" s="3"/>
      <c r="L420" s="3"/>
      <c r="M420" s="3"/>
      <c r="N420" s="3"/>
      <c r="O420" s="3"/>
      <c r="Q420" s="18"/>
      <c r="R420" s="35">
        <v>4.3648799999999998E-6</v>
      </c>
      <c r="S420" s="35">
        <v>3.78634E-7</v>
      </c>
      <c r="T420" s="35">
        <v>0</v>
      </c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20"/>
    </row>
    <row r="421" spans="4:41" x14ac:dyDescent="0.35">
      <c r="D421" s="88">
        <v>787</v>
      </c>
      <c r="E421" s="88"/>
      <c r="F421" s="3"/>
      <c r="G421" s="3"/>
      <c r="H421" s="3"/>
      <c r="I421" s="3"/>
      <c r="J421" s="3"/>
      <c r="K421" s="3"/>
      <c r="L421" s="3"/>
      <c r="M421" s="3"/>
      <c r="N421" s="3"/>
      <c r="O421" s="3"/>
      <c r="Q421" s="18"/>
      <c r="R421" s="35">
        <v>4.1065100000000003E-6</v>
      </c>
      <c r="S421" s="35">
        <v>3.5797799999999998E-7</v>
      </c>
      <c r="T421" s="35">
        <v>0</v>
      </c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20"/>
    </row>
    <row r="422" spans="4:41" x14ac:dyDescent="0.35">
      <c r="D422" s="88">
        <v>788</v>
      </c>
      <c r="E422" s="88"/>
      <c r="F422" s="3"/>
      <c r="G422" s="3"/>
      <c r="H422" s="3"/>
      <c r="I422" s="3"/>
      <c r="J422" s="3"/>
      <c r="K422" s="3"/>
      <c r="L422" s="3"/>
      <c r="M422" s="3"/>
      <c r="N422" s="3"/>
      <c r="O422" s="3"/>
      <c r="Q422" s="18"/>
      <c r="R422" s="35">
        <v>3.8627999999999997E-6</v>
      </c>
      <c r="S422" s="35">
        <v>3.3838700000000002E-7</v>
      </c>
      <c r="T422" s="35">
        <v>0</v>
      </c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20"/>
    </row>
    <row r="423" spans="4:41" x14ac:dyDescent="0.35">
      <c r="D423" s="88">
        <v>789</v>
      </c>
      <c r="E423" s="88"/>
      <c r="F423" s="3"/>
      <c r="G423" s="3"/>
      <c r="H423" s="3"/>
      <c r="I423" s="3"/>
      <c r="J423" s="3"/>
      <c r="K423" s="3"/>
      <c r="L423" s="3"/>
      <c r="M423" s="3"/>
      <c r="N423" s="3"/>
      <c r="O423" s="3"/>
      <c r="Q423" s="18"/>
      <c r="R423" s="35">
        <v>3.6327E-6</v>
      </c>
      <c r="S423" s="35">
        <v>3.19787E-7</v>
      </c>
      <c r="T423" s="35">
        <v>0</v>
      </c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20"/>
    </row>
    <row r="424" spans="4:41" x14ac:dyDescent="0.35">
      <c r="D424" s="88">
        <v>790</v>
      </c>
      <c r="E424" s="88"/>
      <c r="F424" s="3"/>
      <c r="G424" s="3"/>
      <c r="H424" s="3"/>
      <c r="I424" s="3"/>
      <c r="J424" s="3"/>
      <c r="K424" s="3"/>
      <c r="L424" s="3"/>
      <c r="M424" s="3"/>
      <c r="N424" s="3"/>
      <c r="O424" s="3"/>
      <c r="Q424" s="18"/>
      <c r="R424" s="35">
        <v>3.4157900000000001E-6</v>
      </c>
      <c r="S424" s="35">
        <v>3.0215700000000002E-7</v>
      </c>
      <c r="T424" s="35">
        <v>0</v>
      </c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20"/>
    </row>
    <row r="425" spans="4:41" x14ac:dyDescent="0.35">
      <c r="D425" s="88">
        <v>791</v>
      </c>
      <c r="E425" s="88"/>
      <c r="F425" s="3"/>
      <c r="G425" s="3"/>
      <c r="H425" s="3"/>
      <c r="I425" s="3"/>
      <c r="J425" s="3"/>
      <c r="K425" s="3"/>
      <c r="L425" s="3"/>
      <c r="M425" s="3"/>
      <c r="N425" s="3"/>
      <c r="O425" s="3"/>
      <c r="Q425" s="18"/>
      <c r="R425" s="35">
        <v>3.2117199999999998E-6</v>
      </c>
      <c r="S425" s="35">
        <v>2.8548599999999999E-7</v>
      </c>
      <c r="T425" s="35">
        <v>0</v>
      </c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20"/>
    </row>
    <row r="426" spans="4:41" x14ac:dyDescent="0.35">
      <c r="D426" s="88">
        <v>792</v>
      </c>
      <c r="E426" s="88"/>
      <c r="F426" s="3"/>
      <c r="G426" s="3"/>
      <c r="H426" s="3"/>
      <c r="I426" s="3"/>
      <c r="J426" s="3"/>
      <c r="K426" s="3"/>
      <c r="L426" s="3"/>
      <c r="M426" s="3"/>
      <c r="N426" s="3"/>
      <c r="O426" s="3"/>
      <c r="Q426" s="18"/>
      <c r="R426" s="35">
        <v>3.0201000000000001E-6</v>
      </c>
      <c r="S426" s="35">
        <v>2.69756E-7</v>
      </c>
      <c r="T426" s="35">
        <v>0</v>
      </c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20"/>
    </row>
    <row r="427" spans="4:41" x14ac:dyDescent="0.35">
      <c r="D427" s="88">
        <v>793</v>
      </c>
      <c r="E427" s="88"/>
      <c r="F427" s="3"/>
      <c r="G427" s="3"/>
      <c r="H427" s="3"/>
      <c r="I427" s="3"/>
      <c r="J427" s="3"/>
      <c r="K427" s="3"/>
      <c r="L427" s="3"/>
      <c r="M427" s="3"/>
      <c r="N427" s="3"/>
      <c r="O427" s="3"/>
      <c r="Q427" s="18"/>
      <c r="R427" s="35">
        <v>2.8404899999999999E-6</v>
      </c>
      <c r="S427" s="35">
        <v>2.5494199999999998E-7</v>
      </c>
      <c r="T427" s="35">
        <v>0</v>
      </c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20"/>
    </row>
    <row r="428" spans="4:41" x14ac:dyDescent="0.35">
      <c r="D428" s="88">
        <v>794</v>
      </c>
      <c r="E428" s="88"/>
      <c r="F428" s="3"/>
      <c r="G428" s="3"/>
      <c r="H428" s="3"/>
      <c r="I428" s="3"/>
      <c r="J428" s="3"/>
      <c r="K428" s="3"/>
      <c r="L428" s="3"/>
      <c r="M428" s="3"/>
      <c r="N428" s="3"/>
      <c r="O428" s="3"/>
      <c r="Q428" s="18"/>
      <c r="R428" s="35">
        <v>2.6723900000000002E-6</v>
      </c>
      <c r="S428" s="35">
        <v>2.4101499999999999E-7</v>
      </c>
      <c r="T428" s="35">
        <v>0</v>
      </c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20"/>
    </row>
    <row r="429" spans="4:41" x14ac:dyDescent="0.35">
      <c r="D429" s="88">
        <v>795</v>
      </c>
      <c r="E429" s="88"/>
      <c r="F429" s="3"/>
      <c r="G429" s="3"/>
      <c r="H429" s="3"/>
      <c r="I429" s="3"/>
      <c r="J429" s="3"/>
      <c r="K429" s="3"/>
      <c r="L429" s="3"/>
      <c r="M429" s="3"/>
      <c r="N429" s="3"/>
      <c r="O429" s="3"/>
      <c r="Q429" s="18"/>
      <c r="R429" s="35">
        <v>2.5150699999999999E-6</v>
      </c>
      <c r="S429" s="35">
        <v>2.2791999999999999E-7</v>
      </c>
      <c r="T429" s="35">
        <v>0</v>
      </c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20"/>
    </row>
    <row r="430" spans="4:41" x14ac:dyDescent="0.35">
      <c r="D430" s="88">
        <v>796</v>
      </c>
      <c r="E430" s="88"/>
      <c r="F430" s="3"/>
      <c r="G430" s="3"/>
      <c r="H430" s="3"/>
      <c r="I430" s="3"/>
      <c r="J430" s="3"/>
      <c r="K430" s="3"/>
      <c r="L430" s="3"/>
      <c r="M430" s="3"/>
      <c r="N430" s="3"/>
      <c r="O430" s="3"/>
      <c r="Q430" s="18"/>
      <c r="R430" s="35">
        <v>2.36783E-6</v>
      </c>
      <c r="S430" s="35">
        <v>2.15603E-7</v>
      </c>
      <c r="T430" s="35">
        <v>0</v>
      </c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20"/>
    </row>
    <row r="431" spans="4:41" x14ac:dyDescent="0.35">
      <c r="D431" s="88">
        <v>797</v>
      </c>
      <c r="E431" s="88"/>
      <c r="F431" s="3"/>
      <c r="G431" s="3"/>
      <c r="H431" s="3"/>
      <c r="I431" s="3"/>
      <c r="J431" s="3"/>
      <c r="K431" s="3"/>
      <c r="L431" s="3"/>
      <c r="M431" s="3"/>
      <c r="N431" s="3"/>
      <c r="O431" s="3"/>
      <c r="Q431" s="18"/>
      <c r="R431" s="35">
        <v>2.2299800000000001E-6</v>
      </c>
      <c r="S431" s="35">
        <v>2.0401399999999999E-7</v>
      </c>
      <c r="T431" s="35">
        <v>0</v>
      </c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20"/>
    </row>
    <row r="432" spans="4:41" x14ac:dyDescent="0.35">
      <c r="D432" s="88">
        <v>798</v>
      </c>
      <c r="E432" s="88"/>
      <c r="F432" s="3"/>
      <c r="G432" s="3"/>
      <c r="H432" s="3"/>
      <c r="I432" s="3"/>
      <c r="J432" s="3"/>
      <c r="K432" s="3"/>
      <c r="L432" s="3"/>
      <c r="M432" s="3"/>
      <c r="N432" s="3"/>
      <c r="O432" s="3"/>
      <c r="Q432" s="18"/>
      <c r="R432" s="35">
        <v>2.1009099999999999E-6</v>
      </c>
      <c r="S432" s="35">
        <v>1.9310500000000001E-7</v>
      </c>
      <c r="T432" s="35">
        <v>0</v>
      </c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20"/>
    </row>
    <row r="433" spans="4:41" x14ac:dyDescent="0.35">
      <c r="D433" s="88">
        <v>799</v>
      </c>
      <c r="E433" s="88"/>
      <c r="F433" s="3"/>
      <c r="G433" s="3"/>
      <c r="H433" s="3"/>
      <c r="I433" s="3"/>
      <c r="J433" s="3"/>
      <c r="K433" s="3"/>
      <c r="L433" s="3"/>
      <c r="M433" s="3"/>
      <c r="N433" s="3"/>
      <c r="O433" s="3"/>
      <c r="Q433" s="18"/>
      <c r="R433" s="35">
        <v>1.9800000000000001E-6</v>
      </c>
      <c r="S433" s="35">
        <v>1.82829E-7</v>
      </c>
      <c r="T433" s="35">
        <v>0</v>
      </c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20"/>
    </row>
    <row r="434" spans="4:41" x14ac:dyDescent="0.35">
      <c r="D434" s="88">
        <v>800</v>
      </c>
      <c r="E434" s="88"/>
      <c r="F434" s="3"/>
      <c r="G434" s="3"/>
      <c r="H434" s="3"/>
      <c r="I434" s="3"/>
      <c r="J434" s="3"/>
      <c r="K434" s="3"/>
      <c r="L434" s="3"/>
      <c r="M434" s="3"/>
      <c r="N434" s="3"/>
      <c r="O434" s="3"/>
      <c r="Q434" s="18"/>
      <c r="R434" s="35">
        <v>1.8665700000000001E-6</v>
      </c>
      <c r="S434" s="35">
        <v>1.7313399999999999E-7</v>
      </c>
      <c r="T434" s="35">
        <v>0</v>
      </c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20"/>
    </row>
    <row r="435" spans="4:41" x14ac:dyDescent="0.35">
      <c r="D435" s="88">
        <v>801</v>
      </c>
      <c r="E435" s="88"/>
      <c r="F435" s="3"/>
      <c r="G435" s="3"/>
      <c r="H435" s="3"/>
      <c r="I435" s="3"/>
      <c r="J435" s="3"/>
      <c r="K435" s="3"/>
      <c r="L435" s="3"/>
      <c r="M435" s="3"/>
      <c r="N435" s="3"/>
      <c r="O435" s="3"/>
      <c r="Q435" s="18"/>
      <c r="R435" s="35">
        <v>1.7599699999999999E-6</v>
      </c>
      <c r="S435" s="35">
        <v>1.63969E-7</v>
      </c>
      <c r="T435" s="35">
        <v>0</v>
      </c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20"/>
    </row>
    <row r="436" spans="4:41" x14ac:dyDescent="0.35">
      <c r="D436" s="88">
        <v>802</v>
      </c>
      <c r="E436" s="88"/>
      <c r="F436" s="3"/>
      <c r="G436" s="3"/>
      <c r="H436" s="3"/>
      <c r="I436" s="3"/>
      <c r="J436" s="3"/>
      <c r="K436" s="3"/>
      <c r="L436" s="3"/>
      <c r="M436" s="3"/>
      <c r="N436" s="3"/>
      <c r="O436" s="3"/>
      <c r="Q436" s="18"/>
      <c r="R436" s="35">
        <v>1.65964E-6</v>
      </c>
      <c r="S436" s="35">
        <v>1.5528900000000001E-7</v>
      </c>
      <c r="T436" s="35">
        <v>0</v>
      </c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20"/>
    </row>
    <row r="437" spans="4:41" x14ac:dyDescent="0.35">
      <c r="D437" s="88">
        <v>803</v>
      </c>
      <c r="E437" s="88"/>
      <c r="F437" s="3"/>
      <c r="G437" s="3"/>
      <c r="H437" s="3"/>
      <c r="I437" s="3"/>
      <c r="J437" s="3"/>
      <c r="K437" s="3"/>
      <c r="L437" s="3"/>
      <c r="M437" s="3"/>
      <c r="N437" s="3"/>
      <c r="O437" s="3"/>
      <c r="Q437" s="18"/>
      <c r="R437" s="35">
        <v>1.56506E-6</v>
      </c>
      <c r="S437" s="35">
        <v>1.4705399999999999E-7</v>
      </c>
      <c r="T437" s="35">
        <v>0</v>
      </c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20"/>
    </row>
    <row r="438" spans="4:41" x14ac:dyDescent="0.35">
      <c r="D438" s="88">
        <v>804</v>
      </c>
      <c r="E438" s="88"/>
      <c r="F438" s="3"/>
      <c r="G438" s="3"/>
      <c r="H438" s="3"/>
      <c r="I438" s="3"/>
      <c r="J438" s="3"/>
      <c r="K438" s="3"/>
      <c r="L438" s="3"/>
      <c r="M438" s="3"/>
      <c r="N438" s="3"/>
      <c r="O438" s="3"/>
      <c r="Q438" s="18"/>
      <c r="R438" s="35">
        <v>1.4757999999999999E-6</v>
      </c>
      <c r="S438" s="35">
        <v>1.3923100000000001E-7</v>
      </c>
      <c r="T438" s="35">
        <v>0</v>
      </c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20"/>
    </row>
    <row r="439" spans="4:41" x14ac:dyDescent="0.35">
      <c r="D439" s="88">
        <v>805</v>
      </c>
      <c r="E439" s="88"/>
      <c r="F439" s="3"/>
      <c r="G439" s="3"/>
      <c r="H439" s="3"/>
      <c r="I439" s="3"/>
      <c r="J439" s="3"/>
      <c r="K439" s="3"/>
      <c r="L439" s="3"/>
      <c r="M439" s="3"/>
      <c r="N439" s="3"/>
      <c r="O439" s="3"/>
      <c r="Q439" s="18"/>
      <c r="R439" s="35">
        <v>1.3915999999999999E-6</v>
      </c>
      <c r="S439" s="35">
        <v>1.3180400000000001E-7</v>
      </c>
      <c r="T439" s="35">
        <v>0</v>
      </c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20"/>
    </row>
    <row r="440" spans="4:41" x14ac:dyDescent="0.35">
      <c r="D440" s="88">
        <v>806</v>
      </c>
      <c r="E440" s="88"/>
      <c r="F440" s="3"/>
      <c r="G440" s="3"/>
      <c r="H440" s="3"/>
      <c r="I440" s="3"/>
      <c r="J440" s="3"/>
      <c r="K440" s="3"/>
      <c r="L440" s="3"/>
      <c r="M440" s="3"/>
      <c r="N440" s="3"/>
      <c r="O440" s="3"/>
      <c r="Q440" s="18"/>
      <c r="R440" s="35">
        <v>1.31221E-6</v>
      </c>
      <c r="S440" s="35">
        <v>1.2475800000000001E-7</v>
      </c>
      <c r="T440" s="35">
        <v>0</v>
      </c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20"/>
    </row>
    <row r="441" spans="4:41" x14ac:dyDescent="0.35">
      <c r="D441" s="88">
        <v>807</v>
      </c>
      <c r="E441" s="88"/>
      <c r="F441" s="3"/>
      <c r="G441" s="3"/>
      <c r="H441" s="3"/>
      <c r="I441" s="3"/>
      <c r="J441" s="3"/>
      <c r="K441" s="3"/>
      <c r="L441" s="3"/>
      <c r="M441" s="3"/>
      <c r="N441" s="3"/>
      <c r="O441" s="3"/>
      <c r="Q441" s="18"/>
      <c r="R441" s="35">
        <v>1.2374199999999999E-6</v>
      </c>
      <c r="S441" s="35">
        <v>1.1807799999999999E-7</v>
      </c>
      <c r="T441" s="35">
        <v>0</v>
      </c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20"/>
    </row>
    <row r="442" spans="4:41" x14ac:dyDescent="0.35">
      <c r="D442" s="88">
        <v>808</v>
      </c>
      <c r="E442" s="88"/>
      <c r="F442" s="3"/>
      <c r="G442" s="3"/>
      <c r="H442" s="3"/>
      <c r="I442" s="3"/>
      <c r="J442" s="3"/>
      <c r="K442" s="3"/>
      <c r="L442" s="3"/>
      <c r="M442" s="3"/>
      <c r="N442" s="3"/>
      <c r="O442" s="3"/>
      <c r="Q442" s="18"/>
      <c r="R442" s="35">
        <v>1.167E-6</v>
      </c>
      <c r="S442" s="35">
        <v>1.1175100000000001E-7</v>
      </c>
      <c r="T442" s="35">
        <v>0</v>
      </c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20"/>
    </row>
    <row r="443" spans="4:41" x14ac:dyDescent="0.35">
      <c r="D443" s="88">
        <v>809</v>
      </c>
      <c r="E443" s="88"/>
      <c r="F443" s="3"/>
      <c r="G443" s="3"/>
      <c r="H443" s="3"/>
      <c r="I443" s="3"/>
      <c r="J443" s="3"/>
      <c r="K443" s="3"/>
      <c r="L443" s="3"/>
      <c r="M443" s="3"/>
      <c r="N443" s="3"/>
      <c r="O443" s="3"/>
      <c r="Q443" s="18"/>
      <c r="R443" s="35">
        <v>1.10072E-6</v>
      </c>
      <c r="S443" s="35">
        <v>1.0576E-7</v>
      </c>
      <c r="T443" s="35">
        <v>0</v>
      </c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20"/>
    </row>
    <row r="444" spans="4:41" x14ac:dyDescent="0.35">
      <c r="D444" s="88">
        <v>810</v>
      </c>
      <c r="E444" s="88"/>
      <c r="F444" s="3"/>
      <c r="G444" s="3"/>
      <c r="H444" s="3"/>
      <c r="I444" s="3"/>
      <c r="J444" s="3"/>
      <c r="K444" s="3"/>
      <c r="L444" s="3"/>
      <c r="M444" s="3"/>
      <c r="N444" s="3"/>
      <c r="O444" s="3"/>
      <c r="Q444" s="18"/>
      <c r="R444" s="35">
        <v>1.03839E-6</v>
      </c>
      <c r="S444" s="35">
        <v>1.00093E-7</v>
      </c>
      <c r="T444" s="35">
        <v>0</v>
      </c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20"/>
    </row>
    <row r="445" spans="4:41" x14ac:dyDescent="0.35">
      <c r="D445" s="88">
        <v>811</v>
      </c>
      <c r="E445" s="88"/>
      <c r="F445" s="3"/>
      <c r="G445" s="3"/>
      <c r="H445" s="3"/>
      <c r="I445" s="3"/>
      <c r="J445" s="3"/>
      <c r="K445" s="3"/>
      <c r="L445" s="3"/>
      <c r="M445" s="3"/>
      <c r="N445" s="3"/>
      <c r="O445" s="3"/>
      <c r="Q445" s="18"/>
      <c r="R445" s="35">
        <v>9.7978800000000001E-7</v>
      </c>
      <c r="S445" s="35">
        <v>9.4734900000000002E-8</v>
      </c>
      <c r="T445" s="35">
        <v>0</v>
      </c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20"/>
    </row>
    <row r="446" spans="4:41" x14ac:dyDescent="0.35">
      <c r="D446" s="88">
        <v>812</v>
      </c>
      <c r="E446" s="88"/>
      <c r="F446" s="3"/>
      <c r="G446" s="3"/>
      <c r="H446" s="3"/>
      <c r="I446" s="3"/>
      <c r="J446" s="3"/>
      <c r="K446" s="3"/>
      <c r="L446" s="3"/>
      <c r="M446" s="3"/>
      <c r="N446" s="3"/>
      <c r="O446" s="3"/>
      <c r="Q446" s="18"/>
      <c r="R446" s="35">
        <v>9.2472499999999996E-7</v>
      </c>
      <c r="S446" s="35">
        <v>8.96718E-8</v>
      </c>
      <c r="T446" s="35">
        <v>0</v>
      </c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20"/>
    </row>
    <row r="447" spans="4:41" ht="15" thickBot="1" x14ac:dyDescent="0.4">
      <c r="D447" s="88">
        <v>813</v>
      </c>
      <c r="E447" s="88"/>
      <c r="F447" s="3"/>
      <c r="G447" s="3"/>
      <c r="H447" s="3"/>
      <c r="I447" s="3"/>
      <c r="J447" s="3"/>
      <c r="K447" s="3"/>
      <c r="L447" s="3"/>
      <c r="M447" s="3"/>
      <c r="N447" s="3"/>
      <c r="O447" s="3"/>
      <c r="Q447" s="18"/>
      <c r="R447" s="112">
        <v>8.7300799999999995E-7</v>
      </c>
      <c r="S447" s="112">
        <v>8.4890199999999999E-8</v>
      </c>
      <c r="T447" s="112">
        <v>0</v>
      </c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20"/>
    </row>
    <row r="448" spans="4:41" x14ac:dyDescent="0.35">
      <c r="D448" s="88">
        <v>814</v>
      </c>
      <c r="E448" s="88"/>
      <c r="F448" s="3"/>
      <c r="G448" s="3"/>
      <c r="H448" s="3"/>
      <c r="I448" s="3"/>
      <c r="J448" s="3"/>
      <c r="K448" s="3"/>
      <c r="L448" s="3"/>
      <c r="M448" s="3"/>
      <c r="N448" s="3"/>
      <c r="O448" s="3"/>
      <c r="Q448" s="18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20"/>
    </row>
    <row r="449" spans="4:41" ht="15" thickBot="1" x14ac:dyDescent="0.4">
      <c r="D449" s="88">
        <v>815</v>
      </c>
      <c r="E449" s="88"/>
      <c r="F449" s="3"/>
      <c r="G449" s="3"/>
      <c r="H449" s="3"/>
      <c r="I449" s="3"/>
      <c r="J449" s="3"/>
      <c r="K449" s="3"/>
      <c r="L449" s="3"/>
      <c r="M449" s="3"/>
      <c r="N449" s="3"/>
      <c r="O449" s="3"/>
      <c r="Q449" s="113"/>
      <c r="R449" s="114"/>
      <c r="S449" s="114"/>
      <c r="T449" s="114"/>
      <c r="U449" s="114"/>
      <c r="V449" s="114"/>
      <c r="W449" s="114"/>
      <c r="X449" s="114"/>
      <c r="Y449" s="114"/>
      <c r="Z449" s="114"/>
      <c r="AA449" s="114"/>
      <c r="AB449" s="114"/>
      <c r="AC449" s="114"/>
      <c r="AD449" s="114"/>
      <c r="AE449" s="114"/>
      <c r="AF449" s="114"/>
      <c r="AG449" s="114"/>
      <c r="AH449" s="114"/>
      <c r="AI449" s="114"/>
      <c r="AJ449" s="114"/>
      <c r="AK449" s="114"/>
      <c r="AL449" s="114"/>
      <c r="AM449" s="114"/>
      <c r="AN449" s="114"/>
      <c r="AO449" s="115"/>
    </row>
    <row r="450" spans="4:41" ht="15" thickTop="1" x14ac:dyDescent="0.35">
      <c r="D450" s="88">
        <v>816</v>
      </c>
      <c r="E450" s="88"/>
      <c r="F450" s="3"/>
      <c r="G450" s="3"/>
      <c r="H450" s="3"/>
      <c r="I450" s="3"/>
      <c r="J450" s="3"/>
      <c r="K450" s="3"/>
      <c r="L450" s="3"/>
      <c r="M450" s="3"/>
      <c r="N450" s="3"/>
      <c r="O450" s="3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</row>
    <row r="451" spans="4:41" x14ac:dyDescent="0.35">
      <c r="D451" s="88">
        <v>817</v>
      </c>
      <c r="E451" s="88"/>
      <c r="F451" s="3"/>
      <c r="G451" s="3"/>
      <c r="H451" s="3"/>
      <c r="I451" s="3"/>
      <c r="J451" s="3"/>
      <c r="K451" s="3"/>
      <c r="L451" s="3"/>
      <c r="M451" s="3"/>
      <c r="N451" s="3"/>
      <c r="O451" s="3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</row>
    <row r="452" spans="4:41" x14ac:dyDescent="0.35">
      <c r="D452" s="88">
        <v>818</v>
      </c>
      <c r="E452" s="88"/>
      <c r="F452" s="3"/>
      <c r="G452" s="3"/>
      <c r="H452" s="3"/>
      <c r="I452" s="3"/>
      <c r="J452" s="3"/>
      <c r="K452" s="3"/>
      <c r="L452" s="3"/>
      <c r="M452" s="3"/>
      <c r="N452" s="3"/>
      <c r="O452" s="3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</row>
    <row r="453" spans="4:41" x14ac:dyDescent="0.35">
      <c r="D453" s="88">
        <v>819</v>
      </c>
      <c r="E453" s="88"/>
      <c r="F453" s="3"/>
      <c r="G453" s="3"/>
      <c r="H453" s="3"/>
      <c r="I453" s="3"/>
      <c r="J453" s="3"/>
      <c r="K453" s="3"/>
      <c r="L453" s="3"/>
      <c r="M453" s="3"/>
      <c r="N453" s="3"/>
      <c r="O453" s="3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</row>
    <row r="454" spans="4:41" x14ac:dyDescent="0.35">
      <c r="D454" s="88">
        <v>820</v>
      </c>
      <c r="E454" s="88"/>
      <c r="F454" s="3"/>
      <c r="G454" s="3"/>
      <c r="H454" s="3"/>
      <c r="I454" s="3"/>
      <c r="J454" s="3"/>
      <c r="K454" s="3"/>
      <c r="L454" s="3"/>
      <c r="M454" s="3"/>
      <c r="N454" s="3"/>
      <c r="O454" s="3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</row>
    <row r="455" spans="4:41" x14ac:dyDescent="0.35">
      <c r="D455" s="88">
        <v>821</v>
      </c>
      <c r="E455" s="88"/>
      <c r="F455" s="3"/>
      <c r="G455" s="3"/>
      <c r="H455" s="3"/>
      <c r="I455" s="3"/>
      <c r="J455" s="3"/>
      <c r="K455" s="3"/>
      <c r="L455" s="3"/>
      <c r="M455" s="3"/>
      <c r="N455" s="3"/>
      <c r="O455" s="3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</row>
    <row r="456" spans="4:41" x14ac:dyDescent="0.35">
      <c r="D456" s="88">
        <v>822</v>
      </c>
      <c r="E456" s="88"/>
      <c r="F456" s="3"/>
      <c r="G456" s="3"/>
      <c r="H456" s="3"/>
      <c r="I456" s="3"/>
      <c r="J456" s="3"/>
      <c r="K456" s="3"/>
      <c r="L456" s="3"/>
      <c r="M456" s="3"/>
      <c r="N456" s="3"/>
      <c r="O456" s="3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</row>
    <row r="457" spans="4:41" x14ac:dyDescent="0.35">
      <c r="D457" s="88">
        <v>823</v>
      </c>
      <c r="E457" s="88"/>
      <c r="F457" s="3"/>
      <c r="G457" s="3"/>
      <c r="H457" s="3"/>
      <c r="I457" s="3"/>
      <c r="J457" s="3"/>
      <c r="K457" s="3"/>
      <c r="L457" s="3"/>
      <c r="M457" s="3"/>
      <c r="N457" s="3"/>
      <c r="O457" s="3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</row>
    <row r="458" spans="4:41" x14ac:dyDescent="0.35">
      <c r="D458" s="88">
        <v>824</v>
      </c>
      <c r="E458" s="88"/>
      <c r="F458" s="3"/>
      <c r="G458" s="3"/>
      <c r="H458" s="3"/>
      <c r="I458" s="3"/>
      <c r="J458" s="3"/>
      <c r="K458" s="3"/>
      <c r="L458" s="3"/>
      <c r="M458" s="3"/>
      <c r="N458" s="3"/>
      <c r="O458" s="3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</row>
    <row r="459" spans="4:41" x14ac:dyDescent="0.35">
      <c r="D459" s="88">
        <v>825</v>
      </c>
      <c r="E459" s="88"/>
      <c r="F459" s="3"/>
      <c r="G459" s="3"/>
      <c r="H459" s="3"/>
      <c r="I459" s="3"/>
      <c r="J459" s="3"/>
      <c r="K459" s="3"/>
      <c r="L459" s="3"/>
      <c r="M459" s="3"/>
      <c r="N459" s="3"/>
      <c r="O459" s="3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</row>
    <row r="460" spans="4:41" x14ac:dyDescent="0.35">
      <c r="D460" s="88">
        <v>826</v>
      </c>
      <c r="E460" s="88"/>
      <c r="F460" s="3"/>
      <c r="G460" s="3"/>
      <c r="H460" s="3"/>
      <c r="I460" s="3"/>
      <c r="J460" s="3"/>
      <c r="K460" s="3"/>
      <c r="L460" s="3"/>
      <c r="M460" s="3"/>
      <c r="N460" s="3"/>
      <c r="O460" s="3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</row>
    <row r="461" spans="4:41" x14ac:dyDescent="0.35">
      <c r="D461" s="88">
        <v>827</v>
      </c>
      <c r="E461" s="88"/>
      <c r="F461" s="3"/>
      <c r="G461" s="3"/>
      <c r="H461" s="3"/>
      <c r="I461" s="3"/>
      <c r="J461" s="3"/>
      <c r="K461" s="3"/>
      <c r="L461" s="3"/>
      <c r="M461" s="3"/>
      <c r="N461" s="3"/>
      <c r="O461" s="3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</row>
    <row r="462" spans="4:41" x14ac:dyDescent="0.35">
      <c r="D462" s="88">
        <v>828</v>
      </c>
      <c r="E462" s="88"/>
      <c r="F462" s="3"/>
      <c r="G462" s="3"/>
      <c r="H462" s="3"/>
      <c r="I462" s="3"/>
      <c r="J462" s="3"/>
      <c r="K462" s="3"/>
      <c r="L462" s="3"/>
      <c r="M462" s="3"/>
      <c r="N462" s="3"/>
      <c r="O462" s="3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</row>
    <row r="463" spans="4:41" x14ac:dyDescent="0.35">
      <c r="D463" s="88">
        <v>829</v>
      </c>
      <c r="E463" s="88"/>
      <c r="F463" s="3"/>
      <c r="G463" s="3"/>
      <c r="H463" s="3"/>
      <c r="I463" s="3"/>
      <c r="J463" s="3"/>
      <c r="K463" s="3"/>
      <c r="L463" s="3"/>
      <c r="M463" s="3"/>
      <c r="N463" s="3"/>
      <c r="O463" s="3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</row>
    <row r="464" spans="4:41" ht="15" thickBot="1" x14ac:dyDescent="0.4">
      <c r="D464" s="116">
        <v>830</v>
      </c>
      <c r="E464" s="116"/>
      <c r="F464" s="6"/>
      <c r="G464" s="6"/>
      <c r="H464" s="6"/>
      <c r="I464" s="6"/>
      <c r="J464" s="6"/>
      <c r="K464" s="6"/>
      <c r="L464" s="6"/>
      <c r="M464" s="6"/>
      <c r="N464" s="6"/>
      <c r="O464" s="6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</row>
    <row r="465" spans="4:41" ht="15" thickTop="1" x14ac:dyDescent="0.35"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</row>
    <row r="466" spans="4:41" x14ac:dyDescent="0.35">
      <c r="D466" s="7"/>
      <c r="E466" s="117" t="s">
        <v>113</v>
      </c>
      <c r="F466" s="117">
        <f>SUM(F24:F464)</f>
        <v>0</v>
      </c>
      <c r="G466" s="117">
        <f t="shared" ref="G466:O466" si="27">SUM(G24:G464)</f>
        <v>0</v>
      </c>
      <c r="H466" s="117">
        <f t="shared" si="27"/>
        <v>0</v>
      </c>
      <c r="I466" s="117">
        <f t="shared" si="27"/>
        <v>0</v>
      </c>
      <c r="J466" s="117">
        <f t="shared" si="27"/>
        <v>0</v>
      </c>
      <c r="K466" s="117">
        <f t="shared" si="27"/>
        <v>0</v>
      </c>
      <c r="L466" s="117">
        <f t="shared" si="27"/>
        <v>0</v>
      </c>
      <c r="M466" s="117">
        <f t="shared" si="27"/>
        <v>0</v>
      </c>
      <c r="N466" s="117">
        <f t="shared" si="27"/>
        <v>0</v>
      </c>
      <c r="O466" s="117">
        <f t="shared" si="27"/>
        <v>0</v>
      </c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</row>
    <row r="467" spans="4:41" x14ac:dyDescent="0.35"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</row>
    <row r="468" spans="4:41" x14ac:dyDescent="0.35"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</row>
    <row r="469" spans="4:41" x14ac:dyDescent="0.35"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</row>
    <row r="470" spans="4:41" x14ac:dyDescent="0.35"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</row>
    <row r="471" spans="4:41" x14ac:dyDescent="0.35"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</row>
    <row r="472" spans="4:41" x14ac:dyDescent="0.35"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</row>
    <row r="473" spans="4:41" x14ac:dyDescent="0.35"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</row>
    <row r="474" spans="4:41" x14ac:dyDescent="0.35"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</row>
    <row r="475" spans="4:41" x14ac:dyDescent="0.35"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</row>
    <row r="476" spans="4:41" x14ac:dyDescent="0.35"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</row>
    <row r="477" spans="4:41" x14ac:dyDescent="0.35"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</row>
    <row r="478" spans="4:41" x14ac:dyDescent="0.35"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</row>
    <row r="479" spans="4:41" x14ac:dyDescent="0.35"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</row>
    <row r="480" spans="4:41" x14ac:dyDescent="0.35"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</row>
    <row r="481" spans="4:41" x14ac:dyDescent="0.35"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</row>
    <row r="482" spans="4:41" x14ac:dyDescent="0.35"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</row>
    <row r="483" spans="4:41" x14ac:dyDescent="0.35"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</row>
    <row r="484" spans="4:41" x14ac:dyDescent="0.35"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</row>
    <row r="485" spans="4:41" x14ac:dyDescent="0.35"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</row>
    <row r="486" spans="4:41" x14ac:dyDescent="0.35"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</row>
    <row r="487" spans="4:41" x14ac:dyDescent="0.35"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</row>
    <row r="488" spans="4:41" x14ac:dyDescent="0.35"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</row>
    <row r="489" spans="4:41" x14ac:dyDescent="0.35"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</row>
    <row r="490" spans="4:41" x14ac:dyDescent="0.35"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</row>
    <row r="491" spans="4:41" x14ac:dyDescent="0.35"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</row>
    <row r="492" spans="4:41" x14ac:dyDescent="0.35"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</row>
    <row r="493" spans="4:41" x14ac:dyDescent="0.35"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</row>
    <row r="494" spans="4:41" x14ac:dyDescent="0.35"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</row>
    <row r="495" spans="4:41" x14ac:dyDescent="0.35"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</row>
    <row r="496" spans="4:41" x14ac:dyDescent="0.35"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</row>
    <row r="497" spans="4:41" x14ac:dyDescent="0.35"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</row>
    <row r="498" spans="4:41" x14ac:dyDescent="0.35"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</row>
    <row r="499" spans="4:41" x14ac:dyDescent="0.35"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</row>
    <row r="500" spans="4:41" x14ac:dyDescent="0.35"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</row>
    <row r="501" spans="4:41" x14ac:dyDescent="0.35"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</row>
    <row r="502" spans="4:41" x14ac:dyDescent="0.35"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</row>
    <row r="503" spans="4:41" x14ac:dyDescent="0.35"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</row>
    <row r="504" spans="4:41" x14ac:dyDescent="0.35"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</row>
    <row r="505" spans="4:41" x14ac:dyDescent="0.35"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</row>
    <row r="506" spans="4:41" x14ac:dyDescent="0.35"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</row>
    <row r="507" spans="4:41" x14ac:dyDescent="0.35"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</row>
    <row r="508" spans="4:41" x14ac:dyDescent="0.35"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</row>
    <row r="509" spans="4:41" x14ac:dyDescent="0.35"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</row>
    <row r="510" spans="4:41" x14ac:dyDescent="0.35"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</row>
    <row r="511" spans="4:41" x14ac:dyDescent="0.35"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</row>
    <row r="512" spans="4:41" x14ac:dyDescent="0.35"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</row>
    <row r="513" spans="4:41" x14ac:dyDescent="0.35"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</row>
    <row r="514" spans="4:41" x14ac:dyDescent="0.35"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</row>
    <row r="515" spans="4:41" x14ac:dyDescent="0.35"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</row>
    <row r="516" spans="4:41" x14ac:dyDescent="0.35"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</row>
    <row r="517" spans="4:41" x14ac:dyDescent="0.35"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</row>
    <row r="518" spans="4:41" x14ac:dyDescent="0.35"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</row>
    <row r="519" spans="4:41" x14ac:dyDescent="0.35"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</row>
    <row r="520" spans="4:41" x14ac:dyDescent="0.35"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</row>
    <row r="521" spans="4:41" x14ac:dyDescent="0.35"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</row>
    <row r="522" spans="4:41" x14ac:dyDescent="0.35"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</row>
    <row r="523" spans="4:41" x14ac:dyDescent="0.35"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</row>
    <row r="524" spans="4:41" x14ac:dyDescent="0.35"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</row>
    <row r="525" spans="4:41" x14ac:dyDescent="0.35"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</row>
    <row r="526" spans="4:41" x14ac:dyDescent="0.35"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</row>
    <row r="527" spans="4:41" x14ac:dyDescent="0.35"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</row>
    <row r="528" spans="4:41" x14ac:dyDescent="0.35"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</row>
    <row r="529" spans="4:41" x14ac:dyDescent="0.35"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</row>
    <row r="530" spans="4:41" x14ac:dyDescent="0.35"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</row>
    <row r="531" spans="4:41" x14ac:dyDescent="0.35"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</row>
    <row r="532" spans="4:41" x14ac:dyDescent="0.35"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</row>
    <row r="533" spans="4:41" x14ac:dyDescent="0.35"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</row>
    <row r="534" spans="4:41" x14ac:dyDescent="0.35"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</row>
    <row r="535" spans="4:41" x14ac:dyDescent="0.35"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</row>
    <row r="536" spans="4:41" x14ac:dyDescent="0.35"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</row>
    <row r="537" spans="4:41" x14ac:dyDescent="0.35"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</row>
    <row r="538" spans="4:41" x14ac:dyDescent="0.35"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</row>
    <row r="539" spans="4:41" x14ac:dyDescent="0.35"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</row>
    <row r="540" spans="4:41" x14ac:dyDescent="0.35"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</row>
    <row r="541" spans="4:41" x14ac:dyDescent="0.35"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</row>
    <row r="542" spans="4:41" x14ac:dyDescent="0.35"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</row>
    <row r="543" spans="4:41" x14ac:dyDescent="0.35"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</row>
    <row r="544" spans="4:41" x14ac:dyDescent="0.35"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</row>
    <row r="545" spans="4:41" x14ac:dyDescent="0.35"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</row>
    <row r="546" spans="4:41" x14ac:dyDescent="0.35"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</row>
    <row r="547" spans="4:41" x14ac:dyDescent="0.35"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</row>
    <row r="548" spans="4:41" x14ac:dyDescent="0.35"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</row>
    <row r="549" spans="4:41" x14ac:dyDescent="0.35"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</row>
    <row r="550" spans="4:41" x14ac:dyDescent="0.35"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</row>
    <row r="551" spans="4:41" x14ac:dyDescent="0.35"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</row>
    <row r="552" spans="4:41" x14ac:dyDescent="0.35"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</row>
    <row r="553" spans="4:41" x14ac:dyDescent="0.35"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</row>
    <row r="554" spans="4:41" x14ac:dyDescent="0.35"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</row>
    <row r="555" spans="4:41" x14ac:dyDescent="0.35"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</row>
    <row r="556" spans="4:41" x14ac:dyDescent="0.35"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</row>
    <row r="557" spans="4:41" x14ac:dyDescent="0.35"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</row>
    <row r="558" spans="4:41" x14ac:dyDescent="0.35"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</row>
    <row r="559" spans="4:41" x14ac:dyDescent="0.35"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</row>
    <row r="560" spans="4:41" x14ac:dyDescent="0.35"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</row>
    <row r="561" spans="4:41" x14ac:dyDescent="0.35"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</row>
    <row r="562" spans="4:41" x14ac:dyDescent="0.35"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</row>
    <row r="563" spans="4:41" x14ac:dyDescent="0.35"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</row>
    <row r="564" spans="4:41" x14ac:dyDescent="0.35"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</row>
    <row r="565" spans="4:41" x14ac:dyDescent="0.35"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</row>
    <row r="566" spans="4:41" x14ac:dyDescent="0.35"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</row>
    <row r="567" spans="4:41" x14ac:dyDescent="0.35"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</row>
    <row r="568" spans="4:41" x14ac:dyDescent="0.35"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</row>
    <row r="569" spans="4:41" x14ac:dyDescent="0.35"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</row>
    <row r="570" spans="4:41" x14ac:dyDescent="0.35"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</row>
    <row r="571" spans="4:41" x14ac:dyDescent="0.35"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</row>
    <row r="572" spans="4:41" x14ac:dyDescent="0.35"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</row>
    <row r="573" spans="4:41" x14ac:dyDescent="0.35"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</row>
    <row r="574" spans="4:41" x14ac:dyDescent="0.35"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</row>
    <row r="575" spans="4:41" x14ac:dyDescent="0.35"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</row>
    <row r="576" spans="4:41" x14ac:dyDescent="0.35"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</row>
    <row r="577" spans="4:41" x14ac:dyDescent="0.35"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</row>
    <row r="578" spans="4:41" x14ac:dyDescent="0.35"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</row>
    <row r="579" spans="4:41" x14ac:dyDescent="0.35"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</row>
    <row r="580" spans="4:41" x14ac:dyDescent="0.35"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</row>
    <row r="581" spans="4:41" x14ac:dyDescent="0.35"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</row>
    <row r="582" spans="4:41" x14ac:dyDescent="0.35"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</row>
    <row r="583" spans="4:41" x14ac:dyDescent="0.35"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</row>
    <row r="584" spans="4:41" x14ac:dyDescent="0.35"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</row>
    <row r="585" spans="4:41" x14ac:dyDescent="0.35"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</row>
    <row r="586" spans="4:41" x14ac:dyDescent="0.35"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</row>
    <row r="587" spans="4:41" x14ac:dyDescent="0.35"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</row>
    <row r="588" spans="4:41" x14ac:dyDescent="0.35"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</row>
    <row r="589" spans="4:41" x14ac:dyDescent="0.35"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</row>
    <row r="590" spans="4:41" x14ac:dyDescent="0.35"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</row>
    <row r="591" spans="4:41" x14ac:dyDescent="0.35"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</row>
    <row r="592" spans="4:41" x14ac:dyDescent="0.35"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</row>
    <row r="593" spans="4:41" x14ac:dyDescent="0.35"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</row>
    <row r="594" spans="4:41" x14ac:dyDescent="0.35"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</row>
    <row r="595" spans="4:41" x14ac:dyDescent="0.35"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</row>
    <row r="596" spans="4:41" x14ac:dyDescent="0.35"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</row>
    <row r="597" spans="4:41" x14ac:dyDescent="0.35"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</row>
    <row r="598" spans="4:41" x14ac:dyDescent="0.35"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</row>
    <row r="599" spans="4:41" x14ac:dyDescent="0.35"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</row>
    <row r="600" spans="4:41" x14ac:dyDescent="0.35"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</row>
    <row r="601" spans="4:41" x14ac:dyDescent="0.35"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</row>
    <row r="602" spans="4:41" x14ac:dyDescent="0.35"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</row>
    <row r="603" spans="4:41" x14ac:dyDescent="0.35"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</row>
    <row r="604" spans="4:41" x14ac:dyDescent="0.35"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</row>
    <row r="605" spans="4:41" x14ac:dyDescent="0.35"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</row>
    <row r="606" spans="4:41" x14ac:dyDescent="0.35"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</row>
    <row r="607" spans="4:41" x14ac:dyDescent="0.35"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</row>
    <row r="608" spans="4:41" x14ac:dyDescent="0.35"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</row>
    <row r="609" spans="4:41" x14ac:dyDescent="0.35"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</row>
    <row r="610" spans="4:41" x14ac:dyDescent="0.35"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</row>
    <row r="611" spans="4:41" x14ac:dyDescent="0.35"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</row>
    <row r="612" spans="4:41" x14ac:dyDescent="0.35"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</row>
    <row r="613" spans="4:41" x14ac:dyDescent="0.35"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</row>
    <row r="614" spans="4:41" x14ac:dyDescent="0.35"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</row>
    <row r="615" spans="4:41" x14ac:dyDescent="0.35"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</row>
    <row r="616" spans="4:41" x14ac:dyDescent="0.35"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</row>
    <row r="617" spans="4:41" x14ac:dyDescent="0.35"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</row>
    <row r="618" spans="4:41" x14ac:dyDescent="0.35"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</row>
    <row r="619" spans="4:41" x14ac:dyDescent="0.35"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</row>
    <row r="620" spans="4:41" x14ac:dyDescent="0.35"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</row>
    <row r="621" spans="4:41" x14ac:dyDescent="0.35"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</row>
    <row r="622" spans="4:41" x14ac:dyDescent="0.35"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</row>
    <row r="623" spans="4:41" x14ac:dyDescent="0.35"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</row>
    <row r="624" spans="4:41" x14ac:dyDescent="0.35"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</row>
    <row r="625" spans="4:41" x14ac:dyDescent="0.35"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</row>
    <row r="626" spans="4:41" x14ac:dyDescent="0.35"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</row>
    <row r="627" spans="4:41" x14ac:dyDescent="0.35"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</row>
    <row r="628" spans="4:41" x14ac:dyDescent="0.35"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</row>
    <row r="629" spans="4:41" x14ac:dyDescent="0.35"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</row>
    <row r="630" spans="4:41" x14ac:dyDescent="0.35"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</row>
    <row r="631" spans="4:41" x14ac:dyDescent="0.35"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</row>
    <row r="632" spans="4:41" x14ac:dyDescent="0.35"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</row>
    <row r="633" spans="4:41" x14ac:dyDescent="0.35"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</row>
    <row r="634" spans="4:41" x14ac:dyDescent="0.35"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</row>
    <row r="635" spans="4:41" x14ac:dyDescent="0.35"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</row>
    <row r="636" spans="4:41" x14ac:dyDescent="0.35"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</row>
    <row r="637" spans="4:41" x14ac:dyDescent="0.35"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</row>
    <row r="638" spans="4:41" x14ac:dyDescent="0.35"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</row>
    <row r="639" spans="4:41" x14ac:dyDescent="0.35"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</row>
    <row r="640" spans="4:41" x14ac:dyDescent="0.35"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</row>
    <row r="641" spans="4:41" x14ac:dyDescent="0.35"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</row>
    <row r="642" spans="4:41" x14ac:dyDescent="0.35"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</row>
    <row r="643" spans="4:41" x14ac:dyDescent="0.35"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</row>
    <row r="644" spans="4:41" x14ac:dyDescent="0.35"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</row>
    <row r="645" spans="4:41" x14ac:dyDescent="0.35"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</row>
    <row r="646" spans="4:41" x14ac:dyDescent="0.35"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</row>
    <row r="647" spans="4:41" x14ac:dyDescent="0.35"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</row>
    <row r="648" spans="4:41" x14ac:dyDescent="0.35"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</row>
    <row r="649" spans="4:41" x14ac:dyDescent="0.35"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</row>
    <row r="650" spans="4:41" x14ac:dyDescent="0.35"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</row>
    <row r="651" spans="4:41" x14ac:dyDescent="0.35"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</row>
    <row r="652" spans="4:41" x14ac:dyDescent="0.35"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</row>
    <row r="653" spans="4:41" x14ac:dyDescent="0.35"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</row>
    <row r="654" spans="4:41" x14ac:dyDescent="0.35"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</row>
    <row r="655" spans="4:41" x14ac:dyDescent="0.35"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</row>
    <row r="656" spans="4:41" x14ac:dyDescent="0.35"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</row>
    <row r="657" spans="4:41" x14ac:dyDescent="0.35"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</row>
    <row r="658" spans="4:41" x14ac:dyDescent="0.35"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</row>
    <row r="659" spans="4:41" x14ac:dyDescent="0.35"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</row>
    <row r="660" spans="4:41" x14ac:dyDescent="0.35"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</row>
    <row r="661" spans="4:41" x14ac:dyDescent="0.35"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</row>
    <row r="662" spans="4:41" x14ac:dyDescent="0.35"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</row>
    <row r="663" spans="4:41" x14ac:dyDescent="0.35"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</row>
    <row r="664" spans="4:41" x14ac:dyDescent="0.35"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</row>
    <row r="665" spans="4:41" x14ac:dyDescent="0.35"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</row>
    <row r="666" spans="4:41" x14ac:dyDescent="0.35"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</row>
    <row r="667" spans="4:41" x14ac:dyDescent="0.35"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</row>
    <row r="668" spans="4:41" x14ac:dyDescent="0.35"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</row>
    <row r="669" spans="4:41" x14ac:dyDescent="0.35"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</row>
    <row r="670" spans="4:41" x14ac:dyDescent="0.35"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</row>
    <row r="671" spans="4:41" x14ac:dyDescent="0.35"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</row>
    <row r="672" spans="4:41" x14ac:dyDescent="0.35"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</row>
    <row r="673" spans="4:41" x14ac:dyDescent="0.35"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</row>
    <row r="674" spans="4:41" x14ac:dyDescent="0.35"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</row>
    <row r="675" spans="4:41" x14ac:dyDescent="0.35"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</row>
    <row r="676" spans="4:41" x14ac:dyDescent="0.35"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</row>
    <row r="677" spans="4:41" x14ac:dyDescent="0.35"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</row>
    <row r="678" spans="4:41" x14ac:dyDescent="0.35"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</row>
    <row r="679" spans="4:41" x14ac:dyDescent="0.35"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</row>
    <row r="680" spans="4:41" x14ac:dyDescent="0.35"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</row>
    <row r="681" spans="4:41" x14ac:dyDescent="0.35"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</row>
    <row r="682" spans="4:41" x14ac:dyDescent="0.35"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</row>
    <row r="683" spans="4:41" x14ac:dyDescent="0.35"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</row>
    <row r="684" spans="4:41" x14ac:dyDescent="0.35"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</row>
    <row r="685" spans="4:41" x14ac:dyDescent="0.35"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</row>
    <row r="686" spans="4:41" x14ac:dyDescent="0.35"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</row>
    <row r="687" spans="4:41" x14ac:dyDescent="0.35"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</row>
    <row r="688" spans="4:41" x14ac:dyDescent="0.35"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</row>
    <row r="689" spans="4:41" x14ac:dyDescent="0.35"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</row>
    <row r="690" spans="4:41" x14ac:dyDescent="0.35"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</row>
    <row r="691" spans="4:41" x14ac:dyDescent="0.35"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</row>
    <row r="692" spans="4:41" x14ac:dyDescent="0.35"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</row>
    <row r="693" spans="4:41" x14ac:dyDescent="0.35"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</row>
    <row r="694" spans="4:41" x14ac:dyDescent="0.35"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</row>
    <row r="695" spans="4:41" x14ac:dyDescent="0.35"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</row>
    <row r="696" spans="4:41" x14ac:dyDescent="0.35"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</row>
    <row r="697" spans="4:41" x14ac:dyDescent="0.35"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</row>
    <row r="698" spans="4:41" x14ac:dyDescent="0.35"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</row>
    <row r="699" spans="4:41" x14ac:dyDescent="0.35"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</row>
    <row r="700" spans="4:41" x14ac:dyDescent="0.35"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</row>
    <row r="701" spans="4:41" x14ac:dyDescent="0.35"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</row>
    <row r="702" spans="4:41" x14ac:dyDescent="0.35"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</row>
    <row r="703" spans="4:41" x14ac:dyDescent="0.35"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</row>
    <row r="704" spans="4:41" x14ac:dyDescent="0.35"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</row>
    <row r="705" spans="4:41" x14ac:dyDescent="0.35"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</row>
    <row r="706" spans="4:41" x14ac:dyDescent="0.35"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</row>
    <row r="707" spans="4:41" x14ac:dyDescent="0.35"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</row>
    <row r="708" spans="4:41" x14ac:dyDescent="0.35"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</row>
    <row r="709" spans="4:41" x14ac:dyDescent="0.35"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</row>
    <row r="710" spans="4:41" x14ac:dyDescent="0.35"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</row>
    <row r="711" spans="4:41" x14ac:dyDescent="0.35"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</row>
    <row r="712" spans="4:41" x14ac:dyDescent="0.35"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</row>
    <row r="713" spans="4:41" x14ac:dyDescent="0.35"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</row>
    <row r="714" spans="4:41" x14ac:dyDescent="0.35"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</row>
    <row r="715" spans="4:41" x14ac:dyDescent="0.35"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</row>
    <row r="716" spans="4:41" x14ac:dyDescent="0.35"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</row>
    <row r="717" spans="4:41" x14ac:dyDescent="0.35"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</row>
    <row r="718" spans="4:41" x14ac:dyDescent="0.35"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</row>
    <row r="719" spans="4:41" x14ac:dyDescent="0.35"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</row>
    <row r="720" spans="4:41" x14ac:dyDescent="0.35"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</row>
    <row r="721" spans="4:41" x14ac:dyDescent="0.35"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</row>
    <row r="722" spans="4:41" x14ac:dyDescent="0.35"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</row>
    <row r="723" spans="4:41" x14ac:dyDescent="0.35"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</row>
    <row r="724" spans="4:41" x14ac:dyDescent="0.35"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</row>
    <row r="725" spans="4:41" x14ac:dyDescent="0.35"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</row>
    <row r="726" spans="4:41" x14ac:dyDescent="0.35"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</row>
    <row r="727" spans="4:41" x14ac:dyDescent="0.35"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</row>
    <row r="728" spans="4:41" x14ac:dyDescent="0.35"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</row>
    <row r="729" spans="4:41" x14ac:dyDescent="0.35"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</row>
    <row r="730" spans="4:41" x14ac:dyDescent="0.35"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</row>
    <row r="731" spans="4:41" x14ac:dyDescent="0.35"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</row>
    <row r="732" spans="4:41" x14ac:dyDescent="0.35"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</row>
    <row r="733" spans="4:41" x14ac:dyDescent="0.35"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</row>
    <row r="734" spans="4:41" x14ac:dyDescent="0.35"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</row>
    <row r="735" spans="4:41" x14ac:dyDescent="0.35"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</row>
    <row r="736" spans="4:41" x14ac:dyDescent="0.35"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</row>
    <row r="737" spans="4:41" x14ac:dyDescent="0.35"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</row>
    <row r="738" spans="4:41" x14ac:dyDescent="0.35"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</row>
    <row r="739" spans="4:41" x14ac:dyDescent="0.35"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</row>
    <row r="740" spans="4:41" x14ac:dyDescent="0.35"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</row>
    <row r="741" spans="4:41" x14ac:dyDescent="0.35"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</row>
    <row r="742" spans="4:41" x14ac:dyDescent="0.35"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</row>
    <row r="743" spans="4:41" x14ac:dyDescent="0.35"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</row>
    <row r="744" spans="4:41" x14ac:dyDescent="0.35"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</row>
    <row r="745" spans="4:41" x14ac:dyDescent="0.35"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</row>
    <row r="746" spans="4:41" x14ac:dyDescent="0.35"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</row>
    <row r="747" spans="4:41" x14ac:dyDescent="0.35"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</row>
    <row r="748" spans="4:41" x14ac:dyDescent="0.35"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</row>
    <row r="749" spans="4:41" x14ac:dyDescent="0.35"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</row>
    <row r="750" spans="4:41" x14ac:dyDescent="0.35"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</row>
    <row r="751" spans="4:41" x14ac:dyDescent="0.35"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</row>
    <row r="752" spans="4:41" x14ac:dyDescent="0.35"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</row>
    <row r="753" spans="4:41" x14ac:dyDescent="0.35"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</row>
    <row r="754" spans="4:41" x14ac:dyDescent="0.35"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</row>
    <row r="755" spans="4:41" x14ac:dyDescent="0.35"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</row>
    <row r="756" spans="4:41" x14ac:dyDescent="0.35"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</row>
    <row r="757" spans="4:41" x14ac:dyDescent="0.35"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</row>
    <row r="758" spans="4:41" x14ac:dyDescent="0.35"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</row>
    <row r="759" spans="4:41" x14ac:dyDescent="0.35"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</row>
    <row r="760" spans="4:41" x14ac:dyDescent="0.35"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</row>
    <row r="761" spans="4:41" x14ac:dyDescent="0.35"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</row>
    <row r="762" spans="4:41" x14ac:dyDescent="0.35"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</row>
    <row r="763" spans="4:41" x14ac:dyDescent="0.35"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</row>
    <row r="764" spans="4:41" x14ac:dyDescent="0.35"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</row>
    <row r="765" spans="4:41" x14ac:dyDescent="0.35"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</row>
    <row r="766" spans="4:41" x14ac:dyDescent="0.35"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</row>
    <row r="767" spans="4:41" x14ac:dyDescent="0.35"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</row>
    <row r="768" spans="4:41" x14ac:dyDescent="0.35"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</row>
    <row r="769" spans="4:41" x14ac:dyDescent="0.35"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</row>
    <row r="770" spans="4:41" x14ac:dyDescent="0.35"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</row>
    <row r="771" spans="4:41" x14ac:dyDescent="0.35"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</row>
    <row r="772" spans="4:41" x14ac:dyDescent="0.35"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</row>
    <row r="773" spans="4:41" x14ac:dyDescent="0.35"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</row>
    <row r="774" spans="4:41" x14ac:dyDescent="0.35"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</row>
    <row r="775" spans="4:41" x14ac:dyDescent="0.35"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</row>
    <row r="776" spans="4:41" x14ac:dyDescent="0.35"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</row>
    <row r="777" spans="4:41" x14ac:dyDescent="0.35"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</row>
    <row r="778" spans="4:41" x14ac:dyDescent="0.35"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</row>
    <row r="779" spans="4:41" x14ac:dyDescent="0.35"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</row>
    <row r="780" spans="4:41" x14ac:dyDescent="0.35"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</row>
    <row r="781" spans="4:41" x14ac:dyDescent="0.35"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</row>
    <row r="782" spans="4:41" x14ac:dyDescent="0.35"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</row>
    <row r="783" spans="4:41" x14ac:dyDescent="0.35"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</row>
    <row r="784" spans="4:41" x14ac:dyDescent="0.35"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</row>
    <row r="785" spans="4:41" x14ac:dyDescent="0.35"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</row>
    <row r="786" spans="4:41" x14ac:dyDescent="0.35"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</row>
    <row r="787" spans="4:41" x14ac:dyDescent="0.35"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</row>
    <row r="788" spans="4:41" x14ac:dyDescent="0.35"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</row>
    <row r="789" spans="4:41" x14ac:dyDescent="0.35"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</row>
    <row r="790" spans="4:41" x14ac:dyDescent="0.35"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</row>
    <row r="791" spans="4:41" x14ac:dyDescent="0.35"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</row>
    <row r="792" spans="4:41" x14ac:dyDescent="0.35"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</row>
    <row r="793" spans="4:41" x14ac:dyDescent="0.35"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</row>
    <row r="794" spans="4:41" x14ac:dyDescent="0.35"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</row>
    <row r="795" spans="4:41" x14ac:dyDescent="0.35"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</row>
    <row r="796" spans="4:41" x14ac:dyDescent="0.35"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</row>
    <row r="797" spans="4:41" x14ac:dyDescent="0.35"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</row>
    <row r="798" spans="4:41" x14ac:dyDescent="0.35"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</row>
    <row r="799" spans="4:41" x14ac:dyDescent="0.35"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</row>
    <row r="800" spans="4:41" x14ac:dyDescent="0.35"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</row>
    <row r="801" spans="4:41" x14ac:dyDescent="0.35"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</row>
    <row r="802" spans="4:41" x14ac:dyDescent="0.35"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</row>
    <row r="803" spans="4:41" x14ac:dyDescent="0.35"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</row>
    <row r="804" spans="4:41" x14ac:dyDescent="0.35"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</row>
    <row r="805" spans="4:41" x14ac:dyDescent="0.35"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</row>
    <row r="806" spans="4:41" x14ac:dyDescent="0.35"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</row>
    <row r="807" spans="4:41" x14ac:dyDescent="0.35"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</row>
    <row r="808" spans="4:41" x14ac:dyDescent="0.35"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</row>
    <row r="809" spans="4:41" x14ac:dyDescent="0.35"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</row>
    <row r="810" spans="4:41" x14ac:dyDescent="0.35"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</row>
    <row r="811" spans="4:41" x14ac:dyDescent="0.35"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</row>
    <row r="812" spans="4:41" x14ac:dyDescent="0.35"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</row>
    <row r="813" spans="4:41" x14ac:dyDescent="0.35"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</row>
    <row r="814" spans="4:41" x14ac:dyDescent="0.35"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</row>
    <row r="815" spans="4:41" x14ac:dyDescent="0.35"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</row>
    <row r="816" spans="4:41" x14ac:dyDescent="0.35"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</row>
    <row r="817" spans="4:41" x14ac:dyDescent="0.35"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</row>
    <row r="818" spans="4:41" x14ac:dyDescent="0.35"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</row>
    <row r="819" spans="4:41" x14ac:dyDescent="0.35"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</row>
    <row r="820" spans="4:41" x14ac:dyDescent="0.35"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</row>
    <row r="821" spans="4:41" x14ac:dyDescent="0.35"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</row>
    <row r="822" spans="4:41" x14ac:dyDescent="0.35"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</row>
    <row r="823" spans="4:41" x14ac:dyDescent="0.35"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</row>
    <row r="824" spans="4:41" x14ac:dyDescent="0.35"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</row>
    <row r="825" spans="4:41" x14ac:dyDescent="0.35"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</row>
    <row r="826" spans="4:41" x14ac:dyDescent="0.35"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</row>
    <row r="827" spans="4:41" x14ac:dyDescent="0.35"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</row>
    <row r="828" spans="4:41" x14ac:dyDescent="0.35"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</row>
    <row r="829" spans="4:41" x14ac:dyDescent="0.35"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</row>
    <row r="830" spans="4:41" x14ac:dyDescent="0.35"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</row>
    <row r="831" spans="4:41" x14ac:dyDescent="0.35"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</row>
    <row r="832" spans="4:41" x14ac:dyDescent="0.35"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</row>
    <row r="833" spans="4:41" x14ac:dyDescent="0.35"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</row>
    <row r="834" spans="4:41" x14ac:dyDescent="0.35"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</row>
    <row r="835" spans="4:41" x14ac:dyDescent="0.35"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</row>
    <row r="836" spans="4:41" x14ac:dyDescent="0.35"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</row>
    <row r="837" spans="4:41" x14ac:dyDescent="0.35"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</row>
    <row r="838" spans="4:41" x14ac:dyDescent="0.35"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</row>
    <row r="839" spans="4:41" x14ac:dyDescent="0.35"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</row>
    <row r="840" spans="4:41" x14ac:dyDescent="0.35"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</row>
    <row r="841" spans="4:41" x14ac:dyDescent="0.35"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</row>
    <row r="842" spans="4:41" x14ac:dyDescent="0.35"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</row>
    <row r="843" spans="4:41" x14ac:dyDescent="0.35"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</row>
    <row r="844" spans="4:41" x14ac:dyDescent="0.35"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</row>
    <row r="845" spans="4:41" x14ac:dyDescent="0.35"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</row>
    <row r="846" spans="4:41" x14ac:dyDescent="0.35"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</row>
    <row r="847" spans="4:41" x14ac:dyDescent="0.35"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</row>
    <row r="848" spans="4:41" x14ac:dyDescent="0.35"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</row>
    <row r="849" spans="4:41" x14ac:dyDescent="0.35"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</row>
    <row r="850" spans="4:41" x14ac:dyDescent="0.35"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</row>
    <row r="851" spans="4:41" x14ac:dyDescent="0.35"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</row>
    <row r="852" spans="4:41" x14ac:dyDescent="0.35"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</row>
    <row r="853" spans="4:41" x14ac:dyDescent="0.35"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</row>
    <row r="854" spans="4:41" x14ac:dyDescent="0.35"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</row>
    <row r="855" spans="4:41" x14ac:dyDescent="0.35"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</row>
    <row r="856" spans="4:41" x14ac:dyDescent="0.35"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</row>
    <row r="857" spans="4:41" x14ac:dyDescent="0.35"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</row>
    <row r="858" spans="4:41" x14ac:dyDescent="0.35"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</row>
    <row r="859" spans="4:41" x14ac:dyDescent="0.35"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</row>
    <row r="860" spans="4:41" x14ac:dyDescent="0.35"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</row>
    <row r="861" spans="4:41" x14ac:dyDescent="0.35"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</row>
    <row r="862" spans="4:41" x14ac:dyDescent="0.35"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</row>
    <row r="863" spans="4:41" x14ac:dyDescent="0.35"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</row>
    <row r="864" spans="4:41" x14ac:dyDescent="0.35"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</row>
    <row r="865" spans="4:41" x14ac:dyDescent="0.35"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</row>
    <row r="866" spans="4:41" x14ac:dyDescent="0.35"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</row>
    <row r="867" spans="4:41" x14ac:dyDescent="0.35"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</row>
    <row r="868" spans="4:41" x14ac:dyDescent="0.35"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</row>
    <row r="869" spans="4:41" x14ac:dyDescent="0.35"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</row>
    <row r="870" spans="4:41" x14ac:dyDescent="0.35"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</row>
    <row r="871" spans="4:41" x14ac:dyDescent="0.35"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</row>
    <row r="872" spans="4:41" x14ac:dyDescent="0.35"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</row>
    <row r="873" spans="4:41" x14ac:dyDescent="0.35"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</row>
    <row r="874" spans="4:41" x14ac:dyDescent="0.35"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</row>
    <row r="875" spans="4:41" x14ac:dyDescent="0.35"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</row>
    <row r="876" spans="4:41" x14ac:dyDescent="0.35"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</row>
    <row r="877" spans="4:41" x14ac:dyDescent="0.35"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</row>
    <row r="878" spans="4:41" x14ac:dyDescent="0.35"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</row>
    <row r="879" spans="4:41" x14ac:dyDescent="0.35"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</row>
    <row r="880" spans="4:41" x14ac:dyDescent="0.35"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</row>
    <row r="881" spans="4:41" x14ac:dyDescent="0.35"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</row>
    <row r="882" spans="4:41" x14ac:dyDescent="0.35"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</row>
    <row r="883" spans="4:41" x14ac:dyDescent="0.35"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</row>
    <row r="884" spans="4:41" x14ac:dyDescent="0.35"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</row>
    <row r="885" spans="4:41" x14ac:dyDescent="0.35"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</row>
    <row r="886" spans="4:41" x14ac:dyDescent="0.35"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</row>
    <row r="887" spans="4:41" x14ac:dyDescent="0.35"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</row>
    <row r="888" spans="4:41" x14ac:dyDescent="0.35"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</row>
    <row r="889" spans="4:41" x14ac:dyDescent="0.35"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</row>
    <row r="890" spans="4:41" x14ac:dyDescent="0.35"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</row>
    <row r="891" spans="4:41" x14ac:dyDescent="0.35"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</row>
    <row r="892" spans="4:41" x14ac:dyDescent="0.35"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</row>
    <row r="893" spans="4:41" x14ac:dyDescent="0.35"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</row>
    <row r="894" spans="4:41" x14ac:dyDescent="0.35"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</row>
    <row r="895" spans="4:41" x14ac:dyDescent="0.35"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</row>
    <row r="896" spans="4:41" x14ac:dyDescent="0.35"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</row>
    <row r="897" spans="4:41" x14ac:dyDescent="0.35"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</row>
    <row r="898" spans="4:41" x14ac:dyDescent="0.35"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</row>
    <row r="899" spans="4:41" x14ac:dyDescent="0.35"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</row>
    <row r="900" spans="4:41" x14ac:dyDescent="0.35"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</row>
    <row r="901" spans="4:41" x14ac:dyDescent="0.35"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</row>
    <row r="902" spans="4:41" x14ac:dyDescent="0.35"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</row>
    <row r="903" spans="4:41" x14ac:dyDescent="0.35"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</row>
    <row r="904" spans="4:41" x14ac:dyDescent="0.35"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</row>
    <row r="905" spans="4:41" x14ac:dyDescent="0.35"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</row>
    <row r="906" spans="4:41" x14ac:dyDescent="0.35"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</row>
    <row r="907" spans="4:41" x14ac:dyDescent="0.35"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</row>
    <row r="908" spans="4:41" x14ac:dyDescent="0.35"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</row>
    <row r="909" spans="4:41" x14ac:dyDescent="0.35"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</row>
    <row r="910" spans="4:41" x14ac:dyDescent="0.35"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</row>
    <row r="911" spans="4:41" x14ac:dyDescent="0.35"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</row>
    <row r="912" spans="4:41" x14ac:dyDescent="0.35"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</row>
    <row r="913" spans="4:41" x14ac:dyDescent="0.35"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</row>
    <row r="914" spans="4:41" x14ac:dyDescent="0.35"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</row>
    <row r="915" spans="4:41" x14ac:dyDescent="0.35"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</row>
    <row r="916" spans="4:41" x14ac:dyDescent="0.35"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</row>
    <row r="917" spans="4:41" x14ac:dyDescent="0.35"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</row>
    <row r="918" spans="4:41" x14ac:dyDescent="0.35"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</row>
    <row r="919" spans="4:41" x14ac:dyDescent="0.35"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</row>
    <row r="920" spans="4:41" x14ac:dyDescent="0.35"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</row>
    <row r="921" spans="4:41" x14ac:dyDescent="0.35"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</row>
    <row r="922" spans="4:41" x14ac:dyDescent="0.35"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</row>
    <row r="923" spans="4:41" x14ac:dyDescent="0.35"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</row>
    <row r="924" spans="4:41" x14ac:dyDescent="0.35"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</row>
    <row r="925" spans="4:41" x14ac:dyDescent="0.35"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</row>
    <row r="926" spans="4:41" x14ac:dyDescent="0.35"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</row>
    <row r="927" spans="4:41" x14ac:dyDescent="0.35"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</row>
    <row r="928" spans="4:41" x14ac:dyDescent="0.35"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</row>
    <row r="929" spans="4:41" x14ac:dyDescent="0.35"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</row>
    <row r="930" spans="4:41" x14ac:dyDescent="0.35"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</row>
    <row r="931" spans="4:41" x14ac:dyDescent="0.35"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</row>
    <row r="932" spans="4:41" x14ac:dyDescent="0.35"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</row>
    <row r="933" spans="4:41" x14ac:dyDescent="0.35"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</row>
    <row r="934" spans="4:41" x14ac:dyDescent="0.35"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</row>
    <row r="935" spans="4:41" x14ac:dyDescent="0.35"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</row>
    <row r="936" spans="4:41" x14ac:dyDescent="0.35"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</row>
    <row r="937" spans="4:41" x14ac:dyDescent="0.35"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</row>
    <row r="938" spans="4:41" x14ac:dyDescent="0.35"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</row>
    <row r="939" spans="4:41" x14ac:dyDescent="0.35"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</row>
    <row r="940" spans="4:41" x14ac:dyDescent="0.35"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</row>
    <row r="941" spans="4:41" x14ac:dyDescent="0.35"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</row>
    <row r="942" spans="4:41" x14ac:dyDescent="0.35"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</row>
    <row r="943" spans="4:41" x14ac:dyDescent="0.35"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</row>
    <row r="944" spans="4:41" x14ac:dyDescent="0.35"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</row>
    <row r="945" spans="4:41" x14ac:dyDescent="0.35"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</row>
    <row r="946" spans="4:41" x14ac:dyDescent="0.35"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</row>
    <row r="947" spans="4:41" x14ac:dyDescent="0.35"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</row>
    <row r="948" spans="4:41" x14ac:dyDescent="0.35"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</row>
    <row r="949" spans="4:41" x14ac:dyDescent="0.35"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</row>
    <row r="950" spans="4:41" x14ac:dyDescent="0.35"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</row>
    <row r="951" spans="4:41" x14ac:dyDescent="0.35"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</row>
    <row r="952" spans="4:41" x14ac:dyDescent="0.35"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</row>
    <row r="953" spans="4:41" x14ac:dyDescent="0.35"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</row>
    <row r="954" spans="4:41" x14ac:dyDescent="0.35"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</row>
    <row r="955" spans="4:41" x14ac:dyDescent="0.35"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</row>
    <row r="956" spans="4:41" x14ac:dyDescent="0.35"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</row>
    <row r="957" spans="4:41" x14ac:dyDescent="0.35"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</row>
    <row r="958" spans="4:41" x14ac:dyDescent="0.35"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</row>
    <row r="959" spans="4:41" x14ac:dyDescent="0.35"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</row>
    <row r="960" spans="4:41" x14ac:dyDescent="0.35"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</row>
    <row r="961" spans="4:41" x14ac:dyDescent="0.35"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</row>
    <row r="962" spans="4:41" x14ac:dyDescent="0.35"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</row>
    <row r="963" spans="4:41" x14ac:dyDescent="0.35"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</row>
    <row r="964" spans="4:41" x14ac:dyDescent="0.35"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</row>
    <row r="965" spans="4:41" x14ac:dyDescent="0.35"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</row>
    <row r="966" spans="4:41" x14ac:dyDescent="0.35"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</row>
    <row r="967" spans="4:41" x14ac:dyDescent="0.35"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</row>
    <row r="968" spans="4:41" x14ac:dyDescent="0.35"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</row>
    <row r="969" spans="4:41" x14ac:dyDescent="0.35"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</row>
    <row r="970" spans="4:41" x14ac:dyDescent="0.35"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</row>
    <row r="971" spans="4:41" x14ac:dyDescent="0.35"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</row>
    <row r="972" spans="4:41" x14ac:dyDescent="0.35"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</row>
    <row r="973" spans="4:41" x14ac:dyDescent="0.35"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</row>
    <row r="974" spans="4:41" x14ac:dyDescent="0.35"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</row>
    <row r="975" spans="4:41" x14ac:dyDescent="0.35"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</row>
    <row r="976" spans="4:41" x14ac:dyDescent="0.35"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</row>
    <row r="977" spans="4:41" x14ac:dyDescent="0.35"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</row>
    <row r="978" spans="4:41" x14ac:dyDescent="0.35"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</row>
    <row r="979" spans="4:41" x14ac:dyDescent="0.35"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</row>
    <row r="980" spans="4:41" x14ac:dyDescent="0.35"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</row>
    <row r="981" spans="4:41" x14ac:dyDescent="0.35"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</row>
    <row r="982" spans="4:41" x14ac:dyDescent="0.35"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</row>
    <row r="983" spans="4:41" x14ac:dyDescent="0.35"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</row>
    <row r="984" spans="4:41" x14ac:dyDescent="0.35"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</row>
    <row r="985" spans="4:41" x14ac:dyDescent="0.35"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</row>
    <row r="986" spans="4:41" x14ac:dyDescent="0.35"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</row>
    <row r="987" spans="4:41" x14ac:dyDescent="0.35"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</row>
    <row r="988" spans="4:41" x14ac:dyDescent="0.35"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</row>
    <row r="989" spans="4:41" x14ac:dyDescent="0.35"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</row>
    <row r="990" spans="4:41" x14ac:dyDescent="0.35"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</row>
    <row r="991" spans="4:41" x14ac:dyDescent="0.35"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</row>
    <row r="992" spans="4:41" x14ac:dyDescent="0.35"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</row>
    <row r="993" spans="4:41" x14ac:dyDescent="0.35"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</row>
    <row r="994" spans="4:41" x14ac:dyDescent="0.35"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</row>
    <row r="995" spans="4:41" x14ac:dyDescent="0.35"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</row>
    <row r="996" spans="4:41" x14ac:dyDescent="0.35"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</row>
    <row r="997" spans="4:41" x14ac:dyDescent="0.35"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</row>
    <row r="998" spans="4:41" x14ac:dyDescent="0.35"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</row>
    <row r="999" spans="4:41" x14ac:dyDescent="0.35"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</row>
    <row r="1000" spans="4:41" x14ac:dyDescent="0.35"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</row>
    <row r="1001" spans="4:41" x14ac:dyDescent="0.35"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</row>
    <row r="1002" spans="4:41" x14ac:dyDescent="0.35"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</row>
    <row r="1003" spans="4:41" x14ac:dyDescent="0.35"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</row>
    <row r="1004" spans="4:41" x14ac:dyDescent="0.35"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</row>
    <row r="1005" spans="4:41" x14ac:dyDescent="0.35"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</row>
    <row r="1006" spans="4:41" x14ac:dyDescent="0.35"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</row>
    <row r="1007" spans="4:41" x14ac:dyDescent="0.35"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</row>
    <row r="1008" spans="4:41" x14ac:dyDescent="0.35"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</row>
    <row r="1009" spans="4:41" x14ac:dyDescent="0.35"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</row>
    <row r="1010" spans="4:41" x14ac:dyDescent="0.35"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</row>
    <row r="1011" spans="4:41" x14ac:dyDescent="0.35"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</row>
    <row r="1012" spans="4:41" x14ac:dyDescent="0.35"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</row>
    <row r="1013" spans="4:41" x14ac:dyDescent="0.35"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</row>
    <row r="1014" spans="4:41" x14ac:dyDescent="0.35"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</row>
    <row r="1015" spans="4:41" x14ac:dyDescent="0.35"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</row>
    <row r="1016" spans="4:41" x14ac:dyDescent="0.35"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</row>
    <row r="1017" spans="4:41" x14ac:dyDescent="0.35"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</row>
    <row r="1018" spans="4:41" x14ac:dyDescent="0.35"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</row>
    <row r="1019" spans="4:41" x14ac:dyDescent="0.35"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</row>
    <row r="1020" spans="4:41" x14ac:dyDescent="0.35"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</row>
    <row r="1021" spans="4:41" x14ac:dyDescent="0.35"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</row>
    <row r="1022" spans="4:41" x14ac:dyDescent="0.35"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</row>
    <row r="1023" spans="4:41" x14ac:dyDescent="0.35"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</row>
    <row r="1024" spans="4:41" x14ac:dyDescent="0.35"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</row>
    <row r="1025" spans="4:41" x14ac:dyDescent="0.35"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</row>
    <row r="1026" spans="4:41" x14ac:dyDescent="0.35"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</row>
    <row r="1027" spans="4:41" x14ac:dyDescent="0.35"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</row>
    <row r="1028" spans="4:41" x14ac:dyDescent="0.35"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</row>
    <row r="1029" spans="4:41" x14ac:dyDescent="0.35"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</row>
    <row r="1030" spans="4:41" x14ac:dyDescent="0.35"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</row>
    <row r="1031" spans="4:41" x14ac:dyDescent="0.35"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</row>
    <row r="1032" spans="4:41" x14ac:dyDescent="0.35"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</row>
    <row r="1033" spans="4:41" x14ac:dyDescent="0.35"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</row>
    <row r="1034" spans="4:41" x14ac:dyDescent="0.35"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</row>
    <row r="1035" spans="4:41" x14ac:dyDescent="0.35"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</row>
    <row r="1036" spans="4:41" x14ac:dyDescent="0.35"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</row>
    <row r="1037" spans="4:41" x14ac:dyDescent="0.35"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</row>
    <row r="1038" spans="4:41" x14ac:dyDescent="0.35"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</row>
    <row r="1039" spans="4:41" x14ac:dyDescent="0.35"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</row>
    <row r="1040" spans="4:41" x14ac:dyDescent="0.35"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</row>
    <row r="1041" spans="4:41" x14ac:dyDescent="0.35"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</row>
    <row r="1042" spans="4:41" x14ac:dyDescent="0.35"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</row>
    <row r="1043" spans="4:41" x14ac:dyDescent="0.35"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</row>
    <row r="1044" spans="4:41" x14ac:dyDescent="0.35"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</row>
    <row r="1045" spans="4:41" x14ac:dyDescent="0.35"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</row>
    <row r="1046" spans="4:41" x14ac:dyDescent="0.35"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</row>
    <row r="1047" spans="4:41" x14ac:dyDescent="0.35"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</row>
    <row r="1048" spans="4:41" x14ac:dyDescent="0.35"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</row>
    <row r="1049" spans="4:41" x14ac:dyDescent="0.35"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</row>
    <row r="1050" spans="4:41" x14ac:dyDescent="0.35"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</row>
    <row r="1051" spans="4:41" x14ac:dyDescent="0.35"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</row>
    <row r="1052" spans="4:41" x14ac:dyDescent="0.35"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</row>
    <row r="1053" spans="4:41" x14ac:dyDescent="0.35"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</row>
    <row r="1054" spans="4:41" x14ac:dyDescent="0.35"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</row>
    <row r="1055" spans="4:41" x14ac:dyDescent="0.35"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</row>
    <row r="1056" spans="4:41" x14ac:dyDescent="0.35"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</row>
    <row r="1057" spans="4:41" x14ac:dyDescent="0.35"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</row>
    <row r="1058" spans="4:41" x14ac:dyDescent="0.35"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</row>
    <row r="1059" spans="4:41" x14ac:dyDescent="0.35"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</row>
    <row r="1060" spans="4:41" x14ac:dyDescent="0.35"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</row>
    <row r="1061" spans="4:41" x14ac:dyDescent="0.35"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</row>
    <row r="1062" spans="4:41" x14ac:dyDescent="0.35"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</row>
    <row r="1063" spans="4:41" x14ac:dyDescent="0.35"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</row>
    <row r="1064" spans="4:41" x14ac:dyDescent="0.35"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</row>
    <row r="1065" spans="4:41" x14ac:dyDescent="0.35"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</row>
    <row r="1066" spans="4:41" x14ac:dyDescent="0.35"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</row>
    <row r="1067" spans="4:41" x14ac:dyDescent="0.35"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</row>
    <row r="1068" spans="4:41" x14ac:dyDescent="0.35"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</row>
    <row r="1069" spans="4:41" x14ac:dyDescent="0.35"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</row>
    <row r="1070" spans="4:41" x14ac:dyDescent="0.35"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</row>
    <row r="1071" spans="4:41" x14ac:dyDescent="0.35"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</row>
    <row r="1072" spans="4:41" x14ac:dyDescent="0.35"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</row>
    <row r="1073" spans="4:41" x14ac:dyDescent="0.35"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</row>
    <row r="1074" spans="4:41" x14ac:dyDescent="0.35"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</row>
    <row r="1075" spans="4:41" x14ac:dyDescent="0.35"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</row>
    <row r="1076" spans="4:41" x14ac:dyDescent="0.35"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</row>
    <row r="1077" spans="4:41" x14ac:dyDescent="0.35"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</row>
    <row r="1078" spans="4:41" x14ac:dyDescent="0.35"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</row>
    <row r="1079" spans="4:41" x14ac:dyDescent="0.35"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</row>
    <row r="1080" spans="4:41" x14ac:dyDescent="0.35"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</row>
    <row r="1081" spans="4:41" x14ac:dyDescent="0.35"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</row>
    <row r="1082" spans="4:41" x14ac:dyDescent="0.35"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</row>
    <row r="1083" spans="4:41" x14ac:dyDescent="0.35"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</row>
    <row r="1084" spans="4:41" x14ac:dyDescent="0.35"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</row>
    <row r="1085" spans="4:41" x14ac:dyDescent="0.35"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</row>
    <row r="1086" spans="4:41" x14ac:dyDescent="0.35"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</row>
    <row r="1087" spans="4:41" x14ac:dyDescent="0.35"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</row>
    <row r="1088" spans="4:41" x14ac:dyDescent="0.35"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</row>
    <row r="1089" spans="4:41" x14ac:dyDescent="0.35"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</row>
    <row r="1090" spans="4:41" x14ac:dyDescent="0.35"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</row>
    <row r="1091" spans="4:41" x14ac:dyDescent="0.35"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</row>
    <row r="1092" spans="4:41" x14ac:dyDescent="0.35"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</row>
    <row r="1093" spans="4:41" x14ac:dyDescent="0.35"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</row>
    <row r="1094" spans="4:41" x14ac:dyDescent="0.35"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</row>
    <row r="1095" spans="4:41" x14ac:dyDescent="0.35"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</row>
    <row r="1096" spans="4:41" x14ac:dyDescent="0.35"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</row>
    <row r="1097" spans="4:41" x14ac:dyDescent="0.35"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</row>
    <row r="1098" spans="4:41" x14ac:dyDescent="0.35"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</row>
    <row r="1099" spans="4:41" x14ac:dyDescent="0.35"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</row>
    <row r="1100" spans="4:41" x14ac:dyDescent="0.35"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</row>
    <row r="1101" spans="4:41" x14ac:dyDescent="0.35"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</row>
    <row r="1102" spans="4:41" x14ac:dyDescent="0.35"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</row>
    <row r="1103" spans="4:41" x14ac:dyDescent="0.35"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</row>
    <row r="1104" spans="4:41" x14ac:dyDescent="0.35"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</row>
    <row r="1105" spans="4:41" x14ac:dyDescent="0.35"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</row>
    <row r="1106" spans="4:41" x14ac:dyDescent="0.35"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</row>
    <row r="1107" spans="4:41" x14ac:dyDescent="0.35"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</row>
    <row r="1108" spans="4:41" x14ac:dyDescent="0.35"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</row>
    <row r="1109" spans="4:41" x14ac:dyDescent="0.35"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</row>
    <row r="1110" spans="4:41" x14ac:dyDescent="0.35"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</row>
    <row r="1111" spans="4:41" x14ac:dyDescent="0.35"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</row>
    <row r="1112" spans="4:41" x14ac:dyDescent="0.35"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</row>
    <row r="1113" spans="4:41" x14ac:dyDescent="0.35"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</row>
    <row r="1114" spans="4:41" x14ac:dyDescent="0.35"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</row>
    <row r="1115" spans="4:41" x14ac:dyDescent="0.35"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</row>
    <row r="1116" spans="4:41" x14ac:dyDescent="0.35"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</row>
    <row r="1117" spans="4:41" x14ac:dyDescent="0.35"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</row>
    <row r="1118" spans="4:41" x14ac:dyDescent="0.35"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</row>
    <row r="1119" spans="4:41" x14ac:dyDescent="0.35"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</row>
    <row r="1120" spans="4:41" x14ac:dyDescent="0.35"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</row>
    <row r="1121" spans="4:41" x14ac:dyDescent="0.35"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</row>
    <row r="1122" spans="4:41" x14ac:dyDescent="0.35"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</row>
    <row r="1123" spans="4:41" x14ac:dyDescent="0.35"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</row>
    <row r="1124" spans="4:41" x14ac:dyDescent="0.35"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</row>
    <row r="1125" spans="4:41" x14ac:dyDescent="0.35"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</row>
    <row r="1126" spans="4:41" x14ac:dyDescent="0.35"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</row>
    <row r="1127" spans="4:41" x14ac:dyDescent="0.35"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</row>
    <row r="1128" spans="4:41" x14ac:dyDescent="0.35"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</row>
    <row r="1129" spans="4:41" x14ac:dyDescent="0.35"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</row>
    <row r="1130" spans="4:41" x14ac:dyDescent="0.35"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</row>
    <row r="1131" spans="4:41" x14ac:dyDescent="0.35"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</row>
    <row r="1132" spans="4:41" x14ac:dyDescent="0.35"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</row>
    <row r="1133" spans="4:41" x14ac:dyDescent="0.35"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</row>
    <row r="1134" spans="4:41" x14ac:dyDescent="0.35"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</row>
    <row r="1135" spans="4:41" x14ac:dyDescent="0.35"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</row>
    <row r="1136" spans="4:41" x14ac:dyDescent="0.35"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</row>
    <row r="1137" spans="4:41" x14ac:dyDescent="0.35"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</row>
    <row r="1138" spans="4:41" x14ac:dyDescent="0.35"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</row>
    <row r="1139" spans="4:41" x14ac:dyDescent="0.35"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</row>
    <row r="1140" spans="4:41" x14ac:dyDescent="0.35"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</row>
    <row r="1141" spans="4:41" x14ac:dyDescent="0.35"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</row>
    <row r="1142" spans="4:41" x14ac:dyDescent="0.35"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</row>
    <row r="1143" spans="4:41" x14ac:dyDescent="0.35"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</row>
    <row r="1144" spans="4:41" x14ac:dyDescent="0.35"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</row>
    <row r="1145" spans="4:41" x14ac:dyDescent="0.35"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</row>
    <row r="1146" spans="4:41" x14ac:dyDescent="0.35"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</row>
    <row r="1147" spans="4:41" x14ac:dyDescent="0.35"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</row>
    <row r="1148" spans="4:41" x14ac:dyDescent="0.35"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</row>
    <row r="1149" spans="4:41" x14ac:dyDescent="0.35"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</row>
    <row r="1150" spans="4:41" x14ac:dyDescent="0.35"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</row>
    <row r="1151" spans="4:41" x14ac:dyDescent="0.35"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</row>
    <row r="1152" spans="4:41" x14ac:dyDescent="0.35"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</row>
    <row r="1153" spans="4:41" x14ac:dyDescent="0.35"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</row>
    <row r="1154" spans="4:41" x14ac:dyDescent="0.35"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</row>
    <row r="1155" spans="4:41" x14ac:dyDescent="0.35"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</row>
    <row r="1156" spans="4:41" x14ac:dyDescent="0.35"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</row>
    <row r="1157" spans="4:41" x14ac:dyDescent="0.35"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</row>
    <row r="1158" spans="4:41" x14ac:dyDescent="0.35"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</row>
    <row r="1159" spans="4:41" x14ac:dyDescent="0.35"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</row>
    <row r="1160" spans="4:41" x14ac:dyDescent="0.35"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</row>
    <row r="1161" spans="4:41" x14ac:dyDescent="0.35"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</row>
    <row r="1162" spans="4:41" x14ac:dyDescent="0.35"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</row>
    <row r="1163" spans="4:41" x14ac:dyDescent="0.35"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</row>
    <row r="1164" spans="4:41" x14ac:dyDescent="0.35"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</row>
    <row r="1165" spans="4:41" x14ac:dyDescent="0.35"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</row>
    <row r="1166" spans="4:41" x14ac:dyDescent="0.35"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</row>
    <row r="1167" spans="4:41" x14ac:dyDescent="0.35"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</row>
    <row r="1168" spans="4:41" x14ac:dyDescent="0.35"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</row>
    <row r="1169" spans="4:41" x14ac:dyDescent="0.35"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</row>
    <row r="1170" spans="4:41" x14ac:dyDescent="0.35"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</row>
    <row r="1171" spans="4:41" x14ac:dyDescent="0.35"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</row>
    <row r="1172" spans="4:41" x14ac:dyDescent="0.35"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</row>
    <row r="1173" spans="4:41" x14ac:dyDescent="0.35"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</row>
    <row r="1174" spans="4:41" x14ac:dyDescent="0.35"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</row>
    <row r="1175" spans="4:41" x14ac:dyDescent="0.35"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</row>
    <row r="1176" spans="4:41" x14ac:dyDescent="0.35"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</row>
    <row r="1177" spans="4:41" x14ac:dyDescent="0.35"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</row>
    <row r="1178" spans="4:41" x14ac:dyDescent="0.35"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</row>
    <row r="1179" spans="4:41" x14ac:dyDescent="0.35"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</row>
    <row r="1180" spans="4:41" x14ac:dyDescent="0.35"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</row>
    <row r="1181" spans="4:41" x14ac:dyDescent="0.35"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</row>
    <row r="1182" spans="4:41" x14ac:dyDescent="0.35"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</row>
    <row r="1183" spans="4:41" x14ac:dyDescent="0.35"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</row>
    <row r="1184" spans="4:41" x14ac:dyDescent="0.35"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</row>
    <row r="1185" spans="4:41" x14ac:dyDescent="0.35"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</row>
    <row r="1186" spans="4:41" x14ac:dyDescent="0.35"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</row>
    <row r="1187" spans="4:41" x14ac:dyDescent="0.35"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</row>
    <row r="1188" spans="4:41" x14ac:dyDescent="0.35"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</row>
    <row r="1189" spans="4:41" x14ac:dyDescent="0.35"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</row>
    <row r="1190" spans="4:41" x14ac:dyDescent="0.35"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</row>
    <row r="1191" spans="4:41" x14ac:dyDescent="0.35"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</row>
    <row r="1192" spans="4:41" x14ac:dyDescent="0.35"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</row>
    <row r="1193" spans="4:41" x14ac:dyDescent="0.35"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</row>
    <row r="1194" spans="4:41" x14ac:dyDescent="0.35"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</row>
    <row r="1195" spans="4:41" x14ac:dyDescent="0.35"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</row>
    <row r="1196" spans="4:41" x14ac:dyDescent="0.35"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</row>
    <row r="1197" spans="4:41" x14ac:dyDescent="0.35"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</row>
    <row r="1198" spans="4:41" x14ac:dyDescent="0.35"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</row>
    <row r="1199" spans="4:41" x14ac:dyDescent="0.35"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</row>
    <row r="1200" spans="4:41" x14ac:dyDescent="0.35"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</row>
    <row r="1201" spans="4:41" x14ac:dyDescent="0.35"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</row>
    <row r="1202" spans="4:41" x14ac:dyDescent="0.35"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</row>
    <row r="1203" spans="4:41" x14ac:dyDescent="0.35"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</row>
    <row r="1204" spans="4:41" x14ac:dyDescent="0.35"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</row>
    <row r="1205" spans="4:41" x14ac:dyDescent="0.35"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</row>
    <row r="1206" spans="4:41" x14ac:dyDescent="0.35"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</row>
    <row r="1207" spans="4:41" x14ac:dyDescent="0.35"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</row>
    <row r="1208" spans="4:41" x14ac:dyDescent="0.35"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</row>
    <row r="1209" spans="4:41" x14ac:dyDescent="0.35"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</row>
    <row r="1210" spans="4:41" x14ac:dyDescent="0.35"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</row>
    <row r="1211" spans="4:41" x14ac:dyDescent="0.35"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</row>
    <row r="1212" spans="4:41" x14ac:dyDescent="0.35"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</row>
    <row r="1213" spans="4:41" x14ac:dyDescent="0.35"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</row>
    <row r="1214" spans="4:41" x14ac:dyDescent="0.35"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</row>
    <row r="1215" spans="4:41" x14ac:dyDescent="0.35"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</row>
    <row r="1216" spans="4:41" x14ac:dyDescent="0.35"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</row>
    <row r="1217" spans="4:41" x14ac:dyDescent="0.35"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</row>
    <row r="1218" spans="4:41" x14ac:dyDescent="0.35"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</row>
    <row r="1219" spans="4:41" x14ac:dyDescent="0.35"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</row>
    <row r="1220" spans="4:41" x14ac:dyDescent="0.35"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</row>
    <row r="1221" spans="4:41" x14ac:dyDescent="0.35"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</row>
    <row r="1222" spans="4:41" x14ac:dyDescent="0.35"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</row>
    <row r="1223" spans="4:41" x14ac:dyDescent="0.35"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</row>
    <row r="1224" spans="4:41" x14ac:dyDescent="0.35"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</row>
    <row r="1225" spans="4:41" x14ac:dyDescent="0.35"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</row>
    <row r="1226" spans="4:41" x14ac:dyDescent="0.35"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</row>
    <row r="1227" spans="4:41" x14ac:dyDescent="0.35"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</row>
    <row r="1228" spans="4:41" x14ac:dyDescent="0.35"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</row>
    <row r="1229" spans="4:41" x14ac:dyDescent="0.35"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</row>
    <row r="1230" spans="4:41" x14ac:dyDescent="0.35"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</row>
    <row r="1231" spans="4:41" x14ac:dyDescent="0.35"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</row>
    <row r="1232" spans="4:41" x14ac:dyDescent="0.35"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</row>
    <row r="1233" spans="4:41" x14ac:dyDescent="0.35"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</row>
    <row r="1234" spans="4:41" x14ac:dyDescent="0.35"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</row>
    <row r="1235" spans="4:41" x14ac:dyDescent="0.35"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</row>
    <row r="1236" spans="4:41" x14ac:dyDescent="0.35"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</row>
    <row r="1237" spans="4:41" x14ac:dyDescent="0.35"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</row>
    <row r="1238" spans="4:41" x14ac:dyDescent="0.35"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</row>
    <row r="1239" spans="4:41" x14ac:dyDescent="0.35"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</row>
    <row r="1240" spans="4:41" x14ac:dyDescent="0.35"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</row>
    <row r="1241" spans="4:41" x14ac:dyDescent="0.35"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</row>
    <row r="1242" spans="4:41" x14ac:dyDescent="0.35"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</row>
    <row r="1243" spans="4:41" x14ac:dyDescent="0.35"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</row>
    <row r="1244" spans="4:41" x14ac:dyDescent="0.35"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</row>
    <row r="1245" spans="4:41" x14ac:dyDescent="0.35"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</row>
    <row r="1246" spans="4:41" x14ac:dyDescent="0.35"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</row>
    <row r="1247" spans="4:41" x14ac:dyDescent="0.35"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</row>
    <row r="1248" spans="4:41" x14ac:dyDescent="0.35"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</row>
    <row r="1249" spans="4:41" x14ac:dyDescent="0.35"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</row>
    <row r="1250" spans="4:41" x14ac:dyDescent="0.35"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</row>
    <row r="1251" spans="4:41" x14ac:dyDescent="0.35"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</row>
    <row r="1252" spans="4:41" x14ac:dyDescent="0.35"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</row>
    <row r="1253" spans="4:41" x14ac:dyDescent="0.35"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</row>
    <row r="1254" spans="4:41" x14ac:dyDescent="0.35"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</row>
    <row r="1255" spans="4:41" x14ac:dyDescent="0.35"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</row>
    <row r="1256" spans="4:41" x14ac:dyDescent="0.35"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</row>
    <row r="1257" spans="4:41" x14ac:dyDescent="0.35"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</row>
    <row r="1258" spans="4:41" x14ac:dyDescent="0.35"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</row>
    <row r="1259" spans="4:41" x14ac:dyDescent="0.35"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</row>
    <row r="1260" spans="4:41" x14ac:dyDescent="0.35"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</row>
    <row r="1261" spans="4:41" x14ac:dyDescent="0.35"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</row>
    <row r="1262" spans="4:41" x14ac:dyDescent="0.35"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</row>
    <row r="1263" spans="4:41" x14ac:dyDescent="0.35"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</row>
    <row r="1264" spans="4:41" x14ac:dyDescent="0.35"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</row>
    <row r="1265" spans="4:41" x14ac:dyDescent="0.35"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</row>
    <row r="1266" spans="4:41" x14ac:dyDescent="0.35"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</row>
    <row r="1267" spans="4:41" x14ac:dyDescent="0.35"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</row>
    <row r="1268" spans="4:41" x14ac:dyDescent="0.35"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</row>
    <row r="1269" spans="4:41" x14ac:dyDescent="0.35"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</row>
    <row r="1270" spans="4:41" x14ac:dyDescent="0.35"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</row>
    <row r="1271" spans="4:41" x14ac:dyDescent="0.35"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</row>
    <row r="1272" spans="4:41" x14ac:dyDescent="0.35"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</row>
    <row r="1273" spans="4:41" x14ac:dyDescent="0.35"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</row>
    <row r="1274" spans="4:41" x14ac:dyDescent="0.35"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</row>
    <row r="1275" spans="4:41" x14ac:dyDescent="0.35"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</row>
    <row r="1276" spans="4:41" x14ac:dyDescent="0.35"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</row>
    <row r="1277" spans="4:41" x14ac:dyDescent="0.35"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</row>
    <row r="1278" spans="4:41" x14ac:dyDescent="0.35"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</row>
    <row r="1279" spans="4:41" x14ac:dyDescent="0.35"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</row>
    <row r="1280" spans="4:41" x14ac:dyDescent="0.35"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</row>
    <row r="1281" spans="4:41" x14ac:dyDescent="0.35"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</row>
    <row r="1282" spans="4:41" x14ac:dyDescent="0.35"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</row>
    <row r="1283" spans="4:41" x14ac:dyDescent="0.35"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</row>
    <row r="1284" spans="4:41" x14ac:dyDescent="0.35"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</row>
    <row r="1285" spans="4:41" x14ac:dyDescent="0.35"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</row>
    <row r="1286" spans="4:41" x14ac:dyDescent="0.35"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</row>
    <row r="1287" spans="4:41" x14ac:dyDescent="0.35"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</row>
    <row r="1288" spans="4:41" x14ac:dyDescent="0.35"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</row>
    <row r="1289" spans="4:41" x14ac:dyDescent="0.35"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</row>
    <row r="1290" spans="4:41" x14ac:dyDescent="0.35"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</row>
    <row r="1291" spans="4:41" x14ac:dyDescent="0.35"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</row>
    <row r="1292" spans="4:41" x14ac:dyDescent="0.35"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</row>
    <row r="1293" spans="4:41" x14ac:dyDescent="0.35"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</row>
    <row r="1294" spans="4:41" x14ac:dyDescent="0.35"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</row>
    <row r="1295" spans="4:41" x14ac:dyDescent="0.35"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</row>
    <row r="1296" spans="4:41" x14ac:dyDescent="0.35"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</row>
    <row r="1297" spans="4:41" x14ac:dyDescent="0.35"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</row>
    <row r="1298" spans="4:41" x14ac:dyDescent="0.35"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</row>
    <row r="1299" spans="4:41" x14ac:dyDescent="0.35"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</row>
    <row r="1300" spans="4:41" x14ac:dyDescent="0.35"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</row>
    <row r="1301" spans="4:41" x14ac:dyDescent="0.35"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</row>
    <row r="1302" spans="4:41" x14ac:dyDescent="0.35"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</row>
    <row r="1303" spans="4:41" x14ac:dyDescent="0.35"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</row>
    <row r="1304" spans="4:41" x14ac:dyDescent="0.35"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</row>
    <row r="1305" spans="4:41" x14ac:dyDescent="0.35"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</row>
    <row r="1306" spans="4:41" x14ac:dyDescent="0.35"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</row>
    <row r="1307" spans="4:41" x14ac:dyDescent="0.35"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</row>
    <row r="1308" spans="4:41" x14ac:dyDescent="0.35"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</row>
    <row r="1309" spans="4:41" x14ac:dyDescent="0.35"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</row>
    <row r="1310" spans="4:41" x14ac:dyDescent="0.35"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</row>
    <row r="1311" spans="4:41" x14ac:dyDescent="0.35"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</row>
    <row r="1312" spans="4:41" x14ac:dyDescent="0.35"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</row>
    <row r="1313" spans="4:41" x14ac:dyDescent="0.35"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</row>
    <row r="1314" spans="4:41" x14ac:dyDescent="0.35"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</row>
    <row r="1315" spans="4:41" x14ac:dyDescent="0.35"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</row>
    <row r="1316" spans="4:41" x14ac:dyDescent="0.35"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</row>
    <row r="1317" spans="4:41" x14ac:dyDescent="0.35"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</row>
    <row r="1318" spans="4:41" x14ac:dyDescent="0.35"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</row>
    <row r="1319" spans="4:41" x14ac:dyDescent="0.35"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</row>
    <row r="1320" spans="4:41" x14ac:dyDescent="0.35"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</row>
    <row r="1321" spans="4:41" x14ac:dyDescent="0.35"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</row>
    <row r="1322" spans="4:41" x14ac:dyDescent="0.35"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</row>
    <row r="1323" spans="4:41" x14ac:dyDescent="0.35"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</row>
    <row r="1324" spans="4:41" x14ac:dyDescent="0.35"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</row>
    <row r="1325" spans="4:41" x14ac:dyDescent="0.35"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</row>
    <row r="1326" spans="4:41" x14ac:dyDescent="0.35"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</row>
    <row r="1327" spans="4:41" x14ac:dyDescent="0.35"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</row>
    <row r="1328" spans="4:41" x14ac:dyDescent="0.35"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</row>
    <row r="1329" spans="4:41" x14ac:dyDescent="0.35"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</row>
    <row r="1330" spans="4:41" x14ac:dyDescent="0.35"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</row>
    <row r="1331" spans="4:41" x14ac:dyDescent="0.35"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</row>
    <row r="1332" spans="4:41" x14ac:dyDescent="0.35"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</row>
    <row r="1333" spans="4:41" x14ac:dyDescent="0.35"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</row>
    <row r="1334" spans="4:41" x14ac:dyDescent="0.35"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</row>
    <row r="1335" spans="4:41" x14ac:dyDescent="0.35"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</row>
    <row r="1336" spans="4:41" x14ac:dyDescent="0.35"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</row>
    <row r="1337" spans="4:41" x14ac:dyDescent="0.35"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</row>
    <row r="1338" spans="4:41" x14ac:dyDescent="0.35"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</row>
    <row r="1339" spans="4:41" x14ac:dyDescent="0.35"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</row>
    <row r="1340" spans="4:41" x14ac:dyDescent="0.35"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</row>
    <row r="1341" spans="4:41" x14ac:dyDescent="0.35"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</row>
    <row r="1342" spans="4:41" x14ac:dyDescent="0.35"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</row>
    <row r="1343" spans="4:41" x14ac:dyDescent="0.35"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</row>
    <row r="1344" spans="4:41" x14ac:dyDescent="0.35"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</row>
    <row r="1345" spans="4:41" x14ac:dyDescent="0.35"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</row>
    <row r="1346" spans="4:41" x14ac:dyDescent="0.35"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</row>
    <row r="1347" spans="4:41" x14ac:dyDescent="0.35"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</row>
    <row r="1348" spans="4:41" x14ac:dyDescent="0.35"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</row>
    <row r="1349" spans="4:41" x14ac:dyDescent="0.35"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</row>
    <row r="1350" spans="4:41" x14ac:dyDescent="0.35"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</row>
    <row r="1351" spans="4:41" x14ac:dyDescent="0.35"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</row>
    <row r="1352" spans="4:41" x14ac:dyDescent="0.35"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</row>
    <row r="1353" spans="4:41" x14ac:dyDescent="0.35"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</row>
    <row r="1354" spans="4:41" x14ac:dyDescent="0.35"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</row>
    <row r="1355" spans="4:41" x14ac:dyDescent="0.35"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</row>
    <row r="1356" spans="4:41" x14ac:dyDescent="0.35"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</row>
    <row r="1357" spans="4:41" x14ac:dyDescent="0.35"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</row>
    <row r="1358" spans="4:41" x14ac:dyDescent="0.35"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</row>
    <row r="1359" spans="4:41" x14ac:dyDescent="0.35"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</row>
    <row r="1360" spans="4:41" x14ac:dyDescent="0.35"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</row>
    <row r="1361" spans="4:41" x14ac:dyDescent="0.35"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</row>
    <row r="1362" spans="4:41" x14ac:dyDescent="0.35"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</row>
    <row r="1363" spans="4:41" x14ac:dyDescent="0.35"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</row>
    <row r="1364" spans="4:41" x14ac:dyDescent="0.35"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</row>
    <row r="1365" spans="4:41" x14ac:dyDescent="0.35"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</row>
    <row r="1366" spans="4:41" x14ac:dyDescent="0.35"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</row>
    <row r="1367" spans="4:41" x14ac:dyDescent="0.35"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</row>
    <row r="1368" spans="4:41" x14ac:dyDescent="0.35"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</row>
    <row r="1369" spans="4:41" x14ac:dyDescent="0.35"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</row>
    <row r="1370" spans="4:41" x14ac:dyDescent="0.35"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</row>
    <row r="1371" spans="4:41" x14ac:dyDescent="0.35"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</row>
    <row r="1372" spans="4:41" x14ac:dyDescent="0.35"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</row>
    <row r="1373" spans="4:41" x14ac:dyDescent="0.35"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</row>
    <row r="1374" spans="4:41" x14ac:dyDescent="0.35"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</row>
    <row r="1375" spans="4:41" x14ac:dyDescent="0.35"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</row>
    <row r="1376" spans="4:41" x14ac:dyDescent="0.35"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</row>
    <row r="1377" spans="4:41" x14ac:dyDescent="0.35"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</row>
    <row r="1378" spans="4:41" x14ac:dyDescent="0.35"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</row>
    <row r="1379" spans="4:41" x14ac:dyDescent="0.35"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</row>
    <row r="1380" spans="4:41" x14ac:dyDescent="0.35"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</row>
    <row r="1381" spans="4:41" x14ac:dyDescent="0.35"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</row>
    <row r="1382" spans="4:41" x14ac:dyDescent="0.35"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</row>
    <row r="1383" spans="4:41" x14ac:dyDescent="0.35"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</row>
    <row r="1384" spans="4:41" x14ac:dyDescent="0.35"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</row>
    <row r="1385" spans="4:41" x14ac:dyDescent="0.35"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</row>
    <row r="1386" spans="4:41" x14ac:dyDescent="0.35"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</row>
    <row r="1387" spans="4:41" x14ac:dyDescent="0.35"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</row>
    <row r="1388" spans="4:41" x14ac:dyDescent="0.35"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</row>
    <row r="1389" spans="4:41" x14ac:dyDescent="0.35"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</row>
    <row r="1390" spans="4:41" x14ac:dyDescent="0.35"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</row>
    <row r="1391" spans="4:41" x14ac:dyDescent="0.35"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</row>
    <row r="1392" spans="4:41" x14ac:dyDescent="0.35"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</row>
    <row r="1393" spans="4:41" x14ac:dyDescent="0.35"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</row>
    <row r="1394" spans="4:41" x14ac:dyDescent="0.35"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</row>
    <row r="1395" spans="4:41" x14ac:dyDescent="0.35"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</row>
    <row r="1396" spans="4:41" x14ac:dyDescent="0.35"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</row>
    <row r="1397" spans="4:41" x14ac:dyDescent="0.35"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</row>
    <row r="1398" spans="4:41" x14ac:dyDescent="0.35"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</row>
    <row r="1399" spans="4:41" x14ac:dyDescent="0.35"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</row>
    <row r="1400" spans="4:41" x14ac:dyDescent="0.35"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</row>
    <row r="1401" spans="4:41" x14ac:dyDescent="0.35"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</row>
    <row r="1402" spans="4:41" x14ac:dyDescent="0.35"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</row>
    <row r="1403" spans="4:41" x14ac:dyDescent="0.35"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</row>
    <row r="1404" spans="4:41" x14ac:dyDescent="0.35"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</row>
    <row r="1405" spans="4:41" x14ac:dyDescent="0.35"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</row>
    <row r="1406" spans="4:41" x14ac:dyDescent="0.35"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</row>
    <row r="1407" spans="4:41" x14ac:dyDescent="0.35"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</row>
    <row r="1408" spans="4:41" x14ac:dyDescent="0.35"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</row>
    <row r="1409" spans="4:41" x14ac:dyDescent="0.35"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</row>
    <row r="1410" spans="4:41" x14ac:dyDescent="0.35"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</row>
    <row r="1411" spans="4:41" x14ac:dyDescent="0.35"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</row>
    <row r="1412" spans="4:41" x14ac:dyDescent="0.35"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</row>
    <row r="1413" spans="4:41" x14ac:dyDescent="0.35"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</row>
    <row r="1414" spans="4:41" x14ac:dyDescent="0.35"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</row>
    <row r="1415" spans="4:41" x14ac:dyDescent="0.35"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</row>
    <row r="1416" spans="4:41" x14ac:dyDescent="0.35"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</row>
    <row r="1417" spans="4:41" x14ac:dyDescent="0.35"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</row>
    <row r="1418" spans="4:41" x14ac:dyDescent="0.35"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</row>
    <row r="1419" spans="4:41" x14ac:dyDescent="0.35"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</row>
    <row r="1420" spans="4:41" x14ac:dyDescent="0.35"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</row>
    <row r="1421" spans="4:41" x14ac:dyDescent="0.35"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</row>
    <row r="1422" spans="4:41" x14ac:dyDescent="0.35"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</row>
    <row r="1423" spans="4:41" x14ac:dyDescent="0.35"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</row>
    <row r="1424" spans="4:41" x14ac:dyDescent="0.35"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</row>
    <row r="1425" spans="4:41" x14ac:dyDescent="0.35"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</row>
    <row r="1426" spans="4:41" x14ac:dyDescent="0.35"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</row>
    <row r="1427" spans="4:41" x14ac:dyDescent="0.35"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</row>
    <row r="1428" spans="4:41" x14ac:dyDescent="0.35"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</row>
    <row r="1429" spans="4:41" x14ac:dyDescent="0.35"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</row>
    <row r="1430" spans="4:41" x14ac:dyDescent="0.35"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</row>
    <row r="1431" spans="4:41" x14ac:dyDescent="0.35"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</row>
    <row r="1432" spans="4:41" x14ac:dyDescent="0.35"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</row>
    <row r="1433" spans="4:41" x14ac:dyDescent="0.35"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</row>
    <row r="1434" spans="4:41" x14ac:dyDescent="0.35"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</row>
    <row r="1435" spans="4:41" x14ac:dyDescent="0.35"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</row>
    <row r="1436" spans="4:41" x14ac:dyDescent="0.35"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</row>
    <row r="1437" spans="4:41" x14ac:dyDescent="0.35"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</row>
    <row r="1438" spans="4:41" x14ac:dyDescent="0.35"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</row>
    <row r="1439" spans="4:41" x14ac:dyDescent="0.35"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</row>
    <row r="1440" spans="4:41" x14ac:dyDescent="0.35"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</row>
    <row r="1441" spans="4:41" x14ac:dyDescent="0.35"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</row>
    <row r="1442" spans="4:41" x14ac:dyDescent="0.35"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</row>
    <row r="1443" spans="4:41" x14ac:dyDescent="0.35"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</row>
    <row r="1444" spans="4:41" x14ac:dyDescent="0.35"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</row>
    <row r="1445" spans="4:41" x14ac:dyDescent="0.35"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</row>
    <row r="1446" spans="4:41" x14ac:dyDescent="0.35"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</row>
    <row r="1447" spans="4:41" x14ac:dyDescent="0.35"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</row>
    <row r="1448" spans="4:41" x14ac:dyDescent="0.35"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</row>
    <row r="1449" spans="4:41" x14ac:dyDescent="0.35"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</row>
    <row r="1450" spans="4:41" x14ac:dyDescent="0.35"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</row>
    <row r="1451" spans="4:41" x14ac:dyDescent="0.35"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</row>
    <row r="1452" spans="4:41" x14ac:dyDescent="0.35"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</row>
    <row r="1453" spans="4:41" x14ac:dyDescent="0.35"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</row>
    <row r="1454" spans="4:41" x14ac:dyDescent="0.35"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</row>
    <row r="1455" spans="4:41" x14ac:dyDescent="0.35"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</row>
    <row r="1456" spans="4:41" x14ac:dyDescent="0.35"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</row>
    <row r="1457" spans="4:41" x14ac:dyDescent="0.35"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</row>
    <row r="1458" spans="4:41" x14ac:dyDescent="0.35"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</row>
    <row r="1459" spans="4:41" x14ac:dyDescent="0.35"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</row>
    <row r="1460" spans="4:41" x14ac:dyDescent="0.35"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</row>
    <row r="1461" spans="4:41" x14ac:dyDescent="0.35"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</row>
    <row r="1462" spans="4:41" x14ac:dyDescent="0.35"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</row>
    <row r="1463" spans="4:41" x14ac:dyDescent="0.35"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</row>
    <row r="1464" spans="4:41" x14ac:dyDescent="0.35"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</row>
    <row r="1465" spans="4:41" x14ac:dyDescent="0.35"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</row>
    <row r="1466" spans="4:41" x14ac:dyDescent="0.35"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</row>
    <row r="1467" spans="4:41" x14ac:dyDescent="0.35"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</row>
    <row r="1468" spans="4:41" x14ac:dyDescent="0.35"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</row>
    <row r="1469" spans="4:41" x14ac:dyDescent="0.35"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</row>
    <row r="1470" spans="4:41" x14ac:dyDescent="0.35"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</row>
    <row r="1471" spans="4:41" x14ac:dyDescent="0.35"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</row>
    <row r="1472" spans="4:41" x14ac:dyDescent="0.35"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</row>
    <row r="1473" spans="4:41" x14ac:dyDescent="0.35"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</row>
    <row r="1474" spans="4:41" x14ac:dyDescent="0.35"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</row>
    <row r="1475" spans="4:41" x14ac:dyDescent="0.35"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</row>
    <row r="1476" spans="4:41" x14ac:dyDescent="0.35"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</row>
    <row r="1477" spans="4:41" x14ac:dyDescent="0.35"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</row>
    <row r="1478" spans="4:41" x14ac:dyDescent="0.35"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</row>
    <row r="1479" spans="4:41" x14ac:dyDescent="0.35"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</row>
    <row r="1480" spans="4:41" x14ac:dyDescent="0.35"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</row>
    <row r="1481" spans="4:41" x14ac:dyDescent="0.35"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</row>
    <row r="1482" spans="4:41" x14ac:dyDescent="0.35"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</row>
    <row r="1483" spans="4:41" x14ac:dyDescent="0.35"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</row>
    <row r="1484" spans="4:41" x14ac:dyDescent="0.35"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</row>
    <row r="1485" spans="4:41" x14ac:dyDescent="0.35"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</row>
    <row r="1486" spans="4:41" x14ac:dyDescent="0.35"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</row>
    <row r="1487" spans="4:41" x14ac:dyDescent="0.35"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</row>
    <row r="1488" spans="4:41" x14ac:dyDescent="0.35"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</row>
    <row r="1489" spans="4:41" x14ac:dyDescent="0.35"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</row>
    <row r="1490" spans="4:41" x14ac:dyDescent="0.35"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</row>
    <row r="1491" spans="4:41" x14ac:dyDescent="0.35"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</row>
    <row r="1492" spans="4:41" x14ac:dyDescent="0.35"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</row>
    <row r="1493" spans="4:41" x14ac:dyDescent="0.35"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</row>
    <row r="1494" spans="4:41" x14ac:dyDescent="0.35"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</row>
    <row r="1495" spans="4:41" x14ac:dyDescent="0.35"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</row>
    <row r="1496" spans="4:41" x14ac:dyDescent="0.35"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</row>
    <row r="1497" spans="4:41" x14ac:dyDescent="0.35"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</row>
    <row r="1498" spans="4:41" x14ac:dyDescent="0.35"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</row>
    <row r="1499" spans="4:41" x14ac:dyDescent="0.35"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</row>
    <row r="1500" spans="4:41" x14ac:dyDescent="0.35"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</row>
    <row r="1501" spans="4:41" x14ac:dyDescent="0.35"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</row>
    <row r="1502" spans="4:41" x14ac:dyDescent="0.35"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</row>
    <row r="1503" spans="4:41" x14ac:dyDescent="0.35"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</row>
    <row r="1504" spans="4:41" x14ac:dyDescent="0.35"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</row>
    <row r="1505" spans="4:41" x14ac:dyDescent="0.35"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</row>
    <row r="1506" spans="4:41" x14ac:dyDescent="0.35"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</row>
    <row r="1507" spans="4:41" x14ac:dyDescent="0.35"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</row>
    <row r="1508" spans="4:41" x14ac:dyDescent="0.35"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</row>
    <row r="1509" spans="4:41" x14ac:dyDescent="0.35"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</row>
    <row r="1510" spans="4:41" x14ac:dyDescent="0.35"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</row>
    <row r="1511" spans="4:41" x14ac:dyDescent="0.35"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</row>
    <row r="1512" spans="4:41" x14ac:dyDescent="0.35"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</row>
    <row r="1513" spans="4:41" x14ac:dyDescent="0.35"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</row>
    <row r="1514" spans="4:41" x14ac:dyDescent="0.35"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</row>
    <row r="1515" spans="4:41" x14ac:dyDescent="0.35"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</row>
    <row r="1516" spans="4:41" x14ac:dyDescent="0.35"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</row>
    <row r="1517" spans="4:41" x14ac:dyDescent="0.35"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</row>
    <row r="1518" spans="4:41" x14ac:dyDescent="0.35"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</row>
    <row r="1519" spans="4:41" x14ac:dyDescent="0.35"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</row>
    <row r="1520" spans="4:41" x14ac:dyDescent="0.35"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</row>
    <row r="1521" spans="4:41" x14ac:dyDescent="0.35"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</row>
    <row r="1522" spans="4:41" x14ac:dyDescent="0.35"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</row>
    <row r="1523" spans="4:41" x14ac:dyDescent="0.35"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</row>
    <row r="1524" spans="4:41" x14ac:dyDescent="0.35"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</row>
    <row r="1525" spans="4:41" x14ac:dyDescent="0.35"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</row>
    <row r="1526" spans="4:41" x14ac:dyDescent="0.35"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</row>
    <row r="1527" spans="4:41" x14ac:dyDescent="0.35"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</row>
    <row r="1528" spans="4:41" x14ac:dyDescent="0.35"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</row>
    <row r="1529" spans="4:41" x14ac:dyDescent="0.35"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</row>
    <row r="1530" spans="4:41" x14ac:dyDescent="0.35"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</row>
    <row r="1531" spans="4:41" x14ac:dyDescent="0.35"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</row>
    <row r="1532" spans="4:41" x14ac:dyDescent="0.35"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</row>
    <row r="1533" spans="4:41" x14ac:dyDescent="0.35"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</row>
    <row r="1534" spans="4:41" x14ac:dyDescent="0.35"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</row>
    <row r="1535" spans="4:41" x14ac:dyDescent="0.35"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</row>
    <row r="1536" spans="4:41" x14ac:dyDescent="0.35"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</row>
    <row r="1537" spans="4:41" x14ac:dyDescent="0.35"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</row>
    <row r="1538" spans="4:41" x14ac:dyDescent="0.35"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</row>
    <row r="1539" spans="4:41" x14ac:dyDescent="0.35"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</row>
    <row r="1540" spans="4:41" x14ac:dyDescent="0.35"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</row>
    <row r="1541" spans="4:41" x14ac:dyDescent="0.35"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</row>
    <row r="1542" spans="4:41" x14ac:dyDescent="0.35"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</row>
    <row r="1543" spans="4:41" x14ac:dyDescent="0.35"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</row>
    <row r="1544" spans="4:41" x14ac:dyDescent="0.35"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</row>
    <row r="1545" spans="4:41" x14ac:dyDescent="0.35"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</row>
    <row r="1546" spans="4:41" x14ac:dyDescent="0.35"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</row>
    <row r="1547" spans="4:41" x14ac:dyDescent="0.35"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</row>
    <row r="1548" spans="4:41" x14ac:dyDescent="0.35"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</row>
    <row r="1549" spans="4:41" x14ac:dyDescent="0.35"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</row>
    <row r="1550" spans="4:41" x14ac:dyDescent="0.35"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</row>
    <row r="1551" spans="4:41" x14ac:dyDescent="0.35"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</row>
    <row r="1552" spans="4:41" x14ac:dyDescent="0.35"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</row>
    <row r="1553" spans="4:41" x14ac:dyDescent="0.35"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</row>
    <row r="1554" spans="4:41" x14ac:dyDescent="0.35"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</row>
    <row r="1555" spans="4:41" x14ac:dyDescent="0.35"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</row>
    <row r="1556" spans="4:41" x14ac:dyDescent="0.35"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</row>
    <row r="1557" spans="4:41" x14ac:dyDescent="0.35"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</row>
    <row r="1558" spans="4:41" x14ac:dyDescent="0.35"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</row>
    <row r="1559" spans="4:41" x14ac:dyDescent="0.35"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</row>
    <row r="1560" spans="4:41" x14ac:dyDescent="0.35"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</row>
    <row r="1561" spans="4:41" x14ac:dyDescent="0.35"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</row>
    <row r="1562" spans="4:41" x14ac:dyDescent="0.35"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</row>
    <row r="1563" spans="4:41" x14ac:dyDescent="0.35"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</row>
    <row r="1564" spans="4:41" x14ac:dyDescent="0.35"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</row>
    <row r="1565" spans="4:41" x14ac:dyDescent="0.35"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</row>
    <row r="1566" spans="4:41" x14ac:dyDescent="0.35"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</row>
    <row r="1567" spans="4:41" x14ac:dyDescent="0.35"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</row>
    <row r="1568" spans="4:41" x14ac:dyDescent="0.35"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</row>
    <row r="1569" spans="4:41" x14ac:dyDescent="0.35"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</row>
    <row r="1570" spans="4:41" x14ac:dyDescent="0.35"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</row>
    <row r="1571" spans="4:41" x14ac:dyDescent="0.35"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</row>
    <row r="1572" spans="4:41" x14ac:dyDescent="0.35"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</row>
    <row r="1573" spans="4:41" x14ac:dyDescent="0.35"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</row>
    <row r="1574" spans="4:41" x14ac:dyDescent="0.35"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</row>
    <row r="1575" spans="4:41" x14ac:dyDescent="0.35"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</row>
    <row r="1576" spans="4:41" x14ac:dyDescent="0.35"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</row>
    <row r="1577" spans="4:41" x14ac:dyDescent="0.35"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</row>
    <row r="1578" spans="4:41" x14ac:dyDescent="0.35"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</row>
    <row r="1579" spans="4:41" x14ac:dyDescent="0.35"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</row>
    <row r="1580" spans="4:41" x14ac:dyDescent="0.35"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</row>
    <row r="1581" spans="4:41" x14ac:dyDescent="0.35"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</row>
    <row r="1582" spans="4:41" x14ac:dyDescent="0.35"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</row>
    <row r="1583" spans="4:41" x14ac:dyDescent="0.35"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</row>
    <row r="1584" spans="4:41" x14ac:dyDescent="0.35"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</row>
    <row r="1585" spans="4:41" x14ac:dyDescent="0.35"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</row>
    <row r="1586" spans="4:41" x14ac:dyDescent="0.35"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</row>
    <row r="1587" spans="4:41" x14ac:dyDescent="0.35"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</row>
    <row r="1588" spans="4:41" x14ac:dyDescent="0.35"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</row>
    <row r="1589" spans="4:41" x14ac:dyDescent="0.35"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</row>
    <row r="1590" spans="4:41" x14ac:dyDescent="0.35"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</row>
    <row r="1591" spans="4:41" x14ac:dyDescent="0.35"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</row>
    <row r="1592" spans="4:41" x14ac:dyDescent="0.35"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</row>
    <row r="1593" spans="4:41" x14ac:dyDescent="0.35"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</row>
    <row r="1594" spans="4:41" x14ac:dyDescent="0.35"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</row>
    <row r="1595" spans="4:41" x14ac:dyDescent="0.35"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</row>
    <row r="1596" spans="4:41" x14ac:dyDescent="0.35"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</row>
    <row r="1597" spans="4:41" x14ac:dyDescent="0.35"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</row>
    <row r="1598" spans="4:41" x14ac:dyDescent="0.35"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</row>
    <row r="1599" spans="4:41" x14ac:dyDescent="0.35"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</row>
    <row r="1600" spans="4:41" x14ac:dyDescent="0.35"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</row>
    <row r="1601" spans="4:41" x14ac:dyDescent="0.35"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</row>
    <row r="1602" spans="4:41" x14ac:dyDescent="0.35"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</row>
    <row r="1603" spans="4:41" x14ac:dyDescent="0.35"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</row>
    <row r="1604" spans="4:41" x14ac:dyDescent="0.35"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</row>
    <row r="1605" spans="4:41" x14ac:dyDescent="0.35"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</row>
    <row r="1606" spans="4:41" x14ac:dyDescent="0.35"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</row>
    <row r="1607" spans="4:41" x14ac:dyDescent="0.35"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</row>
    <row r="1608" spans="4:41" x14ac:dyDescent="0.35"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</row>
    <row r="1609" spans="4:41" x14ac:dyDescent="0.35"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</row>
    <row r="1610" spans="4:41" x14ac:dyDescent="0.35"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</row>
    <row r="1611" spans="4:41" x14ac:dyDescent="0.35"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</row>
    <row r="1612" spans="4:41" x14ac:dyDescent="0.35"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</row>
    <row r="1613" spans="4:41" x14ac:dyDescent="0.35"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</row>
    <row r="1614" spans="4:41" x14ac:dyDescent="0.35"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</row>
    <row r="1615" spans="4:41" x14ac:dyDescent="0.35"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</row>
    <row r="1616" spans="4:41" x14ac:dyDescent="0.35"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</row>
    <row r="1617" spans="4:41" x14ac:dyDescent="0.35"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</row>
    <row r="1618" spans="4:41" x14ac:dyDescent="0.35"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</row>
    <row r="1619" spans="4:41" x14ac:dyDescent="0.35"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</row>
    <row r="1620" spans="4:41" x14ac:dyDescent="0.35"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</row>
    <row r="1621" spans="4:41" x14ac:dyDescent="0.35"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</row>
    <row r="1622" spans="4:41" x14ac:dyDescent="0.35"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</row>
    <row r="1623" spans="4:41" x14ac:dyDescent="0.35"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</row>
    <row r="1624" spans="4:41" x14ac:dyDescent="0.35"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</row>
    <row r="1625" spans="4:41" x14ac:dyDescent="0.35"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</row>
    <row r="1626" spans="4:41" x14ac:dyDescent="0.35"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</row>
    <row r="1627" spans="4:41" x14ac:dyDescent="0.35"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</row>
    <row r="1628" spans="4:41" x14ac:dyDescent="0.35"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</row>
    <row r="1629" spans="4:41" x14ac:dyDescent="0.35"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</row>
    <row r="1630" spans="4:41" x14ac:dyDescent="0.35"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</row>
    <row r="1631" spans="4:41" x14ac:dyDescent="0.35"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</row>
    <row r="1632" spans="4:41" x14ac:dyDescent="0.35"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</row>
    <row r="1633" spans="4:41" x14ac:dyDescent="0.35"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</row>
    <row r="1634" spans="4:41" x14ac:dyDescent="0.35"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</row>
    <row r="1635" spans="4:41" x14ac:dyDescent="0.35"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</row>
    <row r="1636" spans="4:41" x14ac:dyDescent="0.35"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</row>
    <row r="1637" spans="4:41" x14ac:dyDescent="0.35"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</row>
    <row r="1638" spans="4:41" x14ac:dyDescent="0.35"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</row>
    <row r="1639" spans="4:41" x14ac:dyDescent="0.35"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</row>
    <row r="1640" spans="4:41" x14ac:dyDescent="0.35"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</row>
    <row r="1641" spans="4:41" x14ac:dyDescent="0.35"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</row>
    <row r="1642" spans="4:41" x14ac:dyDescent="0.35"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</row>
    <row r="1643" spans="4:41" x14ac:dyDescent="0.35"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</row>
    <row r="1644" spans="4:41" x14ac:dyDescent="0.35"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</row>
    <row r="1645" spans="4:41" x14ac:dyDescent="0.35"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</row>
    <row r="1646" spans="4:41" x14ac:dyDescent="0.35"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</row>
    <row r="1647" spans="4:41" x14ac:dyDescent="0.35"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</row>
    <row r="1648" spans="4:41" x14ac:dyDescent="0.35"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</row>
    <row r="1649" spans="4:41" x14ac:dyDescent="0.35"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</row>
    <row r="1650" spans="4:41" x14ac:dyDescent="0.35"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</row>
    <row r="1651" spans="4:41" x14ac:dyDescent="0.35"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</row>
    <row r="1652" spans="4:41" x14ac:dyDescent="0.35"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</row>
    <row r="1653" spans="4:41" x14ac:dyDescent="0.35"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</row>
    <row r="1654" spans="4:41" x14ac:dyDescent="0.35"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</row>
    <row r="1655" spans="4:41" x14ac:dyDescent="0.35"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</row>
    <row r="1656" spans="4:41" x14ac:dyDescent="0.35"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</row>
    <row r="1657" spans="4:41" x14ac:dyDescent="0.35"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</row>
    <row r="1658" spans="4:41" x14ac:dyDescent="0.35"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</row>
    <row r="1659" spans="4:41" x14ac:dyDescent="0.35"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</row>
    <row r="1660" spans="4:41" x14ac:dyDescent="0.35"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</row>
    <row r="1661" spans="4:41" x14ac:dyDescent="0.35"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</row>
    <row r="1662" spans="4:41" x14ac:dyDescent="0.35"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</row>
    <row r="1663" spans="4:41" x14ac:dyDescent="0.35"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</row>
    <row r="1664" spans="4:41" x14ac:dyDescent="0.35"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</row>
    <row r="1665" spans="4:15" x14ac:dyDescent="0.35"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</row>
    <row r="1666" spans="4:15" x14ac:dyDescent="0.35"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</row>
    <row r="1667" spans="4:15" x14ac:dyDescent="0.35"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</row>
    <row r="1668" spans="4:15" x14ac:dyDescent="0.35"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</row>
    <row r="1669" spans="4:15" x14ac:dyDescent="0.35"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</row>
    <row r="1670" spans="4:15" x14ac:dyDescent="0.35"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</row>
    <row r="1671" spans="4:15" x14ac:dyDescent="0.35"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</row>
    <row r="1672" spans="4:15" x14ac:dyDescent="0.35"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</row>
    <row r="1673" spans="4:15" x14ac:dyDescent="0.35"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</row>
    <row r="1674" spans="4:15" x14ac:dyDescent="0.35"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</row>
    <row r="1675" spans="4:15" x14ac:dyDescent="0.35"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</row>
    <row r="1676" spans="4:15" x14ac:dyDescent="0.35"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</row>
    <row r="1677" spans="4:15" x14ac:dyDescent="0.35"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</row>
    <row r="1678" spans="4:15" x14ac:dyDescent="0.35"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</row>
    <row r="1679" spans="4:15" x14ac:dyDescent="0.35"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</row>
    <row r="1680" spans="4:15" x14ac:dyDescent="0.35"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</row>
    <row r="1681" spans="4:15" x14ac:dyDescent="0.35"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</row>
    <row r="1682" spans="4:15" x14ac:dyDescent="0.35"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</row>
    <row r="1683" spans="4:15" x14ac:dyDescent="0.35"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</row>
    <row r="1684" spans="4:15" x14ac:dyDescent="0.35"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</row>
    <row r="1685" spans="4:15" x14ac:dyDescent="0.35"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</row>
    <row r="1686" spans="4:15" x14ac:dyDescent="0.35"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</row>
    <row r="1687" spans="4:15" x14ac:dyDescent="0.35"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</row>
    <row r="1688" spans="4:15" x14ac:dyDescent="0.35"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</row>
    <row r="1689" spans="4:15" x14ac:dyDescent="0.35"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</row>
    <row r="1690" spans="4:15" x14ac:dyDescent="0.35"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</row>
    <row r="1691" spans="4:15" x14ac:dyDescent="0.35"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</row>
    <row r="1692" spans="4:15" x14ac:dyDescent="0.35"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</row>
    <row r="1693" spans="4:15" x14ac:dyDescent="0.35"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</row>
    <row r="1694" spans="4:15" x14ac:dyDescent="0.35"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</row>
    <row r="1695" spans="4:15" x14ac:dyDescent="0.35"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</row>
    <row r="1696" spans="4:15" x14ac:dyDescent="0.35"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</row>
    <row r="1697" spans="4:15" x14ac:dyDescent="0.35"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</row>
    <row r="1698" spans="4:15" x14ac:dyDescent="0.35"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</row>
    <row r="1699" spans="4:15" x14ac:dyDescent="0.35"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</row>
    <row r="1700" spans="4:15" x14ac:dyDescent="0.35"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</row>
    <row r="1701" spans="4:15" x14ac:dyDescent="0.35"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</row>
    <row r="1702" spans="4:15" x14ac:dyDescent="0.35"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</row>
    <row r="1703" spans="4:15" x14ac:dyDescent="0.35"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</row>
    <row r="1704" spans="4:15" x14ac:dyDescent="0.35"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</row>
    <row r="1705" spans="4:15" x14ac:dyDescent="0.35"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</row>
    <row r="1706" spans="4:15" x14ac:dyDescent="0.35"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</row>
    <row r="1707" spans="4:15" x14ac:dyDescent="0.35"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</row>
    <row r="1708" spans="4:15" x14ac:dyDescent="0.35"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</row>
    <row r="1709" spans="4:15" x14ac:dyDescent="0.35"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</row>
    <row r="1710" spans="4:15" x14ac:dyDescent="0.35"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</row>
    <row r="1711" spans="4:15" x14ac:dyDescent="0.35"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</row>
    <row r="1712" spans="4:15" x14ac:dyDescent="0.35"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</row>
    <row r="1713" spans="4:15" x14ac:dyDescent="0.35"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</row>
    <row r="1714" spans="4:15" x14ac:dyDescent="0.35"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</row>
    <row r="1715" spans="4:15" x14ac:dyDescent="0.35"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</row>
    <row r="1716" spans="4:15" x14ac:dyDescent="0.35"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</row>
    <row r="1717" spans="4:15" x14ac:dyDescent="0.35"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</row>
    <row r="1718" spans="4:15" x14ac:dyDescent="0.35"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</row>
    <row r="1719" spans="4:15" x14ac:dyDescent="0.35"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</row>
    <row r="1720" spans="4:15" x14ac:dyDescent="0.35"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</row>
    <row r="1721" spans="4:15" x14ac:dyDescent="0.35"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</row>
    <row r="1722" spans="4:15" x14ac:dyDescent="0.35"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</row>
    <row r="1723" spans="4:15" x14ac:dyDescent="0.35"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</row>
    <row r="1724" spans="4:15" x14ac:dyDescent="0.35"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</row>
    <row r="1725" spans="4:15" x14ac:dyDescent="0.35"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</row>
    <row r="1726" spans="4:15" x14ac:dyDescent="0.35"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</row>
    <row r="1727" spans="4:15" x14ac:dyDescent="0.35"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</row>
    <row r="1728" spans="4:15" x14ac:dyDescent="0.35"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</row>
    <row r="1729" spans="4:15" x14ac:dyDescent="0.35"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</row>
    <row r="1730" spans="4:15" x14ac:dyDescent="0.35"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</row>
    <row r="1731" spans="4:15" x14ac:dyDescent="0.35"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</row>
    <row r="1732" spans="4:15" x14ac:dyDescent="0.35"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</row>
    <row r="1733" spans="4:15" x14ac:dyDescent="0.35"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</row>
    <row r="1734" spans="4:15" x14ac:dyDescent="0.35"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</row>
    <row r="1735" spans="4:15" x14ac:dyDescent="0.35"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</row>
    <row r="1736" spans="4:15" x14ac:dyDescent="0.35"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</row>
    <row r="1737" spans="4:15" x14ac:dyDescent="0.35"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</row>
    <row r="1738" spans="4:15" x14ac:dyDescent="0.35"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</row>
    <row r="1739" spans="4:15" x14ac:dyDescent="0.35"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</row>
    <row r="1740" spans="4:15" x14ac:dyDescent="0.35"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</row>
    <row r="1741" spans="4:15" x14ac:dyDescent="0.35"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</row>
    <row r="1742" spans="4:15" x14ac:dyDescent="0.35"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</row>
    <row r="1743" spans="4:15" x14ac:dyDescent="0.35"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</row>
    <row r="1744" spans="4:15" x14ac:dyDescent="0.35"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</row>
    <row r="1745" spans="4:15" x14ac:dyDescent="0.35"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</row>
    <row r="1746" spans="4:15" x14ac:dyDescent="0.35"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</row>
    <row r="1747" spans="4:15" x14ac:dyDescent="0.35"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</row>
    <row r="1748" spans="4:15" x14ac:dyDescent="0.35"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</row>
    <row r="1749" spans="4:15" x14ac:dyDescent="0.35"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</row>
    <row r="1750" spans="4:15" x14ac:dyDescent="0.35"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</row>
    <row r="1751" spans="4:15" x14ac:dyDescent="0.35"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</row>
    <row r="1752" spans="4:15" x14ac:dyDescent="0.35"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</row>
    <row r="1753" spans="4:15" x14ac:dyDescent="0.35"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</row>
    <row r="1754" spans="4:15" x14ac:dyDescent="0.35"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</row>
    <row r="1755" spans="4:15" x14ac:dyDescent="0.35"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</row>
    <row r="1756" spans="4:15" x14ac:dyDescent="0.35"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</row>
    <row r="1757" spans="4:15" x14ac:dyDescent="0.35"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</row>
    <row r="1758" spans="4:15" x14ac:dyDescent="0.35"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</row>
    <row r="1759" spans="4:15" x14ac:dyDescent="0.35"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</row>
    <row r="1760" spans="4:15" x14ac:dyDescent="0.35"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</row>
    <row r="1761" spans="4:15" x14ac:dyDescent="0.35"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</row>
    <row r="1762" spans="4:15" x14ac:dyDescent="0.35"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</row>
    <row r="1763" spans="4:15" x14ac:dyDescent="0.35"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</row>
    <row r="1764" spans="4:15" x14ac:dyDescent="0.35"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</row>
    <row r="1765" spans="4:15" x14ac:dyDescent="0.35"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</row>
    <row r="1766" spans="4:15" x14ac:dyDescent="0.35"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</row>
    <row r="1767" spans="4:15" x14ac:dyDescent="0.35"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</row>
    <row r="1768" spans="4:15" x14ac:dyDescent="0.35"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</row>
    <row r="1769" spans="4:15" x14ac:dyDescent="0.35"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</row>
    <row r="1770" spans="4:15" x14ac:dyDescent="0.35"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</row>
    <row r="1771" spans="4:15" x14ac:dyDescent="0.35"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</row>
    <row r="1772" spans="4:15" x14ac:dyDescent="0.35"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</row>
    <row r="1773" spans="4:15" x14ac:dyDescent="0.35"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</row>
    <row r="1774" spans="4:15" x14ac:dyDescent="0.35"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</row>
    <row r="1775" spans="4:15" x14ac:dyDescent="0.35"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</row>
    <row r="1776" spans="4:15" x14ac:dyDescent="0.35"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</row>
    <row r="1777" spans="4:15" x14ac:dyDescent="0.35"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</row>
    <row r="1778" spans="4:15" x14ac:dyDescent="0.35"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</row>
    <row r="1779" spans="4:15" x14ac:dyDescent="0.35"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</row>
    <row r="1780" spans="4:15" x14ac:dyDescent="0.35"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</row>
    <row r="1781" spans="4:15" x14ac:dyDescent="0.35"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</row>
    <row r="1782" spans="4:15" x14ac:dyDescent="0.35"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</row>
    <row r="1783" spans="4:15" x14ac:dyDescent="0.35"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</row>
    <row r="1784" spans="4:15" x14ac:dyDescent="0.35"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</row>
    <row r="1785" spans="4:15" x14ac:dyDescent="0.35"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</row>
    <row r="1786" spans="4:15" x14ac:dyDescent="0.35"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</row>
    <row r="1787" spans="4:15" x14ac:dyDescent="0.35"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</row>
    <row r="1788" spans="4:15" x14ac:dyDescent="0.35"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</row>
    <row r="1789" spans="4:15" x14ac:dyDescent="0.35"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</row>
    <row r="1790" spans="4:15" x14ac:dyDescent="0.35"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</row>
    <row r="1791" spans="4:15" x14ac:dyDescent="0.35"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</row>
    <row r="1792" spans="4:15" x14ac:dyDescent="0.35"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</row>
    <row r="1793" spans="4:15" x14ac:dyDescent="0.35"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</row>
    <row r="1794" spans="4:15" x14ac:dyDescent="0.35"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</row>
    <row r="1795" spans="4:15" x14ac:dyDescent="0.35"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</row>
    <row r="1796" spans="4:15" x14ac:dyDescent="0.35"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</row>
    <row r="1797" spans="4:15" x14ac:dyDescent="0.35"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</row>
    <row r="1798" spans="4:15" x14ac:dyDescent="0.35"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</row>
    <row r="1799" spans="4:15" x14ac:dyDescent="0.35"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</row>
    <row r="1800" spans="4:15" x14ac:dyDescent="0.35"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</row>
    <row r="1801" spans="4:15" x14ac:dyDescent="0.35"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</row>
    <row r="1802" spans="4:15" x14ac:dyDescent="0.35"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</row>
    <row r="1803" spans="4:15" x14ac:dyDescent="0.35"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</row>
    <row r="1804" spans="4:15" x14ac:dyDescent="0.35"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</row>
    <row r="1805" spans="4:15" x14ac:dyDescent="0.35"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</row>
    <row r="1806" spans="4:15" x14ac:dyDescent="0.35"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</row>
    <row r="1807" spans="4:15" x14ac:dyDescent="0.35"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</row>
    <row r="1808" spans="4:15" x14ac:dyDescent="0.35"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</row>
    <row r="1809" spans="4:15" x14ac:dyDescent="0.35"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</row>
    <row r="1810" spans="4:15" x14ac:dyDescent="0.35"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</row>
    <row r="1811" spans="4:15" x14ac:dyDescent="0.35"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</row>
    <row r="1812" spans="4:15" x14ac:dyDescent="0.35"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</row>
    <row r="1813" spans="4:15" x14ac:dyDescent="0.35"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</row>
    <row r="1814" spans="4:15" x14ac:dyDescent="0.35"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</row>
    <row r="1815" spans="4:15" x14ac:dyDescent="0.35"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</row>
    <row r="1816" spans="4:15" x14ac:dyDescent="0.35"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</row>
    <row r="1817" spans="4:15" x14ac:dyDescent="0.35"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</row>
    <row r="1818" spans="4:15" x14ac:dyDescent="0.35"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</row>
    <row r="1819" spans="4:15" x14ac:dyDescent="0.35"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</row>
    <row r="1820" spans="4:15" x14ac:dyDescent="0.35"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</row>
    <row r="1821" spans="4:15" x14ac:dyDescent="0.35"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</row>
    <row r="1822" spans="4:15" x14ac:dyDescent="0.35"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</row>
    <row r="1823" spans="4:15" x14ac:dyDescent="0.35"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</row>
    <row r="1824" spans="4:15" x14ac:dyDescent="0.35"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</row>
    <row r="1825" spans="4:15" x14ac:dyDescent="0.35"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</row>
    <row r="1826" spans="4:15" x14ac:dyDescent="0.35"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</row>
    <row r="1827" spans="4:15" x14ac:dyDescent="0.35"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</row>
    <row r="1828" spans="4:15" x14ac:dyDescent="0.35"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</row>
    <row r="1829" spans="4:15" x14ac:dyDescent="0.35"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</row>
    <row r="1830" spans="4:15" x14ac:dyDescent="0.35"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</row>
    <row r="1831" spans="4:15" x14ac:dyDescent="0.35"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</row>
    <row r="1832" spans="4:15" x14ac:dyDescent="0.35"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</row>
    <row r="1833" spans="4:15" x14ac:dyDescent="0.35"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</row>
    <row r="1834" spans="4:15" x14ac:dyDescent="0.35"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</row>
    <row r="1835" spans="4:15" x14ac:dyDescent="0.35"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</row>
    <row r="1836" spans="4:15" x14ac:dyDescent="0.35"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</row>
    <row r="1837" spans="4:15" x14ac:dyDescent="0.35"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</row>
    <row r="1838" spans="4:15" x14ac:dyDescent="0.35"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</row>
    <row r="1839" spans="4:15" x14ac:dyDescent="0.35"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</row>
    <row r="1840" spans="4:15" x14ac:dyDescent="0.35"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</row>
    <row r="1841" spans="4:15" x14ac:dyDescent="0.35"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</row>
    <row r="1842" spans="4:15" x14ac:dyDescent="0.35"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</row>
    <row r="1843" spans="4:15" x14ac:dyDescent="0.35"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</row>
    <row r="1844" spans="4:15" x14ac:dyDescent="0.35"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</row>
    <row r="1845" spans="4:15" x14ac:dyDescent="0.35"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</row>
    <row r="1846" spans="4:15" x14ac:dyDescent="0.35"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</row>
    <row r="1847" spans="4:15" x14ac:dyDescent="0.35"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</row>
    <row r="1848" spans="4:15" x14ac:dyDescent="0.35"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</row>
    <row r="1849" spans="4:15" x14ac:dyDescent="0.35"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</row>
    <row r="1850" spans="4:15" x14ac:dyDescent="0.35"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</row>
    <row r="1851" spans="4:15" x14ac:dyDescent="0.35"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</row>
    <row r="1852" spans="4:15" x14ac:dyDescent="0.35"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</row>
    <row r="1853" spans="4:15" x14ac:dyDescent="0.35"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</row>
    <row r="1854" spans="4:15" x14ac:dyDescent="0.35"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</row>
    <row r="1855" spans="4:15" x14ac:dyDescent="0.35"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</row>
    <row r="1856" spans="4:15" x14ac:dyDescent="0.35"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</row>
    <row r="1857" spans="4:15" x14ac:dyDescent="0.35"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</row>
    <row r="1858" spans="4:15" x14ac:dyDescent="0.35"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</row>
    <row r="1859" spans="4:15" x14ac:dyDescent="0.35"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</row>
    <row r="1860" spans="4:15" x14ac:dyDescent="0.35"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</row>
    <row r="1861" spans="4:15" x14ac:dyDescent="0.35"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</row>
    <row r="1862" spans="4:15" x14ac:dyDescent="0.35"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</row>
    <row r="1863" spans="4:15" x14ac:dyDescent="0.35"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</row>
    <row r="1864" spans="4:15" x14ac:dyDescent="0.35"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</row>
    <row r="1865" spans="4:15" x14ac:dyDescent="0.35"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</row>
    <row r="1866" spans="4:15" x14ac:dyDescent="0.35"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</row>
    <row r="1867" spans="4:15" x14ac:dyDescent="0.35"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</row>
    <row r="1868" spans="4:15" x14ac:dyDescent="0.35"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</row>
    <row r="1869" spans="4:15" x14ac:dyDescent="0.35"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</row>
    <row r="1870" spans="4:15" x14ac:dyDescent="0.35"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</row>
    <row r="1871" spans="4:15" x14ac:dyDescent="0.35"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</row>
    <row r="1872" spans="4:15" x14ac:dyDescent="0.35"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</row>
    <row r="1873" spans="4:15" x14ac:dyDescent="0.35"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</row>
    <row r="1874" spans="4:15" x14ac:dyDescent="0.35"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</row>
    <row r="1875" spans="4:15" x14ac:dyDescent="0.35"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</row>
    <row r="1876" spans="4:15" x14ac:dyDescent="0.35"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</row>
    <row r="1877" spans="4:15" x14ac:dyDescent="0.35"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</row>
    <row r="1878" spans="4:15" x14ac:dyDescent="0.35"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</row>
    <row r="1879" spans="4:15" x14ac:dyDescent="0.35"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</row>
    <row r="1880" spans="4:15" x14ac:dyDescent="0.35"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</row>
    <row r="1881" spans="4:15" x14ac:dyDescent="0.35"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</row>
    <row r="1882" spans="4:15" x14ac:dyDescent="0.35"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</row>
    <row r="1883" spans="4:15" x14ac:dyDescent="0.35"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</row>
    <row r="1884" spans="4:15" x14ac:dyDescent="0.35"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</row>
    <row r="1885" spans="4:15" x14ac:dyDescent="0.35"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</row>
    <row r="1886" spans="4:15" x14ac:dyDescent="0.35"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</row>
    <row r="1887" spans="4:15" x14ac:dyDescent="0.35"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</row>
    <row r="1888" spans="4:15" x14ac:dyDescent="0.35"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</row>
    <row r="1889" spans="4:15" x14ac:dyDescent="0.35"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</row>
    <row r="1890" spans="4:15" x14ac:dyDescent="0.35"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</row>
    <row r="1891" spans="4:15" x14ac:dyDescent="0.35"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</row>
    <row r="1892" spans="4:15" x14ac:dyDescent="0.35"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</row>
    <row r="1893" spans="4:15" x14ac:dyDescent="0.35"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</row>
    <row r="1894" spans="4:15" x14ac:dyDescent="0.35"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</row>
    <row r="1895" spans="4:15" x14ac:dyDescent="0.35"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</row>
    <row r="1896" spans="4:15" x14ac:dyDescent="0.35"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</row>
    <row r="1897" spans="4:15" x14ac:dyDescent="0.35"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</row>
    <row r="1898" spans="4:15" x14ac:dyDescent="0.35"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</row>
    <row r="1899" spans="4:15" x14ac:dyDescent="0.35"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</row>
    <row r="1900" spans="4:15" x14ac:dyDescent="0.35"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</row>
    <row r="1901" spans="4:15" x14ac:dyDescent="0.35"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</row>
    <row r="1902" spans="4:15" x14ac:dyDescent="0.35"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</row>
    <row r="1903" spans="4:15" x14ac:dyDescent="0.35"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</row>
    <row r="1904" spans="4:15" x14ac:dyDescent="0.35"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</row>
    <row r="1905" spans="4:15" x14ac:dyDescent="0.35"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</row>
    <row r="1906" spans="4:15" x14ac:dyDescent="0.35"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</row>
    <row r="1907" spans="4:15" x14ac:dyDescent="0.35"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</row>
    <row r="1908" spans="4:15" x14ac:dyDescent="0.35"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</row>
    <row r="1909" spans="4:15" x14ac:dyDescent="0.35"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</row>
    <row r="1910" spans="4:15" x14ac:dyDescent="0.35"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</row>
    <row r="1911" spans="4:15" x14ac:dyDescent="0.35"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</row>
    <row r="1912" spans="4:15" x14ac:dyDescent="0.35"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</row>
    <row r="1913" spans="4:15" x14ac:dyDescent="0.35"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</row>
    <row r="1914" spans="4:15" x14ac:dyDescent="0.35"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</row>
    <row r="1915" spans="4:15" x14ac:dyDescent="0.35"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</row>
    <row r="1916" spans="4:15" x14ac:dyDescent="0.35"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</row>
    <row r="1917" spans="4:15" x14ac:dyDescent="0.35"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</row>
    <row r="1918" spans="4:15" x14ac:dyDescent="0.35"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</row>
    <row r="1919" spans="4:15" x14ac:dyDescent="0.35"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</row>
    <row r="1920" spans="4:15" x14ac:dyDescent="0.35"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</row>
    <row r="1921" spans="4:15" x14ac:dyDescent="0.35"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</row>
    <row r="1922" spans="4:15" x14ac:dyDescent="0.35"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</row>
    <row r="1923" spans="4:15" x14ac:dyDescent="0.35"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</row>
    <row r="1924" spans="4:15" x14ac:dyDescent="0.35"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</row>
    <row r="1925" spans="4:15" x14ac:dyDescent="0.35"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</row>
    <row r="1926" spans="4:15" x14ac:dyDescent="0.35"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</row>
    <row r="1927" spans="4:15" x14ac:dyDescent="0.35"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</row>
    <row r="1928" spans="4:15" x14ac:dyDescent="0.35"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</row>
    <row r="1929" spans="4:15" x14ac:dyDescent="0.35"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</row>
    <row r="1930" spans="4:15" x14ac:dyDescent="0.35"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</row>
    <row r="1931" spans="4:15" x14ac:dyDescent="0.35"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</row>
    <row r="1932" spans="4:15" x14ac:dyDescent="0.35"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</row>
    <row r="1933" spans="4:15" x14ac:dyDescent="0.35"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</row>
    <row r="1934" spans="4:15" x14ac:dyDescent="0.35"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</row>
    <row r="1935" spans="4:15" x14ac:dyDescent="0.35"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</row>
    <row r="1936" spans="4:15" x14ac:dyDescent="0.35"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</row>
    <row r="1937" spans="4:15" x14ac:dyDescent="0.35"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</row>
    <row r="1938" spans="4:15" x14ac:dyDescent="0.35"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</row>
    <row r="1939" spans="4:15" x14ac:dyDescent="0.35"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</row>
    <row r="1940" spans="4:15" x14ac:dyDescent="0.35"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</row>
    <row r="1941" spans="4:15" x14ac:dyDescent="0.35"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</row>
    <row r="1942" spans="4:15" x14ac:dyDescent="0.35"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</row>
    <row r="1943" spans="4:15" x14ac:dyDescent="0.35"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</row>
    <row r="1944" spans="4:15" x14ac:dyDescent="0.35"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</row>
    <row r="1945" spans="4:15" x14ac:dyDescent="0.35"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</row>
    <row r="1946" spans="4:15" x14ac:dyDescent="0.35"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</row>
    <row r="1947" spans="4:15" x14ac:dyDescent="0.35"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</row>
    <row r="1948" spans="4:15" x14ac:dyDescent="0.35"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</row>
    <row r="1949" spans="4:15" x14ac:dyDescent="0.35"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</row>
    <row r="1950" spans="4:15" x14ac:dyDescent="0.35"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</row>
    <row r="1951" spans="4:15" x14ac:dyDescent="0.35"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</row>
    <row r="1952" spans="4:15" x14ac:dyDescent="0.35"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</row>
    <row r="1953" spans="4:15" x14ac:dyDescent="0.35"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</row>
    <row r="1954" spans="4:15" x14ac:dyDescent="0.35"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</row>
    <row r="1955" spans="4:15" x14ac:dyDescent="0.35"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</row>
    <row r="1956" spans="4:15" x14ac:dyDescent="0.35"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</row>
    <row r="1957" spans="4:15" x14ac:dyDescent="0.35"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</row>
    <row r="1958" spans="4:15" x14ac:dyDescent="0.35"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</row>
    <row r="1959" spans="4:15" x14ac:dyDescent="0.35"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</row>
    <row r="1960" spans="4:15" x14ac:dyDescent="0.35"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</row>
    <row r="1961" spans="4:15" x14ac:dyDescent="0.35"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</row>
    <row r="1962" spans="4:15" x14ac:dyDescent="0.35"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</row>
    <row r="1963" spans="4:15" x14ac:dyDescent="0.35"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</row>
    <row r="1964" spans="4:15" x14ac:dyDescent="0.35"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</row>
    <row r="1965" spans="4:15" x14ac:dyDescent="0.35"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</row>
    <row r="1966" spans="4:15" x14ac:dyDescent="0.35"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</row>
    <row r="1967" spans="4:15" x14ac:dyDescent="0.35"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</row>
    <row r="1968" spans="4:15" x14ac:dyDescent="0.35"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</row>
    <row r="1969" spans="4:15" x14ac:dyDescent="0.35"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</row>
  </sheetData>
  <sheetProtection password="E7AC" sheet="1" objects="1" scenarios="1"/>
  <mergeCells count="1">
    <mergeCell ref="R5:T5"/>
  </mergeCells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69"/>
  <sheetViews>
    <sheetView workbookViewId="0">
      <selection activeCell="D26" sqref="D26"/>
    </sheetView>
  </sheetViews>
  <sheetFormatPr defaultColWidth="9.1796875" defaultRowHeight="14.5" x14ac:dyDescent="0.35"/>
  <cols>
    <col min="1" max="1" width="17.26953125" style="7" customWidth="1"/>
    <col min="2" max="2" width="16.1796875" style="7" customWidth="1"/>
    <col min="3" max="3" width="3.81640625" style="7" customWidth="1"/>
    <col min="4" max="4" width="20.7265625" style="14" customWidth="1"/>
    <col min="5" max="5" width="9" style="14" customWidth="1"/>
    <col min="6" max="6" width="9.453125" style="14" customWidth="1"/>
    <col min="7" max="7" width="9.26953125" style="14" bestFit="1" customWidth="1"/>
    <col min="8" max="8" width="10.7265625" style="118" bestFit="1" customWidth="1"/>
    <col min="9" max="15" width="10.7265625" style="14" bestFit="1" customWidth="1"/>
    <col min="16" max="16" width="9.1796875" style="7"/>
    <col min="17" max="17" width="9.1796875" style="14"/>
    <col min="18" max="18" width="10.26953125" style="14" bestFit="1" customWidth="1"/>
    <col min="19" max="19" width="9.54296875" style="14" bestFit="1" customWidth="1"/>
    <col min="20" max="20" width="10.26953125" style="14" bestFit="1" customWidth="1"/>
    <col min="21" max="30" width="9.1796875" style="14"/>
    <col min="31" max="31" width="14.7265625" style="14" bestFit="1" customWidth="1"/>
    <col min="32" max="41" width="9.1796875" style="14"/>
    <col min="42" max="42" width="9.1796875" style="7"/>
    <col min="43" max="16384" width="9.1796875" style="14"/>
  </cols>
  <sheetData>
    <row r="1" spans="3:41" ht="15" thickTop="1" x14ac:dyDescent="0.35">
      <c r="D1" s="8" t="s">
        <v>42</v>
      </c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Q1" s="11" t="s">
        <v>50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3"/>
    </row>
    <row r="2" spans="3:41" ht="15" thickBot="1" x14ac:dyDescent="0.4">
      <c r="D2" s="15"/>
      <c r="E2" s="16"/>
      <c r="F2" s="17" t="str">
        <f t="shared" ref="F2:O2" si="0">AE5</f>
        <v>stimulus 1</v>
      </c>
      <c r="G2" s="17" t="str">
        <f t="shared" si="0"/>
        <v>stimulus 2</v>
      </c>
      <c r="H2" s="17" t="str">
        <f t="shared" si="0"/>
        <v>stimulus 3</v>
      </c>
      <c r="I2" s="17" t="str">
        <f t="shared" si="0"/>
        <v>stimulus 4</v>
      </c>
      <c r="J2" s="17" t="str">
        <f t="shared" si="0"/>
        <v>stimulus 5</v>
      </c>
      <c r="K2" s="17" t="str">
        <f t="shared" si="0"/>
        <v>stimulus 6</v>
      </c>
      <c r="L2" s="17" t="str">
        <f t="shared" si="0"/>
        <v>stimulus 7</v>
      </c>
      <c r="M2" s="17" t="str">
        <f t="shared" si="0"/>
        <v>stimulus 8</v>
      </c>
      <c r="N2" s="17" t="str">
        <f t="shared" si="0"/>
        <v>stimulus 9</v>
      </c>
      <c r="O2" s="17" t="str">
        <f t="shared" si="0"/>
        <v>stimulus 10</v>
      </c>
      <c r="Q2" s="18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20"/>
    </row>
    <row r="3" spans="3:41" ht="15" thickTop="1" x14ac:dyDescent="0.35">
      <c r="D3" s="21" t="s">
        <v>19</v>
      </c>
      <c r="E3" s="22" t="s">
        <v>26</v>
      </c>
      <c r="F3" s="23">
        <f>IF(F28=0,,AE46)</f>
        <v>0</v>
      </c>
      <c r="G3" s="23">
        <f t="shared" ref="G3:O3" si="1">IF(G28=0,,AF46)</f>
        <v>0</v>
      </c>
      <c r="H3" s="23">
        <f t="shared" si="1"/>
        <v>0</v>
      </c>
      <c r="I3" s="23">
        <f t="shared" si="1"/>
        <v>0</v>
      </c>
      <c r="J3" s="23">
        <f t="shared" si="1"/>
        <v>0</v>
      </c>
      <c r="K3" s="23">
        <f t="shared" si="1"/>
        <v>0</v>
      </c>
      <c r="L3" s="23">
        <f t="shared" si="1"/>
        <v>0</v>
      </c>
      <c r="M3" s="23">
        <f t="shared" si="1"/>
        <v>0</v>
      </c>
      <c r="N3" s="23">
        <f t="shared" si="1"/>
        <v>0</v>
      </c>
      <c r="O3" s="23">
        <f t="shared" si="1"/>
        <v>0</v>
      </c>
      <c r="Q3" s="18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20"/>
    </row>
    <row r="4" spans="3:41" ht="15" thickBot="1" x14ac:dyDescent="0.4">
      <c r="C4" s="24"/>
      <c r="D4" s="25"/>
      <c r="E4" s="26"/>
      <c r="F4" s="27"/>
      <c r="G4" s="27"/>
      <c r="H4" s="27"/>
      <c r="I4" s="27"/>
      <c r="J4" s="27"/>
      <c r="K4" s="27"/>
      <c r="L4" s="27"/>
      <c r="M4" s="27"/>
      <c r="N4" s="27"/>
      <c r="O4" s="27"/>
      <c r="Q4" s="18"/>
      <c r="R4" s="119"/>
      <c r="S4" s="119"/>
      <c r="T4" s="1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20"/>
    </row>
    <row r="5" spans="3:41" ht="15.75" customHeight="1" thickTop="1" x14ac:dyDescent="0.35">
      <c r="C5" s="24"/>
      <c r="D5" s="21" t="s">
        <v>22</v>
      </c>
      <c r="E5" s="22" t="s">
        <v>27</v>
      </c>
      <c r="F5" s="23">
        <f>IF(F28=0,,AE39)</f>
        <v>0</v>
      </c>
      <c r="G5" s="23">
        <f t="shared" ref="G5:O5" si="2">IF(G28=0,,AF39)</f>
        <v>0</v>
      </c>
      <c r="H5" s="23">
        <f t="shared" si="2"/>
        <v>0</v>
      </c>
      <c r="I5" s="23">
        <f t="shared" si="2"/>
        <v>0</v>
      </c>
      <c r="J5" s="23">
        <f t="shared" si="2"/>
        <v>0</v>
      </c>
      <c r="K5" s="23">
        <f t="shared" si="2"/>
        <v>0</v>
      </c>
      <c r="L5" s="23">
        <f t="shared" si="2"/>
        <v>0</v>
      </c>
      <c r="M5" s="23">
        <f t="shared" si="2"/>
        <v>0</v>
      </c>
      <c r="N5" s="23">
        <f t="shared" si="2"/>
        <v>0</v>
      </c>
      <c r="O5" s="23">
        <f t="shared" si="2"/>
        <v>0</v>
      </c>
      <c r="Q5" s="18"/>
      <c r="R5" s="28" t="s">
        <v>112</v>
      </c>
      <c r="S5" s="119"/>
      <c r="T5" s="119"/>
      <c r="U5" s="19"/>
      <c r="V5" s="28" t="s">
        <v>69</v>
      </c>
      <c r="W5" s="19"/>
      <c r="X5" s="19"/>
      <c r="Y5" s="19"/>
      <c r="Z5" s="19"/>
      <c r="AA5" s="19"/>
      <c r="AB5" s="28" t="s">
        <v>52</v>
      </c>
      <c r="AC5" s="19"/>
      <c r="AD5" s="19"/>
      <c r="AE5" s="29" t="s">
        <v>61</v>
      </c>
      <c r="AF5" s="29" t="s">
        <v>99</v>
      </c>
      <c r="AG5" s="29" t="s">
        <v>100</v>
      </c>
      <c r="AH5" s="29" t="s">
        <v>101</v>
      </c>
      <c r="AI5" s="29" t="s">
        <v>102</v>
      </c>
      <c r="AJ5" s="29" t="s">
        <v>103</v>
      </c>
      <c r="AK5" s="29" t="s">
        <v>104</v>
      </c>
      <c r="AL5" s="29" t="s">
        <v>105</v>
      </c>
      <c r="AM5" s="29" t="s">
        <v>106</v>
      </c>
      <c r="AN5" s="29" t="s">
        <v>107</v>
      </c>
      <c r="AO5" s="20"/>
    </row>
    <row r="6" spans="3:41" ht="15" thickBot="1" x14ac:dyDescent="0.4">
      <c r="C6" s="24"/>
      <c r="D6" s="30" t="s">
        <v>23</v>
      </c>
      <c r="E6" s="31" t="s">
        <v>24</v>
      </c>
      <c r="F6" s="32">
        <f>IF(F28=0,,AE40)</f>
        <v>0</v>
      </c>
      <c r="G6" s="32">
        <f t="shared" ref="G6:O6" si="3">IF(G28=0,,AF40)</f>
        <v>0</v>
      </c>
      <c r="H6" s="32">
        <f t="shared" si="3"/>
        <v>0</v>
      </c>
      <c r="I6" s="32">
        <f t="shared" si="3"/>
        <v>0</v>
      </c>
      <c r="J6" s="32">
        <f t="shared" si="3"/>
        <v>0</v>
      </c>
      <c r="K6" s="32">
        <f t="shared" si="3"/>
        <v>0</v>
      </c>
      <c r="L6" s="32">
        <f t="shared" si="3"/>
        <v>0</v>
      </c>
      <c r="M6" s="32">
        <f t="shared" si="3"/>
        <v>0</v>
      </c>
      <c r="N6" s="32">
        <f t="shared" si="3"/>
        <v>0</v>
      </c>
      <c r="O6" s="32">
        <f t="shared" si="3"/>
        <v>0</v>
      </c>
      <c r="Q6" s="18"/>
      <c r="R6" s="120" t="s">
        <v>111</v>
      </c>
      <c r="S6" s="120"/>
      <c r="T6" s="120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34"/>
      <c r="AH6" s="34"/>
      <c r="AI6" s="34"/>
      <c r="AJ6" s="19"/>
      <c r="AK6" s="19"/>
      <c r="AL6" s="19"/>
      <c r="AM6" s="19"/>
      <c r="AN6" s="19"/>
      <c r="AO6" s="20"/>
    </row>
    <row r="7" spans="3:41" ht="15" thickBot="1" x14ac:dyDescent="0.4">
      <c r="C7" s="24"/>
      <c r="D7" s="25"/>
      <c r="E7" s="26"/>
      <c r="F7" s="27"/>
      <c r="G7" s="27"/>
      <c r="H7" s="27"/>
      <c r="I7" s="27"/>
      <c r="J7" s="27"/>
      <c r="K7" s="27"/>
      <c r="L7" s="27"/>
      <c r="M7" s="27"/>
      <c r="N7" s="27"/>
      <c r="O7" s="27"/>
      <c r="Q7" s="18"/>
      <c r="R7" s="121">
        <v>0.21183099999999999</v>
      </c>
      <c r="S7" s="121">
        <v>0.81578899999999999</v>
      </c>
      <c r="T7" s="121">
        <v>-4.2472000000000003E-2</v>
      </c>
      <c r="U7" s="19"/>
      <c r="V7" s="36"/>
      <c r="W7" s="37" t="s">
        <v>57</v>
      </c>
      <c r="X7" s="37">
        <v>666.7</v>
      </c>
      <c r="Y7" s="36"/>
      <c r="Z7" s="36"/>
      <c r="AA7" s="38" t="s">
        <v>73</v>
      </c>
      <c r="AB7" s="37" t="s">
        <v>66</v>
      </c>
      <c r="AC7" s="37" t="s">
        <v>91</v>
      </c>
      <c r="AD7" s="39" t="s">
        <v>54</v>
      </c>
      <c r="AE7" s="40" t="e">
        <f t="array" ref="AE7:AE9">MMULT($R$7:$T$9,F24:F26)</f>
        <v>#VALUE!</v>
      </c>
      <c r="AF7" s="40" t="e">
        <f t="array" ref="AF7:AF9">MMULT($R$7:$T$9,G24:G26)</f>
        <v>#VALUE!</v>
      </c>
      <c r="AG7" s="40" t="e">
        <f t="array" ref="AG7:AG9">MMULT($R$7:$T$9,H24:H26)</f>
        <v>#VALUE!</v>
      </c>
      <c r="AH7" s="40" t="e">
        <f t="array" ref="AH7:AH9">MMULT($R$7:$T$9,I24:I26)</f>
        <v>#VALUE!</v>
      </c>
      <c r="AI7" s="40" t="e">
        <f t="array" ref="AI7:AI9">MMULT($R$7:$T$9,J24:J26)</f>
        <v>#VALUE!</v>
      </c>
      <c r="AJ7" s="40" t="e">
        <f t="array" ref="AJ7:AJ9">MMULT($R$7:$T$9,K24:K26)</f>
        <v>#VALUE!</v>
      </c>
      <c r="AK7" s="40" t="e">
        <f t="array" ref="AK7:AK9">MMULT($R$7:$T$9,L24:L26)</f>
        <v>#VALUE!</v>
      </c>
      <c r="AL7" s="40" t="e">
        <f t="array" ref="AL7:AL9">MMULT($R$7:$T$9,M24:M26)</f>
        <v>#VALUE!</v>
      </c>
      <c r="AM7" s="40" t="e">
        <f t="array" ref="AM7:AM9">MMULT($R$7:$T$9,N24:N26)</f>
        <v>#VALUE!</v>
      </c>
      <c r="AN7" s="40" t="e">
        <f t="array" ref="AN7:AN9">MMULT($R$7:$T$9,O24:O26)</f>
        <v>#VALUE!</v>
      </c>
      <c r="AO7" s="20"/>
    </row>
    <row r="8" spans="3:41" ht="15" thickTop="1" x14ac:dyDescent="0.35">
      <c r="C8" s="24"/>
      <c r="D8" s="21" t="s">
        <v>34</v>
      </c>
      <c r="E8" s="41" t="s">
        <v>28</v>
      </c>
      <c r="F8" s="42">
        <f>IF(F28=0,,AE43)</f>
        <v>0</v>
      </c>
      <c r="G8" s="42">
        <f t="shared" ref="G8:O8" si="4">IF(G28=0,,AF43)</f>
        <v>0</v>
      </c>
      <c r="H8" s="42">
        <f t="shared" si="4"/>
        <v>0</v>
      </c>
      <c r="I8" s="42">
        <f t="shared" si="4"/>
        <v>0</v>
      </c>
      <c r="J8" s="42">
        <f t="shared" si="4"/>
        <v>0</v>
      </c>
      <c r="K8" s="42">
        <f t="shared" si="4"/>
        <v>0</v>
      </c>
      <c r="L8" s="42">
        <f t="shared" si="4"/>
        <v>0</v>
      </c>
      <c r="M8" s="42">
        <f t="shared" si="4"/>
        <v>0</v>
      </c>
      <c r="N8" s="42">
        <f t="shared" si="4"/>
        <v>0</v>
      </c>
      <c r="O8" s="42">
        <f t="shared" si="4"/>
        <v>0</v>
      </c>
      <c r="Q8" s="18"/>
      <c r="R8" s="122">
        <v>-0.49249300000000001</v>
      </c>
      <c r="S8" s="122">
        <v>1.3789210000000001</v>
      </c>
      <c r="T8" s="122">
        <v>9.8744999999999999E-2</v>
      </c>
      <c r="U8" s="19"/>
      <c r="V8" s="43"/>
      <c r="W8" s="33" t="s">
        <v>58</v>
      </c>
      <c r="X8" s="33">
        <v>782.3</v>
      </c>
      <c r="Y8" s="43"/>
      <c r="Z8" s="43"/>
      <c r="AA8" s="43"/>
      <c r="AB8" s="43"/>
      <c r="AC8" s="43"/>
      <c r="AD8" s="44" t="s">
        <v>55</v>
      </c>
      <c r="AE8" s="45" t="e">
        <v>#VALUE!</v>
      </c>
      <c r="AF8" s="45" t="e">
        <v>#VALUE!</v>
      </c>
      <c r="AG8" s="45" t="e">
        <v>#VALUE!</v>
      </c>
      <c r="AH8" s="45" t="e">
        <v>#VALUE!</v>
      </c>
      <c r="AI8" s="45" t="e">
        <v>#VALUE!</v>
      </c>
      <c r="AJ8" s="45" t="e">
        <v>#VALUE!</v>
      </c>
      <c r="AK8" s="45" t="e">
        <v>#VALUE!</v>
      </c>
      <c r="AL8" s="45" t="e">
        <v>#VALUE!</v>
      </c>
      <c r="AM8" s="45" t="e">
        <v>#VALUE!</v>
      </c>
      <c r="AN8" s="45" t="e">
        <v>#VALUE!</v>
      </c>
      <c r="AO8" s="20"/>
    </row>
    <row r="9" spans="3:41" ht="15" thickBot="1" x14ac:dyDescent="0.4">
      <c r="C9" s="24"/>
      <c r="D9" s="30" t="s">
        <v>35</v>
      </c>
      <c r="E9" s="31" t="s">
        <v>25</v>
      </c>
      <c r="F9" s="32">
        <f>IF(F28=0,,AE50)</f>
        <v>0</v>
      </c>
      <c r="G9" s="32">
        <f t="shared" ref="G9:O9" si="5">IF(G28=0,,AF50)</f>
        <v>0</v>
      </c>
      <c r="H9" s="32">
        <f t="shared" si="5"/>
        <v>0</v>
      </c>
      <c r="I9" s="32">
        <f t="shared" si="5"/>
        <v>0</v>
      </c>
      <c r="J9" s="32">
        <f t="shared" si="5"/>
        <v>0</v>
      </c>
      <c r="K9" s="32">
        <f t="shared" si="5"/>
        <v>0</v>
      </c>
      <c r="L9" s="32">
        <f t="shared" si="5"/>
        <v>0</v>
      </c>
      <c r="M9" s="32">
        <f t="shared" si="5"/>
        <v>0</v>
      </c>
      <c r="N9" s="32">
        <f t="shared" si="5"/>
        <v>0</v>
      </c>
      <c r="O9" s="32">
        <f t="shared" si="5"/>
        <v>0</v>
      </c>
      <c r="Q9" s="18"/>
      <c r="R9" s="123">
        <v>0</v>
      </c>
      <c r="S9" s="123">
        <v>0</v>
      </c>
      <c r="T9" s="123">
        <v>0.98518799999999995</v>
      </c>
      <c r="U9" s="19"/>
      <c r="V9" s="46"/>
      <c r="W9" s="47" t="s">
        <v>59</v>
      </c>
      <c r="X9" s="47">
        <v>1444.6</v>
      </c>
      <c r="Y9" s="46"/>
      <c r="Z9" s="46"/>
      <c r="AA9" s="46"/>
      <c r="AB9" s="46"/>
      <c r="AC9" s="46"/>
      <c r="AD9" s="48" t="s">
        <v>56</v>
      </c>
      <c r="AE9" s="49" t="e">
        <v>#VALUE!</v>
      </c>
      <c r="AF9" s="49" t="e">
        <v>#VALUE!</v>
      </c>
      <c r="AG9" s="49" t="e">
        <v>#VALUE!</v>
      </c>
      <c r="AH9" s="49" t="e">
        <v>#VALUE!</v>
      </c>
      <c r="AI9" s="49" t="e">
        <v>#VALUE!</v>
      </c>
      <c r="AJ9" s="49" t="e">
        <v>#VALUE!</v>
      </c>
      <c r="AK9" s="49" t="e">
        <v>#VALUE!</v>
      </c>
      <c r="AL9" s="49" t="e">
        <v>#VALUE!</v>
      </c>
      <c r="AM9" s="49" t="e">
        <v>#VALUE!</v>
      </c>
      <c r="AN9" s="49" t="e">
        <v>#VALUE!</v>
      </c>
      <c r="AO9" s="20"/>
    </row>
    <row r="10" spans="3:41" x14ac:dyDescent="0.35">
      <c r="C10" s="24"/>
      <c r="D10" s="30" t="s">
        <v>36</v>
      </c>
      <c r="E10" s="31" t="s">
        <v>30</v>
      </c>
      <c r="F10" s="32">
        <f>IF(F28=0,,AE53)</f>
        <v>0</v>
      </c>
      <c r="G10" s="32">
        <f t="shared" ref="G10:O10" si="6">IF(G28=0,,AF53)</f>
        <v>0</v>
      </c>
      <c r="H10" s="32">
        <f t="shared" si="6"/>
        <v>0</v>
      </c>
      <c r="I10" s="32">
        <f t="shared" si="6"/>
        <v>0</v>
      </c>
      <c r="J10" s="32">
        <f t="shared" si="6"/>
        <v>0</v>
      </c>
      <c r="K10" s="32">
        <f t="shared" si="6"/>
        <v>0</v>
      </c>
      <c r="L10" s="32">
        <f t="shared" si="6"/>
        <v>0</v>
      </c>
      <c r="M10" s="32">
        <f t="shared" si="6"/>
        <v>0</v>
      </c>
      <c r="N10" s="32">
        <f t="shared" si="6"/>
        <v>0</v>
      </c>
      <c r="O10" s="32">
        <f t="shared" si="6"/>
        <v>0</v>
      </c>
      <c r="Q10" s="18"/>
      <c r="R10" s="124"/>
      <c r="S10" s="124"/>
      <c r="T10" s="124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20"/>
    </row>
    <row r="11" spans="3:41" ht="15" thickBot="1" x14ac:dyDescent="0.4">
      <c r="C11" s="24"/>
      <c r="D11" s="25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Q11" s="18"/>
      <c r="R11" s="124"/>
      <c r="S11" s="124"/>
      <c r="T11" s="124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20"/>
    </row>
    <row r="12" spans="3:41" ht="15" thickTop="1" x14ac:dyDescent="0.35">
      <c r="C12" s="24"/>
      <c r="D12" s="51"/>
      <c r="E12" s="52"/>
      <c r="F12" s="53"/>
      <c r="G12" s="53"/>
      <c r="H12" s="53"/>
      <c r="I12" s="53"/>
      <c r="J12" s="53"/>
      <c r="K12" s="53"/>
      <c r="L12" s="53"/>
      <c r="M12" s="53"/>
      <c r="N12" s="53"/>
      <c r="O12" s="53"/>
      <c r="Q12" s="18"/>
      <c r="R12" s="124"/>
      <c r="S12" s="124"/>
      <c r="T12" s="124"/>
      <c r="U12" s="19"/>
      <c r="V12" s="36"/>
      <c r="W12" s="37" t="s">
        <v>60</v>
      </c>
      <c r="X12" s="54">
        <f>1/3</f>
        <v>0.33333333333333331</v>
      </c>
      <c r="Y12" s="36"/>
      <c r="Z12" s="36"/>
      <c r="AA12" s="38" t="s">
        <v>73</v>
      </c>
      <c r="AB12" s="37" t="s">
        <v>67</v>
      </c>
      <c r="AC12" s="37" t="s">
        <v>53</v>
      </c>
      <c r="AD12" s="39" t="s">
        <v>1</v>
      </c>
      <c r="AE12" s="55" t="e">
        <f>AE7^$X$12</f>
        <v>#VALUE!</v>
      </c>
      <c r="AF12" s="55" t="e">
        <f t="shared" ref="AF12:AN14" si="7">AF7^$X$12</f>
        <v>#VALUE!</v>
      </c>
      <c r="AG12" s="55" t="e">
        <f t="shared" si="7"/>
        <v>#VALUE!</v>
      </c>
      <c r="AH12" s="55" t="e">
        <f t="shared" si="7"/>
        <v>#VALUE!</v>
      </c>
      <c r="AI12" s="55" t="e">
        <f t="shared" si="7"/>
        <v>#VALUE!</v>
      </c>
      <c r="AJ12" s="55" t="e">
        <f t="shared" si="7"/>
        <v>#VALUE!</v>
      </c>
      <c r="AK12" s="55" t="e">
        <f t="shared" si="7"/>
        <v>#VALUE!</v>
      </c>
      <c r="AL12" s="55" t="e">
        <f t="shared" si="7"/>
        <v>#VALUE!</v>
      </c>
      <c r="AM12" s="55" t="e">
        <f t="shared" si="7"/>
        <v>#VALUE!</v>
      </c>
      <c r="AN12" s="55" t="e">
        <f t="shared" si="7"/>
        <v>#VALUE!</v>
      </c>
      <c r="AO12" s="20"/>
    </row>
    <row r="13" spans="3:41" ht="15" thickBot="1" x14ac:dyDescent="0.4">
      <c r="C13" s="24"/>
      <c r="D13" s="51"/>
      <c r="E13" s="56"/>
      <c r="F13" s="53"/>
      <c r="G13" s="53"/>
      <c r="H13" s="53"/>
      <c r="I13" s="53"/>
      <c r="J13" s="53"/>
      <c r="K13" s="53"/>
      <c r="L13" s="53"/>
      <c r="M13" s="53"/>
      <c r="N13" s="53"/>
      <c r="O13" s="53"/>
      <c r="Q13" s="18"/>
      <c r="R13" s="124"/>
      <c r="S13" s="124"/>
      <c r="T13" s="124"/>
      <c r="U13" s="19"/>
      <c r="V13" s="43"/>
      <c r="W13" s="43"/>
      <c r="X13" s="43"/>
      <c r="Y13" s="43"/>
      <c r="Z13" s="43"/>
      <c r="AA13" s="43"/>
      <c r="AB13" s="43"/>
      <c r="AC13" s="43"/>
      <c r="AD13" s="44" t="s">
        <v>2</v>
      </c>
      <c r="AE13" s="57" t="e">
        <f>AE8^$X$12</f>
        <v>#VALUE!</v>
      </c>
      <c r="AF13" s="57" t="e">
        <f t="shared" si="7"/>
        <v>#VALUE!</v>
      </c>
      <c r="AG13" s="57" t="e">
        <f t="shared" si="7"/>
        <v>#VALUE!</v>
      </c>
      <c r="AH13" s="57" t="e">
        <f t="shared" si="7"/>
        <v>#VALUE!</v>
      </c>
      <c r="AI13" s="57" t="e">
        <f t="shared" si="7"/>
        <v>#VALUE!</v>
      </c>
      <c r="AJ13" s="57" t="e">
        <f t="shared" si="7"/>
        <v>#VALUE!</v>
      </c>
      <c r="AK13" s="57" t="e">
        <f t="shared" si="7"/>
        <v>#VALUE!</v>
      </c>
      <c r="AL13" s="57" t="e">
        <f t="shared" si="7"/>
        <v>#VALUE!</v>
      </c>
      <c r="AM13" s="57" t="e">
        <f t="shared" si="7"/>
        <v>#VALUE!</v>
      </c>
      <c r="AN13" s="57" t="e">
        <f t="shared" si="7"/>
        <v>#VALUE!</v>
      </c>
      <c r="AO13" s="20"/>
    </row>
    <row r="14" spans="3:41" ht="15.5" thickTop="1" thickBot="1" x14ac:dyDescent="0.4">
      <c r="C14" s="24"/>
      <c r="D14" s="21" t="s">
        <v>37</v>
      </c>
      <c r="E14" s="41" t="s">
        <v>31</v>
      </c>
      <c r="F14" s="58">
        <f>IF(F28=0,,AE26)</f>
        <v>0</v>
      </c>
      <c r="G14" s="58">
        <f t="shared" ref="G14:O14" si="8">IF(G28=0,,AF26)</f>
        <v>0</v>
      </c>
      <c r="H14" s="58">
        <f t="shared" si="8"/>
        <v>0</v>
      </c>
      <c r="I14" s="58">
        <f t="shared" si="8"/>
        <v>0</v>
      </c>
      <c r="J14" s="58">
        <f t="shared" si="8"/>
        <v>0</v>
      </c>
      <c r="K14" s="58">
        <f t="shared" si="8"/>
        <v>0</v>
      </c>
      <c r="L14" s="58">
        <f t="shared" si="8"/>
        <v>0</v>
      </c>
      <c r="M14" s="58">
        <f t="shared" si="8"/>
        <v>0</v>
      </c>
      <c r="N14" s="58">
        <f t="shared" si="8"/>
        <v>0</v>
      </c>
      <c r="O14" s="58">
        <f t="shared" si="8"/>
        <v>0</v>
      </c>
      <c r="Q14" s="18"/>
      <c r="R14" s="124"/>
      <c r="S14" s="124"/>
      <c r="T14" s="124"/>
      <c r="U14" s="19"/>
      <c r="V14" s="46"/>
      <c r="W14" s="46"/>
      <c r="X14" s="46"/>
      <c r="Y14" s="46"/>
      <c r="Z14" s="46"/>
      <c r="AA14" s="46"/>
      <c r="AB14" s="46"/>
      <c r="AC14" s="46"/>
      <c r="AD14" s="48" t="s">
        <v>3</v>
      </c>
      <c r="AE14" s="59" t="e">
        <f>AE9^$X$12</f>
        <v>#VALUE!</v>
      </c>
      <c r="AF14" s="59" t="e">
        <f t="shared" si="7"/>
        <v>#VALUE!</v>
      </c>
      <c r="AG14" s="59" t="e">
        <f t="shared" si="7"/>
        <v>#VALUE!</v>
      </c>
      <c r="AH14" s="59" t="e">
        <f t="shared" si="7"/>
        <v>#VALUE!</v>
      </c>
      <c r="AI14" s="59" t="e">
        <f t="shared" si="7"/>
        <v>#VALUE!</v>
      </c>
      <c r="AJ14" s="59" t="e">
        <f t="shared" si="7"/>
        <v>#VALUE!</v>
      </c>
      <c r="AK14" s="59" t="e">
        <f t="shared" si="7"/>
        <v>#VALUE!</v>
      </c>
      <c r="AL14" s="59" t="e">
        <f t="shared" si="7"/>
        <v>#VALUE!</v>
      </c>
      <c r="AM14" s="59" t="e">
        <f t="shared" si="7"/>
        <v>#VALUE!</v>
      </c>
      <c r="AN14" s="59" t="e">
        <f t="shared" si="7"/>
        <v>#VALUE!</v>
      </c>
      <c r="AO14" s="20"/>
    </row>
    <row r="15" spans="3:41" x14ac:dyDescent="0.35">
      <c r="C15" s="24"/>
      <c r="D15" s="30" t="s">
        <v>38</v>
      </c>
      <c r="E15" s="52" t="s">
        <v>32</v>
      </c>
      <c r="F15" s="60">
        <f>IF(F28=0,,AE27)</f>
        <v>0</v>
      </c>
      <c r="G15" s="60">
        <f t="shared" ref="G15:O15" si="9">IF(G28=0,,AF27)</f>
        <v>0</v>
      </c>
      <c r="H15" s="60">
        <f t="shared" si="9"/>
        <v>0</v>
      </c>
      <c r="I15" s="60">
        <f t="shared" si="9"/>
        <v>0</v>
      </c>
      <c r="J15" s="60">
        <f t="shared" si="9"/>
        <v>0</v>
      </c>
      <c r="K15" s="60">
        <f t="shared" si="9"/>
        <v>0</v>
      </c>
      <c r="L15" s="60">
        <f t="shared" si="9"/>
        <v>0</v>
      </c>
      <c r="M15" s="60">
        <f t="shared" si="9"/>
        <v>0</v>
      </c>
      <c r="N15" s="60">
        <f t="shared" si="9"/>
        <v>0</v>
      </c>
      <c r="O15" s="60">
        <f t="shared" si="9"/>
        <v>0</v>
      </c>
      <c r="Q15" s="18"/>
      <c r="R15" s="124"/>
      <c r="S15" s="124"/>
      <c r="T15" s="124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20"/>
    </row>
    <row r="16" spans="3:41" ht="15" thickBot="1" x14ac:dyDescent="0.4">
      <c r="C16" s="24"/>
      <c r="D16" s="61" t="s">
        <v>39</v>
      </c>
      <c r="E16" s="62" t="s">
        <v>33</v>
      </c>
      <c r="F16" s="63">
        <f>IF(F28=0,,AE28)</f>
        <v>0</v>
      </c>
      <c r="G16" s="63">
        <f t="shared" ref="G16:O16" si="10">IF(G28=0,,AF28)</f>
        <v>0</v>
      </c>
      <c r="H16" s="63">
        <f t="shared" si="10"/>
        <v>0</v>
      </c>
      <c r="I16" s="63">
        <f t="shared" si="10"/>
        <v>0</v>
      </c>
      <c r="J16" s="63">
        <f t="shared" si="10"/>
        <v>0</v>
      </c>
      <c r="K16" s="63">
        <f t="shared" si="10"/>
        <v>0</v>
      </c>
      <c r="L16" s="63">
        <f t="shared" si="10"/>
        <v>0</v>
      </c>
      <c r="M16" s="63">
        <f t="shared" si="10"/>
        <v>0</v>
      </c>
      <c r="N16" s="63">
        <f t="shared" si="10"/>
        <v>0</v>
      </c>
      <c r="O16" s="63">
        <f t="shared" si="10"/>
        <v>0</v>
      </c>
      <c r="Q16" s="18"/>
      <c r="R16" s="124"/>
      <c r="S16" s="124"/>
      <c r="T16" s="124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20"/>
    </row>
    <row r="17" spans="3:41" ht="15.5" thickTop="1" thickBot="1" x14ac:dyDescent="0.4">
      <c r="C17" s="24"/>
      <c r="D17" s="7"/>
      <c r="E17" s="7"/>
      <c r="F17" s="7"/>
      <c r="G17" s="24"/>
      <c r="H17" s="7"/>
      <c r="I17" s="7"/>
      <c r="J17" s="7"/>
      <c r="K17" s="7"/>
      <c r="L17" s="7"/>
      <c r="M17" s="7"/>
      <c r="N17" s="7"/>
      <c r="O17" s="7"/>
      <c r="Q17" s="18"/>
      <c r="R17" s="124"/>
      <c r="S17" s="124"/>
      <c r="T17" s="124"/>
      <c r="U17" s="19"/>
      <c r="V17" s="36"/>
      <c r="W17" s="36"/>
      <c r="X17" s="36"/>
      <c r="Y17" s="36"/>
      <c r="Z17" s="36"/>
      <c r="AA17" s="38"/>
      <c r="AB17" s="37" t="s">
        <v>68</v>
      </c>
      <c r="AC17" s="37" t="s">
        <v>63</v>
      </c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20"/>
    </row>
    <row r="18" spans="3:41" ht="15" thickTop="1" x14ac:dyDescent="0.35">
      <c r="D18" s="64" t="s">
        <v>41</v>
      </c>
      <c r="E18" s="64"/>
      <c r="F18" s="65"/>
      <c r="G18" s="65"/>
      <c r="H18" s="65"/>
      <c r="I18" s="65"/>
      <c r="J18" s="65"/>
      <c r="K18" s="65"/>
      <c r="L18" s="65"/>
      <c r="M18" s="65"/>
      <c r="N18" s="65"/>
      <c r="O18" s="65"/>
      <c r="Q18" s="18"/>
      <c r="R18" s="124"/>
      <c r="S18" s="124"/>
      <c r="T18" s="124"/>
      <c r="U18" s="19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20"/>
    </row>
    <row r="19" spans="3:41" ht="15" thickBot="1" x14ac:dyDescent="0.4">
      <c r="D19" s="66"/>
      <c r="E19" s="66"/>
      <c r="F19" s="67"/>
      <c r="G19" s="67"/>
      <c r="H19" s="67"/>
      <c r="I19" s="67"/>
      <c r="J19" s="67"/>
      <c r="K19" s="67"/>
      <c r="L19" s="67"/>
      <c r="M19" s="67"/>
      <c r="N19" s="67"/>
      <c r="O19" s="67"/>
      <c r="Q19" s="18"/>
      <c r="R19" s="124"/>
      <c r="S19" s="124"/>
      <c r="T19" s="124"/>
      <c r="U19" s="19"/>
      <c r="V19" s="43"/>
      <c r="W19" s="68" t="s">
        <v>79</v>
      </c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20"/>
    </row>
    <row r="20" spans="3:41" ht="15" thickBot="1" x14ac:dyDescent="0.4">
      <c r="D20" s="69" t="s">
        <v>43</v>
      </c>
      <c r="E20" s="70"/>
      <c r="F20" s="1">
        <v>10</v>
      </c>
      <c r="G20" s="1">
        <v>10</v>
      </c>
      <c r="H20" s="1">
        <v>10</v>
      </c>
      <c r="I20" s="1">
        <v>10</v>
      </c>
      <c r="J20" s="1">
        <v>10</v>
      </c>
      <c r="K20" s="1">
        <v>10</v>
      </c>
      <c r="L20" s="1">
        <v>10</v>
      </c>
      <c r="M20" s="1">
        <v>10</v>
      </c>
      <c r="N20" s="1">
        <v>10</v>
      </c>
      <c r="O20" s="1">
        <v>10</v>
      </c>
      <c r="Q20" s="18"/>
      <c r="R20" s="124"/>
      <c r="S20" s="124"/>
      <c r="T20" s="124"/>
      <c r="U20" s="19"/>
      <c r="V20" s="43"/>
      <c r="W20" s="71" t="s">
        <v>80</v>
      </c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20"/>
    </row>
    <row r="21" spans="3:41" ht="15" thickBot="1" x14ac:dyDescent="0.4">
      <c r="D21" s="72" t="s">
        <v>44</v>
      </c>
      <c r="E21" s="73"/>
      <c r="F21" s="67"/>
      <c r="G21" s="67"/>
      <c r="H21" s="67"/>
      <c r="I21" s="67"/>
      <c r="J21" s="67"/>
      <c r="K21" s="67"/>
      <c r="L21" s="67"/>
      <c r="M21" s="67"/>
      <c r="N21" s="67"/>
      <c r="O21" s="67"/>
      <c r="Q21" s="18"/>
      <c r="R21" s="124"/>
      <c r="S21" s="124"/>
      <c r="T21" s="124"/>
      <c r="U21" s="19"/>
      <c r="V21" s="43"/>
      <c r="W21" s="74"/>
      <c r="X21" s="75" t="s">
        <v>1</v>
      </c>
      <c r="Y21" s="75" t="s">
        <v>2</v>
      </c>
      <c r="Z21" s="75" t="s">
        <v>3</v>
      </c>
      <c r="AA21" s="44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20"/>
    </row>
    <row r="22" spans="3:41" ht="15" thickTop="1" x14ac:dyDescent="0.35">
      <c r="D22" s="76"/>
      <c r="E22" s="77"/>
      <c r="F22" s="78" t="str">
        <f>F2</f>
        <v>stimulus 1</v>
      </c>
      <c r="G22" s="78" t="str">
        <f t="shared" ref="G22:O22" si="11">G2</f>
        <v>stimulus 2</v>
      </c>
      <c r="H22" s="78" t="str">
        <f t="shared" si="11"/>
        <v>stimulus 3</v>
      </c>
      <c r="I22" s="78" t="str">
        <f t="shared" si="11"/>
        <v>stimulus 4</v>
      </c>
      <c r="J22" s="78" t="str">
        <f t="shared" si="11"/>
        <v>stimulus 5</v>
      </c>
      <c r="K22" s="78" t="str">
        <f t="shared" si="11"/>
        <v>stimulus 6</v>
      </c>
      <c r="L22" s="78" t="str">
        <f t="shared" si="11"/>
        <v>stimulus 7</v>
      </c>
      <c r="M22" s="78" t="str">
        <f t="shared" si="11"/>
        <v>stimulus 8</v>
      </c>
      <c r="N22" s="78" t="str">
        <f t="shared" si="11"/>
        <v>stimulus 9</v>
      </c>
      <c r="O22" s="78" t="str">
        <f t="shared" si="11"/>
        <v>stimulus 10</v>
      </c>
      <c r="Q22" s="18"/>
      <c r="R22" s="124"/>
      <c r="S22" s="124"/>
      <c r="T22" s="124"/>
      <c r="U22" s="19"/>
      <c r="V22" s="43"/>
      <c r="W22" s="79" t="s">
        <v>4</v>
      </c>
      <c r="X22" s="80">
        <v>2</v>
      </c>
      <c r="Y22" s="80">
        <v>1</v>
      </c>
      <c r="Z22" s="81">
        <f>1/20</f>
        <v>0.05</v>
      </c>
      <c r="AA22" s="82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20"/>
    </row>
    <row r="23" spans="3:41" ht="15" thickBot="1" x14ac:dyDescent="0.4">
      <c r="D23" s="83" t="s">
        <v>109</v>
      </c>
      <c r="E23" s="84"/>
      <c r="F23" s="85" t="s">
        <v>108</v>
      </c>
      <c r="G23" s="85" t="s">
        <v>108</v>
      </c>
      <c r="H23" s="85" t="s">
        <v>108</v>
      </c>
      <c r="I23" s="85" t="s">
        <v>108</v>
      </c>
      <c r="J23" s="85" t="s">
        <v>108</v>
      </c>
      <c r="K23" s="85" t="s">
        <v>108</v>
      </c>
      <c r="L23" s="85" t="s">
        <v>108</v>
      </c>
      <c r="M23" s="85" t="s">
        <v>108</v>
      </c>
      <c r="N23" s="85" t="s">
        <v>108</v>
      </c>
      <c r="O23" s="85" t="s">
        <v>108</v>
      </c>
      <c r="Q23" s="18"/>
      <c r="R23" s="124"/>
      <c r="S23" s="124"/>
      <c r="T23" s="124"/>
      <c r="U23" s="19"/>
      <c r="V23" s="43"/>
      <c r="W23" s="79" t="s">
        <v>5</v>
      </c>
      <c r="X23" s="80">
        <v>1</v>
      </c>
      <c r="Y23" s="86">
        <f>-12/11</f>
        <v>-1.0909090909090908</v>
      </c>
      <c r="Z23" s="86">
        <f>1/11</f>
        <v>9.0909090909090912E-2</v>
      </c>
      <c r="AA23" s="87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20"/>
    </row>
    <row r="24" spans="3:41" x14ac:dyDescent="0.35">
      <c r="D24" s="125" t="s">
        <v>15</v>
      </c>
      <c r="E24" s="88"/>
      <c r="F24" s="4"/>
      <c r="G24" s="4"/>
      <c r="H24" s="4"/>
      <c r="I24" s="4"/>
      <c r="J24" s="4"/>
      <c r="K24" s="4"/>
      <c r="L24" s="4"/>
      <c r="M24" s="4"/>
      <c r="N24" s="4"/>
      <c r="O24" s="4"/>
      <c r="Q24" s="18"/>
      <c r="R24" s="124"/>
      <c r="S24" s="124"/>
      <c r="T24" s="124"/>
      <c r="U24" s="19"/>
      <c r="V24" s="43"/>
      <c r="W24" s="79" t="s">
        <v>6</v>
      </c>
      <c r="X24" s="80">
        <v>1</v>
      </c>
      <c r="Y24" s="80">
        <v>1</v>
      </c>
      <c r="Z24" s="80">
        <v>-2</v>
      </c>
      <c r="AA24" s="3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20"/>
    </row>
    <row r="25" spans="3:41" x14ac:dyDescent="0.35">
      <c r="D25" s="125" t="s">
        <v>16</v>
      </c>
      <c r="E25" s="88"/>
      <c r="F25" s="5"/>
      <c r="G25" s="5"/>
      <c r="H25" s="5"/>
      <c r="I25" s="5"/>
      <c r="J25" s="5"/>
      <c r="K25" s="5"/>
      <c r="L25" s="5"/>
      <c r="M25" s="5"/>
      <c r="N25" s="5"/>
      <c r="O25" s="5"/>
      <c r="Q25" s="18"/>
      <c r="R25" s="124"/>
      <c r="S25" s="124"/>
      <c r="T25" s="124"/>
      <c r="U25" s="19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20"/>
    </row>
    <row r="26" spans="3:41" ht="15" thickBot="1" x14ac:dyDescent="0.4">
      <c r="D26" s="125" t="s">
        <v>17</v>
      </c>
      <c r="E26" s="88"/>
      <c r="F26" s="5"/>
      <c r="G26" s="5"/>
      <c r="H26" s="5"/>
      <c r="I26" s="5"/>
      <c r="J26" s="5"/>
      <c r="K26" s="5"/>
      <c r="L26" s="5"/>
      <c r="M26" s="5"/>
      <c r="N26" s="5"/>
      <c r="O26" s="5"/>
      <c r="Q26" s="18"/>
      <c r="R26" s="124"/>
      <c r="S26" s="124"/>
      <c r="T26" s="124"/>
      <c r="U26" s="19"/>
      <c r="V26" s="43"/>
      <c r="W26" s="33" t="s">
        <v>62</v>
      </c>
      <c r="X26" s="33">
        <v>3.22</v>
      </c>
      <c r="Y26" s="43"/>
      <c r="Z26" s="43"/>
      <c r="AA26" s="89" t="s">
        <v>73</v>
      </c>
      <c r="AB26" s="43"/>
      <c r="AC26" s="33" t="s">
        <v>12</v>
      </c>
      <c r="AD26" s="90" t="s">
        <v>4</v>
      </c>
      <c r="AE26" s="91" t="e">
        <f t="shared" ref="AE26:AN26" si="12">$X$26*($X$22*AE12+$Y$22*AE13+$Z$22*AE14)</f>
        <v>#VALUE!</v>
      </c>
      <c r="AF26" s="91" t="e">
        <f t="shared" si="12"/>
        <v>#VALUE!</v>
      </c>
      <c r="AG26" s="91" t="e">
        <f t="shared" si="12"/>
        <v>#VALUE!</v>
      </c>
      <c r="AH26" s="91" t="e">
        <f t="shared" si="12"/>
        <v>#VALUE!</v>
      </c>
      <c r="AI26" s="91" t="e">
        <f t="shared" si="12"/>
        <v>#VALUE!</v>
      </c>
      <c r="AJ26" s="91" t="e">
        <f t="shared" si="12"/>
        <v>#VALUE!</v>
      </c>
      <c r="AK26" s="91" t="e">
        <f t="shared" si="12"/>
        <v>#VALUE!</v>
      </c>
      <c r="AL26" s="91" t="e">
        <f t="shared" si="12"/>
        <v>#VALUE!</v>
      </c>
      <c r="AM26" s="91" t="e">
        <f t="shared" si="12"/>
        <v>#VALUE!</v>
      </c>
      <c r="AN26" s="91" t="e">
        <f t="shared" si="12"/>
        <v>#VALUE!</v>
      </c>
      <c r="AO26" s="20"/>
    </row>
    <row r="27" spans="3:41" ht="15" thickTop="1" x14ac:dyDescent="0.35">
      <c r="D27" s="126" t="s">
        <v>110</v>
      </c>
      <c r="E27" s="127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Q27" s="18"/>
      <c r="R27" s="124"/>
      <c r="S27" s="124"/>
      <c r="T27" s="124"/>
      <c r="U27" s="19"/>
      <c r="V27" s="43"/>
      <c r="W27" s="33" t="s">
        <v>65</v>
      </c>
      <c r="X27" s="33">
        <v>1</v>
      </c>
      <c r="Y27" s="43"/>
      <c r="Z27" s="43"/>
      <c r="AA27" s="89" t="s">
        <v>73</v>
      </c>
      <c r="AB27" s="43"/>
      <c r="AC27" s="33" t="s">
        <v>13</v>
      </c>
      <c r="AD27" s="90" t="s">
        <v>5</v>
      </c>
      <c r="AE27" s="91" t="e">
        <f t="shared" ref="AE27:AN27" si="13">$X$27*($X$23*AE12+$Y$23*AE13+$Z$23*AE14)</f>
        <v>#VALUE!</v>
      </c>
      <c r="AF27" s="91" t="e">
        <f t="shared" si="13"/>
        <v>#VALUE!</v>
      </c>
      <c r="AG27" s="91" t="e">
        <f t="shared" si="13"/>
        <v>#VALUE!</v>
      </c>
      <c r="AH27" s="91" t="e">
        <f t="shared" si="13"/>
        <v>#VALUE!</v>
      </c>
      <c r="AI27" s="91" t="e">
        <f t="shared" si="13"/>
        <v>#VALUE!</v>
      </c>
      <c r="AJ27" s="91" t="e">
        <f t="shared" si="13"/>
        <v>#VALUE!</v>
      </c>
      <c r="AK27" s="91" t="e">
        <f t="shared" si="13"/>
        <v>#VALUE!</v>
      </c>
      <c r="AL27" s="91" t="e">
        <f t="shared" si="13"/>
        <v>#VALUE!</v>
      </c>
      <c r="AM27" s="91" t="e">
        <f t="shared" si="13"/>
        <v>#VALUE!</v>
      </c>
      <c r="AN27" s="91" t="e">
        <f t="shared" si="13"/>
        <v>#VALUE!</v>
      </c>
      <c r="AO27" s="20"/>
    </row>
    <row r="28" spans="3:41" ht="15" thickBot="1" x14ac:dyDescent="0.4">
      <c r="D28" s="129"/>
      <c r="E28" s="129" t="s">
        <v>113</v>
      </c>
      <c r="F28" s="129">
        <f>SUM(F24:F26)</f>
        <v>0</v>
      </c>
      <c r="G28" s="129">
        <f t="shared" ref="G28:O28" si="14">SUM(G24:G26)</f>
        <v>0</v>
      </c>
      <c r="H28" s="129">
        <f t="shared" si="14"/>
        <v>0</v>
      </c>
      <c r="I28" s="129">
        <f t="shared" si="14"/>
        <v>0</v>
      </c>
      <c r="J28" s="129">
        <f t="shared" si="14"/>
        <v>0</v>
      </c>
      <c r="K28" s="129">
        <f t="shared" si="14"/>
        <v>0</v>
      </c>
      <c r="L28" s="129">
        <f t="shared" si="14"/>
        <v>0</v>
      </c>
      <c r="M28" s="129">
        <f t="shared" si="14"/>
        <v>0</v>
      </c>
      <c r="N28" s="129">
        <f t="shared" si="14"/>
        <v>0</v>
      </c>
      <c r="O28" s="129">
        <f t="shared" si="14"/>
        <v>0</v>
      </c>
      <c r="Q28" s="18"/>
      <c r="R28" s="124"/>
      <c r="S28" s="124"/>
      <c r="T28" s="124"/>
      <c r="U28" s="19"/>
      <c r="V28" s="46"/>
      <c r="W28" s="47" t="s">
        <v>64</v>
      </c>
      <c r="X28" s="47">
        <v>0.11700000000000001</v>
      </c>
      <c r="Y28" s="46"/>
      <c r="Z28" s="46"/>
      <c r="AA28" s="92" t="s">
        <v>73</v>
      </c>
      <c r="AB28" s="46"/>
      <c r="AC28" s="47" t="s">
        <v>14</v>
      </c>
      <c r="AD28" s="93" t="s">
        <v>6</v>
      </c>
      <c r="AE28" s="94" t="e">
        <f t="shared" ref="AE28:AN28" si="15">$X$28*($X$24*AE12+$Y$24*AE13+$Z$24*AE14)</f>
        <v>#VALUE!</v>
      </c>
      <c r="AF28" s="94" t="e">
        <f t="shared" si="15"/>
        <v>#VALUE!</v>
      </c>
      <c r="AG28" s="94" t="e">
        <f t="shared" si="15"/>
        <v>#VALUE!</v>
      </c>
      <c r="AH28" s="94" t="e">
        <f t="shared" si="15"/>
        <v>#VALUE!</v>
      </c>
      <c r="AI28" s="94" t="e">
        <f t="shared" si="15"/>
        <v>#VALUE!</v>
      </c>
      <c r="AJ28" s="94" t="e">
        <f t="shared" si="15"/>
        <v>#VALUE!</v>
      </c>
      <c r="AK28" s="94" t="e">
        <f t="shared" si="15"/>
        <v>#VALUE!</v>
      </c>
      <c r="AL28" s="94" t="e">
        <f t="shared" si="15"/>
        <v>#VALUE!</v>
      </c>
      <c r="AM28" s="94" t="e">
        <f t="shared" si="15"/>
        <v>#VALUE!</v>
      </c>
      <c r="AN28" s="94" t="e">
        <f t="shared" si="15"/>
        <v>#VALUE!</v>
      </c>
      <c r="AO28" s="20"/>
    </row>
    <row r="29" spans="3:41" x14ac:dyDescent="0.35">
      <c r="D29" s="129"/>
      <c r="E29" s="129"/>
      <c r="F29" s="24"/>
      <c r="G29" s="24"/>
      <c r="H29" s="24"/>
      <c r="I29" s="24"/>
      <c r="J29" s="24"/>
      <c r="K29" s="24"/>
      <c r="L29" s="24"/>
      <c r="M29" s="24"/>
      <c r="N29" s="24"/>
      <c r="O29" s="24"/>
      <c r="Q29" s="18"/>
      <c r="R29" s="124"/>
      <c r="S29" s="124"/>
      <c r="T29" s="124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</row>
    <row r="30" spans="3:41" ht="15" thickBot="1" x14ac:dyDescent="0.4">
      <c r="D30" s="129"/>
      <c r="E30" s="129"/>
      <c r="F30" s="24"/>
      <c r="G30" s="24"/>
      <c r="H30" s="24"/>
      <c r="I30" s="24"/>
      <c r="J30" s="24"/>
      <c r="K30" s="24"/>
      <c r="L30" s="24"/>
      <c r="M30" s="24"/>
      <c r="N30" s="24"/>
      <c r="O30" s="24"/>
      <c r="Q30" s="18"/>
      <c r="R30" s="124"/>
      <c r="S30" s="124"/>
      <c r="T30" s="124"/>
      <c r="U30" s="19"/>
      <c r="V30" s="19"/>
      <c r="W30" s="19"/>
      <c r="X30" s="19"/>
      <c r="Y30" s="19"/>
      <c r="Z30" s="19"/>
      <c r="AA30" s="19"/>
      <c r="AB30" s="19"/>
      <c r="AC30" s="19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20"/>
    </row>
    <row r="31" spans="3:41" x14ac:dyDescent="0.35">
      <c r="D31" s="129"/>
      <c r="E31" s="129"/>
      <c r="F31" s="24"/>
      <c r="G31" s="24"/>
      <c r="H31" s="24"/>
      <c r="I31" s="24"/>
      <c r="J31" s="24"/>
      <c r="K31" s="24"/>
      <c r="L31" s="24"/>
      <c r="M31" s="24"/>
      <c r="N31" s="24"/>
      <c r="O31" s="24"/>
      <c r="Q31" s="18"/>
      <c r="R31" s="124"/>
      <c r="S31" s="124"/>
      <c r="T31" s="124"/>
      <c r="U31" s="19"/>
      <c r="V31" s="36"/>
      <c r="W31" s="36"/>
      <c r="X31" s="36"/>
      <c r="Y31" s="36"/>
      <c r="Z31" s="36"/>
      <c r="AA31" s="36"/>
      <c r="AB31" s="37" t="s">
        <v>70</v>
      </c>
      <c r="AC31" s="37" t="s">
        <v>18</v>
      </c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20"/>
    </row>
    <row r="32" spans="3:41" x14ac:dyDescent="0.35">
      <c r="D32" s="129"/>
      <c r="E32" s="129"/>
      <c r="F32" s="24"/>
      <c r="G32" s="24"/>
      <c r="H32" s="24"/>
      <c r="I32" s="24"/>
      <c r="J32" s="24"/>
      <c r="K32" s="24"/>
      <c r="L32" s="24"/>
      <c r="M32" s="24"/>
      <c r="N32" s="24"/>
      <c r="O32" s="24"/>
      <c r="Q32" s="18"/>
      <c r="R32" s="124"/>
      <c r="S32" s="124"/>
      <c r="T32" s="124"/>
      <c r="U32" s="19"/>
      <c r="V32" s="43"/>
      <c r="W32" s="33" t="s">
        <v>81</v>
      </c>
      <c r="X32" s="43"/>
      <c r="Y32" s="43"/>
      <c r="Z32" s="43"/>
      <c r="AA32" s="43"/>
      <c r="AB32" s="43"/>
      <c r="AC32" s="43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20"/>
    </row>
    <row r="33" spans="4:41" x14ac:dyDescent="0.35">
      <c r="D33" s="129"/>
      <c r="E33" s="129"/>
      <c r="F33" s="24"/>
      <c r="G33" s="24"/>
      <c r="H33" s="24"/>
      <c r="I33" s="24"/>
      <c r="J33" s="24"/>
      <c r="K33" s="24"/>
      <c r="L33" s="24"/>
      <c r="M33" s="24"/>
      <c r="N33" s="24"/>
      <c r="O33" s="24"/>
      <c r="Q33" s="18"/>
      <c r="R33" s="124"/>
      <c r="S33" s="124"/>
      <c r="T33" s="124"/>
      <c r="U33" s="19"/>
      <c r="V33" s="43"/>
      <c r="W33" s="98" t="s">
        <v>82</v>
      </c>
      <c r="X33" s="43"/>
      <c r="Y33" s="43"/>
      <c r="Z33" s="43"/>
      <c r="AA33" s="43"/>
      <c r="AB33" s="43"/>
      <c r="AC33" s="43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20"/>
    </row>
    <row r="34" spans="4:41" x14ac:dyDescent="0.35">
      <c r="D34" s="129"/>
      <c r="E34" s="129"/>
      <c r="F34" s="24"/>
      <c r="G34" s="24"/>
      <c r="H34" s="24"/>
      <c r="I34" s="24"/>
      <c r="J34" s="24"/>
      <c r="K34" s="24"/>
      <c r="L34" s="24"/>
      <c r="M34" s="24"/>
      <c r="N34" s="24"/>
      <c r="O34" s="24"/>
      <c r="Q34" s="18"/>
      <c r="R34" s="124"/>
      <c r="S34" s="124"/>
      <c r="T34" s="124"/>
      <c r="U34" s="19"/>
      <c r="V34" s="43"/>
      <c r="W34" s="74"/>
      <c r="X34" s="99" t="s">
        <v>86</v>
      </c>
      <c r="Y34" s="99" t="s">
        <v>87</v>
      </c>
      <c r="Z34" s="99" t="s">
        <v>88</v>
      </c>
      <c r="AA34" s="99" t="s">
        <v>89</v>
      </c>
      <c r="AB34" s="99" t="s">
        <v>86</v>
      </c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20"/>
    </row>
    <row r="35" spans="4:41" x14ac:dyDescent="0.35">
      <c r="D35" s="129"/>
      <c r="E35" s="129"/>
      <c r="F35" s="24"/>
      <c r="G35" s="24"/>
      <c r="H35" s="24"/>
      <c r="I35" s="24"/>
      <c r="J35" s="24"/>
      <c r="K35" s="24"/>
      <c r="L35" s="24"/>
      <c r="M35" s="24"/>
      <c r="N35" s="24"/>
      <c r="O35" s="24"/>
      <c r="Q35" s="18"/>
      <c r="R35" s="124"/>
      <c r="S35" s="124"/>
      <c r="T35" s="124"/>
      <c r="U35" s="19"/>
      <c r="V35" s="43"/>
      <c r="W35" s="74" t="s">
        <v>83</v>
      </c>
      <c r="X35" s="99">
        <v>1</v>
      </c>
      <c r="Y35" s="99">
        <v>2</v>
      </c>
      <c r="Z35" s="99">
        <v>3</v>
      </c>
      <c r="AA35" s="99">
        <v>4</v>
      </c>
      <c r="AB35" s="99">
        <v>5</v>
      </c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20"/>
    </row>
    <row r="36" spans="4:41" x14ac:dyDescent="0.35">
      <c r="D36" s="129"/>
      <c r="E36" s="129"/>
      <c r="F36" s="24"/>
      <c r="G36" s="24"/>
      <c r="H36" s="24"/>
      <c r="I36" s="24"/>
      <c r="J36" s="24"/>
      <c r="K36" s="24"/>
      <c r="L36" s="24"/>
      <c r="M36" s="24"/>
      <c r="N36" s="24"/>
      <c r="O36" s="24"/>
      <c r="Q36" s="18"/>
      <c r="R36" s="124"/>
      <c r="S36" s="124"/>
      <c r="T36" s="124"/>
      <c r="U36" s="19"/>
      <c r="V36" s="43"/>
      <c r="W36" s="74" t="s">
        <v>84</v>
      </c>
      <c r="X36" s="100">
        <v>20.14</v>
      </c>
      <c r="Y36" s="100">
        <v>90</v>
      </c>
      <c r="Z36" s="100">
        <v>164.25</v>
      </c>
      <c r="AA36" s="100">
        <v>237.53</v>
      </c>
      <c r="AB36" s="100">
        <v>380.14</v>
      </c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20"/>
    </row>
    <row r="37" spans="4:41" x14ac:dyDescent="0.35">
      <c r="D37" s="129"/>
      <c r="E37" s="129"/>
      <c r="F37" s="24"/>
      <c r="G37" s="24"/>
      <c r="H37" s="24"/>
      <c r="I37" s="24"/>
      <c r="J37" s="24"/>
      <c r="K37" s="24"/>
      <c r="L37" s="24"/>
      <c r="M37" s="24"/>
      <c r="N37" s="24"/>
      <c r="O37" s="24"/>
      <c r="Q37" s="18"/>
      <c r="R37" s="124"/>
      <c r="S37" s="124"/>
      <c r="T37" s="124"/>
      <c r="U37" s="19"/>
      <c r="V37" s="43"/>
      <c r="W37" s="74" t="s">
        <v>85</v>
      </c>
      <c r="X37" s="99">
        <v>0</v>
      </c>
      <c r="Y37" s="99">
        <v>100</v>
      </c>
      <c r="Z37" s="99">
        <v>200</v>
      </c>
      <c r="AA37" s="99">
        <v>300</v>
      </c>
      <c r="AB37" s="99">
        <v>400</v>
      </c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20"/>
    </row>
    <row r="38" spans="4:41" x14ac:dyDescent="0.35">
      <c r="D38" s="129"/>
      <c r="E38" s="129"/>
      <c r="F38" s="24"/>
      <c r="G38" s="24"/>
      <c r="H38" s="24"/>
      <c r="I38" s="24"/>
      <c r="J38" s="24"/>
      <c r="K38" s="24"/>
      <c r="L38" s="24"/>
      <c r="M38" s="24"/>
      <c r="N38" s="24"/>
      <c r="O38" s="24"/>
      <c r="Q38" s="18"/>
      <c r="R38" s="124"/>
      <c r="S38" s="124"/>
      <c r="T38" s="124"/>
      <c r="U38" s="19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20"/>
    </row>
    <row r="39" spans="4:41" x14ac:dyDescent="0.35">
      <c r="D39" s="129"/>
      <c r="E39" s="129"/>
      <c r="F39" s="24"/>
      <c r="G39" s="24"/>
      <c r="H39" s="24"/>
      <c r="I39" s="24"/>
      <c r="J39" s="24"/>
      <c r="K39" s="24"/>
      <c r="L39" s="24"/>
      <c r="M39" s="24"/>
      <c r="N39" s="24"/>
      <c r="O39" s="24"/>
      <c r="Q39" s="18"/>
      <c r="R39" s="124"/>
      <c r="S39" s="124"/>
      <c r="T39" s="124"/>
      <c r="U39" s="19"/>
      <c r="V39" s="43"/>
      <c r="W39" s="43"/>
      <c r="X39" s="43"/>
      <c r="Y39" s="43"/>
      <c r="Z39" s="43"/>
      <c r="AA39" s="43"/>
      <c r="AB39" s="43"/>
      <c r="AC39" s="90" t="s">
        <v>20</v>
      </c>
      <c r="AD39" s="90" t="s">
        <v>7</v>
      </c>
      <c r="AE39" s="101" t="e">
        <f>IF(AE27=0,IF(AE28=0,0,180/PI()*ATAN2(AE27,AE28)+360*IF(ATAN2(AE27,AE28)&lt;0,1,0)),180/PI()*ATAN2(AE27,AE28)+360*IF(ATAN2(AE27,AE28)&lt;0,1,0))</f>
        <v>#VALUE!</v>
      </c>
      <c r="AF39" s="101" t="e">
        <f t="shared" ref="AF39:AN39" si="16">IF(AF27=0,IF(AF28=0,0,180/PI()*ATAN2(AF27,AF28)+360*IF(ATAN2(AF27,AF28)&lt;0,1,0)),180/PI()*ATAN2(AF27,AF28)+360*IF(ATAN2(AF27,AF28)&lt;0,1,0))</f>
        <v>#VALUE!</v>
      </c>
      <c r="AG39" s="101" t="e">
        <f t="shared" si="16"/>
        <v>#VALUE!</v>
      </c>
      <c r="AH39" s="101" t="e">
        <f t="shared" si="16"/>
        <v>#VALUE!</v>
      </c>
      <c r="AI39" s="101" t="e">
        <f t="shared" si="16"/>
        <v>#VALUE!</v>
      </c>
      <c r="AJ39" s="101" t="e">
        <f t="shared" si="16"/>
        <v>#VALUE!</v>
      </c>
      <c r="AK39" s="101" t="e">
        <f t="shared" si="16"/>
        <v>#VALUE!</v>
      </c>
      <c r="AL39" s="101" t="e">
        <f t="shared" si="16"/>
        <v>#VALUE!</v>
      </c>
      <c r="AM39" s="101" t="e">
        <f t="shared" si="16"/>
        <v>#VALUE!</v>
      </c>
      <c r="AN39" s="101" t="e">
        <f t="shared" si="16"/>
        <v>#VALUE!</v>
      </c>
      <c r="AO39" s="20"/>
    </row>
    <row r="40" spans="4:41" ht="15" thickBot="1" x14ac:dyDescent="0.4">
      <c r="D40" s="129"/>
      <c r="E40" s="129"/>
      <c r="F40" s="24"/>
      <c r="G40" s="24"/>
      <c r="H40" s="24"/>
      <c r="I40" s="24"/>
      <c r="J40" s="24"/>
      <c r="K40" s="24"/>
      <c r="L40" s="24"/>
      <c r="M40" s="24"/>
      <c r="N40" s="24"/>
      <c r="O40" s="24"/>
      <c r="Q40" s="18"/>
      <c r="R40" s="124"/>
      <c r="S40" s="124"/>
      <c r="T40" s="124"/>
      <c r="U40" s="19"/>
      <c r="V40" s="46"/>
      <c r="W40" s="46"/>
      <c r="X40" s="46"/>
      <c r="Y40" s="46"/>
      <c r="Z40" s="46"/>
      <c r="AA40" s="46"/>
      <c r="AB40" s="46"/>
      <c r="AC40" s="93" t="s">
        <v>21</v>
      </c>
      <c r="AD40" s="93" t="s">
        <v>8</v>
      </c>
      <c r="AE40" s="102">
        <f t="shared" ref="AE40:AN40" si="17">IF(F5&gt;$AB$36,100000000,IF(F5&gt;$AA$36,$AA$37+100*(F5-$AA$36)/($AB$36-$AA$36),IF(F5&gt;$Z$36,$Z$37+100*(F5-$Z$36)/($AA$36-$Z$36),IF(F5&gt;$Y$36,$Y$37+100*(F5-$Y$36)/($Z$36-$Y$36),IF(F5&gt;$X$36,100*(F5-$X$36)/($Y$36-$X$36),$AA$37+100*(F5+360-$AA$36)/($AB$36-$AA$36))))))</f>
        <v>385.87756819297385</v>
      </c>
      <c r="AF40" s="102">
        <f t="shared" si="17"/>
        <v>385.87756819297385</v>
      </c>
      <c r="AG40" s="102">
        <f t="shared" si="17"/>
        <v>385.87756819297385</v>
      </c>
      <c r="AH40" s="102">
        <f t="shared" si="17"/>
        <v>385.87756819297385</v>
      </c>
      <c r="AI40" s="102">
        <f t="shared" si="17"/>
        <v>385.87756819297385</v>
      </c>
      <c r="AJ40" s="102">
        <f t="shared" si="17"/>
        <v>385.87756819297385</v>
      </c>
      <c r="AK40" s="102">
        <f t="shared" si="17"/>
        <v>385.87756819297385</v>
      </c>
      <c r="AL40" s="102">
        <f t="shared" si="17"/>
        <v>385.87756819297385</v>
      </c>
      <c r="AM40" s="102">
        <f t="shared" si="17"/>
        <v>385.87756819297385</v>
      </c>
      <c r="AN40" s="102">
        <f t="shared" si="17"/>
        <v>385.87756819297385</v>
      </c>
      <c r="AO40" s="20"/>
    </row>
    <row r="41" spans="4:41" x14ac:dyDescent="0.35">
      <c r="D41" s="129"/>
      <c r="E41" s="129"/>
      <c r="F41" s="24"/>
      <c r="G41" s="24"/>
      <c r="H41" s="24"/>
      <c r="I41" s="24"/>
      <c r="J41" s="24"/>
      <c r="K41" s="24"/>
      <c r="L41" s="24"/>
      <c r="M41" s="24"/>
      <c r="N41" s="24"/>
      <c r="O41" s="24"/>
      <c r="Q41" s="18"/>
      <c r="R41" s="124"/>
      <c r="S41" s="124"/>
      <c r="T41" s="124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20"/>
    </row>
    <row r="42" spans="4:41" ht="15" thickBot="1" x14ac:dyDescent="0.4">
      <c r="D42" s="129"/>
      <c r="E42" s="129"/>
      <c r="F42" s="24"/>
      <c r="G42" s="24"/>
      <c r="H42" s="24"/>
      <c r="I42" s="24"/>
      <c r="J42" s="24"/>
      <c r="K42" s="24"/>
      <c r="L42" s="24"/>
      <c r="M42" s="24"/>
      <c r="N42" s="24"/>
      <c r="O42" s="24"/>
      <c r="Q42" s="18"/>
      <c r="R42" s="124"/>
      <c r="S42" s="124"/>
      <c r="T42" s="124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20"/>
    </row>
    <row r="43" spans="4:41" ht="15" thickBot="1" x14ac:dyDescent="0.4">
      <c r="D43" s="129"/>
      <c r="E43" s="129"/>
      <c r="F43" s="24"/>
      <c r="G43" s="24"/>
      <c r="H43" s="24"/>
      <c r="I43" s="24"/>
      <c r="J43" s="24"/>
      <c r="K43" s="24"/>
      <c r="L43" s="24"/>
      <c r="M43" s="24"/>
      <c r="N43" s="24"/>
      <c r="O43" s="24"/>
      <c r="Q43" s="18"/>
      <c r="R43" s="124"/>
      <c r="S43" s="124"/>
      <c r="T43" s="124"/>
      <c r="U43" s="19"/>
      <c r="V43" s="103"/>
      <c r="W43" s="104" t="s">
        <v>72</v>
      </c>
      <c r="X43" s="104">
        <v>135.52000000000001</v>
      </c>
      <c r="Y43" s="103"/>
      <c r="Z43" s="104"/>
      <c r="AA43" s="105" t="s">
        <v>73</v>
      </c>
      <c r="AB43" s="104" t="s">
        <v>77</v>
      </c>
      <c r="AC43" s="104" t="s">
        <v>71</v>
      </c>
      <c r="AD43" s="106" t="s">
        <v>9</v>
      </c>
      <c r="AE43" s="106" t="e">
        <f t="shared" ref="AE43:AN43" si="18">$X$43*(AE27^2+AE28^2)^0.5</f>
        <v>#VALUE!</v>
      </c>
      <c r="AF43" s="106" t="e">
        <f t="shared" si="18"/>
        <v>#VALUE!</v>
      </c>
      <c r="AG43" s="106" t="e">
        <f t="shared" si="18"/>
        <v>#VALUE!</v>
      </c>
      <c r="AH43" s="106" t="e">
        <f t="shared" si="18"/>
        <v>#VALUE!</v>
      </c>
      <c r="AI43" s="106" t="e">
        <f t="shared" si="18"/>
        <v>#VALUE!</v>
      </c>
      <c r="AJ43" s="106" t="e">
        <f t="shared" si="18"/>
        <v>#VALUE!</v>
      </c>
      <c r="AK43" s="106" t="e">
        <f t="shared" si="18"/>
        <v>#VALUE!</v>
      </c>
      <c r="AL43" s="106" t="e">
        <f t="shared" si="18"/>
        <v>#VALUE!</v>
      </c>
      <c r="AM43" s="106" t="e">
        <f t="shared" si="18"/>
        <v>#VALUE!</v>
      </c>
      <c r="AN43" s="106" t="e">
        <f t="shared" si="18"/>
        <v>#VALUE!</v>
      </c>
      <c r="AO43" s="20"/>
    </row>
    <row r="44" spans="4:41" x14ac:dyDescent="0.35">
      <c r="D44" s="129"/>
      <c r="E44" s="129"/>
      <c r="F44" s="24"/>
      <c r="G44" s="24"/>
      <c r="H44" s="24"/>
      <c r="I44" s="24"/>
      <c r="J44" s="24"/>
      <c r="K44" s="24"/>
      <c r="L44" s="24"/>
      <c r="M44" s="24"/>
      <c r="N44" s="24"/>
      <c r="O44" s="24"/>
      <c r="Q44" s="18"/>
      <c r="R44" s="124"/>
      <c r="S44" s="124"/>
      <c r="T44" s="124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20"/>
    </row>
    <row r="45" spans="4:41" ht="15" thickBot="1" x14ac:dyDescent="0.4">
      <c r="D45" s="129"/>
      <c r="E45" s="129"/>
      <c r="F45" s="24"/>
      <c r="G45" s="24"/>
      <c r="H45" s="24"/>
      <c r="I45" s="24"/>
      <c r="J45" s="24"/>
      <c r="K45" s="24"/>
      <c r="L45" s="24"/>
      <c r="M45" s="24"/>
      <c r="N45" s="24"/>
      <c r="O45" s="24"/>
      <c r="Q45" s="18"/>
      <c r="R45" s="124"/>
      <c r="S45" s="124"/>
      <c r="T45" s="124"/>
      <c r="U45" s="19"/>
      <c r="V45" s="19"/>
      <c r="W45" s="19"/>
      <c r="X45" s="19"/>
      <c r="Y45" s="19"/>
      <c r="Z45" s="19"/>
      <c r="AA45" s="19"/>
      <c r="AB45" s="19"/>
      <c r="AC45" s="19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20"/>
    </row>
    <row r="46" spans="4:41" x14ac:dyDescent="0.35">
      <c r="D46" s="129"/>
      <c r="E46" s="129"/>
      <c r="F46" s="24"/>
      <c r="G46" s="24"/>
      <c r="H46" s="24"/>
      <c r="I46" s="24"/>
      <c r="J46" s="24"/>
      <c r="K46" s="24"/>
      <c r="L46" s="24"/>
      <c r="M46" s="24"/>
      <c r="N46" s="24"/>
      <c r="O46" s="24"/>
      <c r="Q46" s="18"/>
      <c r="R46" s="124"/>
      <c r="S46" s="124"/>
      <c r="T46" s="124"/>
      <c r="U46" s="19"/>
      <c r="V46" s="36"/>
      <c r="W46" s="37" t="s">
        <v>74</v>
      </c>
      <c r="X46" s="37">
        <v>2.5590000000000002</v>
      </c>
      <c r="Y46" s="36"/>
      <c r="Z46" s="36"/>
      <c r="AA46" s="38" t="s">
        <v>73</v>
      </c>
      <c r="AB46" s="37" t="s">
        <v>78</v>
      </c>
      <c r="AC46" s="37" t="s">
        <v>76</v>
      </c>
      <c r="AD46" s="107" t="s">
        <v>10</v>
      </c>
      <c r="AE46" s="107" t="e">
        <f t="shared" ref="AE46:AN46" si="19">(AE26+$X$46*AE43^$X$47)</f>
        <v>#VALUE!</v>
      </c>
      <c r="AF46" s="107" t="e">
        <f t="shared" si="19"/>
        <v>#VALUE!</v>
      </c>
      <c r="AG46" s="107" t="e">
        <f t="shared" si="19"/>
        <v>#VALUE!</v>
      </c>
      <c r="AH46" s="107" t="e">
        <f t="shared" si="19"/>
        <v>#VALUE!</v>
      </c>
      <c r="AI46" s="107" t="e">
        <f t="shared" si="19"/>
        <v>#VALUE!</v>
      </c>
      <c r="AJ46" s="107" t="e">
        <f t="shared" si="19"/>
        <v>#VALUE!</v>
      </c>
      <c r="AK46" s="107" t="e">
        <f t="shared" si="19"/>
        <v>#VALUE!</v>
      </c>
      <c r="AL46" s="107" t="e">
        <f t="shared" si="19"/>
        <v>#VALUE!</v>
      </c>
      <c r="AM46" s="107" t="e">
        <f t="shared" si="19"/>
        <v>#VALUE!</v>
      </c>
      <c r="AN46" s="107" t="e">
        <f t="shared" si="19"/>
        <v>#VALUE!</v>
      </c>
      <c r="AO46" s="20"/>
    </row>
    <row r="47" spans="4:41" ht="15" thickBot="1" x14ac:dyDescent="0.4">
      <c r="D47" s="129"/>
      <c r="E47" s="129"/>
      <c r="F47" s="24"/>
      <c r="G47" s="24"/>
      <c r="H47" s="24"/>
      <c r="I47" s="24"/>
      <c r="J47" s="24"/>
      <c r="K47" s="24"/>
      <c r="L47" s="24"/>
      <c r="M47" s="24"/>
      <c r="N47" s="24"/>
      <c r="O47" s="24"/>
      <c r="Q47" s="18"/>
      <c r="R47" s="124"/>
      <c r="S47" s="124"/>
      <c r="T47" s="124"/>
      <c r="U47" s="19"/>
      <c r="V47" s="46"/>
      <c r="W47" s="47" t="s">
        <v>75</v>
      </c>
      <c r="X47" s="47">
        <v>0.56100000000000005</v>
      </c>
      <c r="Y47" s="46"/>
      <c r="Z47" s="46"/>
      <c r="AA47" s="46"/>
      <c r="AB47" s="46"/>
      <c r="AC47" s="46"/>
      <c r="AD47" s="108"/>
      <c r="AE47" s="108"/>
      <c r="AF47" s="108"/>
      <c r="AG47" s="108"/>
      <c r="AH47" s="108"/>
      <c r="AI47" s="108"/>
      <c r="AJ47" s="108"/>
      <c r="AK47" s="108"/>
      <c r="AL47" s="108"/>
      <c r="AM47" s="108"/>
      <c r="AN47" s="108"/>
      <c r="AO47" s="20"/>
    </row>
    <row r="48" spans="4:41" x14ac:dyDescent="0.35">
      <c r="D48" s="129"/>
      <c r="E48" s="129"/>
      <c r="F48" s="24"/>
      <c r="G48" s="24"/>
      <c r="H48" s="24"/>
      <c r="I48" s="24"/>
      <c r="J48" s="24"/>
      <c r="K48" s="24"/>
      <c r="L48" s="24"/>
      <c r="M48" s="24"/>
      <c r="N48" s="24"/>
      <c r="O48" s="24"/>
      <c r="Q48" s="18"/>
      <c r="R48" s="124"/>
      <c r="S48" s="124"/>
      <c r="T48" s="124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20"/>
    </row>
    <row r="49" spans="4:41" ht="15" thickBot="1" x14ac:dyDescent="0.4">
      <c r="D49" s="129"/>
      <c r="E49" s="129"/>
      <c r="F49" s="24"/>
      <c r="G49" s="24"/>
      <c r="H49" s="24"/>
      <c r="I49" s="24"/>
      <c r="J49" s="24"/>
      <c r="K49" s="24"/>
      <c r="L49" s="24"/>
      <c r="M49" s="24"/>
      <c r="N49" s="24"/>
      <c r="O49" s="24"/>
      <c r="Q49" s="18"/>
      <c r="R49" s="124"/>
      <c r="S49" s="124"/>
      <c r="T49" s="124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20"/>
    </row>
    <row r="50" spans="4:41" ht="15" thickBot="1" x14ac:dyDescent="0.4">
      <c r="D50" s="129"/>
      <c r="E50" s="129"/>
      <c r="F50" s="24"/>
      <c r="G50" s="24"/>
      <c r="H50" s="24"/>
      <c r="I50" s="24"/>
      <c r="J50" s="24"/>
      <c r="K50" s="24"/>
      <c r="L50" s="24"/>
      <c r="M50" s="24"/>
      <c r="N50" s="24"/>
      <c r="O50" s="24"/>
      <c r="Q50" s="18"/>
      <c r="R50" s="124"/>
      <c r="S50" s="124"/>
      <c r="T50" s="124"/>
      <c r="U50" s="19"/>
      <c r="V50" s="103"/>
      <c r="W50" s="103"/>
      <c r="X50" s="103"/>
      <c r="Y50" s="103"/>
      <c r="Z50" s="103"/>
      <c r="AA50" s="105"/>
      <c r="AB50" s="104" t="s">
        <v>92</v>
      </c>
      <c r="AC50" s="104" t="s">
        <v>90</v>
      </c>
      <c r="AD50" s="109" t="s">
        <v>0</v>
      </c>
      <c r="AE50" s="104" t="e">
        <f>IF(AE46=0,0,AE43/AE46)</f>
        <v>#VALUE!</v>
      </c>
      <c r="AF50" s="104" t="e">
        <f t="shared" ref="AF50:AN50" si="20">IF(AF46=0,0,AF43/AF46)</f>
        <v>#VALUE!</v>
      </c>
      <c r="AG50" s="104" t="e">
        <f t="shared" si="20"/>
        <v>#VALUE!</v>
      </c>
      <c r="AH50" s="104" t="e">
        <f t="shared" si="20"/>
        <v>#VALUE!</v>
      </c>
      <c r="AI50" s="104" t="e">
        <f t="shared" si="20"/>
        <v>#VALUE!</v>
      </c>
      <c r="AJ50" s="104" t="e">
        <f t="shared" si="20"/>
        <v>#VALUE!</v>
      </c>
      <c r="AK50" s="104" t="e">
        <f t="shared" si="20"/>
        <v>#VALUE!</v>
      </c>
      <c r="AL50" s="104" t="e">
        <f t="shared" si="20"/>
        <v>#VALUE!</v>
      </c>
      <c r="AM50" s="104" t="e">
        <f t="shared" si="20"/>
        <v>#VALUE!</v>
      </c>
      <c r="AN50" s="104" t="e">
        <f t="shared" si="20"/>
        <v>#VALUE!</v>
      </c>
      <c r="AO50" s="20"/>
    </row>
    <row r="51" spans="4:41" x14ac:dyDescent="0.35">
      <c r="D51" s="129"/>
      <c r="E51" s="129"/>
      <c r="F51" s="24"/>
      <c r="G51" s="24"/>
      <c r="H51" s="24"/>
      <c r="I51" s="24"/>
      <c r="J51" s="24"/>
      <c r="K51" s="24"/>
      <c r="L51" s="24"/>
      <c r="M51" s="24"/>
      <c r="N51" s="24"/>
      <c r="O51" s="24"/>
      <c r="Q51" s="18"/>
      <c r="R51" s="124"/>
      <c r="S51" s="124"/>
      <c r="T51" s="124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20"/>
    </row>
    <row r="52" spans="4:41" ht="15" thickBot="1" x14ac:dyDescent="0.4">
      <c r="D52" s="129"/>
      <c r="E52" s="129"/>
      <c r="F52" s="24"/>
      <c r="G52" s="24"/>
      <c r="H52" s="24"/>
      <c r="I52" s="24"/>
      <c r="J52" s="24"/>
      <c r="K52" s="24"/>
      <c r="L52" s="24"/>
      <c r="M52" s="24"/>
      <c r="N52" s="24"/>
      <c r="O52" s="24"/>
      <c r="Q52" s="18"/>
      <c r="R52" s="124"/>
      <c r="S52" s="124"/>
      <c r="T52" s="124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20"/>
    </row>
    <row r="53" spans="4:41" x14ac:dyDescent="0.35">
      <c r="D53" s="129"/>
      <c r="E53" s="129"/>
      <c r="F53" s="24"/>
      <c r="G53" s="24"/>
      <c r="H53" s="24"/>
      <c r="I53" s="24"/>
      <c r="J53" s="24"/>
      <c r="K53" s="24"/>
      <c r="L53" s="24"/>
      <c r="M53" s="24"/>
      <c r="N53" s="24"/>
      <c r="O53" s="24"/>
      <c r="Q53" s="18"/>
      <c r="R53" s="124"/>
      <c r="S53" s="124"/>
      <c r="T53" s="124"/>
      <c r="U53" s="19"/>
      <c r="V53" s="36"/>
      <c r="W53" s="37" t="s">
        <v>94</v>
      </c>
      <c r="X53" s="37">
        <v>2.29</v>
      </c>
      <c r="Y53" s="37"/>
      <c r="Z53" s="37"/>
      <c r="AA53" s="38" t="s">
        <v>73</v>
      </c>
      <c r="AB53" s="37" t="s">
        <v>93</v>
      </c>
      <c r="AC53" s="37" t="s">
        <v>29</v>
      </c>
      <c r="AD53" s="110" t="s">
        <v>11</v>
      </c>
      <c r="AE53" s="37">
        <f t="shared" ref="AE53:AN53" si="21">100/(1+$X$53*F9^$X$54)</f>
        <v>100</v>
      </c>
      <c r="AF53" s="37">
        <f t="shared" si="21"/>
        <v>100</v>
      </c>
      <c r="AG53" s="37">
        <f t="shared" si="21"/>
        <v>100</v>
      </c>
      <c r="AH53" s="37">
        <f t="shared" si="21"/>
        <v>100</v>
      </c>
      <c r="AI53" s="37">
        <f t="shared" si="21"/>
        <v>100</v>
      </c>
      <c r="AJ53" s="37">
        <f t="shared" si="21"/>
        <v>100</v>
      </c>
      <c r="AK53" s="37">
        <f t="shared" si="21"/>
        <v>100</v>
      </c>
      <c r="AL53" s="37">
        <f t="shared" si="21"/>
        <v>100</v>
      </c>
      <c r="AM53" s="37">
        <f t="shared" si="21"/>
        <v>100</v>
      </c>
      <c r="AN53" s="37">
        <f t="shared" si="21"/>
        <v>100</v>
      </c>
      <c r="AO53" s="20"/>
    </row>
    <row r="54" spans="4:41" ht="15" thickBot="1" x14ac:dyDescent="0.4">
      <c r="D54" s="129"/>
      <c r="E54" s="129"/>
      <c r="F54" s="24"/>
      <c r="G54" s="24"/>
      <c r="H54" s="24"/>
      <c r="I54" s="24"/>
      <c r="J54" s="24"/>
      <c r="K54" s="24"/>
      <c r="L54" s="24"/>
      <c r="M54" s="24"/>
      <c r="N54" s="24"/>
      <c r="O54" s="24"/>
      <c r="Q54" s="18"/>
      <c r="R54" s="124"/>
      <c r="S54" s="124"/>
      <c r="T54" s="124"/>
      <c r="U54" s="19"/>
      <c r="V54" s="46"/>
      <c r="W54" s="47" t="s">
        <v>95</v>
      </c>
      <c r="X54" s="47">
        <v>2.68</v>
      </c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20"/>
    </row>
    <row r="55" spans="4:41" x14ac:dyDescent="0.35">
      <c r="D55" s="129"/>
      <c r="E55" s="129"/>
      <c r="F55" s="24"/>
      <c r="G55" s="24"/>
      <c r="H55" s="24"/>
      <c r="I55" s="24"/>
      <c r="J55" s="24"/>
      <c r="K55" s="24"/>
      <c r="L55" s="24"/>
      <c r="M55" s="24"/>
      <c r="N55" s="24"/>
      <c r="O55" s="24"/>
      <c r="Q55" s="18"/>
      <c r="R55" s="124"/>
      <c r="S55" s="124"/>
      <c r="T55" s="124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20"/>
    </row>
    <row r="56" spans="4:41" ht="15" thickBot="1" x14ac:dyDescent="0.4">
      <c r="D56" s="129"/>
      <c r="E56" s="129"/>
      <c r="F56" s="24"/>
      <c r="G56" s="24"/>
      <c r="H56" s="24"/>
      <c r="I56" s="24"/>
      <c r="J56" s="24"/>
      <c r="K56" s="24"/>
      <c r="L56" s="24"/>
      <c r="M56" s="24"/>
      <c r="N56" s="24"/>
      <c r="O56" s="24"/>
      <c r="Q56" s="18"/>
      <c r="R56" s="124"/>
      <c r="S56" s="124"/>
      <c r="T56" s="124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20"/>
    </row>
    <row r="57" spans="4:41" ht="15" thickBot="1" x14ac:dyDescent="0.4">
      <c r="D57" s="129"/>
      <c r="E57" s="129"/>
      <c r="F57" s="24"/>
      <c r="G57" s="24"/>
      <c r="H57" s="24"/>
      <c r="I57" s="24"/>
      <c r="J57" s="24"/>
      <c r="K57" s="24"/>
      <c r="L57" s="24"/>
      <c r="M57" s="24"/>
      <c r="N57" s="24"/>
      <c r="O57" s="24"/>
      <c r="Q57" s="18"/>
      <c r="R57" s="124"/>
      <c r="S57" s="124"/>
      <c r="T57" s="124"/>
      <c r="U57" s="19"/>
      <c r="V57" s="104"/>
      <c r="W57" s="111" t="s">
        <v>96</v>
      </c>
      <c r="X57" s="104">
        <v>0.27100000000000002</v>
      </c>
      <c r="Y57" s="104"/>
      <c r="Z57" s="104"/>
      <c r="AA57" s="105" t="s">
        <v>73</v>
      </c>
      <c r="AB57" s="104" t="s">
        <v>97</v>
      </c>
      <c r="AC57" s="104" t="s">
        <v>98</v>
      </c>
      <c r="AD57" s="109" t="s">
        <v>10</v>
      </c>
      <c r="AE57" s="104" t="e">
        <f>((F$20/10)^$X$57)*AE46</f>
        <v>#VALUE!</v>
      </c>
      <c r="AF57" s="104" t="e">
        <f t="shared" ref="AF57:AN57" si="22">((G$20/10)^$X$57)*AF46</f>
        <v>#VALUE!</v>
      </c>
      <c r="AG57" s="104" t="e">
        <f t="shared" si="22"/>
        <v>#VALUE!</v>
      </c>
      <c r="AH57" s="104" t="e">
        <f t="shared" si="22"/>
        <v>#VALUE!</v>
      </c>
      <c r="AI57" s="104" t="e">
        <f t="shared" si="22"/>
        <v>#VALUE!</v>
      </c>
      <c r="AJ57" s="104" t="e">
        <f t="shared" si="22"/>
        <v>#VALUE!</v>
      </c>
      <c r="AK57" s="104" t="e">
        <f t="shared" si="22"/>
        <v>#VALUE!</v>
      </c>
      <c r="AL57" s="104" t="e">
        <f t="shared" si="22"/>
        <v>#VALUE!</v>
      </c>
      <c r="AM57" s="104" t="e">
        <f t="shared" si="22"/>
        <v>#VALUE!</v>
      </c>
      <c r="AN57" s="104" t="e">
        <f t="shared" si="22"/>
        <v>#VALUE!</v>
      </c>
      <c r="AO57" s="20"/>
    </row>
    <row r="58" spans="4:41" x14ac:dyDescent="0.35">
      <c r="D58" s="129"/>
      <c r="E58" s="129"/>
      <c r="F58" s="24"/>
      <c r="G58" s="24"/>
      <c r="H58" s="24"/>
      <c r="I58" s="24"/>
      <c r="J58" s="24"/>
      <c r="K58" s="24"/>
      <c r="L58" s="24"/>
      <c r="M58" s="24"/>
      <c r="N58" s="24"/>
      <c r="O58" s="24"/>
      <c r="Q58" s="18"/>
      <c r="R58" s="124"/>
      <c r="S58" s="124"/>
      <c r="T58" s="124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20"/>
    </row>
    <row r="59" spans="4:41" x14ac:dyDescent="0.35">
      <c r="D59" s="129"/>
      <c r="E59" s="129"/>
      <c r="F59" s="24"/>
      <c r="G59" s="24"/>
      <c r="H59" s="24"/>
      <c r="I59" s="24"/>
      <c r="J59" s="24"/>
      <c r="K59" s="24"/>
      <c r="L59" s="24"/>
      <c r="M59" s="24"/>
      <c r="N59" s="24"/>
      <c r="O59" s="24"/>
      <c r="Q59" s="18"/>
      <c r="R59" s="124"/>
      <c r="S59" s="124"/>
      <c r="T59" s="124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20"/>
    </row>
    <row r="60" spans="4:41" x14ac:dyDescent="0.35">
      <c r="D60" s="129"/>
      <c r="E60" s="129"/>
      <c r="F60" s="24"/>
      <c r="G60" s="24"/>
      <c r="H60" s="24"/>
      <c r="I60" s="24"/>
      <c r="J60" s="24"/>
      <c r="K60" s="24"/>
      <c r="L60" s="24"/>
      <c r="M60" s="24"/>
      <c r="N60" s="24"/>
      <c r="O60" s="24"/>
      <c r="Q60" s="18"/>
      <c r="R60" s="124"/>
      <c r="S60" s="124"/>
      <c r="T60" s="124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20"/>
    </row>
    <row r="61" spans="4:41" x14ac:dyDescent="0.35">
      <c r="D61" s="129"/>
      <c r="E61" s="129"/>
      <c r="F61" s="24"/>
      <c r="G61" s="24"/>
      <c r="H61" s="24"/>
      <c r="I61" s="24"/>
      <c r="J61" s="24"/>
      <c r="K61" s="24"/>
      <c r="L61" s="24"/>
      <c r="M61" s="24"/>
      <c r="N61" s="24"/>
      <c r="O61" s="24"/>
      <c r="Q61" s="18"/>
      <c r="R61" s="124"/>
      <c r="S61" s="124"/>
      <c r="T61" s="124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20"/>
    </row>
    <row r="62" spans="4:41" x14ac:dyDescent="0.35">
      <c r="D62" s="129"/>
      <c r="E62" s="129"/>
      <c r="F62" s="24"/>
      <c r="G62" s="24"/>
      <c r="H62" s="24"/>
      <c r="I62" s="24"/>
      <c r="J62" s="24"/>
      <c r="K62" s="24"/>
      <c r="L62" s="24"/>
      <c r="M62" s="24"/>
      <c r="N62" s="24"/>
      <c r="O62" s="24"/>
      <c r="Q62" s="18"/>
      <c r="R62" s="124"/>
      <c r="S62" s="124"/>
      <c r="T62" s="124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20"/>
    </row>
    <row r="63" spans="4:41" x14ac:dyDescent="0.35">
      <c r="D63" s="129"/>
      <c r="E63" s="129"/>
      <c r="F63" s="24"/>
      <c r="G63" s="24"/>
      <c r="H63" s="24"/>
      <c r="I63" s="24"/>
      <c r="J63" s="24"/>
      <c r="K63" s="24"/>
      <c r="L63" s="24"/>
      <c r="M63" s="24"/>
      <c r="N63" s="24"/>
      <c r="O63" s="24"/>
      <c r="Q63" s="18"/>
      <c r="R63" s="124"/>
      <c r="S63" s="124"/>
      <c r="T63" s="124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20"/>
    </row>
    <row r="64" spans="4:41" x14ac:dyDescent="0.35">
      <c r="D64" s="129"/>
      <c r="E64" s="129"/>
      <c r="F64" s="24"/>
      <c r="G64" s="24"/>
      <c r="H64" s="24"/>
      <c r="I64" s="24"/>
      <c r="J64" s="24"/>
      <c r="K64" s="24"/>
      <c r="L64" s="24"/>
      <c r="M64" s="24"/>
      <c r="N64" s="24"/>
      <c r="O64" s="24"/>
      <c r="Q64" s="18"/>
      <c r="R64" s="124"/>
      <c r="S64" s="124"/>
      <c r="T64" s="124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20"/>
    </row>
    <row r="65" spans="4:41" x14ac:dyDescent="0.35">
      <c r="D65" s="129"/>
      <c r="E65" s="129"/>
      <c r="F65" s="24"/>
      <c r="G65" s="24"/>
      <c r="H65" s="24"/>
      <c r="I65" s="24"/>
      <c r="J65" s="24"/>
      <c r="K65" s="24"/>
      <c r="L65" s="24"/>
      <c r="M65" s="24"/>
      <c r="N65" s="24"/>
      <c r="O65" s="24"/>
      <c r="Q65" s="18"/>
      <c r="R65" s="124"/>
      <c r="S65" s="124"/>
      <c r="T65" s="124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20"/>
    </row>
    <row r="66" spans="4:41" x14ac:dyDescent="0.35">
      <c r="D66" s="129"/>
      <c r="E66" s="129"/>
      <c r="F66" s="24"/>
      <c r="G66" s="24"/>
      <c r="H66" s="24"/>
      <c r="I66" s="24"/>
      <c r="J66" s="24"/>
      <c r="K66" s="24"/>
      <c r="L66" s="24"/>
      <c r="M66" s="24"/>
      <c r="N66" s="24"/>
      <c r="O66" s="24"/>
      <c r="Q66" s="18"/>
      <c r="R66" s="124"/>
      <c r="S66" s="124"/>
      <c r="T66" s="124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20"/>
    </row>
    <row r="67" spans="4:41" x14ac:dyDescent="0.35">
      <c r="D67" s="129"/>
      <c r="E67" s="129"/>
      <c r="F67" s="24"/>
      <c r="G67" s="24"/>
      <c r="H67" s="24"/>
      <c r="I67" s="24"/>
      <c r="J67" s="24"/>
      <c r="K67" s="24"/>
      <c r="L67" s="24"/>
      <c r="M67" s="24"/>
      <c r="N67" s="24"/>
      <c r="O67" s="24"/>
      <c r="Q67" s="18"/>
      <c r="R67" s="124"/>
      <c r="S67" s="124"/>
      <c r="T67" s="124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20"/>
    </row>
    <row r="68" spans="4:41" x14ac:dyDescent="0.35">
      <c r="D68" s="129"/>
      <c r="E68" s="129"/>
      <c r="F68" s="24"/>
      <c r="G68" s="24"/>
      <c r="H68" s="24"/>
      <c r="I68" s="24"/>
      <c r="J68" s="24"/>
      <c r="K68" s="24"/>
      <c r="L68" s="24"/>
      <c r="M68" s="24"/>
      <c r="N68" s="24"/>
      <c r="O68" s="24"/>
      <c r="Q68" s="18"/>
      <c r="R68" s="124"/>
      <c r="S68" s="124"/>
      <c r="T68" s="124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20"/>
    </row>
    <row r="69" spans="4:41" x14ac:dyDescent="0.35">
      <c r="D69" s="129"/>
      <c r="E69" s="129"/>
      <c r="F69" s="24"/>
      <c r="G69" s="24"/>
      <c r="H69" s="24"/>
      <c r="I69" s="24"/>
      <c r="J69" s="24"/>
      <c r="K69" s="24"/>
      <c r="L69" s="24"/>
      <c r="M69" s="24"/>
      <c r="N69" s="24"/>
      <c r="O69" s="24"/>
      <c r="Q69" s="18"/>
      <c r="R69" s="124"/>
      <c r="S69" s="124"/>
      <c r="T69" s="124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20"/>
    </row>
    <row r="70" spans="4:41" x14ac:dyDescent="0.35">
      <c r="D70" s="129"/>
      <c r="E70" s="129"/>
      <c r="F70" s="24"/>
      <c r="G70" s="24"/>
      <c r="H70" s="24"/>
      <c r="I70" s="24"/>
      <c r="J70" s="24"/>
      <c r="K70" s="24"/>
      <c r="L70" s="24"/>
      <c r="M70" s="24"/>
      <c r="N70" s="24"/>
      <c r="O70" s="24"/>
      <c r="Q70" s="18"/>
      <c r="R70" s="124"/>
      <c r="S70" s="124"/>
      <c r="T70" s="124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20"/>
    </row>
    <row r="71" spans="4:41" x14ac:dyDescent="0.35">
      <c r="D71" s="129"/>
      <c r="E71" s="129"/>
      <c r="F71" s="24"/>
      <c r="G71" s="24"/>
      <c r="H71" s="24"/>
      <c r="I71" s="24"/>
      <c r="J71" s="24"/>
      <c r="K71" s="24"/>
      <c r="L71" s="24"/>
      <c r="M71" s="24"/>
      <c r="N71" s="24"/>
      <c r="O71" s="24"/>
      <c r="Q71" s="18"/>
      <c r="R71" s="124"/>
      <c r="S71" s="124"/>
      <c r="T71" s="124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20"/>
    </row>
    <row r="72" spans="4:41" x14ac:dyDescent="0.35">
      <c r="D72" s="129"/>
      <c r="E72" s="129"/>
      <c r="F72" s="24"/>
      <c r="G72" s="24"/>
      <c r="H72" s="24"/>
      <c r="I72" s="24"/>
      <c r="J72" s="24"/>
      <c r="K72" s="24"/>
      <c r="L72" s="24"/>
      <c r="M72" s="24"/>
      <c r="N72" s="24"/>
      <c r="O72" s="24"/>
      <c r="Q72" s="18"/>
      <c r="R72" s="124"/>
      <c r="S72" s="124"/>
      <c r="T72" s="124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20"/>
    </row>
    <row r="73" spans="4:41" x14ac:dyDescent="0.35">
      <c r="D73" s="129"/>
      <c r="E73" s="129"/>
      <c r="F73" s="24"/>
      <c r="G73" s="24"/>
      <c r="H73" s="24"/>
      <c r="I73" s="24"/>
      <c r="J73" s="24"/>
      <c r="K73" s="24"/>
      <c r="L73" s="24"/>
      <c r="M73" s="24"/>
      <c r="N73" s="24"/>
      <c r="O73" s="24"/>
      <c r="Q73" s="18"/>
      <c r="R73" s="124"/>
      <c r="S73" s="124"/>
      <c r="T73" s="124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20"/>
    </row>
    <row r="74" spans="4:41" x14ac:dyDescent="0.35">
      <c r="D74" s="129"/>
      <c r="E74" s="129"/>
      <c r="F74" s="24"/>
      <c r="G74" s="24"/>
      <c r="H74" s="24"/>
      <c r="I74" s="24"/>
      <c r="J74" s="24"/>
      <c r="K74" s="24"/>
      <c r="L74" s="24"/>
      <c r="M74" s="24"/>
      <c r="N74" s="24"/>
      <c r="O74" s="24"/>
      <c r="Q74" s="18"/>
      <c r="R74" s="124"/>
      <c r="S74" s="124"/>
      <c r="T74" s="124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20"/>
    </row>
    <row r="75" spans="4:41" x14ac:dyDescent="0.35">
      <c r="D75" s="129"/>
      <c r="E75" s="129"/>
      <c r="F75" s="24"/>
      <c r="G75" s="24"/>
      <c r="H75" s="24"/>
      <c r="I75" s="24"/>
      <c r="J75" s="24"/>
      <c r="K75" s="24"/>
      <c r="L75" s="24"/>
      <c r="M75" s="24"/>
      <c r="N75" s="24"/>
      <c r="O75" s="24"/>
      <c r="Q75" s="18"/>
      <c r="R75" s="124"/>
      <c r="S75" s="124"/>
      <c r="T75" s="124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20"/>
    </row>
    <row r="76" spans="4:41" x14ac:dyDescent="0.35">
      <c r="D76" s="129"/>
      <c r="E76" s="129"/>
      <c r="F76" s="24"/>
      <c r="G76" s="24"/>
      <c r="H76" s="24"/>
      <c r="I76" s="24"/>
      <c r="J76" s="24"/>
      <c r="K76" s="24"/>
      <c r="L76" s="24"/>
      <c r="M76" s="24"/>
      <c r="N76" s="24"/>
      <c r="O76" s="24"/>
      <c r="Q76" s="18"/>
      <c r="R76" s="124"/>
      <c r="S76" s="124"/>
      <c r="T76" s="124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20"/>
    </row>
    <row r="77" spans="4:41" x14ac:dyDescent="0.35">
      <c r="D77" s="129"/>
      <c r="E77" s="129"/>
      <c r="F77" s="24"/>
      <c r="G77" s="24"/>
      <c r="H77" s="24"/>
      <c r="I77" s="24"/>
      <c r="J77" s="24"/>
      <c r="K77" s="24"/>
      <c r="L77" s="24"/>
      <c r="M77" s="24"/>
      <c r="N77" s="24"/>
      <c r="O77" s="24"/>
      <c r="Q77" s="18"/>
      <c r="R77" s="124"/>
      <c r="S77" s="124"/>
      <c r="T77" s="124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20"/>
    </row>
    <row r="78" spans="4:41" x14ac:dyDescent="0.35">
      <c r="D78" s="129"/>
      <c r="E78" s="129"/>
      <c r="F78" s="24"/>
      <c r="G78" s="24"/>
      <c r="H78" s="24"/>
      <c r="I78" s="24"/>
      <c r="J78" s="24"/>
      <c r="K78" s="24"/>
      <c r="L78" s="24"/>
      <c r="M78" s="24"/>
      <c r="N78" s="24"/>
      <c r="O78" s="24"/>
      <c r="Q78" s="18"/>
      <c r="R78" s="124"/>
      <c r="S78" s="124"/>
      <c r="T78" s="124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20"/>
    </row>
    <row r="79" spans="4:41" x14ac:dyDescent="0.35">
      <c r="D79" s="129"/>
      <c r="E79" s="129"/>
      <c r="F79" s="24"/>
      <c r="G79" s="24"/>
      <c r="H79" s="24"/>
      <c r="I79" s="24"/>
      <c r="J79" s="24"/>
      <c r="K79" s="24"/>
      <c r="L79" s="24"/>
      <c r="M79" s="24"/>
      <c r="N79" s="24"/>
      <c r="O79" s="24"/>
      <c r="Q79" s="18"/>
      <c r="R79" s="124"/>
      <c r="S79" s="124"/>
      <c r="T79" s="124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20"/>
    </row>
    <row r="80" spans="4:41" x14ac:dyDescent="0.35">
      <c r="D80" s="129"/>
      <c r="E80" s="129"/>
      <c r="F80" s="24"/>
      <c r="G80" s="24"/>
      <c r="H80" s="24"/>
      <c r="I80" s="24"/>
      <c r="J80" s="24"/>
      <c r="K80" s="24"/>
      <c r="L80" s="24"/>
      <c r="M80" s="24"/>
      <c r="N80" s="24"/>
      <c r="O80" s="24"/>
      <c r="Q80" s="18"/>
      <c r="R80" s="124"/>
      <c r="S80" s="124"/>
      <c r="T80" s="124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20"/>
    </row>
    <row r="81" spans="4:41" x14ac:dyDescent="0.35">
      <c r="D81" s="129"/>
      <c r="E81" s="129"/>
      <c r="F81" s="24"/>
      <c r="G81" s="24"/>
      <c r="H81" s="24"/>
      <c r="I81" s="24"/>
      <c r="J81" s="24"/>
      <c r="K81" s="24"/>
      <c r="L81" s="24"/>
      <c r="M81" s="24"/>
      <c r="N81" s="24"/>
      <c r="O81" s="24"/>
      <c r="Q81" s="18"/>
      <c r="R81" s="124"/>
      <c r="S81" s="124"/>
      <c r="T81" s="124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20"/>
    </row>
    <row r="82" spans="4:41" x14ac:dyDescent="0.35">
      <c r="D82" s="129"/>
      <c r="E82" s="129"/>
      <c r="F82" s="24"/>
      <c r="G82" s="24"/>
      <c r="H82" s="24"/>
      <c r="I82" s="24"/>
      <c r="J82" s="24"/>
      <c r="K82" s="24"/>
      <c r="L82" s="24"/>
      <c r="M82" s="24"/>
      <c r="N82" s="24"/>
      <c r="O82" s="24"/>
      <c r="Q82" s="18"/>
      <c r="R82" s="124"/>
      <c r="S82" s="124"/>
      <c r="T82" s="124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20"/>
    </row>
    <row r="83" spans="4:41" x14ac:dyDescent="0.35">
      <c r="D83" s="129"/>
      <c r="E83" s="129"/>
      <c r="F83" s="24"/>
      <c r="G83" s="24"/>
      <c r="H83" s="24"/>
      <c r="I83" s="24"/>
      <c r="J83" s="24"/>
      <c r="K83" s="24"/>
      <c r="L83" s="24"/>
      <c r="M83" s="24"/>
      <c r="N83" s="24"/>
      <c r="O83" s="24"/>
      <c r="Q83" s="18"/>
      <c r="R83" s="124"/>
      <c r="S83" s="124"/>
      <c r="T83" s="124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20"/>
    </row>
    <row r="84" spans="4:41" x14ac:dyDescent="0.35">
      <c r="D84" s="129"/>
      <c r="E84" s="129"/>
      <c r="F84" s="24"/>
      <c r="G84" s="24"/>
      <c r="H84" s="24"/>
      <c r="I84" s="24"/>
      <c r="J84" s="24"/>
      <c r="K84" s="24"/>
      <c r="L84" s="24"/>
      <c r="M84" s="24"/>
      <c r="N84" s="24"/>
      <c r="O84" s="24"/>
      <c r="Q84" s="18"/>
      <c r="R84" s="124"/>
      <c r="S84" s="124"/>
      <c r="T84" s="124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20"/>
    </row>
    <row r="85" spans="4:41" x14ac:dyDescent="0.35">
      <c r="D85" s="129"/>
      <c r="E85" s="129"/>
      <c r="F85" s="24"/>
      <c r="G85" s="24"/>
      <c r="H85" s="24"/>
      <c r="I85" s="24"/>
      <c r="J85" s="24"/>
      <c r="K85" s="24"/>
      <c r="L85" s="24"/>
      <c r="M85" s="24"/>
      <c r="N85" s="24"/>
      <c r="O85" s="24"/>
      <c r="Q85" s="18"/>
      <c r="R85" s="124"/>
      <c r="S85" s="124"/>
      <c r="T85" s="124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20"/>
    </row>
    <row r="86" spans="4:41" x14ac:dyDescent="0.35">
      <c r="D86" s="129"/>
      <c r="E86" s="129"/>
      <c r="F86" s="24"/>
      <c r="G86" s="24"/>
      <c r="H86" s="24"/>
      <c r="I86" s="24"/>
      <c r="J86" s="24"/>
      <c r="K86" s="24"/>
      <c r="L86" s="24"/>
      <c r="M86" s="24"/>
      <c r="N86" s="24"/>
      <c r="O86" s="24"/>
      <c r="Q86" s="18"/>
      <c r="R86" s="124"/>
      <c r="S86" s="124"/>
      <c r="T86" s="124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20"/>
    </row>
    <row r="87" spans="4:41" x14ac:dyDescent="0.35">
      <c r="D87" s="129"/>
      <c r="E87" s="129"/>
      <c r="F87" s="24"/>
      <c r="G87" s="24"/>
      <c r="H87" s="24"/>
      <c r="I87" s="24"/>
      <c r="J87" s="24"/>
      <c r="K87" s="24"/>
      <c r="L87" s="24"/>
      <c r="M87" s="24"/>
      <c r="N87" s="24"/>
      <c r="O87" s="24"/>
      <c r="Q87" s="18"/>
      <c r="R87" s="124"/>
      <c r="S87" s="124"/>
      <c r="T87" s="124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20"/>
    </row>
    <row r="88" spans="4:41" x14ac:dyDescent="0.35">
      <c r="D88" s="129"/>
      <c r="E88" s="129"/>
      <c r="F88" s="24"/>
      <c r="G88" s="24"/>
      <c r="H88" s="24"/>
      <c r="I88" s="24"/>
      <c r="J88" s="24"/>
      <c r="K88" s="24"/>
      <c r="L88" s="24"/>
      <c r="M88" s="24"/>
      <c r="N88" s="24"/>
      <c r="O88" s="24"/>
      <c r="Q88" s="18"/>
      <c r="R88" s="124"/>
      <c r="S88" s="124"/>
      <c r="T88" s="124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20"/>
    </row>
    <row r="89" spans="4:41" x14ac:dyDescent="0.35">
      <c r="D89" s="129"/>
      <c r="E89" s="129"/>
      <c r="F89" s="24"/>
      <c r="G89" s="24"/>
      <c r="H89" s="24"/>
      <c r="I89" s="24"/>
      <c r="J89" s="24"/>
      <c r="K89" s="24"/>
      <c r="L89" s="24"/>
      <c r="M89" s="24"/>
      <c r="N89" s="24"/>
      <c r="O89" s="24"/>
      <c r="Q89" s="18"/>
      <c r="R89" s="124"/>
      <c r="S89" s="124"/>
      <c r="T89" s="124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20"/>
    </row>
    <row r="90" spans="4:41" x14ac:dyDescent="0.35">
      <c r="D90" s="129"/>
      <c r="E90" s="129"/>
      <c r="F90" s="24"/>
      <c r="G90" s="24"/>
      <c r="H90" s="24"/>
      <c r="I90" s="24"/>
      <c r="J90" s="24"/>
      <c r="K90" s="24"/>
      <c r="L90" s="24"/>
      <c r="M90" s="24"/>
      <c r="N90" s="24"/>
      <c r="O90" s="24"/>
      <c r="Q90" s="18"/>
      <c r="R90" s="124"/>
      <c r="S90" s="124"/>
      <c r="T90" s="124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20"/>
    </row>
    <row r="91" spans="4:41" x14ac:dyDescent="0.35">
      <c r="D91" s="129"/>
      <c r="E91" s="129"/>
      <c r="F91" s="24"/>
      <c r="G91" s="24"/>
      <c r="H91" s="24"/>
      <c r="I91" s="24"/>
      <c r="J91" s="24"/>
      <c r="K91" s="24"/>
      <c r="L91" s="24"/>
      <c r="M91" s="24"/>
      <c r="N91" s="24"/>
      <c r="O91" s="24"/>
      <c r="Q91" s="18"/>
      <c r="R91" s="124"/>
      <c r="S91" s="124"/>
      <c r="T91" s="124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20"/>
    </row>
    <row r="92" spans="4:41" x14ac:dyDescent="0.35">
      <c r="D92" s="129"/>
      <c r="E92" s="129"/>
      <c r="F92" s="24"/>
      <c r="G92" s="24"/>
      <c r="H92" s="24"/>
      <c r="I92" s="24"/>
      <c r="J92" s="24"/>
      <c r="K92" s="24"/>
      <c r="L92" s="24"/>
      <c r="M92" s="24"/>
      <c r="N92" s="24"/>
      <c r="O92" s="24"/>
      <c r="Q92" s="18"/>
      <c r="R92" s="124"/>
      <c r="S92" s="124"/>
      <c r="T92" s="124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20"/>
    </row>
    <row r="93" spans="4:41" x14ac:dyDescent="0.35">
      <c r="D93" s="129"/>
      <c r="E93" s="129"/>
      <c r="F93" s="24"/>
      <c r="G93" s="24"/>
      <c r="H93" s="24"/>
      <c r="I93" s="24"/>
      <c r="J93" s="24"/>
      <c r="K93" s="24"/>
      <c r="L93" s="24"/>
      <c r="M93" s="24"/>
      <c r="N93" s="24"/>
      <c r="O93" s="24"/>
      <c r="Q93" s="18"/>
      <c r="R93" s="124"/>
      <c r="S93" s="124"/>
      <c r="T93" s="124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20"/>
    </row>
    <row r="94" spans="4:41" x14ac:dyDescent="0.35">
      <c r="D94" s="129"/>
      <c r="E94" s="129"/>
      <c r="F94" s="24"/>
      <c r="G94" s="24"/>
      <c r="H94" s="24"/>
      <c r="I94" s="24"/>
      <c r="J94" s="24"/>
      <c r="K94" s="24"/>
      <c r="L94" s="24"/>
      <c r="M94" s="24"/>
      <c r="N94" s="24"/>
      <c r="O94" s="24"/>
      <c r="Q94" s="18"/>
      <c r="R94" s="124"/>
      <c r="S94" s="124"/>
      <c r="T94" s="124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20"/>
    </row>
    <row r="95" spans="4:41" x14ac:dyDescent="0.35">
      <c r="D95" s="129"/>
      <c r="E95" s="129"/>
      <c r="F95" s="24"/>
      <c r="G95" s="24"/>
      <c r="H95" s="24"/>
      <c r="I95" s="24"/>
      <c r="J95" s="24"/>
      <c r="K95" s="24"/>
      <c r="L95" s="24"/>
      <c r="M95" s="24"/>
      <c r="N95" s="24"/>
      <c r="O95" s="24"/>
      <c r="Q95" s="18"/>
      <c r="R95" s="124"/>
      <c r="S95" s="124"/>
      <c r="T95" s="124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20"/>
    </row>
    <row r="96" spans="4:41" x14ac:dyDescent="0.35">
      <c r="D96" s="129"/>
      <c r="E96" s="129"/>
      <c r="F96" s="24"/>
      <c r="G96" s="24"/>
      <c r="H96" s="24"/>
      <c r="I96" s="24"/>
      <c r="J96" s="24"/>
      <c r="K96" s="24"/>
      <c r="L96" s="24"/>
      <c r="M96" s="24"/>
      <c r="N96" s="24"/>
      <c r="O96" s="24"/>
      <c r="Q96" s="18"/>
      <c r="R96" s="124"/>
      <c r="S96" s="124"/>
      <c r="T96" s="124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20"/>
    </row>
    <row r="97" spans="4:41" x14ac:dyDescent="0.35">
      <c r="D97" s="129"/>
      <c r="E97" s="129"/>
      <c r="F97" s="24"/>
      <c r="G97" s="24"/>
      <c r="H97" s="24"/>
      <c r="I97" s="24"/>
      <c r="J97" s="24"/>
      <c r="K97" s="24"/>
      <c r="L97" s="24"/>
      <c r="M97" s="24"/>
      <c r="N97" s="24"/>
      <c r="O97" s="24"/>
      <c r="Q97" s="18"/>
      <c r="R97" s="124"/>
      <c r="S97" s="124"/>
      <c r="T97" s="124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20"/>
    </row>
    <row r="98" spans="4:41" x14ac:dyDescent="0.35">
      <c r="D98" s="129"/>
      <c r="E98" s="129"/>
      <c r="F98" s="24"/>
      <c r="G98" s="24"/>
      <c r="H98" s="24"/>
      <c r="I98" s="24"/>
      <c r="J98" s="24"/>
      <c r="K98" s="24"/>
      <c r="L98" s="24"/>
      <c r="M98" s="24"/>
      <c r="N98" s="24"/>
      <c r="O98" s="24"/>
      <c r="Q98" s="18"/>
      <c r="R98" s="124"/>
      <c r="S98" s="124"/>
      <c r="T98" s="124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20"/>
    </row>
    <row r="99" spans="4:41" x14ac:dyDescent="0.35">
      <c r="D99" s="129"/>
      <c r="E99" s="129"/>
      <c r="F99" s="24"/>
      <c r="G99" s="24"/>
      <c r="H99" s="24"/>
      <c r="I99" s="24"/>
      <c r="J99" s="24"/>
      <c r="K99" s="24"/>
      <c r="L99" s="24"/>
      <c r="M99" s="24"/>
      <c r="N99" s="24"/>
      <c r="O99" s="24"/>
      <c r="Q99" s="18"/>
      <c r="R99" s="124"/>
      <c r="S99" s="124"/>
      <c r="T99" s="124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20"/>
    </row>
    <row r="100" spans="4:41" x14ac:dyDescent="0.35">
      <c r="D100" s="129"/>
      <c r="E100" s="129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Q100" s="18"/>
      <c r="R100" s="124"/>
      <c r="S100" s="124"/>
      <c r="T100" s="124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20"/>
    </row>
    <row r="101" spans="4:41" x14ac:dyDescent="0.35">
      <c r="D101" s="129"/>
      <c r="E101" s="129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Q101" s="18"/>
      <c r="R101" s="124"/>
      <c r="S101" s="124"/>
      <c r="T101" s="124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20"/>
    </row>
    <row r="102" spans="4:41" x14ac:dyDescent="0.35">
      <c r="D102" s="129"/>
      <c r="E102" s="129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Q102" s="18"/>
      <c r="R102" s="124"/>
      <c r="S102" s="124"/>
      <c r="T102" s="124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20"/>
    </row>
    <row r="103" spans="4:41" x14ac:dyDescent="0.35">
      <c r="D103" s="129"/>
      <c r="E103" s="129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Q103" s="18"/>
      <c r="R103" s="124"/>
      <c r="S103" s="124"/>
      <c r="T103" s="124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20"/>
    </row>
    <row r="104" spans="4:41" x14ac:dyDescent="0.35">
      <c r="D104" s="129"/>
      <c r="E104" s="129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Q104" s="18"/>
      <c r="R104" s="124"/>
      <c r="S104" s="124"/>
      <c r="T104" s="124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20"/>
    </row>
    <row r="105" spans="4:41" x14ac:dyDescent="0.35">
      <c r="D105" s="129"/>
      <c r="E105" s="129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Q105" s="18"/>
      <c r="R105" s="124"/>
      <c r="S105" s="124"/>
      <c r="T105" s="124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20"/>
    </row>
    <row r="106" spans="4:41" x14ac:dyDescent="0.35">
      <c r="D106" s="129"/>
      <c r="E106" s="129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Q106" s="18"/>
      <c r="R106" s="124"/>
      <c r="S106" s="124"/>
      <c r="T106" s="124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20"/>
    </row>
    <row r="107" spans="4:41" x14ac:dyDescent="0.35">
      <c r="D107" s="129"/>
      <c r="E107" s="129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Q107" s="18"/>
      <c r="R107" s="124"/>
      <c r="S107" s="124"/>
      <c r="T107" s="124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20"/>
    </row>
    <row r="108" spans="4:41" x14ac:dyDescent="0.35">
      <c r="D108" s="129"/>
      <c r="E108" s="129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Q108" s="18"/>
      <c r="R108" s="124"/>
      <c r="S108" s="124"/>
      <c r="T108" s="124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20"/>
    </row>
    <row r="109" spans="4:41" x14ac:dyDescent="0.35">
      <c r="D109" s="129"/>
      <c r="E109" s="129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Q109" s="18"/>
      <c r="R109" s="124"/>
      <c r="S109" s="124"/>
      <c r="T109" s="124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20"/>
    </row>
    <row r="110" spans="4:41" x14ac:dyDescent="0.35">
      <c r="D110" s="129"/>
      <c r="E110" s="129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Q110" s="18"/>
      <c r="R110" s="124"/>
      <c r="S110" s="124"/>
      <c r="T110" s="124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20"/>
    </row>
    <row r="111" spans="4:41" x14ac:dyDescent="0.35">
      <c r="D111" s="129"/>
      <c r="E111" s="129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Q111" s="18"/>
      <c r="R111" s="124"/>
      <c r="S111" s="124"/>
      <c r="T111" s="124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20"/>
    </row>
    <row r="112" spans="4:41" x14ac:dyDescent="0.35">
      <c r="D112" s="129"/>
      <c r="E112" s="129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Q112" s="18"/>
      <c r="R112" s="124"/>
      <c r="S112" s="124"/>
      <c r="T112" s="124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20"/>
    </row>
    <row r="113" spans="4:41" x14ac:dyDescent="0.35">
      <c r="D113" s="129"/>
      <c r="E113" s="129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Q113" s="18"/>
      <c r="R113" s="124"/>
      <c r="S113" s="124"/>
      <c r="T113" s="124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20"/>
    </row>
    <row r="114" spans="4:41" x14ac:dyDescent="0.35">
      <c r="D114" s="129"/>
      <c r="E114" s="129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Q114" s="18"/>
      <c r="R114" s="124"/>
      <c r="S114" s="124"/>
      <c r="T114" s="124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20"/>
    </row>
    <row r="115" spans="4:41" x14ac:dyDescent="0.35">
      <c r="D115" s="129"/>
      <c r="E115" s="129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Q115" s="18"/>
      <c r="R115" s="124"/>
      <c r="S115" s="124"/>
      <c r="T115" s="124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20"/>
    </row>
    <row r="116" spans="4:41" x14ac:dyDescent="0.35">
      <c r="D116" s="129"/>
      <c r="E116" s="129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Q116" s="18"/>
      <c r="R116" s="124"/>
      <c r="S116" s="124"/>
      <c r="T116" s="124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20"/>
    </row>
    <row r="117" spans="4:41" x14ac:dyDescent="0.35">
      <c r="D117" s="129"/>
      <c r="E117" s="129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Q117" s="18"/>
      <c r="R117" s="124"/>
      <c r="S117" s="124"/>
      <c r="T117" s="124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20"/>
    </row>
    <row r="118" spans="4:41" x14ac:dyDescent="0.35">
      <c r="D118" s="129"/>
      <c r="E118" s="129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Q118" s="18"/>
      <c r="R118" s="124"/>
      <c r="S118" s="124"/>
      <c r="T118" s="124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20"/>
    </row>
    <row r="119" spans="4:41" x14ac:dyDescent="0.35">
      <c r="D119" s="129"/>
      <c r="E119" s="129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Q119" s="18"/>
      <c r="R119" s="124"/>
      <c r="S119" s="124"/>
      <c r="T119" s="124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20"/>
    </row>
    <row r="120" spans="4:41" x14ac:dyDescent="0.35">
      <c r="D120" s="129"/>
      <c r="E120" s="129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Q120" s="18"/>
      <c r="R120" s="124"/>
      <c r="S120" s="124"/>
      <c r="T120" s="124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20"/>
    </row>
    <row r="121" spans="4:41" x14ac:dyDescent="0.35">
      <c r="D121" s="129"/>
      <c r="E121" s="129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Q121" s="18"/>
      <c r="R121" s="124"/>
      <c r="S121" s="124"/>
      <c r="T121" s="124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20"/>
    </row>
    <row r="122" spans="4:41" x14ac:dyDescent="0.35">
      <c r="D122" s="129"/>
      <c r="E122" s="129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Q122" s="18"/>
      <c r="R122" s="124"/>
      <c r="S122" s="124"/>
      <c r="T122" s="124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20"/>
    </row>
    <row r="123" spans="4:41" x14ac:dyDescent="0.35">
      <c r="D123" s="129"/>
      <c r="E123" s="129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Q123" s="18"/>
      <c r="R123" s="124"/>
      <c r="S123" s="124"/>
      <c r="T123" s="124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20"/>
    </row>
    <row r="124" spans="4:41" x14ac:dyDescent="0.35">
      <c r="D124" s="129"/>
      <c r="E124" s="129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Q124" s="18"/>
      <c r="R124" s="124"/>
      <c r="S124" s="124"/>
      <c r="T124" s="124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20"/>
    </row>
    <row r="125" spans="4:41" x14ac:dyDescent="0.35">
      <c r="D125" s="129"/>
      <c r="E125" s="129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Q125" s="18"/>
      <c r="R125" s="124"/>
      <c r="S125" s="124"/>
      <c r="T125" s="124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20"/>
    </row>
    <row r="126" spans="4:41" x14ac:dyDescent="0.35">
      <c r="D126" s="129"/>
      <c r="E126" s="129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Q126" s="18"/>
      <c r="R126" s="124"/>
      <c r="S126" s="124"/>
      <c r="T126" s="124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20"/>
    </row>
    <row r="127" spans="4:41" x14ac:dyDescent="0.35">
      <c r="D127" s="129"/>
      <c r="E127" s="129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Q127" s="18"/>
      <c r="R127" s="124"/>
      <c r="S127" s="124"/>
      <c r="T127" s="124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20"/>
    </row>
    <row r="128" spans="4:41" x14ac:dyDescent="0.35">
      <c r="D128" s="129"/>
      <c r="E128" s="129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Q128" s="18"/>
      <c r="R128" s="124"/>
      <c r="S128" s="124"/>
      <c r="T128" s="124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20"/>
    </row>
    <row r="129" spans="4:41" x14ac:dyDescent="0.35">
      <c r="D129" s="129"/>
      <c r="E129" s="129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Q129" s="18"/>
      <c r="R129" s="124"/>
      <c r="S129" s="124"/>
      <c r="T129" s="124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20"/>
    </row>
    <row r="130" spans="4:41" x14ac:dyDescent="0.35">
      <c r="D130" s="129"/>
      <c r="E130" s="129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Q130" s="18"/>
      <c r="R130" s="124"/>
      <c r="S130" s="124"/>
      <c r="T130" s="124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20"/>
    </row>
    <row r="131" spans="4:41" x14ac:dyDescent="0.35">
      <c r="D131" s="129"/>
      <c r="E131" s="129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Q131" s="18"/>
      <c r="R131" s="124"/>
      <c r="S131" s="124"/>
      <c r="T131" s="124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20"/>
    </row>
    <row r="132" spans="4:41" x14ac:dyDescent="0.35">
      <c r="D132" s="129"/>
      <c r="E132" s="129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Q132" s="18"/>
      <c r="R132" s="124"/>
      <c r="S132" s="124"/>
      <c r="T132" s="124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20"/>
    </row>
    <row r="133" spans="4:41" x14ac:dyDescent="0.35">
      <c r="D133" s="129"/>
      <c r="E133" s="129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Q133" s="18"/>
      <c r="R133" s="124"/>
      <c r="S133" s="124"/>
      <c r="T133" s="124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20"/>
    </row>
    <row r="134" spans="4:41" x14ac:dyDescent="0.35">
      <c r="D134" s="129"/>
      <c r="E134" s="129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Q134" s="18"/>
      <c r="R134" s="124"/>
      <c r="S134" s="124"/>
      <c r="T134" s="124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20"/>
    </row>
    <row r="135" spans="4:41" x14ac:dyDescent="0.35">
      <c r="D135" s="129"/>
      <c r="E135" s="129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Q135" s="18"/>
      <c r="R135" s="124"/>
      <c r="S135" s="124"/>
      <c r="T135" s="124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20"/>
    </row>
    <row r="136" spans="4:41" x14ac:dyDescent="0.35">
      <c r="D136" s="129"/>
      <c r="E136" s="129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Q136" s="18"/>
      <c r="R136" s="124"/>
      <c r="S136" s="124"/>
      <c r="T136" s="124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20"/>
    </row>
    <row r="137" spans="4:41" x14ac:dyDescent="0.35">
      <c r="D137" s="129"/>
      <c r="E137" s="129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Q137" s="18"/>
      <c r="R137" s="124"/>
      <c r="S137" s="124"/>
      <c r="T137" s="124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20"/>
    </row>
    <row r="138" spans="4:41" x14ac:dyDescent="0.35">
      <c r="D138" s="129"/>
      <c r="E138" s="129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Q138" s="18"/>
      <c r="R138" s="124"/>
      <c r="S138" s="124"/>
      <c r="T138" s="124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20"/>
    </row>
    <row r="139" spans="4:41" x14ac:dyDescent="0.35">
      <c r="D139" s="129"/>
      <c r="E139" s="129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Q139" s="18"/>
      <c r="R139" s="124"/>
      <c r="S139" s="124"/>
      <c r="T139" s="124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20"/>
    </row>
    <row r="140" spans="4:41" x14ac:dyDescent="0.35">
      <c r="D140" s="129"/>
      <c r="E140" s="129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Q140" s="18"/>
      <c r="R140" s="124"/>
      <c r="S140" s="124"/>
      <c r="T140" s="124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20"/>
    </row>
    <row r="141" spans="4:41" x14ac:dyDescent="0.35">
      <c r="D141" s="129"/>
      <c r="E141" s="129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Q141" s="18"/>
      <c r="R141" s="124"/>
      <c r="S141" s="124"/>
      <c r="T141" s="124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20"/>
    </row>
    <row r="142" spans="4:41" x14ac:dyDescent="0.35">
      <c r="D142" s="129"/>
      <c r="E142" s="129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Q142" s="18"/>
      <c r="R142" s="124"/>
      <c r="S142" s="124"/>
      <c r="T142" s="124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20"/>
    </row>
    <row r="143" spans="4:41" x14ac:dyDescent="0.35">
      <c r="D143" s="129"/>
      <c r="E143" s="129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Q143" s="18"/>
      <c r="R143" s="124"/>
      <c r="S143" s="124"/>
      <c r="T143" s="124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20"/>
    </row>
    <row r="144" spans="4:41" x14ac:dyDescent="0.35">
      <c r="D144" s="129"/>
      <c r="E144" s="129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Q144" s="18"/>
      <c r="R144" s="124"/>
      <c r="S144" s="124"/>
      <c r="T144" s="124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20"/>
    </row>
    <row r="145" spans="4:41" x14ac:dyDescent="0.35">
      <c r="D145" s="129"/>
      <c r="E145" s="129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Q145" s="18"/>
      <c r="R145" s="124"/>
      <c r="S145" s="124"/>
      <c r="T145" s="124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20"/>
    </row>
    <row r="146" spans="4:41" x14ac:dyDescent="0.35">
      <c r="D146" s="129"/>
      <c r="E146" s="129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Q146" s="18"/>
      <c r="R146" s="124"/>
      <c r="S146" s="124"/>
      <c r="T146" s="124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20"/>
    </row>
    <row r="147" spans="4:41" x14ac:dyDescent="0.35">
      <c r="D147" s="129"/>
      <c r="E147" s="129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Q147" s="18"/>
      <c r="R147" s="124"/>
      <c r="S147" s="124"/>
      <c r="T147" s="124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20"/>
    </row>
    <row r="148" spans="4:41" x14ac:dyDescent="0.35">
      <c r="D148" s="129"/>
      <c r="E148" s="129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Q148" s="18"/>
      <c r="R148" s="124"/>
      <c r="S148" s="124"/>
      <c r="T148" s="124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20"/>
    </row>
    <row r="149" spans="4:41" x14ac:dyDescent="0.35">
      <c r="D149" s="129"/>
      <c r="E149" s="129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Q149" s="18"/>
      <c r="R149" s="124"/>
      <c r="S149" s="124"/>
      <c r="T149" s="124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20"/>
    </row>
    <row r="150" spans="4:41" x14ac:dyDescent="0.35">
      <c r="D150" s="129"/>
      <c r="E150" s="129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Q150" s="18"/>
      <c r="R150" s="124"/>
      <c r="S150" s="124"/>
      <c r="T150" s="124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20"/>
    </row>
    <row r="151" spans="4:41" x14ac:dyDescent="0.35">
      <c r="D151" s="129"/>
      <c r="E151" s="129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Q151" s="18"/>
      <c r="R151" s="124"/>
      <c r="S151" s="124"/>
      <c r="T151" s="124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20"/>
    </row>
    <row r="152" spans="4:41" x14ac:dyDescent="0.35">
      <c r="D152" s="129"/>
      <c r="E152" s="129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Q152" s="18"/>
      <c r="R152" s="124"/>
      <c r="S152" s="124"/>
      <c r="T152" s="124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20"/>
    </row>
    <row r="153" spans="4:41" x14ac:dyDescent="0.35">
      <c r="D153" s="129"/>
      <c r="E153" s="129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Q153" s="18"/>
      <c r="R153" s="124"/>
      <c r="S153" s="124"/>
      <c r="T153" s="124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20"/>
    </row>
    <row r="154" spans="4:41" x14ac:dyDescent="0.35">
      <c r="D154" s="129"/>
      <c r="E154" s="129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Q154" s="18"/>
      <c r="R154" s="124"/>
      <c r="S154" s="124"/>
      <c r="T154" s="124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20"/>
    </row>
    <row r="155" spans="4:41" x14ac:dyDescent="0.35">
      <c r="D155" s="129"/>
      <c r="E155" s="129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Q155" s="18"/>
      <c r="R155" s="124"/>
      <c r="S155" s="124"/>
      <c r="T155" s="124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20"/>
    </row>
    <row r="156" spans="4:41" x14ac:dyDescent="0.35">
      <c r="D156" s="129"/>
      <c r="E156" s="129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Q156" s="18"/>
      <c r="R156" s="124"/>
      <c r="S156" s="124"/>
      <c r="T156" s="124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20"/>
    </row>
    <row r="157" spans="4:41" x14ac:dyDescent="0.35">
      <c r="D157" s="129"/>
      <c r="E157" s="129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Q157" s="18"/>
      <c r="R157" s="124"/>
      <c r="S157" s="124"/>
      <c r="T157" s="124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20"/>
    </row>
    <row r="158" spans="4:41" x14ac:dyDescent="0.35">
      <c r="D158" s="129"/>
      <c r="E158" s="129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Q158" s="18"/>
      <c r="R158" s="124"/>
      <c r="S158" s="124"/>
      <c r="T158" s="124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20"/>
    </row>
    <row r="159" spans="4:41" x14ac:dyDescent="0.35">
      <c r="D159" s="129"/>
      <c r="E159" s="129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Q159" s="18"/>
      <c r="R159" s="124"/>
      <c r="S159" s="124"/>
      <c r="T159" s="124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20"/>
    </row>
    <row r="160" spans="4:41" x14ac:dyDescent="0.35">
      <c r="D160" s="129"/>
      <c r="E160" s="129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Q160" s="18"/>
      <c r="R160" s="124"/>
      <c r="S160" s="124"/>
      <c r="T160" s="124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20"/>
    </row>
    <row r="161" spans="4:41" x14ac:dyDescent="0.35">
      <c r="D161" s="129"/>
      <c r="E161" s="129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Q161" s="18"/>
      <c r="R161" s="124"/>
      <c r="S161" s="124"/>
      <c r="T161" s="124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20"/>
    </row>
    <row r="162" spans="4:41" x14ac:dyDescent="0.35">
      <c r="D162" s="129"/>
      <c r="E162" s="129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Q162" s="18"/>
      <c r="R162" s="124"/>
      <c r="S162" s="124"/>
      <c r="T162" s="124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20"/>
    </row>
    <row r="163" spans="4:41" x14ac:dyDescent="0.35">
      <c r="D163" s="129"/>
      <c r="E163" s="129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Q163" s="18"/>
      <c r="R163" s="124"/>
      <c r="S163" s="124"/>
      <c r="T163" s="124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20"/>
    </row>
    <row r="164" spans="4:41" x14ac:dyDescent="0.35">
      <c r="D164" s="129"/>
      <c r="E164" s="129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Q164" s="18"/>
      <c r="R164" s="124"/>
      <c r="S164" s="124"/>
      <c r="T164" s="124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20"/>
    </row>
    <row r="165" spans="4:41" x14ac:dyDescent="0.35">
      <c r="D165" s="129"/>
      <c r="E165" s="129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Q165" s="18"/>
      <c r="R165" s="124"/>
      <c r="S165" s="124"/>
      <c r="T165" s="124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20"/>
    </row>
    <row r="166" spans="4:41" x14ac:dyDescent="0.35">
      <c r="D166" s="129"/>
      <c r="E166" s="129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Q166" s="18"/>
      <c r="R166" s="124"/>
      <c r="S166" s="124"/>
      <c r="T166" s="124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20"/>
    </row>
    <row r="167" spans="4:41" x14ac:dyDescent="0.35">
      <c r="D167" s="129"/>
      <c r="E167" s="129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Q167" s="18"/>
      <c r="R167" s="124"/>
      <c r="S167" s="124"/>
      <c r="T167" s="124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20"/>
    </row>
    <row r="168" spans="4:41" x14ac:dyDescent="0.35">
      <c r="D168" s="129"/>
      <c r="E168" s="129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Q168" s="18"/>
      <c r="R168" s="124"/>
      <c r="S168" s="124"/>
      <c r="T168" s="124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20"/>
    </row>
    <row r="169" spans="4:41" x14ac:dyDescent="0.35">
      <c r="D169" s="129"/>
      <c r="E169" s="129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Q169" s="18"/>
      <c r="R169" s="124"/>
      <c r="S169" s="124"/>
      <c r="T169" s="124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20"/>
    </row>
    <row r="170" spans="4:41" x14ac:dyDescent="0.35">
      <c r="D170" s="129"/>
      <c r="E170" s="129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Q170" s="18"/>
      <c r="R170" s="124"/>
      <c r="S170" s="124"/>
      <c r="T170" s="124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20"/>
    </row>
    <row r="171" spans="4:41" x14ac:dyDescent="0.35">
      <c r="D171" s="129"/>
      <c r="E171" s="129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Q171" s="18"/>
      <c r="R171" s="124"/>
      <c r="S171" s="124"/>
      <c r="T171" s="124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20"/>
    </row>
    <row r="172" spans="4:41" x14ac:dyDescent="0.35">
      <c r="D172" s="129"/>
      <c r="E172" s="129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Q172" s="18"/>
      <c r="R172" s="124"/>
      <c r="S172" s="124"/>
      <c r="T172" s="124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20"/>
    </row>
    <row r="173" spans="4:41" x14ac:dyDescent="0.35">
      <c r="D173" s="129"/>
      <c r="E173" s="129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Q173" s="18"/>
      <c r="R173" s="124"/>
      <c r="S173" s="124"/>
      <c r="T173" s="124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20"/>
    </row>
    <row r="174" spans="4:41" x14ac:dyDescent="0.35">
      <c r="D174" s="129"/>
      <c r="E174" s="129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Q174" s="18"/>
      <c r="R174" s="124"/>
      <c r="S174" s="124"/>
      <c r="T174" s="124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20"/>
    </row>
    <row r="175" spans="4:41" x14ac:dyDescent="0.35">
      <c r="D175" s="129"/>
      <c r="E175" s="129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Q175" s="18"/>
      <c r="R175" s="124"/>
      <c r="S175" s="124"/>
      <c r="T175" s="124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20"/>
    </row>
    <row r="176" spans="4:41" x14ac:dyDescent="0.35">
      <c r="D176" s="129"/>
      <c r="E176" s="129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Q176" s="18"/>
      <c r="R176" s="124"/>
      <c r="S176" s="124"/>
      <c r="T176" s="124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20"/>
    </row>
    <row r="177" spans="4:41" x14ac:dyDescent="0.35">
      <c r="D177" s="129"/>
      <c r="E177" s="129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Q177" s="18"/>
      <c r="R177" s="124"/>
      <c r="S177" s="124"/>
      <c r="T177" s="124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20"/>
    </row>
    <row r="178" spans="4:41" x14ac:dyDescent="0.35">
      <c r="D178" s="129"/>
      <c r="E178" s="129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Q178" s="18"/>
      <c r="R178" s="124"/>
      <c r="S178" s="124"/>
      <c r="T178" s="124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20"/>
    </row>
    <row r="179" spans="4:41" x14ac:dyDescent="0.35">
      <c r="D179" s="129"/>
      <c r="E179" s="129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Q179" s="18"/>
      <c r="R179" s="124"/>
      <c r="S179" s="124"/>
      <c r="T179" s="124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20"/>
    </row>
    <row r="180" spans="4:41" x14ac:dyDescent="0.35">
      <c r="D180" s="129"/>
      <c r="E180" s="129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Q180" s="18"/>
      <c r="R180" s="124"/>
      <c r="S180" s="124"/>
      <c r="T180" s="124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20"/>
    </row>
    <row r="181" spans="4:41" x14ac:dyDescent="0.35">
      <c r="D181" s="129"/>
      <c r="E181" s="129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Q181" s="18"/>
      <c r="R181" s="124"/>
      <c r="S181" s="124"/>
      <c r="T181" s="124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20"/>
    </row>
    <row r="182" spans="4:41" x14ac:dyDescent="0.35">
      <c r="D182" s="129"/>
      <c r="E182" s="129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Q182" s="18"/>
      <c r="R182" s="124"/>
      <c r="S182" s="124"/>
      <c r="T182" s="124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20"/>
    </row>
    <row r="183" spans="4:41" x14ac:dyDescent="0.35">
      <c r="D183" s="129"/>
      <c r="E183" s="129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Q183" s="18"/>
      <c r="R183" s="124"/>
      <c r="S183" s="124"/>
      <c r="T183" s="124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20"/>
    </row>
    <row r="184" spans="4:41" x14ac:dyDescent="0.35">
      <c r="D184" s="129"/>
      <c r="E184" s="129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Q184" s="18"/>
      <c r="R184" s="124"/>
      <c r="S184" s="124"/>
      <c r="T184" s="124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20"/>
    </row>
    <row r="185" spans="4:41" x14ac:dyDescent="0.35">
      <c r="D185" s="129"/>
      <c r="E185" s="129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Q185" s="18"/>
      <c r="R185" s="124"/>
      <c r="S185" s="124"/>
      <c r="T185" s="124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20"/>
    </row>
    <row r="186" spans="4:41" x14ac:dyDescent="0.35">
      <c r="D186" s="129"/>
      <c r="E186" s="129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Q186" s="18"/>
      <c r="R186" s="124"/>
      <c r="S186" s="124"/>
      <c r="T186" s="124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20"/>
    </row>
    <row r="187" spans="4:41" x14ac:dyDescent="0.35">
      <c r="D187" s="129"/>
      <c r="E187" s="129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Q187" s="18"/>
      <c r="R187" s="124"/>
      <c r="S187" s="124"/>
      <c r="T187" s="124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20"/>
    </row>
    <row r="188" spans="4:41" x14ac:dyDescent="0.35">
      <c r="D188" s="129"/>
      <c r="E188" s="129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Q188" s="18"/>
      <c r="R188" s="124"/>
      <c r="S188" s="124"/>
      <c r="T188" s="124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20"/>
    </row>
    <row r="189" spans="4:41" x14ac:dyDescent="0.35">
      <c r="D189" s="129"/>
      <c r="E189" s="129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Q189" s="18"/>
      <c r="R189" s="124"/>
      <c r="S189" s="124"/>
      <c r="T189" s="124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20"/>
    </row>
    <row r="190" spans="4:41" x14ac:dyDescent="0.35">
      <c r="D190" s="129"/>
      <c r="E190" s="129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Q190" s="18"/>
      <c r="R190" s="124"/>
      <c r="S190" s="124"/>
      <c r="T190" s="124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20"/>
    </row>
    <row r="191" spans="4:41" x14ac:dyDescent="0.35">
      <c r="D191" s="129"/>
      <c r="E191" s="129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Q191" s="18"/>
      <c r="R191" s="124"/>
      <c r="S191" s="124"/>
      <c r="T191" s="124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20"/>
    </row>
    <row r="192" spans="4:41" x14ac:dyDescent="0.35">
      <c r="D192" s="129"/>
      <c r="E192" s="129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Q192" s="18"/>
      <c r="R192" s="124"/>
      <c r="S192" s="124"/>
      <c r="T192" s="124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20"/>
    </row>
    <row r="193" spans="4:41" x14ac:dyDescent="0.35">
      <c r="D193" s="129"/>
      <c r="E193" s="129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Q193" s="18"/>
      <c r="R193" s="124"/>
      <c r="S193" s="124"/>
      <c r="T193" s="124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20"/>
    </row>
    <row r="194" spans="4:41" x14ac:dyDescent="0.35">
      <c r="D194" s="129"/>
      <c r="E194" s="129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Q194" s="18"/>
      <c r="R194" s="124"/>
      <c r="S194" s="124"/>
      <c r="T194" s="124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20"/>
    </row>
    <row r="195" spans="4:41" x14ac:dyDescent="0.35">
      <c r="D195" s="129"/>
      <c r="E195" s="129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Q195" s="18"/>
      <c r="R195" s="124"/>
      <c r="S195" s="124"/>
      <c r="T195" s="124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20"/>
    </row>
    <row r="196" spans="4:41" x14ac:dyDescent="0.35">
      <c r="D196" s="129"/>
      <c r="E196" s="129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Q196" s="18"/>
      <c r="R196" s="124"/>
      <c r="S196" s="124"/>
      <c r="T196" s="124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20"/>
    </row>
    <row r="197" spans="4:41" x14ac:dyDescent="0.35">
      <c r="D197" s="129"/>
      <c r="E197" s="129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Q197" s="18"/>
      <c r="R197" s="124"/>
      <c r="S197" s="124"/>
      <c r="T197" s="124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20"/>
    </row>
    <row r="198" spans="4:41" x14ac:dyDescent="0.35">
      <c r="D198" s="129"/>
      <c r="E198" s="129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Q198" s="18"/>
      <c r="R198" s="124"/>
      <c r="S198" s="124"/>
      <c r="T198" s="124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20"/>
    </row>
    <row r="199" spans="4:41" x14ac:dyDescent="0.35">
      <c r="D199" s="129"/>
      <c r="E199" s="129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Q199" s="18"/>
      <c r="R199" s="124"/>
      <c r="S199" s="124"/>
      <c r="T199" s="124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20"/>
    </row>
    <row r="200" spans="4:41" x14ac:dyDescent="0.35">
      <c r="D200" s="129"/>
      <c r="E200" s="129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Q200" s="18"/>
      <c r="R200" s="124"/>
      <c r="S200" s="124"/>
      <c r="T200" s="124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20"/>
    </row>
    <row r="201" spans="4:41" x14ac:dyDescent="0.35">
      <c r="D201" s="129"/>
      <c r="E201" s="129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Q201" s="18"/>
      <c r="R201" s="124"/>
      <c r="S201" s="124"/>
      <c r="T201" s="124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20"/>
    </row>
    <row r="202" spans="4:41" x14ac:dyDescent="0.35">
      <c r="D202" s="129"/>
      <c r="E202" s="129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Q202" s="18"/>
      <c r="R202" s="124"/>
      <c r="S202" s="124"/>
      <c r="T202" s="124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20"/>
    </row>
    <row r="203" spans="4:41" x14ac:dyDescent="0.35">
      <c r="D203" s="129"/>
      <c r="E203" s="129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Q203" s="18"/>
      <c r="R203" s="124"/>
      <c r="S203" s="124"/>
      <c r="T203" s="124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20"/>
    </row>
    <row r="204" spans="4:41" x14ac:dyDescent="0.35">
      <c r="D204" s="129"/>
      <c r="E204" s="129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Q204" s="18"/>
      <c r="R204" s="124"/>
      <c r="S204" s="124"/>
      <c r="T204" s="124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20"/>
    </row>
    <row r="205" spans="4:41" x14ac:dyDescent="0.35">
      <c r="D205" s="129"/>
      <c r="E205" s="129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Q205" s="18"/>
      <c r="R205" s="124"/>
      <c r="S205" s="124"/>
      <c r="T205" s="124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20"/>
    </row>
    <row r="206" spans="4:41" x14ac:dyDescent="0.35">
      <c r="D206" s="129"/>
      <c r="E206" s="129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Q206" s="18"/>
      <c r="R206" s="124"/>
      <c r="S206" s="124"/>
      <c r="T206" s="124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20"/>
    </row>
    <row r="207" spans="4:41" x14ac:dyDescent="0.35">
      <c r="D207" s="129"/>
      <c r="E207" s="129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Q207" s="18"/>
      <c r="R207" s="124"/>
      <c r="S207" s="124"/>
      <c r="T207" s="124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20"/>
    </row>
    <row r="208" spans="4:41" x14ac:dyDescent="0.35">
      <c r="D208" s="129"/>
      <c r="E208" s="129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Q208" s="18"/>
      <c r="R208" s="124"/>
      <c r="S208" s="124"/>
      <c r="T208" s="124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20"/>
    </row>
    <row r="209" spans="4:41" x14ac:dyDescent="0.35">
      <c r="D209" s="129"/>
      <c r="E209" s="129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Q209" s="18"/>
      <c r="R209" s="124"/>
      <c r="S209" s="124"/>
      <c r="T209" s="124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20"/>
    </row>
    <row r="210" spans="4:41" x14ac:dyDescent="0.35">
      <c r="D210" s="129"/>
      <c r="E210" s="129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Q210" s="18"/>
      <c r="R210" s="124"/>
      <c r="S210" s="124"/>
      <c r="T210" s="124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20"/>
    </row>
    <row r="211" spans="4:41" x14ac:dyDescent="0.35">
      <c r="D211" s="129"/>
      <c r="E211" s="129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Q211" s="18"/>
      <c r="R211" s="124"/>
      <c r="S211" s="124"/>
      <c r="T211" s="124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20"/>
    </row>
    <row r="212" spans="4:41" x14ac:dyDescent="0.35">
      <c r="D212" s="129"/>
      <c r="E212" s="129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Q212" s="18"/>
      <c r="R212" s="124"/>
      <c r="S212" s="124"/>
      <c r="T212" s="124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20"/>
    </row>
    <row r="213" spans="4:41" x14ac:dyDescent="0.35">
      <c r="D213" s="129"/>
      <c r="E213" s="129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Q213" s="18"/>
      <c r="R213" s="124"/>
      <c r="S213" s="124"/>
      <c r="T213" s="124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20"/>
    </row>
    <row r="214" spans="4:41" x14ac:dyDescent="0.35">
      <c r="D214" s="129"/>
      <c r="E214" s="129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Q214" s="18"/>
      <c r="R214" s="124"/>
      <c r="S214" s="124"/>
      <c r="T214" s="124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20"/>
    </row>
    <row r="215" spans="4:41" x14ac:dyDescent="0.35">
      <c r="D215" s="129"/>
      <c r="E215" s="129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Q215" s="18"/>
      <c r="R215" s="124"/>
      <c r="S215" s="124"/>
      <c r="T215" s="124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20"/>
    </row>
    <row r="216" spans="4:41" x14ac:dyDescent="0.35">
      <c r="D216" s="129"/>
      <c r="E216" s="129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Q216" s="18"/>
      <c r="R216" s="124"/>
      <c r="S216" s="124"/>
      <c r="T216" s="124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20"/>
    </row>
    <row r="217" spans="4:41" x14ac:dyDescent="0.35">
      <c r="D217" s="129"/>
      <c r="E217" s="129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Q217" s="18"/>
      <c r="R217" s="124"/>
      <c r="S217" s="124"/>
      <c r="T217" s="124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20"/>
    </row>
    <row r="218" spans="4:41" x14ac:dyDescent="0.35">
      <c r="D218" s="129"/>
      <c r="E218" s="129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Q218" s="18"/>
      <c r="R218" s="124"/>
      <c r="S218" s="124"/>
      <c r="T218" s="124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20"/>
    </row>
    <row r="219" spans="4:41" x14ac:dyDescent="0.35">
      <c r="D219" s="129"/>
      <c r="E219" s="129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Q219" s="18"/>
      <c r="R219" s="124"/>
      <c r="S219" s="124"/>
      <c r="T219" s="124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20"/>
    </row>
    <row r="220" spans="4:41" x14ac:dyDescent="0.35">
      <c r="D220" s="129"/>
      <c r="E220" s="129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Q220" s="18"/>
      <c r="R220" s="124"/>
      <c r="S220" s="124"/>
      <c r="T220" s="124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20"/>
    </row>
    <row r="221" spans="4:41" x14ac:dyDescent="0.35">
      <c r="D221" s="129"/>
      <c r="E221" s="129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Q221" s="18"/>
      <c r="R221" s="124"/>
      <c r="S221" s="124"/>
      <c r="T221" s="124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20"/>
    </row>
    <row r="222" spans="4:41" x14ac:dyDescent="0.35">
      <c r="D222" s="129"/>
      <c r="E222" s="129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Q222" s="18"/>
      <c r="R222" s="124"/>
      <c r="S222" s="124"/>
      <c r="T222" s="124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20"/>
    </row>
    <row r="223" spans="4:41" x14ac:dyDescent="0.35">
      <c r="D223" s="129"/>
      <c r="E223" s="129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Q223" s="18"/>
      <c r="R223" s="124"/>
      <c r="S223" s="124"/>
      <c r="T223" s="124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20"/>
    </row>
    <row r="224" spans="4:41" x14ac:dyDescent="0.35">
      <c r="D224" s="129"/>
      <c r="E224" s="129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Q224" s="18"/>
      <c r="R224" s="124"/>
      <c r="S224" s="124"/>
      <c r="T224" s="124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20"/>
    </row>
    <row r="225" spans="4:41" x14ac:dyDescent="0.35">
      <c r="D225" s="129"/>
      <c r="E225" s="129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Q225" s="18"/>
      <c r="R225" s="124"/>
      <c r="S225" s="124"/>
      <c r="T225" s="124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20"/>
    </row>
    <row r="226" spans="4:41" x14ac:dyDescent="0.35">
      <c r="D226" s="129"/>
      <c r="E226" s="129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Q226" s="18"/>
      <c r="R226" s="124"/>
      <c r="S226" s="124"/>
      <c r="T226" s="124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20"/>
    </row>
    <row r="227" spans="4:41" x14ac:dyDescent="0.35">
      <c r="D227" s="129"/>
      <c r="E227" s="129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Q227" s="18"/>
      <c r="R227" s="124"/>
      <c r="S227" s="124"/>
      <c r="T227" s="124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20"/>
    </row>
    <row r="228" spans="4:41" x14ac:dyDescent="0.35">
      <c r="D228" s="129"/>
      <c r="E228" s="129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Q228" s="18"/>
      <c r="R228" s="124"/>
      <c r="S228" s="124"/>
      <c r="T228" s="124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20"/>
    </row>
    <row r="229" spans="4:41" x14ac:dyDescent="0.35">
      <c r="D229" s="129"/>
      <c r="E229" s="129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Q229" s="18"/>
      <c r="R229" s="124"/>
      <c r="S229" s="124"/>
      <c r="T229" s="124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20"/>
    </row>
    <row r="230" spans="4:41" x14ac:dyDescent="0.35">
      <c r="D230" s="129"/>
      <c r="E230" s="129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Q230" s="18"/>
      <c r="R230" s="124"/>
      <c r="S230" s="124"/>
      <c r="T230" s="124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20"/>
    </row>
    <row r="231" spans="4:41" x14ac:dyDescent="0.35">
      <c r="D231" s="129"/>
      <c r="E231" s="129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Q231" s="18"/>
      <c r="R231" s="124"/>
      <c r="S231" s="124"/>
      <c r="T231" s="124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20"/>
    </row>
    <row r="232" spans="4:41" x14ac:dyDescent="0.35">
      <c r="D232" s="129"/>
      <c r="E232" s="129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Q232" s="18"/>
      <c r="R232" s="124"/>
      <c r="S232" s="124"/>
      <c r="T232" s="124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20"/>
    </row>
    <row r="233" spans="4:41" x14ac:dyDescent="0.35">
      <c r="D233" s="129"/>
      <c r="E233" s="129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Q233" s="18"/>
      <c r="R233" s="124"/>
      <c r="S233" s="124"/>
      <c r="T233" s="124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20"/>
    </row>
    <row r="234" spans="4:41" x14ac:dyDescent="0.35">
      <c r="D234" s="129"/>
      <c r="E234" s="129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Q234" s="18"/>
      <c r="R234" s="124"/>
      <c r="S234" s="124"/>
      <c r="T234" s="124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20"/>
    </row>
    <row r="235" spans="4:41" x14ac:dyDescent="0.35">
      <c r="D235" s="129"/>
      <c r="E235" s="129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Q235" s="18"/>
      <c r="R235" s="124"/>
      <c r="S235" s="124"/>
      <c r="T235" s="124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20"/>
    </row>
    <row r="236" spans="4:41" x14ac:dyDescent="0.35">
      <c r="D236" s="129"/>
      <c r="E236" s="129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Q236" s="18"/>
      <c r="R236" s="124"/>
      <c r="S236" s="124"/>
      <c r="T236" s="124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20"/>
    </row>
    <row r="237" spans="4:41" x14ac:dyDescent="0.35">
      <c r="D237" s="129"/>
      <c r="E237" s="129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Q237" s="18"/>
      <c r="R237" s="124"/>
      <c r="S237" s="124"/>
      <c r="T237" s="124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20"/>
    </row>
    <row r="238" spans="4:41" x14ac:dyDescent="0.35">
      <c r="D238" s="129"/>
      <c r="E238" s="129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Q238" s="18"/>
      <c r="R238" s="124"/>
      <c r="S238" s="124"/>
      <c r="T238" s="124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20"/>
    </row>
    <row r="239" spans="4:41" x14ac:dyDescent="0.35">
      <c r="D239" s="129"/>
      <c r="E239" s="129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Q239" s="18"/>
      <c r="R239" s="124"/>
      <c r="S239" s="124"/>
      <c r="T239" s="124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20"/>
    </row>
    <row r="240" spans="4:41" x14ac:dyDescent="0.35">
      <c r="D240" s="129"/>
      <c r="E240" s="129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Q240" s="18"/>
      <c r="R240" s="124"/>
      <c r="S240" s="124"/>
      <c r="T240" s="124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20"/>
    </row>
    <row r="241" spans="4:41" x14ac:dyDescent="0.35">
      <c r="D241" s="129"/>
      <c r="E241" s="129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Q241" s="18"/>
      <c r="R241" s="124"/>
      <c r="S241" s="124"/>
      <c r="T241" s="124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20"/>
    </row>
    <row r="242" spans="4:41" x14ac:dyDescent="0.35">
      <c r="D242" s="129"/>
      <c r="E242" s="129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Q242" s="18"/>
      <c r="R242" s="124"/>
      <c r="S242" s="124"/>
      <c r="T242" s="124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20"/>
    </row>
    <row r="243" spans="4:41" x14ac:dyDescent="0.35">
      <c r="D243" s="129"/>
      <c r="E243" s="129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Q243" s="18"/>
      <c r="R243" s="124"/>
      <c r="S243" s="124"/>
      <c r="T243" s="124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20"/>
    </row>
    <row r="244" spans="4:41" x14ac:dyDescent="0.35">
      <c r="D244" s="129"/>
      <c r="E244" s="129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Q244" s="18"/>
      <c r="R244" s="124"/>
      <c r="S244" s="124"/>
      <c r="T244" s="124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20"/>
    </row>
    <row r="245" spans="4:41" x14ac:dyDescent="0.35">
      <c r="D245" s="129"/>
      <c r="E245" s="129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Q245" s="18"/>
      <c r="R245" s="124"/>
      <c r="S245" s="124"/>
      <c r="T245" s="124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20"/>
    </row>
    <row r="246" spans="4:41" x14ac:dyDescent="0.35">
      <c r="D246" s="129"/>
      <c r="E246" s="129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Q246" s="18"/>
      <c r="R246" s="124"/>
      <c r="S246" s="124"/>
      <c r="T246" s="124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20"/>
    </row>
    <row r="247" spans="4:41" x14ac:dyDescent="0.35">
      <c r="D247" s="129"/>
      <c r="E247" s="129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Q247" s="18"/>
      <c r="R247" s="124"/>
      <c r="S247" s="124"/>
      <c r="T247" s="124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20"/>
    </row>
    <row r="248" spans="4:41" x14ac:dyDescent="0.35">
      <c r="D248" s="129"/>
      <c r="E248" s="129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Q248" s="18"/>
      <c r="R248" s="124"/>
      <c r="S248" s="124"/>
      <c r="T248" s="124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20"/>
    </row>
    <row r="249" spans="4:41" x14ac:dyDescent="0.35">
      <c r="D249" s="129"/>
      <c r="E249" s="129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Q249" s="18"/>
      <c r="R249" s="124"/>
      <c r="S249" s="124"/>
      <c r="T249" s="124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20"/>
    </row>
    <row r="250" spans="4:41" x14ac:dyDescent="0.35">
      <c r="D250" s="129"/>
      <c r="E250" s="129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Q250" s="18"/>
      <c r="R250" s="124"/>
      <c r="S250" s="124"/>
      <c r="T250" s="124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20"/>
    </row>
    <row r="251" spans="4:41" x14ac:dyDescent="0.35">
      <c r="D251" s="129"/>
      <c r="E251" s="129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Q251" s="18"/>
      <c r="R251" s="124"/>
      <c r="S251" s="124"/>
      <c r="T251" s="124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20"/>
    </row>
    <row r="252" spans="4:41" x14ac:dyDescent="0.35">
      <c r="D252" s="129"/>
      <c r="E252" s="129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Q252" s="18"/>
      <c r="R252" s="124"/>
      <c r="S252" s="124"/>
      <c r="T252" s="124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20"/>
    </row>
    <row r="253" spans="4:41" x14ac:dyDescent="0.35">
      <c r="D253" s="129"/>
      <c r="E253" s="129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Q253" s="18"/>
      <c r="R253" s="124"/>
      <c r="S253" s="124"/>
      <c r="T253" s="124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20"/>
    </row>
    <row r="254" spans="4:41" x14ac:dyDescent="0.35">
      <c r="D254" s="129"/>
      <c r="E254" s="129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Q254" s="18"/>
      <c r="R254" s="124"/>
      <c r="S254" s="124"/>
      <c r="T254" s="124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20"/>
    </row>
    <row r="255" spans="4:41" x14ac:dyDescent="0.35">
      <c r="D255" s="129"/>
      <c r="E255" s="129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Q255" s="18"/>
      <c r="R255" s="124"/>
      <c r="S255" s="124"/>
      <c r="T255" s="124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20"/>
    </row>
    <row r="256" spans="4:41" x14ac:dyDescent="0.35">
      <c r="D256" s="129"/>
      <c r="E256" s="129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Q256" s="18"/>
      <c r="R256" s="124"/>
      <c r="S256" s="124"/>
      <c r="T256" s="124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20"/>
    </row>
    <row r="257" spans="4:41" x14ac:dyDescent="0.35">
      <c r="D257" s="129"/>
      <c r="E257" s="129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Q257" s="18"/>
      <c r="R257" s="124"/>
      <c r="S257" s="124"/>
      <c r="T257" s="124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20"/>
    </row>
    <row r="258" spans="4:41" x14ac:dyDescent="0.35">
      <c r="D258" s="129"/>
      <c r="E258" s="129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Q258" s="18"/>
      <c r="R258" s="124"/>
      <c r="S258" s="124"/>
      <c r="T258" s="124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20"/>
    </row>
    <row r="259" spans="4:41" x14ac:dyDescent="0.35">
      <c r="D259" s="129"/>
      <c r="E259" s="129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Q259" s="18"/>
      <c r="R259" s="124"/>
      <c r="S259" s="124"/>
      <c r="T259" s="124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20"/>
    </row>
    <row r="260" spans="4:41" x14ac:dyDescent="0.35">
      <c r="D260" s="129"/>
      <c r="E260" s="129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Q260" s="18"/>
      <c r="R260" s="124"/>
      <c r="S260" s="124"/>
      <c r="T260" s="124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20"/>
    </row>
    <row r="261" spans="4:41" x14ac:dyDescent="0.35">
      <c r="D261" s="129"/>
      <c r="E261" s="129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Q261" s="18"/>
      <c r="R261" s="124"/>
      <c r="S261" s="124"/>
      <c r="T261" s="124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20"/>
    </row>
    <row r="262" spans="4:41" x14ac:dyDescent="0.35">
      <c r="D262" s="129"/>
      <c r="E262" s="129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Q262" s="18"/>
      <c r="R262" s="124"/>
      <c r="S262" s="124"/>
      <c r="T262" s="124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20"/>
    </row>
    <row r="263" spans="4:41" x14ac:dyDescent="0.35">
      <c r="D263" s="129"/>
      <c r="E263" s="129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Q263" s="18"/>
      <c r="R263" s="124"/>
      <c r="S263" s="124"/>
      <c r="T263" s="124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20"/>
    </row>
    <row r="264" spans="4:41" x14ac:dyDescent="0.35">
      <c r="D264" s="129"/>
      <c r="E264" s="129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Q264" s="18"/>
      <c r="R264" s="124"/>
      <c r="S264" s="124"/>
      <c r="T264" s="124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20"/>
    </row>
    <row r="265" spans="4:41" x14ac:dyDescent="0.35">
      <c r="D265" s="129"/>
      <c r="E265" s="129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Q265" s="18"/>
      <c r="R265" s="124"/>
      <c r="S265" s="124"/>
      <c r="T265" s="124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20"/>
    </row>
    <row r="266" spans="4:41" x14ac:dyDescent="0.35">
      <c r="D266" s="129"/>
      <c r="E266" s="129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Q266" s="18"/>
      <c r="R266" s="124"/>
      <c r="S266" s="124"/>
      <c r="T266" s="124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20"/>
    </row>
    <row r="267" spans="4:41" x14ac:dyDescent="0.35">
      <c r="D267" s="129"/>
      <c r="E267" s="129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Q267" s="18"/>
      <c r="R267" s="124"/>
      <c r="S267" s="124"/>
      <c r="T267" s="124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20"/>
    </row>
    <row r="268" spans="4:41" x14ac:dyDescent="0.35">
      <c r="D268" s="129"/>
      <c r="E268" s="129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Q268" s="18"/>
      <c r="R268" s="124"/>
      <c r="S268" s="124"/>
      <c r="T268" s="124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20"/>
    </row>
    <row r="269" spans="4:41" x14ac:dyDescent="0.35">
      <c r="D269" s="129"/>
      <c r="E269" s="129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Q269" s="18"/>
      <c r="R269" s="124"/>
      <c r="S269" s="124"/>
      <c r="T269" s="124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20"/>
    </row>
    <row r="270" spans="4:41" x14ac:dyDescent="0.35">
      <c r="D270" s="129"/>
      <c r="E270" s="129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Q270" s="18"/>
      <c r="R270" s="124"/>
      <c r="S270" s="124"/>
      <c r="T270" s="124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20"/>
    </row>
    <row r="271" spans="4:41" x14ac:dyDescent="0.35">
      <c r="D271" s="129"/>
      <c r="E271" s="129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Q271" s="18"/>
      <c r="R271" s="124"/>
      <c r="S271" s="124"/>
      <c r="T271" s="124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20"/>
    </row>
    <row r="272" spans="4:41" x14ac:dyDescent="0.35">
      <c r="D272" s="129"/>
      <c r="E272" s="129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Q272" s="18"/>
      <c r="R272" s="124"/>
      <c r="S272" s="124"/>
      <c r="T272" s="124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20"/>
    </row>
    <row r="273" spans="4:41" x14ac:dyDescent="0.35">
      <c r="D273" s="129"/>
      <c r="E273" s="129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Q273" s="18"/>
      <c r="R273" s="124"/>
      <c r="S273" s="124"/>
      <c r="T273" s="124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20"/>
    </row>
    <row r="274" spans="4:41" x14ac:dyDescent="0.35">
      <c r="D274" s="129"/>
      <c r="E274" s="129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Q274" s="18"/>
      <c r="R274" s="124"/>
      <c r="S274" s="124"/>
      <c r="T274" s="124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20"/>
    </row>
    <row r="275" spans="4:41" x14ac:dyDescent="0.35">
      <c r="D275" s="129"/>
      <c r="E275" s="129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Q275" s="18"/>
      <c r="R275" s="124"/>
      <c r="S275" s="124"/>
      <c r="T275" s="124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20"/>
    </row>
    <row r="276" spans="4:41" x14ac:dyDescent="0.35">
      <c r="D276" s="129"/>
      <c r="E276" s="129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Q276" s="18"/>
      <c r="R276" s="124"/>
      <c r="S276" s="124"/>
      <c r="T276" s="124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20"/>
    </row>
    <row r="277" spans="4:41" x14ac:dyDescent="0.35">
      <c r="D277" s="129"/>
      <c r="E277" s="129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Q277" s="18"/>
      <c r="R277" s="124"/>
      <c r="S277" s="124"/>
      <c r="T277" s="124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20"/>
    </row>
    <row r="278" spans="4:41" x14ac:dyDescent="0.35">
      <c r="D278" s="129"/>
      <c r="E278" s="129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Q278" s="18"/>
      <c r="R278" s="124"/>
      <c r="S278" s="124"/>
      <c r="T278" s="124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20"/>
    </row>
    <row r="279" spans="4:41" x14ac:dyDescent="0.35">
      <c r="D279" s="129"/>
      <c r="E279" s="129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Q279" s="18"/>
      <c r="R279" s="124"/>
      <c r="S279" s="124"/>
      <c r="T279" s="124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20"/>
    </row>
    <row r="280" spans="4:41" x14ac:dyDescent="0.35">
      <c r="D280" s="129"/>
      <c r="E280" s="129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Q280" s="18"/>
      <c r="R280" s="124"/>
      <c r="S280" s="124"/>
      <c r="T280" s="124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20"/>
    </row>
    <row r="281" spans="4:41" x14ac:dyDescent="0.35">
      <c r="D281" s="129"/>
      <c r="E281" s="129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Q281" s="18"/>
      <c r="R281" s="124"/>
      <c r="S281" s="124"/>
      <c r="T281" s="124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20"/>
    </row>
    <row r="282" spans="4:41" x14ac:dyDescent="0.35">
      <c r="D282" s="129"/>
      <c r="E282" s="129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Q282" s="18"/>
      <c r="R282" s="124"/>
      <c r="S282" s="124"/>
      <c r="T282" s="124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20"/>
    </row>
    <row r="283" spans="4:41" x14ac:dyDescent="0.35">
      <c r="D283" s="129"/>
      <c r="E283" s="129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Q283" s="18"/>
      <c r="R283" s="124"/>
      <c r="S283" s="124"/>
      <c r="T283" s="124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20"/>
    </row>
    <row r="284" spans="4:41" x14ac:dyDescent="0.35">
      <c r="D284" s="129"/>
      <c r="E284" s="129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Q284" s="18"/>
      <c r="R284" s="124"/>
      <c r="S284" s="124"/>
      <c r="T284" s="124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20"/>
    </row>
    <row r="285" spans="4:41" x14ac:dyDescent="0.35">
      <c r="D285" s="129"/>
      <c r="E285" s="129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Q285" s="18"/>
      <c r="R285" s="124"/>
      <c r="S285" s="124"/>
      <c r="T285" s="124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20"/>
    </row>
    <row r="286" spans="4:41" x14ac:dyDescent="0.35">
      <c r="D286" s="129"/>
      <c r="E286" s="129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Q286" s="18"/>
      <c r="R286" s="124"/>
      <c r="S286" s="124"/>
      <c r="T286" s="124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20"/>
    </row>
    <row r="287" spans="4:41" x14ac:dyDescent="0.35">
      <c r="D287" s="129"/>
      <c r="E287" s="129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Q287" s="18"/>
      <c r="R287" s="124"/>
      <c r="S287" s="124"/>
      <c r="T287" s="124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20"/>
    </row>
    <row r="288" spans="4:41" x14ac:dyDescent="0.35">
      <c r="D288" s="129"/>
      <c r="E288" s="129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Q288" s="18"/>
      <c r="R288" s="124"/>
      <c r="S288" s="124"/>
      <c r="T288" s="124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20"/>
    </row>
    <row r="289" spans="4:41" x14ac:dyDescent="0.35">
      <c r="D289" s="129"/>
      <c r="E289" s="129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Q289" s="18"/>
      <c r="R289" s="124"/>
      <c r="S289" s="124"/>
      <c r="T289" s="124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20"/>
    </row>
    <row r="290" spans="4:41" x14ac:dyDescent="0.35">
      <c r="D290" s="129"/>
      <c r="E290" s="129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Q290" s="18"/>
      <c r="R290" s="124"/>
      <c r="S290" s="124"/>
      <c r="T290" s="124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20"/>
    </row>
    <row r="291" spans="4:41" x14ac:dyDescent="0.35">
      <c r="D291" s="129"/>
      <c r="E291" s="129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Q291" s="18"/>
      <c r="R291" s="124"/>
      <c r="S291" s="124"/>
      <c r="T291" s="124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20"/>
    </row>
    <row r="292" spans="4:41" x14ac:dyDescent="0.35">
      <c r="D292" s="129"/>
      <c r="E292" s="129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Q292" s="18"/>
      <c r="R292" s="124"/>
      <c r="S292" s="124"/>
      <c r="T292" s="124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20"/>
    </row>
    <row r="293" spans="4:41" x14ac:dyDescent="0.35">
      <c r="D293" s="129"/>
      <c r="E293" s="129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Q293" s="18"/>
      <c r="R293" s="124"/>
      <c r="S293" s="124"/>
      <c r="T293" s="124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20"/>
    </row>
    <row r="294" spans="4:41" x14ac:dyDescent="0.35">
      <c r="D294" s="129"/>
      <c r="E294" s="129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Q294" s="18"/>
      <c r="R294" s="124"/>
      <c r="S294" s="124"/>
      <c r="T294" s="124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20"/>
    </row>
    <row r="295" spans="4:41" x14ac:dyDescent="0.35">
      <c r="D295" s="129"/>
      <c r="E295" s="129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Q295" s="18"/>
      <c r="R295" s="124"/>
      <c r="S295" s="124"/>
      <c r="T295" s="124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20"/>
    </row>
    <row r="296" spans="4:41" x14ac:dyDescent="0.35">
      <c r="D296" s="129"/>
      <c r="E296" s="129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Q296" s="18"/>
      <c r="R296" s="124"/>
      <c r="S296" s="124"/>
      <c r="T296" s="124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20"/>
    </row>
    <row r="297" spans="4:41" x14ac:dyDescent="0.35">
      <c r="D297" s="129"/>
      <c r="E297" s="129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Q297" s="18"/>
      <c r="R297" s="124"/>
      <c r="S297" s="124"/>
      <c r="T297" s="124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20"/>
    </row>
    <row r="298" spans="4:41" x14ac:dyDescent="0.35">
      <c r="D298" s="129"/>
      <c r="E298" s="129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Q298" s="18"/>
      <c r="R298" s="124"/>
      <c r="S298" s="124"/>
      <c r="T298" s="124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20"/>
    </row>
    <row r="299" spans="4:41" x14ac:dyDescent="0.35">
      <c r="D299" s="129"/>
      <c r="E299" s="129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Q299" s="18"/>
      <c r="R299" s="124"/>
      <c r="S299" s="124"/>
      <c r="T299" s="124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20"/>
    </row>
    <row r="300" spans="4:41" x14ac:dyDescent="0.35">
      <c r="D300" s="129"/>
      <c r="E300" s="129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Q300" s="18"/>
      <c r="R300" s="124"/>
      <c r="S300" s="124"/>
      <c r="T300" s="124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20"/>
    </row>
    <row r="301" spans="4:41" x14ac:dyDescent="0.35">
      <c r="D301" s="129"/>
      <c r="E301" s="129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Q301" s="18"/>
      <c r="R301" s="124"/>
      <c r="S301" s="124"/>
      <c r="T301" s="124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20"/>
    </row>
    <row r="302" spans="4:41" x14ac:dyDescent="0.35">
      <c r="D302" s="129"/>
      <c r="E302" s="129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Q302" s="18"/>
      <c r="R302" s="124"/>
      <c r="S302" s="124"/>
      <c r="T302" s="124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20"/>
    </row>
    <row r="303" spans="4:41" x14ac:dyDescent="0.35">
      <c r="D303" s="129"/>
      <c r="E303" s="129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Q303" s="18"/>
      <c r="R303" s="124"/>
      <c r="S303" s="124"/>
      <c r="T303" s="124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20"/>
    </row>
    <row r="304" spans="4:41" x14ac:dyDescent="0.35">
      <c r="D304" s="129"/>
      <c r="E304" s="129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Q304" s="18"/>
      <c r="R304" s="124"/>
      <c r="S304" s="124"/>
      <c r="T304" s="124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20"/>
    </row>
    <row r="305" spans="4:41" x14ac:dyDescent="0.35">
      <c r="D305" s="129"/>
      <c r="E305" s="129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Q305" s="18"/>
      <c r="R305" s="124"/>
      <c r="S305" s="124"/>
      <c r="T305" s="124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20"/>
    </row>
    <row r="306" spans="4:41" x14ac:dyDescent="0.35">
      <c r="D306" s="129"/>
      <c r="E306" s="129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Q306" s="18"/>
      <c r="R306" s="124"/>
      <c r="S306" s="124"/>
      <c r="T306" s="124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20"/>
    </row>
    <row r="307" spans="4:41" x14ac:dyDescent="0.35">
      <c r="D307" s="129"/>
      <c r="E307" s="129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Q307" s="18"/>
      <c r="R307" s="124"/>
      <c r="S307" s="124"/>
      <c r="T307" s="124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20"/>
    </row>
    <row r="308" spans="4:41" x14ac:dyDescent="0.35">
      <c r="D308" s="129"/>
      <c r="E308" s="129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Q308" s="18"/>
      <c r="R308" s="124"/>
      <c r="S308" s="124"/>
      <c r="T308" s="124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20"/>
    </row>
    <row r="309" spans="4:41" x14ac:dyDescent="0.35">
      <c r="D309" s="129"/>
      <c r="E309" s="129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Q309" s="18"/>
      <c r="R309" s="124"/>
      <c r="S309" s="124"/>
      <c r="T309" s="124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20"/>
    </row>
    <row r="310" spans="4:41" x14ac:dyDescent="0.35">
      <c r="D310" s="129"/>
      <c r="E310" s="129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Q310" s="18"/>
      <c r="R310" s="124"/>
      <c r="S310" s="124"/>
      <c r="T310" s="124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20"/>
    </row>
    <row r="311" spans="4:41" x14ac:dyDescent="0.35">
      <c r="D311" s="129"/>
      <c r="E311" s="129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Q311" s="18"/>
      <c r="R311" s="124"/>
      <c r="S311" s="124"/>
      <c r="T311" s="124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20"/>
    </row>
    <row r="312" spans="4:41" x14ac:dyDescent="0.35">
      <c r="D312" s="129"/>
      <c r="E312" s="129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Q312" s="18"/>
      <c r="R312" s="124"/>
      <c r="S312" s="124"/>
      <c r="T312" s="124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20"/>
    </row>
    <row r="313" spans="4:41" x14ac:dyDescent="0.35">
      <c r="D313" s="129"/>
      <c r="E313" s="129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Q313" s="18"/>
      <c r="R313" s="124"/>
      <c r="S313" s="124"/>
      <c r="T313" s="124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20"/>
    </row>
    <row r="314" spans="4:41" x14ac:dyDescent="0.35">
      <c r="D314" s="129"/>
      <c r="E314" s="129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Q314" s="18"/>
      <c r="R314" s="124"/>
      <c r="S314" s="124"/>
      <c r="T314" s="124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20"/>
    </row>
    <row r="315" spans="4:41" x14ac:dyDescent="0.35">
      <c r="D315" s="129"/>
      <c r="E315" s="129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Q315" s="18"/>
      <c r="R315" s="124"/>
      <c r="S315" s="124"/>
      <c r="T315" s="124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20"/>
    </row>
    <row r="316" spans="4:41" x14ac:dyDescent="0.35">
      <c r="D316" s="129"/>
      <c r="E316" s="129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Q316" s="18"/>
      <c r="R316" s="124"/>
      <c r="S316" s="124"/>
      <c r="T316" s="124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20"/>
    </row>
    <row r="317" spans="4:41" x14ac:dyDescent="0.35">
      <c r="D317" s="129"/>
      <c r="E317" s="129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Q317" s="18"/>
      <c r="R317" s="124"/>
      <c r="S317" s="124"/>
      <c r="T317" s="124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20"/>
    </row>
    <row r="318" spans="4:41" x14ac:dyDescent="0.35">
      <c r="D318" s="129"/>
      <c r="E318" s="129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Q318" s="18"/>
      <c r="R318" s="124"/>
      <c r="S318" s="124"/>
      <c r="T318" s="124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20"/>
    </row>
    <row r="319" spans="4:41" x14ac:dyDescent="0.35">
      <c r="D319" s="129"/>
      <c r="E319" s="129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Q319" s="18"/>
      <c r="R319" s="124"/>
      <c r="S319" s="124"/>
      <c r="T319" s="124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20"/>
    </row>
    <row r="320" spans="4:41" x14ac:dyDescent="0.35">
      <c r="D320" s="129"/>
      <c r="E320" s="129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Q320" s="18"/>
      <c r="R320" s="124"/>
      <c r="S320" s="124"/>
      <c r="T320" s="124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20"/>
    </row>
    <row r="321" spans="4:41" x14ac:dyDescent="0.35">
      <c r="D321" s="129"/>
      <c r="E321" s="129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Q321" s="18"/>
      <c r="R321" s="124"/>
      <c r="S321" s="124"/>
      <c r="T321" s="124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20"/>
    </row>
    <row r="322" spans="4:41" x14ac:dyDescent="0.35">
      <c r="D322" s="129"/>
      <c r="E322" s="129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Q322" s="18"/>
      <c r="R322" s="124"/>
      <c r="S322" s="124"/>
      <c r="T322" s="124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20"/>
    </row>
    <row r="323" spans="4:41" x14ac:dyDescent="0.35">
      <c r="D323" s="129"/>
      <c r="E323" s="129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Q323" s="18"/>
      <c r="R323" s="124"/>
      <c r="S323" s="124"/>
      <c r="T323" s="124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20"/>
    </row>
    <row r="324" spans="4:41" x14ac:dyDescent="0.35">
      <c r="D324" s="129"/>
      <c r="E324" s="129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Q324" s="18"/>
      <c r="R324" s="124"/>
      <c r="S324" s="124"/>
      <c r="T324" s="124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20"/>
    </row>
    <row r="325" spans="4:41" x14ac:dyDescent="0.35">
      <c r="D325" s="129"/>
      <c r="E325" s="129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Q325" s="18"/>
      <c r="R325" s="124"/>
      <c r="S325" s="124"/>
      <c r="T325" s="124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20"/>
    </row>
    <row r="326" spans="4:41" x14ac:dyDescent="0.35">
      <c r="D326" s="129"/>
      <c r="E326" s="129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Q326" s="18"/>
      <c r="R326" s="124"/>
      <c r="S326" s="124"/>
      <c r="T326" s="124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20"/>
    </row>
    <row r="327" spans="4:41" x14ac:dyDescent="0.35">
      <c r="D327" s="129"/>
      <c r="E327" s="129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Q327" s="18"/>
      <c r="R327" s="124"/>
      <c r="S327" s="124"/>
      <c r="T327" s="124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20"/>
    </row>
    <row r="328" spans="4:41" x14ac:dyDescent="0.35">
      <c r="D328" s="129"/>
      <c r="E328" s="129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Q328" s="18"/>
      <c r="R328" s="124"/>
      <c r="S328" s="124"/>
      <c r="T328" s="124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20"/>
    </row>
    <row r="329" spans="4:41" x14ac:dyDescent="0.35">
      <c r="D329" s="129"/>
      <c r="E329" s="129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Q329" s="18"/>
      <c r="R329" s="124"/>
      <c r="S329" s="124"/>
      <c r="T329" s="124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20"/>
    </row>
    <row r="330" spans="4:41" x14ac:dyDescent="0.35">
      <c r="D330" s="129"/>
      <c r="E330" s="129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Q330" s="18"/>
      <c r="R330" s="124"/>
      <c r="S330" s="124"/>
      <c r="T330" s="124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20"/>
    </row>
    <row r="331" spans="4:41" x14ac:dyDescent="0.35">
      <c r="D331" s="129"/>
      <c r="E331" s="129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Q331" s="18"/>
      <c r="R331" s="124"/>
      <c r="S331" s="124"/>
      <c r="T331" s="124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20"/>
    </row>
    <row r="332" spans="4:41" x14ac:dyDescent="0.35">
      <c r="D332" s="129"/>
      <c r="E332" s="129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Q332" s="18"/>
      <c r="R332" s="124"/>
      <c r="S332" s="124"/>
      <c r="T332" s="124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20"/>
    </row>
    <row r="333" spans="4:41" x14ac:dyDescent="0.35">
      <c r="D333" s="129"/>
      <c r="E333" s="129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Q333" s="18"/>
      <c r="R333" s="124"/>
      <c r="S333" s="124"/>
      <c r="T333" s="124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20"/>
    </row>
    <row r="334" spans="4:41" x14ac:dyDescent="0.35">
      <c r="D334" s="129"/>
      <c r="E334" s="129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Q334" s="18"/>
      <c r="R334" s="124"/>
      <c r="S334" s="124"/>
      <c r="T334" s="124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20"/>
    </row>
    <row r="335" spans="4:41" x14ac:dyDescent="0.35">
      <c r="D335" s="129"/>
      <c r="E335" s="129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Q335" s="18"/>
      <c r="R335" s="124"/>
      <c r="S335" s="124"/>
      <c r="T335" s="124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20"/>
    </row>
    <row r="336" spans="4:41" x14ac:dyDescent="0.35">
      <c r="D336" s="129"/>
      <c r="E336" s="129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Q336" s="18"/>
      <c r="R336" s="124"/>
      <c r="S336" s="124"/>
      <c r="T336" s="124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20"/>
    </row>
    <row r="337" spans="4:41" x14ac:dyDescent="0.35">
      <c r="D337" s="129"/>
      <c r="E337" s="129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Q337" s="18"/>
      <c r="R337" s="124"/>
      <c r="S337" s="124"/>
      <c r="T337" s="124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20"/>
    </row>
    <row r="338" spans="4:41" x14ac:dyDescent="0.35">
      <c r="D338" s="129"/>
      <c r="E338" s="129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Q338" s="18"/>
      <c r="R338" s="124"/>
      <c r="S338" s="124"/>
      <c r="T338" s="124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20"/>
    </row>
    <row r="339" spans="4:41" x14ac:dyDescent="0.35">
      <c r="D339" s="129"/>
      <c r="E339" s="129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Q339" s="18"/>
      <c r="R339" s="124"/>
      <c r="S339" s="124"/>
      <c r="T339" s="124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20"/>
    </row>
    <row r="340" spans="4:41" x14ac:dyDescent="0.35">
      <c r="D340" s="129"/>
      <c r="E340" s="129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Q340" s="18"/>
      <c r="R340" s="124"/>
      <c r="S340" s="124"/>
      <c r="T340" s="124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20"/>
    </row>
    <row r="341" spans="4:41" x14ac:dyDescent="0.35">
      <c r="D341" s="129"/>
      <c r="E341" s="129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Q341" s="18"/>
      <c r="R341" s="124"/>
      <c r="S341" s="124"/>
      <c r="T341" s="124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20"/>
    </row>
    <row r="342" spans="4:41" x14ac:dyDescent="0.35">
      <c r="D342" s="129"/>
      <c r="E342" s="129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Q342" s="18"/>
      <c r="R342" s="124"/>
      <c r="S342" s="124"/>
      <c r="T342" s="124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20"/>
    </row>
    <row r="343" spans="4:41" x14ac:dyDescent="0.35">
      <c r="D343" s="129"/>
      <c r="E343" s="129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Q343" s="18"/>
      <c r="R343" s="124"/>
      <c r="S343" s="124"/>
      <c r="T343" s="124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20"/>
    </row>
    <row r="344" spans="4:41" x14ac:dyDescent="0.35">
      <c r="D344" s="129"/>
      <c r="E344" s="129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Q344" s="18"/>
      <c r="R344" s="124"/>
      <c r="S344" s="124"/>
      <c r="T344" s="124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20"/>
    </row>
    <row r="345" spans="4:41" x14ac:dyDescent="0.35">
      <c r="D345" s="129"/>
      <c r="E345" s="129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Q345" s="18"/>
      <c r="R345" s="124"/>
      <c r="S345" s="124"/>
      <c r="T345" s="124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20"/>
    </row>
    <row r="346" spans="4:41" x14ac:dyDescent="0.35">
      <c r="D346" s="129"/>
      <c r="E346" s="129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Q346" s="18"/>
      <c r="R346" s="124"/>
      <c r="S346" s="124"/>
      <c r="T346" s="124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20"/>
    </row>
    <row r="347" spans="4:41" x14ac:dyDescent="0.35">
      <c r="D347" s="129"/>
      <c r="E347" s="129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Q347" s="18"/>
      <c r="R347" s="124"/>
      <c r="S347" s="124"/>
      <c r="T347" s="124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20"/>
    </row>
    <row r="348" spans="4:41" x14ac:dyDescent="0.35">
      <c r="D348" s="129"/>
      <c r="E348" s="129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Q348" s="18"/>
      <c r="R348" s="124"/>
      <c r="S348" s="124"/>
      <c r="T348" s="124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20"/>
    </row>
    <row r="349" spans="4:41" x14ac:dyDescent="0.35">
      <c r="D349" s="129"/>
      <c r="E349" s="129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Q349" s="18"/>
      <c r="R349" s="124"/>
      <c r="S349" s="124"/>
      <c r="T349" s="124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20"/>
    </row>
    <row r="350" spans="4:41" x14ac:dyDescent="0.35">
      <c r="D350" s="129"/>
      <c r="E350" s="129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Q350" s="18"/>
      <c r="R350" s="124"/>
      <c r="S350" s="124"/>
      <c r="T350" s="124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20"/>
    </row>
    <row r="351" spans="4:41" x14ac:dyDescent="0.35">
      <c r="D351" s="129"/>
      <c r="E351" s="129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Q351" s="18"/>
      <c r="R351" s="124"/>
      <c r="S351" s="124"/>
      <c r="T351" s="124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20"/>
    </row>
    <row r="352" spans="4:41" x14ac:dyDescent="0.35">
      <c r="D352" s="129"/>
      <c r="E352" s="129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Q352" s="18"/>
      <c r="R352" s="124"/>
      <c r="S352" s="124"/>
      <c r="T352" s="124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20"/>
    </row>
    <row r="353" spans="4:41" x14ac:dyDescent="0.35">
      <c r="D353" s="129"/>
      <c r="E353" s="129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Q353" s="18"/>
      <c r="R353" s="124"/>
      <c r="S353" s="124"/>
      <c r="T353" s="124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20"/>
    </row>
    <row r="354" spans="4:41" x14ac:dyDescent="0.35">
      <c r="D354" s="129"/>
      <c r="E354" s="129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Q354" s="18"/>
      <c r="R354" s="124"/>
      <c r="S354" s="124"/>
      <c r="T354" s="124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20"/>
    </row>
    <row r="355" spans="4:41" x14ac:dyDescent="0.35">
      <c r="D355" s="129"/>
      <c r="E355" s="129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Q355" s="18"/>
      <c r="R355" s="124"/>
      <c r="S355" s="124"/>
      <c r="T355" s="124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20"/>
    </row>
    <row r="356" spans="4:41" x14ac:dyDescent="0.35">
      <c r="D356" s="129"/>
      <c r="E356" s="129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Q356" s="18"/>
      <c r="R356" s="124"/>
      <c r="S356" s="124"/>
      <c r="T356" s="124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20"/>
    </row>
    <row r="357" spans="4:41" x14ac:dyDescent="0.35">
      <c r="D357" s="129"/>
      <c r="E357" s="129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Q357" s="18"/>
      <c r="R357" s="124"/>
      <c r="S357" s="124"/>
      <c r="T357" s="124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20"/>
    </row>
    <row r="358" spans="4:41" x14ac:dyDescent="0.35">
      <c r="D358" s="129"/>
      <c r="E358" s="129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Q358" s="18"/>
      <c r="R358" s="124"/>
      <c r="S358" s="124"/>
      <c r="T358" s="124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20"/>
    </row>
    <row r="359" spans="4:41" x14ac:dyDescent="0.35">
      <c r="D359" s="129"/>
      <c r="E359" s="129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Q359" s="18"/>
      <c r="R359" s="124"/>
      <c r="S359" s="124"/>
      <c r="T359" s="124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20"/>
    </row>
    <row r="360" spans="4:41" x14ac:dyDescent="0.35">
      <c r="D360" s="129"/>
      <c r="E360" s="129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Q360" s="18"/>
      <c r="R360" s="124"/>
      <c r="S360" s="124"/>
      <c r="T360" s="124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20"/>
    </row>
    <row r="361" spans="4:41" x14ac:dyDescent="0.35">
      <c r="D361" s="129"/>
      <c r="E361" s="129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Q361" s="18"/>
      <c r="R361" s="124"/>
      <c r="S361" s="124"/>
      <c r="T361" s="124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20"/>
    </row>
    <row r="362" spans="4:41" x14ac:dyDescent="0.35">
      <c r="D362" s="129"/>
      <c r="E362" s="129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Q362" s="18"/>
      <c r="R362" s="124"/>
      <c r="S362" s="124"/>
      <c r="T362" s="124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20"/>
    </row>
    <row r="363" spans="4:41" x14ac:dyDescent="0.35">
      <c r="D363" s="129"/>
      <c r="E363" s="129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Q363" s="18"/>
      <c r="R363" s="124"/>
      <c r="S363" s="124"/>
      <c r="T363" s="124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20"/>
    </row>
    <row r="364" spans="4:41" x14ac:dyDescent="0.35">
      <c r="D364" s="129"/>
      <c r="E364" s="129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Q364" s="18"/>
      <c r="R364" s="124"/>
      <c r="S364" s="124"/>
      <c r="T364" s="124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20"/>
    </row>
    <row r="365" spans="4:41" x14ac:dyDescent="0.35">
      <c r="D365" s="129"/>
      <c r="E365" s="129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Q365" s="18"/>
      <c r="R365" s="124"/>
      <c r="S365" s="124"/>
      <c r="T365" s="124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20"/>
    </row>
    <row r="366" spans="4:41" x14ac:dyDescent="0.35">
      <c r="D366" s="129"/>
      <c r="E366" s="129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Q366" s="18"/>
      <c r="R366" s="124"/>
      <c r="S366" s="124"/>
      <c r="T366" s="124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20"/>
    </row>
    <row r="367" spans="4:41" x14ac:dyDescent="0.35">
      <c r="D367" s="129"/>
      <c r="E367" s="129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Q367" s="18"/>
      <c r="R367" s="124"/>
      <c r="S367" s="124"/>
      <c r="T367" s="124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20"/>
    </row>
    <row r="368" spans="4:41" x14ac:dyDescent="0.35">
      <c r="D368" s="129"/>
      <c r="E368" s="129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Q368" s="18"/>
      <c r="R368" s="124"/>
      <c r="S368" s="124"/>
      <c r="T368" s="124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20"/>
    </row>
    <row r="369" spans="4:41" x14ac:dyDescent="0.35">
      <c r="D369" s="129"/>
      <c r="E369" s="129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Q369" s="18"/>
      <c r="R369" s="124"/>
      <c r="S369" s="124"/>
      <c r="T369" s="124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20"/>
    </row>
    <row r="370" spans="4:41" x14ac:dyDescent="0.35">
      <c r="D370" s="129"/>
      <c r="E370" s="129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Q370" s="18"/>
      <c r="R370" s="124"/>
      <c r="S370" s="124"/>
      <c r="T370" s="124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20"/>
    </row>
    <row r="371" spans="4:41" x14ac:dyDescent="0.35">
      <c r="D371" s="129"/>
      <c r="E371" s="129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Q371" s="18"/>
      <c r="R371" s="124"/>
      <c r="S371" s="124"/>
      <c r="T371" s="124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20"/>
    </row>
    <row r="372" spans="4:41" x14ac:dyDescent="0.35">
      <c r="D372" s="129"/>
      <c r="E372" s="129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Q372" s="18"/>
      <c r="R372" s="124"/>
      <c r="S372" s="124"/>
      <c r="T372" s="124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20"/>
    </row>
    <row r="373" spans="4:41" x14ac:dyDescent="0.35">
      <c r="D373" s="129"/>
      <c r="E373" s="129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Q373" s="18"/>
      <c r="R373" s="124"/>
      <c r="S373" s="124"/>
      <c r="T373" s="124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20"/>
    </row>
    <row r="374" spans="4:41" x14ac:dyDescent="0.35">
      <c r="D374" s="129"/>
      <c r="E374" s="129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Q374" s="18"/>
      <c r="R374" s="124"/>
      <c r="S374" s="124"/>
      <c r="T374" s="124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20"/>
    </row>
    <row r="375" spans="4:41" x14ac:dyDescent="0.35">
      <c r="D375" s="129"/>
      <c r="E375" s="129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Q375" s="18"/>
      <c r="R375" s="124"/>
      <c r="S375" s="124"/>
      <c r="T375" s="124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20"/>
    </row>
    <row r="376" spans="4:41" x14ac:dyDescent="0.35">
      <c r="D376" s="129"/>
      <c r="E376" s="129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Q376" s="18"/>
      <c r="R376" s="124"/>
      <c r="S376" s="124"/>
      <c r="T376" s="124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20"/>
    </row>
    <row r="377" spans="4:41" x14ac:dyDescent="0.35">
      <c r="D377" s="129"/>
      <c r="E377" s="129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Q377" s="18"/>
      <c r="R377" s="124"/>
      <c r="S377" s="124"/>
      <c r="T377" s="124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20"/>
    </row>
    <row r="378" spans="4:41" x14ac:dyDescent="0.35">
      <c r="D378" s="129"/>
      <c r="E378" s="129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Q378" s="18"/>
      <c r="R378" s="124"/>
      <c r="S378" s="124"/>
      <c r="T378" s="124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20"/>
    </row>
    <row r="379" spans="4:41" x14ac:dyDescent="0.35">
      <c r="D379" s="129"/>
      <c r="E379" s="129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Q379" s="18"/>
      <c r="R379" s="124"/>
      <c r="S379" s="124"/>
      <c r="T379" s="124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20"/>
    </row>
    <row r="380" spans="4:41" x14ac:dyDescent="0.35">
      <c r="D380" s="129"/>
      <c r="E380" s="129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Q380" s="18"/>
      <c r="R380" s="124"/>
      <c r="S380" s="124"/>
      <c r="T380" s="124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20"/>
    </row>
    <row r="381" spans="4:41" x14ac:dyDescent="0.35">
      <c r="D381" s="129"/>
      <c r="E381" s="129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Q381" s="18"/>
      <c r="R381" s="124"/>
      <c r="S381" s="124"/>
      <c r="T381" s="124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20"/>
    </row>
    <row r="382" spans="4:41" x14ac:dyDescent="0.35">
      <c r="D382" s="129"/>
      <c r="E382" s="129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Q382" s="18"/>
      <c r="R382" s="124"/>
      <c r="S382" s="124"/>
      <c r="T382" s="124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20"/>
    </row>
    <row r="383" spans="4:41" x14ac:dyDescent="0.35">
      <c r="D383" s="129"/>
      <c r="E383" s="129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Q383" s="18"/>
      <c r="R383" s="124"/>
      <c r="S383" s="124"/>
      <c r="T383" s="124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20"/>
    </row>
    <row r="384" spans="4:41" x14ac:dyDescent="0.35">
      <c r="D384" s="129"/>
      <c r="E384" s="129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Q384" s="18"/>
      <c r="R384" s="124"/>
      <c r="S384" s="124"/>
      <c r="T384" s="124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20"/>
    </row>
    <row r="385" spans="4:41" x14ac:dyDescent="0.35">
      <c r="D385" s="129"/>
      <c r="E385" s="129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Q385" s="18"/>
      <c r="R385" s="124"/>
      <c r="S385" s="124"/>
      <c r="T385" s="124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20"/>
    </row>
    <row r="386" spans="4:41" x14ac:dyDescent="0.35">
      <c r="D386" s="129"/>
      <c r="E386" s="129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Q386" s="18"/>
      <c r="R386" s="124"/>
      <c r="S386" s="124"/>
      <c r="T386" s="124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20"/>
    </row>
    <row r="387" spans="4:41" x14ac:dyDescent="0.35">
      <c r="D387" s="129"/>
      <c r="E387" s="129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Q387" s="18"/>
      <c r="R387" s="124"/>
      <c r="S387" s="124"/>
      <c r="T387" s="124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20"/>
    </row>
    <row r="388" spans="4:41" x14ac:dyDescent="0.35">
      <c r="D388" s="129"/>
      <c r="E388" s="129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Q388" s="18"/>
      <c r="R388" s="124"/>
      <c r="S388" s="124"/>
      <c r="T388" s="124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20"/>
    </row>
    <row r="389" spans="4:41" x14ac:dyDescent="0.35">
      <c r="D389" s="129"/>
      <c r="E389" s="129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Q389" s="18"/>
      <c r="R389" s="124"/>
      <c r="S389" s="124"/>
      <c r="T389" s="124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20"/>
    </row>
    <row r="390" spans="4:41" x14ac:dyDescent="0.35">
      <c r="D390" s="129"/>
      <c r="E390" s="129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Q390" s="18"/>
      <c r="R390" s="124"/>
      <c r="S390" s="124"/>
      <c r="T390" s="124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20"/>
    </row>
    <row r="391" spans="4:41" x14ac:dyDescent="0.35">
      <c r="D391" s="129"/>
      <c r="E391" s="129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Q391" s="18"/>
      <c r="R391" s="124"/>
      <c r="S391" s="124"/>
      <c r="T391" s="124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20"/>
    </row>
    <row r="392" spans="4:41" x14ac:dyDescent="0.35">
      <c r="D392" s="129"/>
      <c r="E392" s="129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Q392" s="18"/>
      <c r="R392" s="124"/>
      <c r="S392" s="124"/>
      <c r="T392" s="124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20"/>
    </row>
    <row r="393" spans="4:41" x14ac:dyDescent="0.35">
      <c r="D393" s="129"/>
      <c r="E393" s="129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Q393" s="18"/>
      <c r="R393" s="124"/>
      <c r="S393" s="124"/>
      <c r="T393" s="124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20"/>
    </row>
    <row r="394" spans="4:41" x14ac:dyDescent="0.35">
      <c r="D394" s="129"/>
      <c r="E394" s="129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Q394" s="18"/>
      <c r="R394" s="124"/>
      <c r="S394" s="124"/>
      <c r="T394" s="124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20"/>
    </row>
    <row r="395" spans="4:41" x14ac:dyDescent="0.35">
      <c r="D395" s="129"/>
      <c r="E395" s="129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Q395" s="18"/>
      <c r="R395" s="124"/>
      <c r="S395" s="124"/>
      <c r="T395" s="124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20"/>
    </row>
    <row r="396" spans="4:41" x14ac:dyDescent="0.35">
      <c r="D396" s="129"/>
      <c r="E396" s="129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Q396" s="18"/>
      <c r="R396" s="124"/>
      <c r="S396" s="124"/>
      <c r="T396" s="124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20"/>
    </row>
    <row r="397" spans="4:41" x14ac:dyDescent="0.35">
      <c r="D397" s="129"/>
      <c r="E397" s="129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Q397" s="18"/>
      <c r="R397" s="124"/>
      <c r="S397" s="124"/>
      <c r="T397" s="124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20"/>
    </row>
    <row r="398" spans="4:41" x14ac:dyDescent="0.35">
      <c r="D398" s="129"/>
      <c r="E398" s="129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Q398" s="18"/>
      <c r="R398" s="124"/>
      <c r="S398" s="124"/>
      <c r="T398" s="124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20"/>
    </row>
    <row r="399" spans="4:41" x14ac:dyDescent="0.35">
      <c r="D399" s="129"/>
      <c r="E399" s="129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Q399" s="18"/>
      <c r="R399" s="124"/>
      <c r="S399" s="124"/>
      <c r="T399" s="124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20"/>
    </row>
    <row r="400" spans="4:41" x14ac:dyDescent="0.35">
      <c r="D400" s="129"/>
      <c r="E400" s="129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Q400" s="18"/>
      <c r="R400" s="124"/>
      <c r="S400" s="124"/>
      <c r="T400" s="124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20"/>
    </row>
    <row r="401" spans="4:41" x14ac:dyDescent="0.35">
      <c r="D401" s="129"/>
      <c r="E401" s="129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Q401" s="18"/>
      <c r="R401" s="124"/>
      <c r="S401" s="124"/>
      <c r="T401" s="124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20"/>
    </row>
    <row r="402" spans="4:41" x14ac:dyDescent="0.35">
      <c r="D402" s="129"/>
      <c r="E402" s="129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Q402" s="18"/>
      <c r="R402" s="124"/>
      <c r="S402" s="124"/>
      <c r="T402" s="124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20"/>
    </row>
    <row r="403" spans="4:41" x14ac:dyDescent="0.35">
      <c r="D403" s="129"/>
      <c r="E403" s="129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Q403" s="18"/>
      <c r="R403" s="124"/>
      <c r="S403" s="124"/>
      <c r="T403" s="124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20"/>
    </row>
    <row r="404" spans="4:41" x14ac:dyDescent="0.35">
      <c r="D404" s="129"/>
      <c r="E404" s="129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Q404" s="18"/>
      <c r="R404" s="124"/>
      <c r="S404" s="124"/>
      <c r="T404" s="124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20"/>
    </row>
    <row r="405" spans="4:41" x14ac:dyDescent="0.35">
      <c r="D405" s="129"/>
      <c r="E405" s="129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Q405" s="18"/>
      <c r="R405" s="124"/>
      <c r="S405" s="124"/>
      <c r="T405" s="124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20"/>
    </row>
    <row r="406" spans="4:41" x14ac:dyDescent="0.35">
      <c r="D406" s="129"/>
      <c r="E406" s="129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Q406" s="18"/>
      <c r="R406" s="124"/>
      <c r="S406" s="124"/>
      <c r="T406" s="124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20"/>
    </row>
    <row r="407" spans="4:41" x14ac:dyDescent="0.35">
      <c r="D407" s="129"/>
      <c r="E407" s="129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Q407" s="18"/>
      <c r="R407" s="124"/>
      <c r="S407" s="124"/>
      <c r="T407" s="124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20"/>
    </row>
    <row r="408" spans="4:41" x14ac:dyDescent="0.35">
      <c r="D408" s="129"/>
      <c r="E408" s="129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Q408" s="18"/>
      <c r="R408" s="124"/>
      <c r="S408" s="124"/>
      <c r="T408" s="124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20"/>
    </row>
    <row r="409" spans="4:41" x14ac:dyDescent="0.35">
      <c r="D409" s="129"/>
      <c r="E409" s="129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Q409" s="18"/>
      <c r="R409" s="124"/>
      <c r="S409" s="124"/>
      <c r="T409" s="124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20"/>
    </row>
    <row r="410" spans="4:41" x14ac:dyDescent="0.35">
      <c r="D410" s="129"/>
      <c r="E410" s="129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Q410" s="18"/>
      <c r="R410" s="124"/>
      <c r="S410" s="124"/>
      <c r="T410" s="124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20"/>
    </row>
    <row r="411" spans="4:41" x14ac:dyDescent="0.35">
      <c r="D411" s="129"/>
      <c r="E411" s="129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Q411" s="18"/>
      <c r="R411" s="124"/>
      <c r="S411" s="124"/>
      <c r="T411" s="124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20"/>
    </row>
    <row r="412" spans="4:41" x14ac:dyDescent="0.35">
      <c r="D412" s="129"/>
      <c r="E412" s="129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Q412" s="18"/>
      <c r="R412" s="124"/>
      <c r="S412" s="124"/>
      <c r="T412" s="124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20"/>
    </row>
    <row r="413" spans="4:41" x14ac:dyDescent="0.35">
      <c r="D413" s="129"/>
      <c r="E413" s="129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Q413" s="18"/>
      <c r="R413" s="124"/>
      <c r="S413" s="124"/>
      <c r="T413" s="124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20"/>
    </row>
    <row r="414" spans="4:41" x14ac:dyDescent="0.35">
      <c r="D414" s="129"/>
      <c r="E414" s="129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Q414" s="18"/>
      <c r="R414" s="124"/>
      <c r="S414" s="124"/>
      <c r="T414" s="124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20"/>
    </row>
    <row r="415" spans="4:41" x14ac:dyDescent="0.35">
      <c r="D415" s="129"/>
      <c r="E415" s="129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Q415" s="18"/>
      <c r="R415" s="124"/>
      <c r="S415" s="124"/>
      <c r="T415" s="124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20"/>
    </row>
    <row r="416" spans="4:41" x14ac:dyDescent="0.35">
      <c r="D416" s="129"/>
      <c r="E416" s="129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Q416" s="18"/>
      <c r="R416" s="124"/>
      <c r="S416" s="124"/>
      <c r="T416" s="124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20"/>
    </row>
    <row r="417" spans="4:41" x14ac:dyDescent="0.35">
      <c r="D417" s="129"/>
      <c r="E417" s="129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Q417" s="18"/>
      <c r="R417" s="124"/>
      <c r="S417" s="124"/>
      <c r="T417" s="124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20"/>
    </row>
    <row r="418" spans="4:41" x14ac:dyDescent="0.35">
      <c r="D418" s="129"/>
      <c r="E418" s="129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Q418" s="18"/>
      <c r="R418" s="124"/>
      <c r="S418" s="124"/>
      <c r="T418" s="124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20"/>
    </row>
    <row r="419" spans="4:41" x14ac:dyDescent="0.35">
      <c r="D419" s="129"/>
      <c r="E419" s="129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Q419" s="18"/>
      <c r="R419" s="124"/>
      <c r="S419" s="124"/>
      <c r="T419" s="124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20"/>
    </row>
    <row r="420" spans="4:41" x14ac:dyDescent="0.35">
      <c r="D420" s="129"/>
      <c r="E420" s="129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Q420" s="18"/>
      <c r="R420" s="124"/>
      <c r="S420" s="124"/>
      <c r="T420" s="124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20"/>
    </row>
    <row r="421" spans="4:41" x14ac:dyDescent="0.35">
      <c r="D421" s="129"/>
      <c r="E421" s="129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Q421" s="18"/>
      <c r="R421" s="124"/>
      <c r="S421" s="124"/>
      <c r="T421" s="124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20"/>
    </row>
    <row r="422" spans="4:41" x14ac:dyDescent="0.35">
      <c r="D422" s="129"/>
      <c r="E422" s="129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Q422" s="18"/>
      <c r="R422" s="124"/>
      <c r="S422" s="124"/>
      <c r="T422" s="124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20"/>
    </row>
    <row r="423" spans="4:41" x14ac:dyDescent="0.35">
      <c r="D423" s="129"/>
      <c r="E423" s="129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Q423" s="18"/>
      <c r="R423" s="124"/>
      <c r="S423" s="124"/>
      <c r="T423" s="124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20"/>
    </row>
    <row r="424" spans="4:41" x14ac:dyDescent="0.35">
      <c r="D424" s="129"/>
      <c r="E424" s="129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Q424" s="18"/>
      <c r="R424" s="124"/>
      <c r="S424" s="124"/>
      <c r="T424" s="124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20"/>
    </row>
    <row r="425" spans="4:41" x14ac:dyDescent="0.35">
      <c r="D425" s="129"/>
      <c r="E425" s="129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Q425" s="18"/>
      <c r="R425" s="124"/>
      <c r="S425" s="124"/>
      <c r="T425" s="124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20"/>
    </row>
    <row r="426" spans="4:41" x14ac:dyDescent="0.35">
      <c r="D426" s="129"/>
      <c r="E426" s="129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Q426" s="18"/>
      <c r="R426" s="124"/>
      <c r="S426" s="124"/>
      <c r="T426" s="124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20"/>
    </row>
    <row r="427" spans="4:41" x14ac:dyDescent="0.35">
      <c r="D427" s="129"/>
      <c r="E427" s="129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Q427" s="18"/>
      <c r="R427" s="124"/>
      <c r="S427" s="124"/>
      <c r="T427" s="124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20"/>
    </row>
    <row r="428" spans="4:41" x14ac:dyDescent="0.35">
      <c r="D428" s="129"/>
      <c r="E428" s="129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Q428" s="18"/>
      <c r="R428" s="124"/>
      <c r="S428" s="124"/>
      <c r="T428" s="124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20"/>
    </row>
    <row r="429" spans="4:41" x14ac:dyDescent="0.35">
      <c r="D429" s="129"/>
      <c r="E429" s="129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Q429" s="18"/>
      <c r="R429" s="124"/>
      <c r="S429" s="124"/>
      <c r="T429" s="124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20"/>
    </row>
    <row r="430" spans="4:41" x14ac:dyDescent="0.35">
      <c r="D430" s="129"/>
      <c r="E430" s="129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Q430" s="18"/>
      <c r="R430" s="124"/>
      <c r="S430" s="124"/>
      <c r="T430" s="124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20"/>
    </row>
    <row r="431" spans="4:41" x14ac:dyDescent="0.35">
      <c r="D431" s="129"/>
      <c r="E431" s="129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Q431" s="18"/>
      <c r="R431" s="124"/>
      <c r="S431" s="124"/>
      <c r="T431" s="124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20"/>
    </row>
    <row r="432" spans="4:41" x14ac:dyDescent="0.35">
      <c r="D432" s="129"/>
      <c r="E432" s="129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Q432" s="18"/>
      <c r="R432" s="124"/>
      <c r="S432" s="124"/>
      <c r="T432" s="124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20"/>
    </row>
    <row r="433" spans="4:41" x14ac:dyDescent="0.35">
      <c r="D433" s="129"/>
      <c r="E433" s="129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Q433" s="18"/>
      <c r="R433" s="124"/>
      <c r="S433" s="124"/>
      <c r="T433" s="124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20"/>
    </row>
    <row r="434" spans="4:41" x14ac:dyDescent="0.35">
      <c r="D434" s="129"/>
      <c r="E434" s="129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Q434" s="18"/>
      <c r="R434" s="124"/>
      <c r="S434" s="124"/>
      <c r="T434" s="124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20"/>
    </row>
    <row r="435" spans="4:41" x14ac:dyDescent="0.35">
      <c r="D435" s="129"/>
      <c r="E435" s="129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Q435" s="18"/>
      <c r="R435" s="124"/>
      <c r="S435" s="124"/>
      <c r="T435" s="124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20"/>
    </row>
    <row r="436" spans="4:41" x14ac:dyDescent="0.35">
      <c r="D436" s="129"/>
      <c r="E436" s="129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Q436" s="18"/>
      <c r="R436" s="124"/>
      <c r="S436" s="124"/>
      <c r="T436" s="124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20"/>
    </row>
    <row r="437" spans="4:41" x14ac:dyDescent="0.35">
      <c r="D437" s="129"/>
      <c r="E437" s="129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Q437" s="18"/>
      <c r="R437" s="124"/>
      <c r="S437" s="124"/>
      <c r="T437" s="124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20"/>
    </row>
    <row r="438" spans="4:41" x14ac:dyDescent="0.35">
      <c r="D438" s="129"/>
      <c r="E438" s="129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Q438" s="18"/>
      <c r="R438" s="124"/>
      <c r="S438" s="124"/>
      <c r="T438" s="124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20"/>
    </row>
    <row r="439" spans="4:41" x14ac:dyDescent="0.35">
      <c r="D439" s="129"/>
      <c r="E439" s="129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Q439" s="18"/>
      <c r="R439" s="124"/>
      <c r="S439" s="124"/>
      <c r="T439" s="124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20"/>
    </row>
    <row r="440" spans="4:41" x14ac:dyDescent="0.35">
      <c r="D440" s="129"/>
      <c r="E440" s="129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Q440" s="18"/>
      <c r="R440" s="124"/>
      <c r="S440" s="124"/>
      <c r="T440" s="124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20"/>
    </row>
    <row r="441" spans="4:41" x14ac:dyDescent="0.35">
      <c r="D441" s="129"/>
      <c r="E441" s="129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Q441" s="18"/>
      <c r="R441" s="124"/>
      <c r="S441" s="124"/>
      <c r="T441" s="124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20"/>
    </row>
    <row r="442" spans="4:41" x14ac:dyDescent="0.35">
      <c r="D442" s="129"/>
      <c r="E442" s="129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Q442" s="18"/>
      <c r="R442" s="124"/>
      <c r="S442" s="124"/>
      <c r="T442" s="124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20"/>
    </row>
    <row r="443" spans="4:41" x14ac:dyDescent="0.35">
      <c r="D443" s="129"/>
      <c r="E443" s="129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Q443" s="18"/>
      <c r="R443" s="124"/>
      <c r="S443" s="124"/>
      <c r="T443" s="124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20"/>
    </row>
    <row r="444" spans="4:41" x14ac:dyDescent="0.35">
      <c r="D444" s="129"/>
      <c r="E444" s="129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Q444" s="18"/>
      <c r="R444" s="124"/>
      <c r="S444" s="124"/>
      <c r="T444" s="124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20"/>
    </row>
    <row r="445" spans="4:41" x14ac:dyDescent="0.35">
      <c r="D445" s="129"/>
      <c r="E445" s="129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Q445" s="18"/>
      <c r="R445" s="124"/>
      <c r="S445" s="124"/>
      <c r="T445" s="124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20"/>
    </row>
    <row r="446" spans="4:41" x14ac:dyDescent="0.35">
      <c r="D446" s="129"/>
      <c r="E446" s="129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Q446" s="18"/>
      <c r="R446" s="124"/>
      <c r="S446" s="124"/>
      <c r="T446" s="124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20"/>
    </row>
    <row r="447" spans="4:41" x14ac:dyDescent="0.35">
      <c r="D447" s="129"/>
      <c r="E447" s="129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Q447" s="18"/>
      <c r="R447" s="124"/>
      <c r="S447" s="124"/>
      <c r="T447" s="124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20"/>
    </row>
    <row r="448" spans="4:41" x14ac:dyDescent="0.35">
      <c r="D448" s="129"/>
      <c r="E448" s="129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Q448" s="18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20"/>
    </row>
    <row r="449" spans="4:41" ht="15" thickBot="1" x14ac:dyDescent="0.4">
      <c r="D449" s="129"/>
      <c r="E449" s="129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Q449" s="113"/>
      <c r="R449" s="114"/>
      <c r="S449" s="114"/>
      <c r="T449" s="114"/>
      <c r="U449" s="114"/>
      <c r="V449" s="114"/>
      <c r="W449" s="114"/>
      <c r="X449" s="114"/>
      <c r="Y449" s="114"/>
      <c r="Z449" s="114"/>
      <c r="AA449" s="114"/>
      <c r="AB449" s="114"/>
      <c r="AC449" s="114"/>
      <c r="AD449" s="114"/>
      <c r="AE449" s="114"/>
      <c r="AF449" s="114"/>
      <c r="AG449" s="114"/>
      <c r="AH449" s="114"/>
      <c r="AI449" s="114"/>
      <c r="AJ449" s="114"/>
      <c r="AK449" s="114"/>
      <c r="AL449" s="114"/>
      <c r="AM449" s="114"/>
      <c r="AN449" s="114"/>
      <c r="AO449" s="115"/>
    </row>
    <row r="450" spans="4:41" ht="15" thickTop="1" x14ac:dyDescent="0.35">
      <c r="D450" s="129"/>
      <c r="E450" s="129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</row>
    <row r="451" spans="4:41" x14ac:dyDescent="0.35">
      <c r="D451" s="129"/>
      <c r="E451" s="129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</row>
    <row r="452" spans="4:41" x14ac:dyDescent="0.35">
      <c r="D452" s="129"/>
      <c r="E452" s="129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</row>
    <row r="453" spans="4:41" x14ac:dyDescent="0.35">
      <c r="D453" s="129"/>
      <c r="E453" s="129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</row>
    <row r="454" spans="4:41" x14ac:dyDescent="0.35">
      <c r="D454" s="129"/>
      <c r="E454" s="129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</row>
    <row r="455" spans="4:41" x14ac:dyDescent="0.35">
      <c r="D455" s="129"/>
      <c r="E455" s="129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</row>
    <row r="456" spans="4:41" x14ac:dyDescent="0.35">
      <c r="D456" s="129"/>
      <c r="E456" s="129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</row>
    <row r="457" spans="4:41" x14ac:dyDescent="0.35">
      <c r="D457" s="129"/>
      <c r="E457" s="129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</row>
    <row r="458" spans="4:41" x14ac:dyDescent="0.35">
      <c r="D458" s="129"/>
      <c r="E458" s="129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</row>
    <row r="459" spans="4:41" x14ac:dyDescent="0.35">
      <c r="D459" s="129"/>
      <c r="E459" s="129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</row>
    <row r="460" spans="4:41" x14ac:dyDescent="0.35">
      <c r="D460" s="129"/>
      <c r="E460" s="129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</row>
    <row r="461" spans="4:41" x14ac:dyDescent="0.35">
      <c r="D461" s="129"/>
      <c r="E461" s="129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</row>
    <row r="462" spans="4:41" x14ac:dyDescent="0.35">
      <c r="D462" s="129"/>
      <c r="E462" s="129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</row>
    <row r="463" spans="4:41" x14ac:dyDescent="0.35">
      <c r="D463" s="129"/>
      <c r="E463" s="129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</row>
    <row r="464" spans="4:41" x14ac:dyDescent="0.35">
      <c r="D464" s="129"/>
      <c r="E464" s="129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</row>
    <row r="465" spans="4:41" x14ac:dyDescent="0.35"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</row>
    <row r="466" spans="4:41" x14ac:dyDescent="0.35"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</row>
    <row r="467" spans="4:41" x14ac:dyDescent="0.35"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</row>
    <row r="468" spans="4:41" x14ac:dyDescent="0.35"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</row>
    <row r="469" spans="4:41" x14ac:dyDescent="0.35"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</row>
    <row r="470" spans="4:41" x14ac:dyDescent="0.35"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</row>
    <row r="471" spans="4:41" x14ac:dyDescent="0.35"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</row>
    <row r="472" spans="4:41" x14ac:dyDescent="0.35"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</row>
    <row r="473" spans="4:41" x14ac:dyDescent="0.35"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</row>
    <row r="474" spans="4:41" x14ac:dyDescent="0.35"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</row>
    <row r="475" spans="4:41" x14ac:dyDescent="0.35"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</row>
    <row r="476" spans="4:41" x14ac:dyDescent="0.35"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</row>
    <row r="477" spans="4:41" x14ac:dyDescent="0.35"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</row>
    <row r="478" spans="4:41" x14ac:dyDescent="0.35"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</row>
    <row r="479" spans="4:41" x14ac:dyDescent="0.35"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</row>
    <row r="480" spans="4:41" x14ac:dyDescent="0.35"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</row>
    <row r="481" spans="4:41" x14ac:dyDescent="0.35"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</row>
    <row r="482" spans="4:41" x14ac:dyDescent="0.35"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</row>
    <row r="483" spans="4:41" x14ac:dyDescent="0.35"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</row>
    <row r="484" spans="4:41" x14ac:dyDescent="0.35"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</row>
    <row r="485" spans="4:41" x14ac:dyDescent="0.35"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</row>
    <row r="486" spans="4:41" x14ac:dyDescent="0.35"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</row>
    <row r="487" spans="4:41" x14ac:dyDescent="0.35"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</row>
    <row r="488" spans="4:41" x14ac:dyDescent="0.35"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</row>
    <row r="489" spans="4:41" x14ac:dyDescent="0.35"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</row>
    <row r="490" spans="4:41" x14ac:dyDescent="0.35"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</row>
    <row r="491" spans="4:41" x14ac:dyDescent="0.35"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</row>
    <row r="492" spans="4:41" x14ac:dyDescent="0.35"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</row>
    <row r="493" spans="4:41" x14ac:dyDescent="0.35"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</row>
    <row r="494" spans="4:41" x14ac:dyDescent="0.35"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</row>
    <row r="495" spans="4:41" x14ac:dyDescent="0.35"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</row>
    <row r="496" spans="4:41" x14ac:dyDescent="0.35"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</row>
    <row r="497" spans="4:41" x14ac:dyDescent="0.35"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</row>
    <row r="498" spans="4:41" x14ac:dyDescent="0.35"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</row>
    <row r="499" spans="4:41" x14ac:dyDescent="0.35"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</row>
    <row r="500" spans="4:41" x14ac:dyDescent="0.35"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</row>
    <row r="501" spans="4:41" x14ac:dyDescent="0.35"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</row>
    <row r="502" spans="4:41" x14ac:dyDescent="0.35"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</row>
    <row r="503" spans="4:41" x14ac:dyDescent="0.35"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</row>
    <row r="504" spans="4:41" x14ac:dyDescent="0.35"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</row>
    <row r="505" spans="4:41" x14ac:dyDescent="0.35"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</row>
    <row r="506" spans="4:41" x14ac:dyDescent="0.35"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</row>
    <row r="507" spans="4:41" x14ac:dyDescent="0.35"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</row>
    <row r="508" spans="4:41" x14ac:dyDescent="0.35"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</row>
    <row r="509" spans="4:41" x14ac:dyDescent="0.35"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</row>
    <row r="510" spans="4:41" x14ac:dyDescent="0.35"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</row>
    <row r="511" spans="4:41" x14ac:dyDescent="0.35"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</row>
    <row r="512" spans="4:41" x14ac:dyDescent="0.35"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</row>
    <row r="513" spans="4:41" x14ac:dyDescent="0.35"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</row>
    <row r="514" spans="4:41" x14ac:dyDescent="0.35"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</row>
    <row r="515" spans="4:41" x14ac:dyDescent="0.35"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</row>
    <row r="516" spans="4:41" x14ac:dyDescent="0.35"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</row>
    <row r="517" spans="4:41" x14ac:dyDescent="0.35"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</row>
    <row r="518" spans="4:41" x14ac:dyDescent="0.35"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</row>
    <row r="519" spans="4:41" x14ac:dyDescent="0.35"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</row>
    <row r="520" spans="4:41" x14ac:dyDescent="0.35"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</row>
    <row r="521" spans="4:41" x14ac:dyDescent="0.35"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</row>
    <row r="522" spans="4:41" x14ac:dyDescent="0.35"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</row>
    <row r="523" spans="4:41" x14ac:dyDescent="0.35"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</row>
    <row r="524" spans="4:41" x14ac:dyDescent="0.35"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</row>
    <row r="525" spans="4:41" x14ac:dyDescent="0.35"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</row>
    <row r="526" spans="4:41" x14ac:dyDescent="0.35"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</row>
    <row r="527" spans="4:41" x14ac:dyDescent="0.35"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</row>
    <row r="528" spans="4:41" x14ac:dyDescent="0.35"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</row>
    <row r="529" spans="4:41" x14ac:dyDescent="0.35"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</row>
    <row r="530" spans="4:41" x14ac:dyDescent="0.35"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</row>
    <row r="531" spans="4:41" x14ac:dyDescent="0.35"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</row>
    <row r="532" spans="4:41" x14ac:dyDescent="0.35"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</row>
    <row r="533" spans="4:41" x14ac:dyDescent="0.35"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</row>
    <row r="534" spans="4:41" x14ac:dyDescent="0.35"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</row>
    <row r="535" spans="4:41" x14ac:dyDescent="0.35"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</row>
    <row r="536" spans="4:41" x14ac:dyDescent="0.35"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</row>
    <row r="537" spans="4:41" x14ac:dyDescent="0.35"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</row>
    <row r="538" spans="4:41" x14ac:dyDescent="0.35"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</row>
    <row r="539" spans="4:41" x14ac:dyDescent="0.35"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</row>
    <row r="540" spans="4:41" x14ac:dyDescent="0.35"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</row>
    <row r="541" spans="4:41" x14ac:dyDescent="0.35"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</row>
    <row r="542" spans="4:41" x14ac:dyDescent="0.35"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</row>
    <row r="543" spans="4:41" x14ac:dyDescent="0.35"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</row>
    <row r="544" spans="4:41" x14ac:dyDescent="0.35"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</row>
    <row r="545" spans="4:41" x14ac:dyDescent="0.35"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</row>
    <row r="546" spans="4:41" x14ac:dyDescent="0.35"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</row>
    <row r="547" spans="4:41" x14ac:dyDescent="0.35"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</row>
    <row r="548" spans="4:41" x14ac:dyDescent="0.35"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</row>
    <row r="549" spans="4:41" x14ac:dyDescent="0.35"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</row>
    <row r="550" spans="4:41" x14ac:dyDescent="0.35"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</row>
    <row r="551" spans="4:41" x14ac:dyDescent="0.35"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</row>
    <row r="552" spans="4:41" x14ac:dyDescent="0.35"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</row>
    <row r="553" spans="4:41" x14ac:dyDescent="0.35"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</row>
    <row r="554" spans="4:41" x14ac:dyDescent="0.35"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</row>
    <row r="555" spans="4:41" x14ac:dyDescent="0.35"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</row>
    <row r="556" spans="4:41" x14ac:dyDescent="0.35"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</row>
    <row r="557" spans="4:41" x14ac:dyDescent="0.35"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</row>
    <row r="558" spans="4:41" x14ac:dyDescent="0.35"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</row>
    <row r="559" spans="4:41" x14ac:dyDescent="0.35"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</row>
    <row r="560" spans="4:41" x14ac:dyDescent="0.35"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</row>
    <row r="561" spans="4:41" x14ac:dyDescent="0.35"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</row>
    <row r="562" spans="4:41" x14ac:dyDescent="0.35"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</row>
    <row r="563" spans="4:41" x14ac:dyDescent="0.35"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</row>
    <row r="564" spans="4:41" x14ac:dyDescent="0.35"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</row>
    <row r="565" spans="4:41" x14ac:dyDescent="0.35"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</row>
    <row r="566" spans="4:41" x14ac:dyDescent="0.35"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</row>
    <row r="567" spans="4:41" x14ac:dyDescent="0.35"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</row>
    <row r="568" spans="4:41" x14ac:dyDescent="0.35"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</row>
    <row r="569" spans="4:41" x14ac:dyDescent="0.35"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</row>
    <row r="570" spans="4:41" x14ac:dyDescent="0.35"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</row>
    <row r="571" spans="4:41" x14ac:dyDescent="0.35"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</row>
    <row r="572" spans="4:41" x14ac:dyDescent="0.35"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</row>
    <row r="573" spans="4:41" x14ac:dyDescent="0.35"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</row>
    <row r="574" spans="4:41" x14ac:dyDescent="0.35"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</row>
    <row r="575" spans="4:41" x14ac:dyDescent="0.35"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</row>
    <row r="576" spans="4:41" x14ac:dyDescent="0.35"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</row>
    <row r="577" spans="4:41" x14ac:dyDescent="0.35"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</row>
    <row r="578" spans="4:41" x14ac:dyDescent="0.35"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</row>
    <row r="579" spans="4:41" x14ac:dyDescent="0.35"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</row>
    <row r="580" spans="4:41" x14ac:dyDescent="0.35"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</row>
    <row r="581" spans="4:41" x14ac:dyDescent="0.35"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</row>
    <row r="582" spans="4:41" x14ac:dyDescent="0.35"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</row>
    <row r="583" spans="4:41" x14ac:dyDescent="0.35"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</row>
    <row r="584" spans="4:41" x14ac:dyDescent="0.35"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</row>
    <row r="585" spans="4:41" x14ac:dyDescent="0.35"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</row>
    <row r="586" spans="4:41" x14ac:dyDescent="0.35"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</row>
    <row r="587" spans="4:41" x14ac:dyDescent="0.35"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</row>
    <row r="588" spans="4:41" x14ac:dyDescent="0.35"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</row>
    <row r="589" spans="4:41" x14ac:dyDescent="0.35"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</row>
    <row r="590" spans="4:41" x14ac:dyDescent="0.35"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</row>
    <row r="591" spans="4:41" x14ac:dyDescent="0.35"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</row>
    <row r="592" spans="4:41" x14ac:dyDescent="0.35"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</row>
    <row r="593" spans="4:41" x14ac:dyDescent="0.35"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</row>
    <row r="594" spans="4:41" x14ac:dyDescent="0.35"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</row>
    <row r="595" spans="4:41" x14ac:dyDescent="0.35"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</row>
    <row r="596" spans="4:41" x14ac:dyDescent="0.35"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</row>
    <row r="597" spans="4:41" x14ac:dyDescent="0.35"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</row>
    <row r="598" spans="4:41" x14ac:dyDescent="0.35"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</row>
    <row r="599" spans="4:41" x14ac:dyDescent="0.35"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</row>
    <row r="600" spans="4:41" x14ac:dyDescent="0.35"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</row>
    <row r="601" spans="4:41" x14ac:dyDescent="0.35"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</row>
    <row r="602" spans="4:41" x14ac:dyDescent="0.35"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</row>
    <row r="603" spans="4:41" x14ac:dyDescent="0.35"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</row>
    <row r="604" spans="4:41" x14ac:dyDescent="0.35"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</row>
    <row r="605" spans="4:41" x14ac:dyDescent="0.35"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</row>
    <row r="606" spans="4:41" x14ac:dyDescent="0.35"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</row>
    <row r="607" spans="4:41" x14ac:dyDescent="0.35"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</row>
    <row r="608" spans="4:41" x14ac:dyDescent="0.35"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</row>
    <row r="609" spans="4:41" x14ac:dyDescent="0.35"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</row>
    <row r="610" spans="4:41" x14ac:dyDescent="0.35"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</row>
    <row r="611" spans="4:41" x14ac:dyDescent="0.35"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</row>
    <row r="612" spans="4:41" x14ac:dyDescent="0.35"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</row>
    <row r="613" spans="4:41" x14ac:dyDescent="0.35"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</row>
    <row r="614" spans="4:41" x14ac:dyDescent="0.35"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</row>
    <row r="615" spans="4:41" x14ac:dyDescent="0.35"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</row>
    <row r="616" spans="4:41" x14ac:dyDescent="0.35"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</row>
    <row r="617" spans="4:41" x14ac:dyDescent="0.35"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</row>
    <row r="618" spans="4:41" x14ac:dyDescent="0.35"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</row>
    <row r="619" spans="4:41" x14ac:dyDescent="0.35"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</row>
    <row r="620" spans="4:41" x14ac:dyDescent="0.35"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</row>
    <row r="621" spans="4:41" x14ac:dyDescent="0.35"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</row>
    <row r="622" spans="4:41" x14ac:dyDescent="0.35"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</row>
    <row r="623" spans="4:41" x14ac:dyDescent="0.35"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</row>
    <row r="624" spans="4:41" x14ac:dyDescent="0.35"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</row>
    <row r="625" spans="4:41" x14ac:dyDescent="0.35"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</row>
    <row r="626" spans="4:41" x14ac:dyDescent="0.35"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</row>
    <row r="627" spans="4:41" x14ac:dyDescent="0.35"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</row>
    <row r="628" spans="4:41" x14ac:dyDescent="0.35"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</row>
    <row r="629" spans="4:41" x14ac:dyDescent="0.35"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</row>
    <row r="630" spans="4:41" x14ac:dyDescent="0.35"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</row>
    <row r="631" spans="4:41" x14ac:dyDescent="0.35"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</row>
    <row r="632" spans="4:41" x14ac:dyDescent="0.35"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</row>
    <row r="633" spans="4:41" x14ac:dyDescent="0.35"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</row>
    <row r="634" spans="4:41" x14ac:dyDescent="0.35"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</row>
    <row r="635" spans="4:41" x14ac:dyDescent="0.35"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</row>
    <row r="636" spans="4:41" x14ac:dyDescent="0.35"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</row>
    <row r="637" spans="4:41" x14ac:dyDescent="0.35"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</row>
    <row r="638" spans="4:41" x14ac:dyDescent="0.35"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</row>
    <row r="639" spans="4:41" x14ac:dyDescent="0.35"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</row>
    <row r="640" spans="4:41" x14ac:dyDescent="0.35"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</row>
    <row r="641" spans="4:41" x14ac:dyDescent="0.35"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</row>
    <row r="642" spans="4:41" x14ac:dyDescent="0.35"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</row>
    <row r="643" spans="4:41" x14ac:dyDescent="0.35"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</row>
    <row r="644" spans="4:41" x14ac:dyDescent="0.35"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</row>
    <row r="645" spans="4:41" x14ac:dyDescent="0.35"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</row>
    <row r="646" spans="4:41" x14ac:dyDescent="0.35"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</row>
    <row r="647" spans="4:41" x14ac:dyDescent="0.35"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</row>
    <row r="648" spans="4:41" x14ac:dyDescent="0.35"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</row>
    <row r="649" spans="4:41" x14ac:dyDescent="0.35"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</row>
    <row r="650" spans="4:41" x14ac:dyDescent="0.35"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</row>
    <row r="651" spans="4:41" x14ac:dyDescent="0.35"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</row>
    <row r="652" spans="4:41" x14ac:dyDescent="0.35"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</row>
    <row r="653" spans="4:41" x14ac:dyDescent="0.35"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</row>
    <row r="654" spans="4:41" x14ac:dyDescent="0.35"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</row>
    <row r="655" spans="4:41" x14ac:dyDescent="0.35"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</row>
    <row r="656" spans="4:41" x14ac:dyDescent="0.35"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</row>
    <row r="657" spans="4:41" x14ac:dyDescent="0.35"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</row>
    <row r="658" spans="4:41" x14ac:dyDescent="0.35"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</row>
    <row r="659" spans="4:41" x14ac:dyDescent="0.35"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</row>
    <row r="660" spans="4:41" x14ac:dyDescent="0.35"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</row>
    <row r="661" spans="4:41" x14ac:dyDescent="0.35"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</row>
    <row r="662" spans="4:41" x14ac:dyDescent="0.35"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</row>
    <row r="663" spans="4:41" x14ac:dyDescent="0.35"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</row>
    <row r="664" spans="4:41" x14ac:dyDescent="0.35"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</row>
    <row r="665" spans="4:41" x14ac:dyDescent="0.35"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</row>
    <row r="666" spans="4:41" x14ac:dyDescent="0.35"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</row>
    <row r="667" spans="4:41" x14ac:dyDescent="0.35"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</row>
    <row r="668" spans="4:41" x14ac:dyDescent="0.35"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</row>
    <row r="669" spans="4:41" x14ac:dyDescent="0.35"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</row>
    <row r="670" spans="4:41" x14ac:dyDescent="0.35"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</row>
    <row r="671" spans="4:41" x14ac:dyDescent="0.35"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</row>
    <row r="672" spans="4:41" x14ac:dyDescent="0.35"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</row>
    <row r="673" spans="4:41" x14ac:dyDescent="0.35"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</row>
    <row r="674" spans="4:41" x14ac:dyDescent="0.35"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</row>
    <row r="675" spans="4:41" x14ac:dyDescent="0.35"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</row>
    <row r="676" spans="4:41" x14ac:dyDescent="0.35"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</row>
    <row r="677" spans="4:41" x14ac:dyDescent="0.35"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</row>
    <row r="678" spans="4:41" x14ac:dyDescent="0.35"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</row>
    <row r="679" spans="4:41" x14ac:dyDescent="0.35"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</row>
    <row r="680" spans="4:41" x14ac:dyDescent="0.35"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</row>
    <row r="681" spans="4:41" x14ac:dyDescent="0.35"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</row>
    <row r="682" spans="4:41" x14ac:dyDescent="0.35"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</row>
    <row r="683" spans="4:41" x14ac:dyDescent="0.35"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</row>
    <row r="684" spans="4:41" x14ac:dyDescent="0.35"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</row>
    <row r="685" spans="4:41" x14ac:dyDescent="0.35"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</row>
    <row r="686" spans="4:41" x14ac:dyDescent="0.35"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</row>
    <row r="687" spans="4:41" x14ac:dyDescent="0.35"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</row>
    <row r="688" spans="4:41" x14ac:dyDescent="0.35"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</row>
    <row r="689" spans="4:41" x14ac:dyDescent="0.35"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</row>
    <row r="690" spans="4:41" x14ac:dyDescent="0.35"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</row>
    <row r="691" spans="4:41" x14ac:dyDescent="0.35"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</row>
    <row r="692" spans="4:41" x14ac:dyDescent="0.35"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</row>
    <row r="693" spans="4:41" x14ac:dyDescent="0.35"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</row>
    <row r="694" spans="4:41" x14ac:dyDescent="0.35"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</row>
    <row r="695" spans="4:41" x14ac:dyDescent="0.35"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</row>
    <row r="696" spans="4:41" x14ac:dyDescent="0.35"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</row>
    <row r="697" spans="4:41" x14ac:dyDescent="0.35"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</row>
    <row r="698" spans="4:41" x14ac:dyDescent="0.35"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</row>
    <row r="699" spans="4:41" x14ac:dyDescent="0.35"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</row>
    <row r="700" spans="4:41" x14ac:dyDescent="0.35"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</row>
    <row r="701" spans="4:41" x14ac:dyDescent="0.35"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</row>
    <row r="702" spans="4:41" x14ac:dyDescent="0.35"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</row>
    <row r="703" spans="4:41" x14ac:dyDescent="0.35"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</row>
    <row r="704" spans="4:41" x14ac:dyDescent="0.35"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</row>
    <row r="705" spans="4:41" x14ac:dyDescent="0.35"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</row>
    <row r="706" spans="4:41" x14ac:dyDescent="0.35"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</row>
    <row r="707" spans="4:41" x14ac:dyDescent="0.35"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</row>
    <row r="708" spans="4:41" x14ac:dyDescent="0.35"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</row>
    <row r="709" spans="4:41" x14ac:dyDescent="0.35"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</row>
    <row r="710" spans="4:41" x14ac:dyDescent="0.35"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</row>
    <row r="711" spans="4:41" x14ac:dyDescent="0.35"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</row>
    <row r="712" spans="4:41" x14ac:dyDescent="0.35"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</row>
    <row r="713" spans="4:41" x14ac:dyDescent="0.35"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</row>
    <row r="714" spans="4:41" x14ac:dyDescent="0.35"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</row>
    <row r="715" spans="4:41" x14ac:dyDescent="0.35"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</row>
    <row r="716" spans="4:41" x14ac:dyDescent="0.35"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</row>
    <row r="717" spans="4:41" x14ac:dyDescent="0.35"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</row>
    <row r="718" spans="4:41" x14ac:dyDescent="0.35"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</row>
    <row r="719" spans="4:41" x14ac:dyDescent="0.35"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</row>
    <row r="720" spans="4:41" x14ac:dyDescent="0.35"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</row>
    <row r="721" spans="4:41" x14ac:dyDescent="0.35"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</row>
    <row r="722" spans="4:41" x14ac:dyDescent="0.35"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</row>
    <row r="723" spans="4:41" x14ac:dyDescent="0.35"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</row>
    <row r="724" spans="4:41" x14ac:dyDescent="0.35"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</row>
    <row r="725" spans="4:41" x14ac:dyDescent="0.35"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</row>
    <row r="726" spans="4:41" x14ac:dyDescent="0.35"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</row>
    <row r="727" spans="4:41" x14ac:dyDescent="0.35"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</row>
    <row r="728" spans="4:41" x14ac:dyDescent="0.35"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</row>
    <row r="729" spans="4:41" x14ac:dyDescent="0.35"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</row>
    <row r="730" spans="4:41" x14ac:dyDescent="0.35"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</row>
    <row r="731" spans="4:41" x14ac:dyDescent="0.35"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</row>
    <row r="732" spans="4:41" x14ac:dyDescent="0.35"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</row>
    <row r="733" spans="4:41" x14ac:dyDescent="0.35"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</row>
    <row r="734" spans="4:41" x14ac:dyDescent="0.35"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</row>
    <row r="735" spans="4:41" x14ac:dyDescent="0.35"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</row>
    <row r="736" spans="4:41" x14ac:dyDescent="0.35"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</row>
    <row r="737" spans="4:41" x14ac:dyDescent="0.35"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</row>
    <row r="738" spans="4:41" x14ac:dyDescent="0.35"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</row>
    <row r="739" spans="4:41" x14ac:dyDescent="0.35"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</row>
    <row r="740" spans="4:41" x14ac:dyDescent="0.35"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</row>
    <row r="741" spans="4:41" x14ac:dyDescent="0.35"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</row>
    <row r="742" spans="4:41" x14ac:dyDescent="0.35"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</row>
    <row r="743" spans="4:41" x14ac:dyDescent="0.35"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</row>
    <row r="744" spans="4:41" x14ac:dyDescent="0.35"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</row>
    <row r="745" spans="4:41" x14ac:dyDescent="0.35"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</row>
    <row r="746" spans="4:41" x14ac:dyDescent="0.35"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</row>
    <row r="747" spans="4:41" x14ac:dyDescent="0.35"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</row>
    <row r="748" spans="4:41" x14ac:dyDescent="0.35"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</row>
    <row r="749" spans="4:41" x14ac:dyDescent="0.35"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</row>
    <row r="750" spans="4:41" x14ac:dyDescent="0.35"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</row>
    <row r="751" spans="4:41" x14ac:dyDescent="0.35"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</row>
    <row r="752" spans="4:41" x14ac:dyDescent="0.35"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</row>
    <row r="753" spans="4:41" x14ac:dyDescent="0.35"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</row>
    <row r="754" spans="4:41" x14ac:dyDescent="0.35"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</row>
    <row r="755" spans="4:41" x14ac:dyDescent="0.35"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</row>
    <row r="756" spans="4:41" x14ac:dyDescent="0.35"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</row>
    <row r="757" spans="4:41" x14ac:dyDescent="0.35"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</row>
    <row r="758" spans="4:41" x14ac:dyDescent="0.35"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</row>
    <row r="759" spans="4:41" x14ac:dyDescent="0.35"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</row>
    <row r="760" spans="4:41" x14ac:dyDescent="0.35"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</row>
    <row r="761" spans="4:41" x14ac:dyDescent="0.35"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</row>
    <row r="762" spans="4:41" x14ac:dyDescent="0.35"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</row>
    <row r="763" spans="4:41" x14ac:dyDescent="0.35"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</row>
    <row r="764" spans="4:41" x14ac:dyDescent="0.35"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</row>
    <row r="765" spans="4:41" x14ac:dyDescent="0.35"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</row>
    <row r="766" spans="4:41" x14ac:dyDescent="0.35"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</row>
    <row r="767" spans="4:41" x14ac:dyDescent="0.35"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</row>
    <row r="768" spans="4:41" x14ac:dyDescent="0.35"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</row>
    <row r="769" spans="4:41" x14ac:dyDescent="0.35"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</row>
    <row r="770" spans="4:41" x14ac:dyDescent="0.35"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</row>
    <row r="771" spans="4:41" x14ac:dyDescent="0.35"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</row>
    <row r="772" spans="4:41" x14ac:dyDescent="0.35"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</row>
    <row r="773" spans="4:41" x14ac:dyDescent="0.35"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</row>
    <row r="774" spans="4:41" x14ac:dyDescent="0.35"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</row>
    <row r="775" spans="4:41" x14ac:dyDescent="0.35"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</row>
    <row r="776" spans="4:41" x14ac:dyDescent="0.35"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</row>
    <row r="777" spans="4:41" x14ac:dyDescent="0.35"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</row>
    <row r="778" spans="4:41" x14ac:dyDescent="0.35"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</row>
    <row r="779" spans="4:41" x14ac:dyDescent="0.35"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</row>
    <row r="780" spans="4:41" x14ac:dyDescent="0.35"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</row>
    <row r="781" spans="4:41" x14ac:dyDescent="0.35"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</row>
    <row r="782" spans="4:41" x14ac:dyDescent="0.35"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</row>
    <row r="783" spans="4:41" x14ac:dyDescent="0.35"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</row>
    <row r="784" spans="4:41" x14ac:dyDescent="0.35"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</row>
    <row r="785" spans="4:41" x14ac:dyDescent="0.35"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</row>
    <row r="786" spans="4:41" x14ac:dyDescent="0.35"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</row>
    <row r="787" spans="4:41" x14ac:dyDescent="0.35"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</row>
    <row r="788" spans="4:41" x14ac:dyDescent="0.35"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</row>
    <row r="789" spans="4:41" x14ac:dyDescent="0.35"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</row>
    <row r="790" spans="4:41" x14ac:dyDescent="0.35"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</row>
    <row r="791" spans="4:41" x14ac:dyDescent="0.35"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</row>
    <row r="792" spans="4:41" x14ac:dyDescent="0.35"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</row>
    <row r="793" spans="4:41" x14ac:dyDescent="0.35"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</row>
    <row r="794" spans="4:41" x14ac:dyDescent="0.35"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</row>
    <row r="795" spans="4:41" x14ac:dyDescent="0.35"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</row>
    <row r="796" spans="4:41" x14ac:dyDescent="0.35"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</row>
    <row r="797" spans="4:41" x14ac:dyDescent="0.35"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</row>
    <row r="798" spans="4:41" x14ac:dyDescent="0.35"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</row>
    <row r="799" spans="4:41" x14ac:dyDescent="0.35"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</row>
    <row r="800" spans="4:41" x14ac:dyDescent="0.35"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</row>
    <row r="801" spans="4:41" x14ac:dyDescent="0.35"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</row>
    <row r="802" spans="4:41" x14ac:dyDescent="0.35"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</row>
    <row r="803" spans="4:41" x14ac:dyDescent="0.35"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</row>
    <row r="804" spans="4:41" x14ac:dyDescent="0.35"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</row>
    <row r="805" spans="4:41" x14ac:dyDescent="0.35"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</row>
    <row r="806" spans="4:41" x14ac:dyDescent="0.35"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</row>
    <row r="807" spans="4:41" x14ac:dyDescent="0.35"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</row>
    <row r="808" spans="4:41" x14ac:dyDescent="0.35"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</row>
    <row r="809" spans="4:41" x14ac:dyDescent="0.35"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</row>
    <row r="810" spans="4:41" x14ac:dyDescent="0.35"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</row>
    <row r="811" spans="4:41" x14ac:dyDescent="0.35"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</row>
    <row r="812" spans="4:41" x14ac:dyDescent="0.35"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</row>
    <row r="813" spans="4:41" x14ac:dyDescent="0.35"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</row>
    <row r="814" spans="4:41" x14ac:dyDescent="0.35"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</row>
    <row r="815" spans="4:41" x14ac:dyDescent="0.35"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</row>
    <row r="816" spans="4:41" x14ac:dyDescent="0.35"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</row>
    <row r="817" spans="4:41" x14ac:dyDescent="0.35"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</row>
    <row r="818" spans="4:41" x14ac:dyDescent="0.35"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</row>
    <row r="819" spans="4:41" x14ac:dyDescent="0.35"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</row>
    <row r="820" spans="4:41" x14ac:dyDescent="0.35"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</row>
    <row r="821" spans="4:41" x14ac:dyDescent="0.35"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</row>
    <row r="822" spans="4:41" x14ac:dyDescent="0.35"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</row>
    <row r="823" spans="4:41" x14ac:dyDescent="0.35"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</row>
    <row r="824" spans="4:41" x14ac:dyDescent="0.35"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</row>
    <row r="825" spans="4:41" x14ac:dyDescent="0.35"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</row>
    <row r="826" spans="4:41" x14ac:dyDescent="0.35"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</row>
    <row r="827" spans="4:41" x14ac:dyDescent="0.35"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</row>
    <row r="828" spans="4:41" x14ac:dyDescent="0.35"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</row>
    <row r="829" spans="4:41" x14ac:dyDescent="0.35"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</row>
    <row r="830" spans="4:41" x14ac:dyDescent="0.35"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</row>
    <row r="831" spans="4:41" x14ac:dyDescent="0.35"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</row>
    <row r="832" spans="4:41" x14ac:dyDescent="0.35"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</row>
    <row r="833" spans="4:41" x14ac:dyDescent="0.35"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</row>
    <row r="834" spans="4:41" x14ac:dyDescent="0.35"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</row>
    <row r="835" spans="4:41" x14ac:dyDescent="0.35"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</row>
    <row r="836" spans="4:41" x14ac:dyDescent="0.35"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</row>
    <row r="837" spans="4:41" x14ac:dyDescent="0.35"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</row>
    <row r="838" spans="4:41" x14ac:dyDescent="0.35"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</row>
    <row r="839" spans="4:41" x14ac:dyDescent="0.35"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</row>
    <row r="840" spans="4:41" x14ac:dyDescent="0.35"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</row>
    <row r="841" spans="4:41" x14ac:dyDescent="0.35"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</row>
    <row r="842" spans="4:41" x14ac:dyDescent="0.35"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</row>
    <row r="843" spans="4:41" x14ac:dyDescent="0.35"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</row>
    <row r="844" spans="4:41" x14ac:dyDescent="0.35"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</row>
    <row r="845" spans="4:41" x14ac:dyDescent="0.35"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</row>
    <row r="846" spans="4:41" x14ac:dyDescent="0.35"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</row>
    <row r="847" spans="4:41" x14ac:dyDescent="0.35"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</row>
    <row r="848" spans="4:41" x14ac:dyDescent="0.35"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</row>
    <row r="849" spans="4:41" x14ac:dyDescent="0.35"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</row>
    <row r="850" spans="4:41" x14ac:dyDescent="0.35"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</row>
    <row r="851" spans="4:41" x14ac:dyDescent="0.35"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</row>
    <row r="852" spans="4:41" x14ac:dyDescent="0.35"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</row>
    <row r="853" spans="4:41" x14ac:dyDescent="0.35"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</row>
    <row r="854" spans="4:41" x14ac:dyDescent="0.35"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</row>
    <row r="855" spans="4:41" x14ac:dyDescent="0.35"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</row>
    <row r="856" spans="4:41" x14ac:dyDescent="0.35"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</row>
    <row r="857" spans="4:41" x14ac:dyDescent="0.35"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</row>
    <row r="858" spans="4:41" x14ac:dyDescent="0.35"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</row>
    <row r="859" spans="4:41" x14ac:dyDescent="0.35"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</row>
    <row r="860" spans="4:41" x14ac:dyDescent="0.35"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</row>
    <row r="861" spans="4:41" x14ac:dyDescent="0.35"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</row>
    <row r="862" spans="4:41" x14ac:dyDescent="0.35"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</row>
    <row r="863" spans="4:41" x14ac:dyDescent="0.35"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</row>
    <row r="864" spans="4:41" x14ac:dyDescent="0.35"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</row>
    <row r="865" spans="4:41" x14ac:dyDescent="0.35"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</row>
    <row r="866" spans="4:41" x14ac:dyDescent="0.35"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</row>
    <row r="867" spans="4:41" x14ac:dyDescent="0.35"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</row>
    <row r="868" spans="4:41" x14ac:dyDescent="0.35"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</row>
    <row r="869" spans="4:41" x14ac:dyDescent="0.35"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</row>
    <row r="870" spans="4:41" x14ac:dyDescent="0.35"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</row>
    <row r="871" spans="4:41" x14ac:dyDescent="0.35"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</row>
    <row r="872" spans="4:41" x14ac:dyDescent="0.35"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</row>
    <row r="873" spans="4:41" x14ac:dyDescent="0.35"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</row>
    <row r="874" spans="4:41" x14ac:dyDescent="0.35"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</row>
    <row r="875" spans="4:41" x14ac:dyDescent="0.35"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</row>
    <row r="876" spans="4:41" x14ac:dyDescent="0.35"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</row>
    <row r="877" spans="4:41" x14ac:dyDescent="0.35"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</row>
    <row r="878" spans="4:41" x14ac:dyDescent="0.35"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</row>
    <row r="879" spans="4:41" x14ac:dyDescent="0.35"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</row>
    <row r="880" spans="4:41" x14ac:dyDescent="0.35"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</row>
    <row r="881" spans="4:41" x14ac:dyDescent="0.35"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</row>
    <row r="882" spans="4:41" x14ac:dyDescent="0.35"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</row>
    <row r="883" spans="4:41" x14ac:dyDescent="0.35"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</row>
    <row r="884" spans="4:41" x14ac:dyDescent="0.35"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</row>
    <row r="885" spans="4:41" x14ac:dyDescent="0.35"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</row>
    <row r="886" spans="4:41" x14ac:dyDescent="0.35"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</row>
    <row r="887" spans="4:41" x14ac:dyDescent="0.35"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</row>
    <row r="888" spans="4:41" x14ac:dyDescent="0.35"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</row>
    <row r="889" spans="4:41" x14ac:dyDescent="0.35"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</row>
    <row r="890" spans="4:41" x14ac:dyDescent="0.35"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</row>
    <row r="891" spans="4:41" x14ac:dyDescent="0.35"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</row>
    <row r="892" spans="4:41" x14ac:dyDescent="0.35"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</row>
    <row r="893" spans="4:41" x14ac:dyDescent="0.35"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</row>
    <row r="894" spans="4:41" x14ac:dyDescent="0.35"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</row>
    <row r="895" spans="4:41" x14ac:dyDescent="0.35"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</row>
    <row r="896" spans="4:41" x14ac:dyDescent="0.35"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</row>
    <row r="897" spans="4:41" x14ac:dyDescent="0.35"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</row>
    <row r="898" spans="4:41" x14ac:dyDescent="0.35"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</row>
    <row r="899" spans="4:41" x14ac:dyDescent="0.35"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</row>
    <row r="900" spans="4:41" x14ac:dyDescent="0.35"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</row>
    <row r="901" spans="4:41" x14ac:dyDescent="0.35"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</row>
    <row r="902" spans="4:41" x14ac:dyDescent="0.35"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</row>
    <row r="903" spans="4:41" x14ac:dyDescent="0.35"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</row>
    <row r="904" spans="4:41" x14ac:dyDescent="0.35"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</row>
    <row r="905" spans="4:41" x14ac:dyDescent="0.35"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</row>
    <row r="906" spans="4:41" x14ac:dyDescent="0.35"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</row>
    <row r="907" spans="4:41" x14ac:dyDescent="0.35"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</row>
    <row r="908" spans="4:41" x14ac:dyDescent="0.35"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</row>
    <row r="909" spans="4:41" x14ac:dyDescent="0.35"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</row>
    <row r="910" spans="4:41" x14ac:dyDescent="0.35"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</row>
    <row r="911" spans="4:41" x14ac:dyDescent="0.35"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</row>
    <row r="912" spans="4:41" x14ac:dyDescent="0.35"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</row>
    <row r="913" spans="4:41" x14ac:dyDescent="0.35"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</row>
    <row r="914" spans="4:41" x14ac:dyDescent="0.35"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</row>
    <row r="915" spans="4:41" x14ac:dyDescent="0.35"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</row>
    <row r="916" spans="4:41" x14ac:dyDescent="0.35"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</row>
    <row r="917" spans="4:41" x14ac:dyDescent="0.35"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</row>
    <row r="918" spans="4:41" x14ac:dyDescent="0.35"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</row>
    <row r="919" spans="4:41" x14ac:dyDescent="0.35"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</row>
    <row r="920" spans="4:41" x14ac:dyDescent="0.35"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</row>
    <row r="921" spans="4:41" x14ac:dyDescent="0.35"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</row>
    <row r="922" spans="4:41" x14ac:dyDescent="0.35"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</row>
    <row r="923" spans="4:41" x14ac:dyDescent="0.35"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</row>
    <row r="924" spans="4:41" x14ac:dyDescent="0.35"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</row>
    <row r="925" spans="4:41" x14ac:dyDescent="0.35"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</row>
    <row r="926" spans="4:41" x14ac:dyDescent="0.35"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</row>
    <row r="927" spans="4:41" x14ac:dyDescent="0.35"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</row>
    <row r="928" spans="4:41" x14ac:dyDescent="0.35"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</row>
    <row r="929" spans="4:41" x14ac:dyDescent="0.35"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</row>
    <row r="930" spans="4:41" x14ac:dyDescent="0.35"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</row>
    <row r="931" spans="4:41" x14ac:dyDescent="0.35"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</row>
    <row r="932" spans="4:41" x14ac:dyDescent="0.35"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</row>
    <row r="933" spans="4:41" x14ac:dyDescent="0.35"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</row>
    <row r="934" spans="4:41" x14ac:dyDescent="0.35"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</row>
    <row r="935" spans="4:41" x14ac:dyDescent="0.35"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</row>
    <row r="936" spans="4:41" x14ac:dyDescent="0.35"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</row>
    <row r="937" spans="4:41" x14ac:dyDescent="0.35"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</row>
    <row r="938" spans="4:41" x14ac:dyDescent="0.35"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</row>
    <row r="939" spans="4:41" x14ac:dyDescent="0.35"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</row>
    <row r="940" spans="4:41" x14ac:dyDescent="0.35"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</row>
    <row r="941" spans="4:41" x14ac:dyDescent="0.35"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</row>
    <row r="942" spans="4:41" x14ac:dyDescent="0.35"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</row>
    <row r="943" spans="4:41" x14ac:dyDescent="0.35"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</row>
    <row r="944" spans="4:41" x14ac:dyDescent="0.35"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</row>
    <row r="945" spans="4:41" x14ac:dyDescent="0.35"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</row>
    <row r="946" spans="4:41" x14ac:dyDescent="0.35"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</row>
    <row r="947" spans="4:41" x14ac:dyDescent="0.35"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</row>
    <row r="948" spans="4:41" x14ac:dyDescent="0.35"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</row>
    <row r="949" spans="4:41" x14ac:dyDescent="0.35"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</row>
    <row r="950" spans="4:41" x14ac:dyDescent="0.35"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</row>
    <row r="951" spans="4:41" x14ac:dyDescent="0.35"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</row>
    <row r="952" spans="4:41" x14ac:dyDescent="0.35"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</row>
    <row r="953" spans="4:41" x14ac:dyDescent="0.35"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</row>
    <row r="954" spans="4:41" x14ac:dyDescent="0.35"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</row>
    <row r="955" spans="4:41" x14ac:dyDescent="0.35"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</row>
    <row r="956" spans="4:41" x14ac:dyDescent="0.35"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</row>
    <row r="957" spans="4:41" x14ac:dyDescent="0.35"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</row>
    <row r="958" spans="4:41" x14ac:dyDescent="0.35"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</row>
    <row r="959" spans="4:41" x14ac:dyDescent="0.35"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</row>
    <row r="960" spans="4:41" x14ac:dyDescent="0.35"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</row>
    <row r="961" spans="4:41" x14ac:dyDescent="0.35"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</row>
    <row r="962" spans="4:41" x14ac:dyDescent="0.35"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</row>
    <row r="963" spans="4:41" x14ac:dyDescent="0.35"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</row>
    <row r="964" spans="4:41" x14ac:dyDescent="0.35"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</row>
    <row r="965" spans="4:41" x14ac:dyDescent="0.35"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</row>
    <row r="966" spans="4:41" x14ac:dyDescent="0.35"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</row>
    <row r="967" spans="4:41" x14ac:dyDescent="0.35"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</row>
    <row r="968" spans="4:41" x14ac:dyDescent="0.35"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</row>
    <row r="969" spans="4:41" x14ac:dyDescent="0.35"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</row>
    <row r="970" spans="4:41" x14ac:dyDescent="0.35"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</row>
    <row r="971" spans="4:41" x14ac:dyDescent="0.35"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</row>
    <row r="972" spans="4:41" x14ac:dyDescent="0.35"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</row>
    <row r="973" spans="4:41" x14ac:dyDescent="0.35"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</row>
    <row r="974" spans="4:41" x14ac:dyDescent="0.35"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</row>
    <row r="975" spans="4:41" x14ac:dyDescent="0.35"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</row>
    <row r="976" spans="4:41" x14ac:dyDescent="0.35"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</row>
    <row r="977" spans="4:41" x14ac:dyDescent="0.35"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</row>
    <row r="978" spans="4:41" x14ac:dyDescent="0.35"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</row>
    <row r="979" spans="4:41" x14ac:dyDescent="0.35"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</row>
    <row r="980" spans="4:41" x14ac:dyDescent="0.35"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</row>
    <row r="981" spans="4:41" x14ac:dyDescent="0.35"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</row>
    <row r="982" spans="4:41" x14ac:dyDescent="0.35"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</row>
    <row r="983" spans="4:41" x14ac:dyDescent="0.35"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</row>
    <row r="984" spans="4:41" x14ac:dyDescent="0.35"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</row>
    <row r="985" spans="4:41" x14ac:dyDescent="0.35"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</row>
    <row r="986" spans="4:41" x14ac:dyDescent="0.35"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</row>
    <row r="987" spans="4:41" x14ac:dyDescent="0.35"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</row>
    <row r="988" spans="4:41" x14ac:dyDescent="0.35"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</row>
    <row r="989" spans="4:41" x14ac:dyDescent="0.35"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</row>
    <row r="990" spans="4:41" x14ac:dyDescent="0.35"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</row>
    <row r="991" spans="4:41" x14ac:dyDescent="0.35"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</row>
    <row r="992" spans="4:41" x14ac:dyDescent="0.35"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</row>
    <row r="993" spans="4:41" x14ac:dyDescent="0.35"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</row>
    <row r="994" spans="4:41" x14ac:dyDescent="0.35"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</row>
    <row r="995" spans="4:41" x14ac:dyDescent="0.35"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</row>
    <row r="996" spans="4:41" x14ac:dyDescent="0.35"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</row>
    <row r="997" spans="4:41" x14ac:dyDescent="0.35"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</row>
    <row r="998" spans="4:41" x14ac:dyDescent="0.35"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</row>
    <row r="999" spans="4:41" x14ac:dyDescent="0.35"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</row>
    <row r="1000" spans="4:41" x14ac:dyDescent="0.35"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</row>
    <row r="1001" spans="4:41" x14ac:dyDescent="0.35"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</row>
    <row r="1002" spans="4:41" x14ac:dyDescent="0.35"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</row>
    <row r="1003" spans="4:41" x14ac:dyDescent="0.35"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</row>
    <row r="1004" spans="4:41" x14ac:dyDescent="0.35"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</row>
    <row r="1005" spans="4:41" x14ac:dyDescent="0.35"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</row>
    <row r="1006" spans="4:41" x14ac:dyDescent="0.35"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</row>
    <row r="1007" spans="4:41" x14ac:dyDescent="0.35"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</row>
    <row r="1008" spans="4:41" x14ac:dyDescent="0.35"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</row>
    <row r="1009" spans="4:41" x14ac:dyDescent="0.35"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</row>
    <row r="1010" spans="4:41" x14ac:dyDescent="0.35"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</row>
    <row r="1011" spans="4:41" x14ac:dyDescent="0.35"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</row>
    <row r="1012" spans="4:41" x14ac:dyDescent="0.35"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</row>
    <row r="1013" spans="4:41" x14ac:dyDescent="0.35"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</row>
    <row r="1014" spans="4:41" x14ac:dyDescent="0.35"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</row>
    <row r="1015" spans="4:41" x14ac:dyDescent="0.35"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</row>
    <row r="1016" spans="4:41" x14ac:dyDescent="0.35"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</row>
    <row r="1017" spans="4:41" x14ac:dyDescent="0.35"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</row>
    <row r="1018" spans="4:41" x14ac:dyDescent="0.35"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</row>
    <row r="1019" spans="4:41" x14ac:dyDescent="0.35"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</row>
    <row r="1020" spans="4:41" x14ac:dyDescent="0.35"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</row>
    <row r="1021" spans="4:41" x14ac:dyDescent="0.35"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</row>
    <row r="1022" spans="4:41" x14ac:dyDescent="0.35"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</row>
    <row r="1023" spans="4:41" x14ac:dyDescent="0.35"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</row>
    <row r="1024" spans="4:41" x14ac:dyDescent="0.35"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</row>
    <row r="1025" spans="4:41" x14ac:dyDescent="0.35"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</row>
    <row r="1026" spans="4:41" x14ac:dyDescent="0.35"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</row>
    <row r="1027" spans="4:41" x14ac:dyDescent="0.35"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</row>
    <row r="1028" spans="4:41" x14ac:dyDescent="0.35"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</row>
    <row r="1029" spans="4:41" x14ac:dyDescent="0.35"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</row>
    <row r="1030" spans="4:41" x14ac:dyDescent="0.35"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</row>
    <row r="1031" spans="4:41" x14ac:dyDescent="0.35"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</row>
    <row r="1032" spans="4:41" x14ac:dyDescent="0.35"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</row>
    <row r="1033" spans="4:41" x14ac:dyDescent="0.35"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</row>
    <row r="1034" spans="4:41" x14ac:dyDescent="0.35"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</row>
    <row r="1035" spans="4:41" x14ac:dyDescent="0.35"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</row>
    <row r="1036" spans="4:41" x14ac:dyDescent="0.35"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</row>
    <row r="1037" spans="4:41" x14ac:dyDescent="0.35"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</row>
    <row r="1038" spans="4:41" x14ac:dyDescent="0.35"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</row>
    <row r="1039" spans="4:41" x14ac:dyDescent="0.35"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</row>
    <row r="1040" spans="4:41" x14ac:dyDescent="0.35"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</row>
    <row r="1041" spans="4:41" x14ac:dyDescent="0.35"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</row>
    <row r="1042" spans="4:41" x14ac:dyDescent="0.35"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</row>
    <row r="1043" spans="4:41" x14ac:dyDescent="0.35"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</row>
    <row r="1044" spans="4:41" x14ac:dyDescent="0.35"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</row>
    <row r="1045" spans="4:41" x14ac:dyDescent="0.35"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</row>
    <row r="1046" spans="4:41" x14ac:dyDescent="0.35"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</row>
    <row r="1047" spans="4:41" x14ac:dyDescent="0.35"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</row>
    <row r="1048" spans="4:41" x14ac:dyDescent="0.35"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</row>
    <row r="1049" spans="4:41" x14ac:dyDescent="0.35"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</row>
    <row r="1050" spans="4:41" x14ac:dyDescent="0.35"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</row>
    <row r="1051" spans="4:41" x14ac:dyDescent="0.35"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</row>
    <row r="1052" spans="4:41" x14ac:dyDescent="0.35"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</row>
    <row r="1053" spans="4:41" x14ac:dyDescent="0.35"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</row>
    <row r="1054" spans="4:41" x14ac:dyDescent="0.35"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</row>
    <row r="1055" spans="4:41" x14ac:dyDescent="0.35"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</row>
    <row r="1056" spans="4:41" x14ac:dyDescent="0.35"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</row>
    <row r="1057" spans="4:41" x14ac:dyDescent="0.35"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</row>
    <row r="1058" spans="4:41" x14ac:dyDescent="0.35"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</row>
    <row r="1059" spans="4:41" x14ac:dyDescent="0.35"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</row>
    <row r="1060" spans="4:41" x14ac:dyDescent="0.35"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</row>
    <row r="1061" spans="4:41" x14ac:dyDescent="0.35"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</row>
    <row r="1062" spans="4:41" x14ac:dyDescent="0.35"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</row>
    <row r="1063" spans="4:41" x14ac:dyDescent="0.35"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</row>
    <row r="1064" spans="4:41" x14ac:dyDescent="0.35"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</row>
    <row r="1065" spans="4:41" x14ac:dyDescent="0.35"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</row>
    <row r="1066" spans="4:41" x14ac:dyDescent="0.35"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</row>
    <row r="1067" spans="4:41" x14ac:dyDescent="0.35"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</row>
    <row r="1068" spans="4:41" x14ac:dyDescent="0.35"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</row>
    <row r="1069" spans="4:41" x14ac:dyDescent="0.35"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</row>
    <row r="1070" spans="4:41" x14ac:dyDescent="0.35"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</row>
    <row r="1071" spans="4:41" x14ac:dyDescent="0.35"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</row>
    <row r="1072" spans="4:41" x14ac:dyDescent="0.35"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</row>
    <row r="1073" spans="4:41" x14ac:dyDescent="0.35"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</row>
    <row r="1074" spans="4:41" x14ac:dyDescent="0.35"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</row>
    <row r="1075" spans="4:41" x14ac:dyDescent="0.35"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</row>
    <row r="1076" spans="4:41" x14ac:dyDescent="0.35"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</row>
    <row r="1077" spans="4:41" x14ac:dyDescent="0.35"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</row>
    <row r="1078" spans="4:41" x14ac:dyDescent="0.35"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</row>
    <row r="1079" spans="4:41" x14ac:dyDescent="0.35"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</row>
    <row r="1080" spans="4:41" x14ac:dyDescent="0.35"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</row>
    <row r="1081" spans="4:41" x14ac:dyDescent="0.35"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</row>
    <row r="1082" spans="4:41" x14ac:dyDescent="0.35"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</row>
    <row r="1083" spans="4:41" x14ac:dyDescent="0.35"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</row>
    <row r="1084" spans="4:41" x14ac:dyDescent="0.35"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</row>
    <row r="1085" spans="4:41" x14ac:dyDescent="0.35"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</row>
    <row r="1086" spans="4:41" x14ac:dyDescent="0.35"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</row>
    <row r="1087" spans="4:41" x14ac:dyDescent="0.35"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</row>
    <row r="1088" spans="4:41" x14ac:dyDescent="0.35"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</row>
    <row r="1089" spans="4:41" x14ac:dyDescent="0.35"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</row>
    <row r="1090" spans="4:41" x14ac:dyDescent="0.35"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</row>
    <row r="1091" spans="4:41" x14ac:dyDescent="0.35"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</row>
    <row r="1092" spans="4:41" x14ac:dyDescent="0.35"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</row>
    <row r="1093" spans="4:41" x14ac:dyDescent="0.35"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</row>
    <row r="1094" spans="4:41" x14ac:dyDescent="0.35"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</row>
    <row r="1095" spans="4:41" x14ac:dyDescent="0.35"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</row>
    <row r="1096" spans="4:41" x14ac:dyDescent="0.35"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</row>
    <row r="1097" spans="4:41" x14ac:dyDescent="0.35"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</row>
    <row r="1098" spans="4:41" x14ac:dyDescent="0.35"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</row>
    <row r="1099" spans="4:41" x14ac:dyDescent="0.35"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</row>
    <row r="1100" spans="4:41" x14ac:dyDescent="0.35"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</row>
    <row r="1101" spans="4:41" x14ac:dyDescent="0.35"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</row>
    <row r="1102" spans="4:41" x14ac:dyDescent="0.35"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</row>
    <row r="1103" spans="4:41" x14ac:dyDescent="0.35"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</row>
    <row r="1104" spans="4:41" x14ac:dyDescent="0.35"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</row>
    <row r="1105" spans="4:41" x14ac:dyDescent="0.35"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</row>
    <row r="1106" spans="4:41" x14ac:dyDescent="0.35"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</row>
    <row r="1107" spans="4:41" x14ac:dyDescent="0.35"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</row>
    <row r="1108" spans="4:41" x14ac:dyDescent="0.35"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</row>
    <row r="1109" spans="4:41" x14ac:dyDescent="0.35"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</row>
    <row r="1110" spans="4:41" x14ac:dyDescent="0.35"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</row>
    <row r="1111" spans="4:41" x14ac:dyDescent="0.35"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</row>
    <row r="1112" spans="4:41" x14ac:dyDescent="0.35"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</row>
    <row r="1113" spans="4:41" x14ac:dyDescent="0.35"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</row>
    <row r="1114" spans="4:41" x14ac:dyDescent="0.35"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</row>
    <row r="1115" spans="4:41" x14ac:dyDescent="0.35"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</row>
    <row r="1116" spans="4:41" x14ac:dyDescent="0.35"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</row>
    <row r="1117" spans="4:41" x14ac:dyDescent="0.35"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</row>
    <row r="1118" spans="4:41" x14ac:dyDescent="0.35"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</row>
    <row r="1119" spans="4:41" x14ac:dyDescent="0.35"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</row>
    <row r="1120" spans="4:41" x14ac:dyDescent="0.35"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</row>
    <row r="1121" spans="4:41" x14ac:dyDescent="0.35"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</row>
    <row r="1122" spans="4:41" x14ac:dyDescent="0.35"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</row>
    <row r="1123" spans="4:41" x14ac:dyDescent="0.35"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</row>
    <row r="1124" spans="4:41" x14ac:dyDescent="0.35"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</row>
    <row r="1125" spans="4:41" x14ac:dyDescent="0.35"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</row>
    <row r="1126" spans="4:41" x14ac:dyDescent="0.35"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</row>
    <row r="1127" spans="4:41" x14ac:dyDescent="0.35"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</row>
    <row r="1128" spans="4:41" x14ac:dyDescent="0.35"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</row>
    <row r="1129" spans="4:41" x14ac:dyDescent="0.35"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</row>
    <row r="1130" spans="4:41" x14ac:dyDescent="0.35"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</row>
    <row r="1131" spans="4:41" x14ac:dyDescent="0.35"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</row>
    <row r="1132" spans="4:41" x14ac:dyDescent="0.35"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</row>
    <row r="1133" spans="4:41" x14ac:dyDescent="0.35"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</row>
    <row r="1134" spans="4:41" x14ac:dyDescent="0.35"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</row>
    <row r="1135" spans="4:41" x14ac:dyDescent="0.35"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</row>
    <row r="1136" spans="4:41" x14ac:dyDescent="0.35"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</row>
    <row r="1137" spans="4:41" x14ac:dyDescent="0.35"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</row>
    <row r="1138" spans="4:41" x14ac:dyDescent="0.35"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</row>
    <row r="1139" spans="4:41" x14ac:dyDescent="0.35"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</row>
    <row r="1140" spans="4:41" x14ac:dyDescent="0.35"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</row>
    <row r="1141" spans="4:41" x14ac:dyDescent="0.35"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</row>
    <row r="1142" spans="4:41" x14ac:dyDescent="0.35"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</row>
    <row r="1143" spans="4:41" x14ac:dyDescent="0.35"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</row>
    <row r="1144" spans="4:41" x14ac:dyDescent="0.35"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</row>
    <row r="1145" spans="4:41" x14ac:dyDescent="0.35"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</row>
    <row r="1146" spans="4:41" x14ac:dyDescent="0.35"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</row>
    <row r="1147" spans="4:41" x14ac:dyDescent="0.35"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</row>
    <row r="1148" spans="4:41" x14ac:dyDescent="0.35"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</row>
    <row r="1149" spans="4:41" x14ac:dyDescent="0.35"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</row>
    <row r="1150" spans="4:41" x14ac:dyDescent="0.35"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</row>
    <row r="1151" spans="4:41" x14ac:dyDescent="0.35"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</row>
    <row r="1152" spans="4:41" x14ac:dyDescent="0.35"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</row>
    <row r="1153" spans="4:41" x14ac:dyDescent="0.35"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</row>
    <row r="1154" spans="4:41" x14ac:dyDescent="0.35"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</row>
    <row r="1155" spans="4:41" x14ac:dyDescent="0.35"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</row>
    <row r="1156" spans="4:41" x14ac:dyDescent="0.35"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</row>
    <row r="1157" spans="4:41" x14ac:dyDescent="0.35"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</row>
    <row r="1158" spans="4:41" x14ac:dyDescent="0.35"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</row>
    <row r="1159" spans="4:41" x14ac:dyDescent="0.35"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</row>
    <row r="1160" spans="4:41" x14ac:dyDescent="0.35"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</row>
    <row r="1161" spans="4:41" x14ac:dyDescent="0.35"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</row>
    <row r="1162" spans="4:41" x14ac:dyDescent="0.35"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</row>
    <row r="1163" spans="4:41" x14ac:dyDescent="0.35"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</row>
    <row r="1164" spans="4:41" x14ac:dyDescent="0.35"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</row>
    <row r="1165" spans="4:41" x14ac:dyDescent="0.35"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</row>
    <row r="1166" spans="4:41" x14ac:dyDescent="0.35"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</row>
    <row r="1167" spans="4:41" x14ac:dyDescent="0.35"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</row>
    <row r="1168" spans="4:41" x14ac:dyDescent="0.35"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</row>
    <row r="1169" spans="4:41" x14ac:dyDescent="0.35"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</row>
    <row r="1170" spans="4:41" x14ac:dyDescent="0.35"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</row>
    <row r="1171" spans="4:41" x14ac:dyDescent="0.35"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</row>
    <row r="1172" spans="4:41" x14ac:dyDescent="0.35"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</row>
    <row r="1173" spans="4:41" x14ac:dyDescent="0.35"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</row>
    <row r="1174" spans="4:41" x14ac:dyDescent="0.35"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</row>
    <row r="1175" spans="4:41" x14ac:dyDescent="0.35"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</row>
    <row r="1176" spans="4:41" x14ac:dyDescent="0.35"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</row>
    <row r="1177" spans="4:41" x14ac:dyDescent="0.35"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</row>
    <row r="1178" spans="4:41" x14ac:dyDescent="0.35"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</row>
    <row r="1179" spans="4:41" x14ac:dyDescent="0.35"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</row>
    <row r="1180" spans="4:41" x14ac:dyDescent="0.35"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</row>
    <row r="1181" spans="4:41" x14ac:dyDescent="0.35"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</row>
    <row r="1182" spans="4:41" x14ac:dyDescent="0.35"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</row>
    <row r="1183" spans="4:41" x14ac:dyDescent="0.35"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</row>
    <row r="1184" spans="4:41" x14ac:dyDescent="0.35"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</row>
    <row r="1185" spans="4:41" x14ac:dyDescent="0.35"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</row>
    <row r="1186" spans="4:41" x14ac:dyDescent="0.35"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</row>
    <row r="1187" spans="4:41" x14ac:dyDescent="0.35"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</row>
    <row r="1188" spans="4:41" x14ac:dyDescent="0.35"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</row>
    <row r="1189" spans="4:41" x14ac:dyDescent="0.35"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</row>
    <row r="1190" spans="4:41" x14ac:dyDescent="0.35"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</row>
    <row r="1191" spans="4:41" x14ac:dyDescent="0.35"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</row>
    <row r="1192" spans="4:41" x14ac:dyDescent="0.35"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</row>
    <row r="1193" spans="4:41" x14ac:dyDescent="0.35"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</row>
    <row r="1194" spans="4:41" x14ac:dyDescent="0.35"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</row>
    <row r="1195" spans="4:41" x14ac:dyDescent="0.35"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</row>
    <row r="1196" spans="4:41" x14ac:dyDescent="0.35"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</row>
    <row r="1197" spans="4:41" x14ac:dyDescent="0.35"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</row>
    <row r="1198" spans="4:41" x14ac:dyDescent="0.35"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</row>
    <row r="1199" spans="4:41" x14ac:dyDescent="0.35"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</row>
    <row r="1200" spans="4:41" x14ac:dyDescent="0.35"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</row>
    <row r="1201" spans="4:41" x14ac:dyDescent="0.35"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</row>
    <row r="1202" spans="4:41" x14ac:dyDescent="0.35"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</row>
    <row r="1203" spans="4:41" x14ac:dyDescent="0.35"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</row>
    <row r="1204" spans="4:41" x14ac:dyDescent="0.35"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</row>
    <row r="1205" spans="4:41" x14ac:dyDescent="0.35"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</row>
    <row r="1206" spans="4:41" x14ac:dyDescent="0.35"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</row>
    <row r="1207" spans="4:41" x14ac:dyDescent="0.35"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</row>
    <row r="1208" spans="4:41" x14ac:dyDescent="0.35"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</row>
    <row r="1209" spans="4:41" x14ac:dyDescent="0.35"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</row>
    <row r="1210" spans="4:41" x14ac:dyDescent="0.35"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</row>
    <row r="1211" spans="4:41" x14ac:dyDescent="0.35"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</row>
    <row r="1212" spans="4:41" x14ac:dyDescent="0.35"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</row>
    <row r="1213" spans="4:41" x14ac:dyDescent="0.35"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</row>
    <row r="1214" spans="4:41" x14ac:dyDescent="0.35"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</row>
    <row r="1215" spans="4:41" x14ac:dyDescent="0.35"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</row>
    <row r="1216" spans="4:41" x14ac:dyDescent="0.35"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</row>
    <row r="1217" spans="4:41" x14ac:dyDescent="0.35"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</row>
    <row r="1218" spans="4:41" x14ac:dyDescent="0.35"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</row>
    <row r="1219" spans="4:41" x14ac:dyDescent="0.35"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</row>
    <row r="1220" spans="4:41" x14ac:dyDescent="0.35"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</row>
    <row r="1221" spans="4:41" x14ac:dyDescent="0.35"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</row>
    <row r="1222" spans="4:41" x14ac:dyDescent="0.35"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</row>
    <row r="1223" spans="4:41" x14ac:dyDescent="0.35"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</row>
    <row r="1224" spans="4:41" x14ac:dyDescent="0.35"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</row>
    <row r="1225" spans="4:41" x14ac:dyDescent="0.35"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</row>
    <row r="1226" spans="4:41" x14ac:dyDescent="0.35"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</row>
    <row r="1227" spans="4:41" x14ac:dyDescent="0.35"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</row>
    <row r="1228" spans="4:41" x14ac:dyDescent="0.35"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</row>
    <row r="1229" spans="4:41" x14ac:dyDescent="0.35"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</row>
    <row r="1230" spans="4:41" x14ac:dyDescent="0.35"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</row>
    <row r="1231" spans="4:41" x14ac:dyDescent="0.35"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</row>
    <row r="1232" spans="4:41" x14ac:dyDescent="0.35"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</row>
    <row r="1233" spans="4:41" x14ac:dyDescent="0.35"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</row>
    <row r="1234" spans="4:41" x14ac:dyDescent="0.35"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</row>
    <row r="1235" spans="4:41" x14ac:dyDescent="0.35"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</row>
    <row r="1236" spans="4:41" x14ac:dyDescent="0.35"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</row>
    <row r="1237" spans="4:41" x14ac:dyDescent="0.35"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</row>
    <row r="1238" spans="4:41" x14ac:dyDescent="0.35"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</row>
    <row r="1239" spans="4:41" x14ac:dyDescent="0.35"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</row>
    <row r="1240" spans="4:41" x14ac:dyDescent="0.35"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</row>
    <row r="1241" spans="4:41" x14ac:dyDescent="0.35"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</row>
    <row r="1242" spans="4:41" x14ac:dyDescent="0.35"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</row>
    <row r="1243" spans="4:41" x14ac:dyDescent="0.35"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</row>
    <row r="1244" spans="4:41" x14ac:dyDescent="0.35"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</row>
    <row r="1245" spans="4:41" x14ac:dyDescent="0.35"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</row>
    <row r="1246" spans="4:41" x14ac:dyDescent="0.35"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</row>
    <row r="1247" spans="4:41" x14ac:dyDescent="0.35"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</row>
    <row r="1248" spans="4:41" x14ac:dyDescent="0.35"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</row>
    <row r="1249" spans="4:41" x14ac:dyDescent="0.35"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</row>
    <row r="1250" spans="4:41" x14ac:dyDescent="0.35"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</row>
    <row r="1251" spans="4:41" x14ac:dyDescent="0.35"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</row>
    <row r="1252" spans="4:41" x14ac:dyDescent="0.35"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</row>
    <row r="1253" spans="4:41" x14ac:dyDescent="0.35"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</row>
    <row r="1254" spans="4:41" x14ac:dyDescent="0.35"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</row>
    <row r="1255" spans="4:41" x14ac:dyDescent="0.35"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</row>
    <row r="1256" spans="4:41" x14ac:dyDescent="0.35"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</row>
    <row r="1257" spans="4:41" x14ac:dyDescent="0.35"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</row>
    <row r="1258" spans="4:41" x14ac:dyDescent="0.35"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</row>
    <row r="1259" spans="4:41" x14ac:dyDescent="0.35"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</row>
    <row r="1260" spans="4:41" x14ac:dyDescent="0.35"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</row>
    <row r="1261" spans="4:41" x14ac:dyDescent="0.35"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</row>
    <row r="1262" spans="4:41" x14ac:dyDescent="0.35"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</row>
    <row r="1263" spans="4:41" x14ac:dyDescent="0.35"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</row>
    <row r="1264" spans="4:41" x14ac:dyDescent="0.35"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</row>
    <row r="1265" spans="4:41" x14ac:dyDescent="0.35"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</row>
    <row r="1266" spans="4:41" x14ac:dyDescent="0.35"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</row>
    <row r="1267" spans="4:41" x14ac:dyDescent="0.35"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</row>
    <row r="1268" spans="4:41" x14ac:dyDescent="0.35"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</row>
    <row r="1269" spans="4:41" x14ac:dyDescent="0.35"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</row>
    <row r="1270" spans="4:41" x14ac:dyDescent="0.35"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</row>
    <row r="1271" spans="4:41" x14ac:dyDescent="0.35"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</row>
    <row r="1272" spans="4:41" x14ac:dyDescent="0.35"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</row>
    <row r="1273" spans="4:41" x14ac:dyDescent="0.35"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</row>
    <row r="1274" spans="4:41" x14ac:dyDescent="0.35"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</row>
    <row r="1275" spans="4:41" x14ac:dyDescent="0.35"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</row>
    <row r="1276" spans="4:41" x14ac:dyDescent="0.35"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</row>
    <row r="1277" spans="4:41" x14ac:dyDescent="0.35"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</row>
    <row r="1278" spans="4:41" x14ac:dyDescent="0.35"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</row>
    <row r="1279" spans="4:41" x14ac:dyDescent="0.35"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</row>
    <row r="1280" spans="4:41" x14ac:dyDescent="0.35"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</row>
    <row r="1281" spans="4:41" x14ac:dyDescent="0.35"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</row>
    <row r="1282" spans="4:41" x14ac:dyDescent="0.35"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</row>
    <row r="1283" spans="4:41" x14ac:dyDescent="0.35"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</row>
    <row r="1284" spans="4:41" x14ac:dyDescent="0.35"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</row>
    <row r="1285" spans="4:41" x14ac:dyDescent="0.35"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</row>
    <row r="1286" spans="4:41" x14ac:dyDescent="0.35"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</row>
    <row r="1287" spans="4:41" x14ac:dyDescent="0.35"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</row>
    <row r="1288" spans="4:41" x14ac:dyDescent="0.35"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</row>
    <row r="1289" spans="4:41" x14ac:dyDescent="0.35"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</row>
    <row r="1290" spans="4:41" x14ac:dyDescent="0.35"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</row>
    <row r="1291" spans="4:41" x14ac:dyDescent="0.35"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</row>
    <row r="1292" spans="4:41" x14ac:dyDescent="0.35"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</row>
    <row r="1293" spans="4:41" x14ac:dyDescent="0.35"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</row>
    <row r="1294" spans="4:41" x14ac:dyDescent="0.35"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</row>
    <row r="1295" spans="4:41" x14ac:dyDescent="0.35"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</row>
    <row r="1296" spans="4:41" x14ac:dyDescent="0.35"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</row>
    <row r="1297" spans="4:41" x14ac:dyDescent="0.35"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</row>
    <row r="1298" spans="4:41" x14ac:dyDescent="0.35"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</row>
    <row r="1299" spans="4:41" x14ac:dyDescent="0.35"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</row>
    <row r="1300" spans="4:41" x14ac:dyDescent="0.35"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</row>
    <row r="1301" spans="4:41" x14ac:dyDescent="0.35"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</row>
    <row r="1302" spans="4:41" x14ac:dyDescent="0.35"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</row>
    <row r="1303" spans="4:41" x14ac:dyDescent="0.35"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</row>
    <row r="1304" spans="4:41" x14ac:dyDescent="0.35"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</row>
    <row r="1305" spans="4:41" x14ac:dyDescent="0.35"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</row>
    <row r="1306" spans="4:41" x14ac:dyDescent="0.35"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</row>
    <row r="1307" spans="4:41" x14ac:dyDescent="0.35"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</row>
    <row r="1308" spans="4:41" x14ac:dyDescent="0.35"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</row>
    <row r="1309" spans="4:41" x14ac:dyDescent="0.35"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</row>
    <row r="1310" spans="4:41" x14ac:dyDescent="0.35"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</row>
    <row r="1311" spans="4:41" x14ac:dyDescent="0.35"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</row>
    <row r="1312" spans="4:41" x14ac:dyDescent="0.35"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</row>
    <row r="1313" spans="4:41" x14ac:dyDescent="0.35"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</row>
    <row r="1314" spans="4:41" x14ac:dyDescent="0.35"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</row>
    <row r="1315" spans="4:41" x14ac:dyDescent="0.35"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</row>
    <row r="1316" spans="4:41" x14ac:dyDescent="0.35"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</row>
    <row r="1317" spans="4:41" x14ac:dyDescent="0.35"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</row>
    <row r="1318" spans="4:41" x14ac:dyDescent="0.35"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</row>
    <row r="1319" spans="4:41" x14ac:dyDescent="0.35"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</row>
    <row r="1320" spans="4:41" x14ac:dyDescent="0.35"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</row>
    <row r="1321" spans="4:41" x14ac:dyDescent="0.35"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</row>
    <row r="1322" spans="4:41" x14ac:dyDescent="0.35"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</row>
    <row r="1323" spans="4:41" x14ac:dyDescent="0.35"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</row>
    <row r="1324" spans="4:41" x14ac:dyDescent="0.35"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</row>
    <row r="1325" spans="4:41" x14ac:dyDescent="0.35"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</row>
    <row r="1326" spans="4:41" x14ac:dyDescent="0.35"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</row>
    <row r="1327" spans="4:41" x14ac:dyDescent="0.35"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</row>
    <row r="1328" spans="4:41" x14ac:dyDescent="0.35"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</row>
    <row r="1329" spans="4:41" x14ac:dyDescent="0.35"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</row>
    <row r="1330" spans="4:41" x14ac:dyDescent="0.35"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</row>
    <row r="1331" spans="4:41" x14ac:dyDescent="0.35"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</row>
    <row r="1332" spans="4:41" x14ac:dyDescent="0.35"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</row>
    <row r="1333" spans="4:41" x14ac:dyDescent="0.35"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</row>
    <row r="1334" spans="4:41" x14ac:dyDescent="0.35"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</row>
    <row r="1335" spans="4:41" x14ac:dyDescent="0.35"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</row>
    <row r="1336" spans="4:41" x14ac:dyDescent="0.35"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</row>
    <row r="1337" spans="4:41" x14ac:dyDescent="0.35"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</row>
    <row r="1338" spans="4:41" x14ac:dyDescent="0.35"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</row>
    <row r="1339" spans="4:41" x14ac:dyDescent="0.35"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</row>
    <row r="1340" spans="4:41" x14ac:dyDescent="0.35"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</row>
    <row r="1341" spans="4:41" x14ac:dyDescent="0.35"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</row>
    <row r="1342" spans="4:41" x14ac:dyDescent="0.35"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</row>
    <row r="1343" spans="4:41" x14ac:dyDescent="0.35"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</row>
    <row r="1344" spans="4:41" x14ac:dyDescent="0.35"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</row>
    <row r="1345" spans="4:41" x14ac:dyDescent="0.35"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</row>
    <row r="1346" spans="4:41" x14ac:dyDescent="0.35"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</row>
    <row r="1347" spans="4:41" x14ac:dyDescent="0.35"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</row>
    <row r="1348" spans="4:41" x14ac:dyDescent="0.35"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</row>
    <row r="1349" spans="4:41" x14ac:dyDescent="0.35"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</row>
    <row r="1350" spans="4:41" x14ac:dyDescent="0.35"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</row>
    <row r="1351" spans="4:41" x14ac:dyDescent="0.35"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</row>
    <row r="1352" spans="4:41" x14ac:dyDescent="0.35"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</row>
    <row r="1353" spans="4:41" x14ac:dyDescent="0.35"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</row>
    <row r="1354" spans="4:41" x14ac:dyDescent="0.35"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</row>
    <row r="1355" spans="4:41" x14ac:dyDescent="0.35"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</row>
    <row r="1356" spans="4:41" x14ac:dyDescent="0.35"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</row>
    <row r="1357" spans="4:41" x14ac:dyDescent="0.35"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</row>
    <row r="1358" spans="4:41" x14ac:dyDescent="0.35"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</row>
    <row r="1359" spans="4:41" x14ac:dyDescent="0.35"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</row>
    <row r="1360" spans="4:41" x14ac:dyDescent="0.35"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</row>
    <row r="1361" spans="4:41" x14ac:dyDescent="0.35"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</row>
    <row r="1362" spans="4:41" x14ac:dyDescent="0.35"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</row>
    <row r="1363" spans="4:41" x14ac:dyDescent="0.35"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</row>
    <row r="1364" spans="4:41" x14ac:dyDescent="0.35"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</row>
    <row r="1365" spans="4:41" x14ac:dyDescent="0.35"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</row>
    <row r="1366" spans="4:41" x14ac:dyDescent="0.35"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</row>
    <row r="1367" spans="4:41" x14ac:dyDescent="0.35"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</row>
    <row r="1368" spans="4:41" x14ac:dyDescent="0.35"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</row>
    <row r="1369" spans="4:41" x14ac:dyDescent="0.35"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</row>
    <row r="1370" spans="4:41" x14ac:dyDescent="0.35"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</row>
    <row r="1371" spans="4:41" x14ac:dyDescent="0.35"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</row>
    <row r="1372" spans="4:41" x14ac:dyDescent="0.35"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</row>
    <row r="1373" spans="4:41" x14ac:dyDescent="0.35"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</row>
    <row r="1374" spans="4:41" x14ac:dyDescent="0.35"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</row>
    <row r="1375" spans="4:41" x14ac:dyDescent="0.35"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</row>
    <row r="1376" spans="4:41" x14ac:dyDescent="0.35"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</row>
    <row r="1377" spans="4:41" x14ac:dyDescent="0.35"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</row>
    <row r="1378" spans="4:41" x14ac:dyDescent="0.35"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</row>
    <row r="1379" spans="4:41" x14ac:dyDescent="0.35"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</row>
    <row r="1380" spans="4:41" x14ac:dyDescent="0.35"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</row>
    <row r="1381" spans="4:41" x14ac:dyDescent="0.35"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</row>
    <row r="1382" spans="4:41" x14ac:dyDescent="0.35"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</row>
    <row r="1383" spans="4:41" x14ac:dyDescent="0.35"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</row>
    <row r="1384" spans="4:41" x14ac:dyDescent="0.35"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</row>
    <row r="1385" spans="4:41" x14ac:dyDescent="0.35"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</row>
    <row r="1386" spans="4:41" x14ac:dyDescent="0.35"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</row>
    <row r="1387" spans="4:41" x14ac:dyDescent="0.35"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</row>
    <row r="1388" spans="4:41" x14ac:dyDescent="0.35"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</row>
    <row r="1389" spans="4:41" x14ac:dyDescent="0.35"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</row>
    <row r="1390" spans="4:41" x14ac:dyDescent="0.35"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</row>
    <row r="1391" spans="4:41" x14ac:dyDescent="0.35"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</row>
    <row r="1392" spans="4:41" x14ac:dyDescent="0.35"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</row>
    <row r="1393" spans="4:41" x14ac:dyDescent="0.35"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</row>
    <row r="1394" spans="4:41" x14ac:dyDescent="0.35"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</row>
    <row r="1395" spans="4:41" x14ac:dyDescent="0.35"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</row>
    <row r="1396" spans="4:41" x14ac:dyDescent="0.35"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</row>
    <row r="1397" spans="4:41" x14ac:dyDescent="0.35"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</row>
    <row r="1398" spans="4:41" x14ac:dyDescent="0.35"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</row>
    <row r="1399" spans="4:41" x14ac:dyDescent="0.35"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</row>
    <row r="1400" spans="4:41" x14ac:dyDescent="0.35"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</row>
    <row r="1401" spans="4:41" x14ac:dyDescent="0.35"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</row>
    <row r="1402" spans="4:41" x14ac:dyDescent="0.35"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</row>
    <row r="1403" spans="4:41" x14ac:dyDescent="0.35"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</row>
    <row r="1404" spans="4:41" x14ac:dyDescent="0.35"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</row>
    <row r="1405" spans="4:41" x14ac:dyDescent="0.35"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</row>
    <row r="1406" spans="4:41" x14ac:dyDescent="0.35"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</row>
    <row r="1407" spans="4:41" x14ac:dyDescent="0.35"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</row>
    <row r="1408" spans="4:41" x14ac:dyDescent="0.35"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</row>
    <row r="1409" spans="4:41" x14ac:dyDescent="0.35"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</row>
    <row r="1410" spans="4:41" x14ac:dyDescent="0.35"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</row>
    <row r="1411" spans="4:41" x14ac:dyDescent="0.35"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</row>
    <row r="1412" spans="4:41" x14ac:dyDescent="0.35"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</row>
    <row r="1413" spans="4:41" x14ac:dyDescent="0.35"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</row>
    <row r="1414" spans="4:41" x14ac:dyDescent="0.35"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</row>
    <row r="1415" spans="4:41" x14ac:dyDescent="0.35"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</row>
    <row r="1416" spans="4:41" x14ac:dyDescent="0.35"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</row>
    <row r="1417" spans="4:41" x14ac:dyDescent="0.35"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</row>
    <row r="1418" spans="4:41" x14ac:dyDescent="0.35"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</row>
    <row r="1419" spans="4:41" x14ac:dyDescent="0.35"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</row>
    <row r="1420" spans="4:41" x14ac:dyDescent="0.35"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</row>
    <row r="1421" spans="4:41" x14ac:dyDescent="0.35"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</row>
    <row r="1422" spans="4:41" x14ac:dyDescent="0.35"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</row>
    <row r="1423" spans="4:41" x14ac:dyDescent="0.35"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</row>
    <row r="1424" spans="4:41" x14ac:dyDescent="0.35"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</row>
    <row r="1425" spans="4:41" x14ac:dyDescent="0.35"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</row>
    <row r="1426" spans="4:41" x14ac:dyDescent="0.35"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</row>
    <row r="1427" spans="4:41" x14ac:dyDescent="0.35"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</row>
    <row r="1428" spans="4:41" x14ac:dyDescent="0.35"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</row>
    <row r="1429" spans="4:41" x14ac:dyDescent="0.35"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</row>
    <row r="1430" spans="4:41" x14ac:dyDescent="0.35"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</row>
    <row r="1431" spans="4:41" x14ac:dyDescent="0.35"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</row>
    <row r="1432" spans="4:41" x14ac:dyDescent="0.35"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</row>
    <row r="1433" spans="4:41" x14ac:dyDescent="0.35"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</row>
    <row r="1434" spans="4:41" x14ac:dyDescent="0.35"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</row>
    <row r="1435" spans="4:41" x14ac:dyDescent="0.35"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</row>
    <row r="1436" spans="4:41" x14ac:dyDescent="0.35"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</row>
    <row r="1437" spans="4:41" x14ac:dyDescent="0.35"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</row>
    <row r="1438" spans="4:41" x14ac:dyDescent="0.35"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</row>
    <row r="1439" spans="4:41" x14ac:dyDescent="0.35"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</row>
    <row r="1440" spans="4:41" x14ac:dyDescent="0.35"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</row>
    <row r="1441" spans="4:41" x14ac:dyDescent="0.35"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</row>
    <row r="1442" spans="4:41" x14ac:dyDescent="0.35"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</row>
    <row r="1443" spans="4:41" x14ac:dyDescent="0.35"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</row>
    <row r="1444" spans="4:41" x14ac:dyDescent="0.35"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</row>
    <row r="1445" spans="4:41" x14ac:dyDescent="0.35"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</row>
    <row r="1446" spans="4:41" x14ac:dyDescent="0.35"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</row>
    <row r="1447" spans="4:41" x14ac:dyDescent="0.35"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</row>
    <row r="1448" spans="4:41" x14ac:dyDescent="0.35"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</row>
    <row r="1449" spans="4:41" x14ac:dyDescent="0.35"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</row>
    <row r="1450" spans="4:41" x14ac:dyDescent="0.35"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</row>
    <row r="1451" spans="4:41" x14ac:dyDescent="0.35"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</row>
    <row r="1452" spans="4:41" x14ac:dyDescent="0.35"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</row>
    <row r="1453" spans="4:41" x14ac:dyDescent="0.35"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</row>
    <row r="1454" spans="4:41" x14ac:dyDescent="0.35"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</row>
    <row r="1455" spans="4:41" x14ac:dyDescent="0.35"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</row>
    <row r="1456" spans="4:41" x14ac:dyDescent="0.35"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</row>
    <row r="1457" spans="4:41" x14ac:dyDescent="0.35"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</row>
    <row r="1458" spans="4:41" x14ac:dyDescent="0.35"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</row>
    <row r="1459" spans="4:41" x14ac:dyDescent="0.35"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</row>
    <row r="1460" spans="4:41" x14ac:dyDescent="0.35"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</row>
    <row r="1461" spans="4:41" x14ac:dyDescent="0.35"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</row>
    <row r="1462" spans="4:41" x14ac:dyDescent="0.35"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</row>
    <row r="1463" spans="4:41" x14ac:dyDescent="0.35"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</row>
    <row r="1464" spans="4:41" x14ac:dyDescent="0.35"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</row>
    <row r="1465" spans="4:41" x14ac:dyDescent="0.35"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</row>
    <row r="1466" spans="4:41" x14ac:dyDescent="0.35"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</row>
    <row r="1467" spans="4:41" x14ac:dyDescent="0.35"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</row>
    <row r="1468" spans="4:41" x14ac:dyDescent="0.35"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</row>
    <row r="1469" spans="4:41" x14ac:dyDescent="0.35"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</row>
    <row r="1470" spans="4:41" x14ac:dyDescent="0.35"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</row>
    <row r="1471" spans="4:41" x14ac:dyDescent="0.35"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</row>
    <row r="1472" spans="4:41" x14ac:dyDescent="0.35"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</row>
    <row r="1473" spans="4:41" x14ac:dyDescent="0.35"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</row>
    <row r="1474" spans="4:41" x14ac:dyDescent="0.35"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</row>
    <row r="1475" spans="4:41" x14ac:dyDescent="0.35"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</row>
    <row r="1476" spans="4:41" x14ac:dyDescent="0.35"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</row>
    <row r="1477" spans="4:41" x14ac:dyDescent="0.35"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</row>
    <row r="1478" spans="4:41" x14ac:dyDescent="0.35"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</row>
    <row r="1479" spans="4:41" x14ac:dyDescent="0.35"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</row>
    <row r="1480" spans="4:41" x14ac:dyDescent="0.35"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</row>
    <row r="1481" spans="4:41" x14ac:dyDescent="0.35"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</row>
    <row r="1482" spans="4:41" x14ac:dyDescent="0.35"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</row>
    <row r="1483" spans="4:41" x14ac:dyDescent="0.35"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</row>
    <row r="1484" spans="4:41" x14ac:dyDescent="0.35"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</row>
    <row r="1485" spans="4:41" x14ac:dyDescent="0.35"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</row>
    <row r="1486" spans="4:41" x14ac:dyDescent="0.35"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</row>
    <row r="1487" spans="4:41" x14ac:dyDescent="0.35"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</row>
    <row r="1488" spans="4:41" x14ac:dyDescent="0.35"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</row>
    <row r="1489" spans="4:41" x14ac:dyDescent="0.35"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</row>
    <row r="1490" spans="4:41" x14ac:dyDescent="0.35"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</row>
    <row r="1491" spans="4:41" x14ac:dyDescent="0.35"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</row>
    <row r="1492" spans="4:41" x14ac:dyDescent="0.35"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</row>
    <row r="1493" spans="4:41" x14ac:dyDescent="0.35"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</row>
    <row r="1494" spans="4:41" x14ac:dyDescent="0.35"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</row>
    <row r="1495" spans="4:41" x14ac:dyDescent="0.35"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</row>
    <row r="1496" spans="4:41" x14ac:dyDescent="0.35"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</row>
    <row r="1497" spans="4:41" x14ac:dyDescent="0.35"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</row>
    <row r="1498" spans="4:41" x14ac:dyDescent="0.35"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</row>
    <row r="1499" spans="4:41" x14ac:dyDescent="0.35"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</row>
    <row r="1500" spans="4:41" x14ac:dyDescent="0.35"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</row>
    <row r="1501" spans="4:41" x14ac:dyDescent="0.35"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</row>
    <row r="1502" spans="4:41" x14ac:dyDescent="0.35"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</row>
    <row r="1503" spans="4:41" x14ac:dyDescent="0.35"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</row>
    <row r="1504" spans="4:41" x14ac:dyDescent="0.35"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</row>
    <row r="1505" spans="4:41" x14ac:dyDescent="0.35"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</row>
    <row r="1506" spans="4:41" x14ac:dyDescent="0.35"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</row>
    <row r="1507" spans="4:41" x14ac:dyDescent="0.35"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</row>
    <row r="1508" spans="4:41" x14ac:dyDescent="0.35"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</row>
    <row r="1509" spans="4:41" x14ac:dyDescent="0.35"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</row>
    <row r="1510" spans="4:41" x14ac:dyDescent="0.35"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</row>
    <row r="1511" spans="4:41" x14ac:dyDescent="0.35"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</row>
    <row r="1512" spans="4:41" x14ac:dyDescent="0.35"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</row>
    <row r="1513" spans="4:41" x14ac:dyDescent="0.35"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</row>
    <row r="1514" spans="4:41" x14ac:dyDescent="0.35"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</row>
    <row r="1515" spans="4:41" x14ac:dyDescent="0.35"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</row>
    <row r="1516" spans="4:41" x14ac:dyDescent="0.35"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</row>
    <row r="1517" spans="4:41" x14ac:dyDescent="0.35"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</row>
    <row r="1518" spans="4:41" x14ac:dyDescent="0.35"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</row>
    <row r="1519" spans="4:41" x14ac:dyDescent="0.35"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</row>
    <row r="1520" spans="4:41" x14ac:dyDescent="0.35"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</row>
    <row r="1521" spans="4:41" x14ac:dyDescent="0.35"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</row>
    <row r="1522" spans="4:41" x14ac:dyDescent="0.35"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</row>
    <row r="1523" spans="4:41" x14ac:dyDescent="0.35"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</row>
    <row r="1524" spans="4:41" x14ac:dyDescent="0.35"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</row>
    <row r="1525" spans="4:41" x14ac:dyDescent="0.35"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</row>
    <row r="1526" spans="4:41" x14ac:dyDescent="0.35"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</row>
    <row r="1527" spans="4:41" x14ac:dyDescent="0.35"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</row>
    <row r="1528" spans="4:41" x14ac:dyDescent="0.35"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</row>
    <row r="1529" spans="4:41" x14ac:dyDescent="0.35"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</row>
    <row r="1530" spans="4:41" x14ac:dyDescent="0.35"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</row>
    <row r="1531" spans="4:41" x14ac:dyDescent="0.35"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</row>
    <row r="1532" spans="4:41" x14ac:dyDescent="0.35"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</row>
    <row r="1533" spans="4:41" x14ac:dyDescent="0.35"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</row>
    <row r="1534" spans="4:41" x14ac:dyDescent="0.35"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</row>
    <row r="1535" spans="4:41" x14ac:dyDescent="0.35"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</row>
    <row r="1536" spans="4:41" x14ac:dyDescent="0.35"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</row>
    <row r="1537" spans="4:41" x14ac:dyDescent="0.35"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</row>
    <row r="1538" spans="4:41" x14ac:dyDescent="0.35"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</row>
    <row r="1539" spans="4:41" x14ac:dyDescent="0.35"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</row>
    <row r="1540" spans="4:41" x14ac:dyDescent="0.35"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</row>
    <row r="1541" spans="4:41" x14ac:dyDescent="0.35"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</row>
    <row r="1542" spans="4:41" x14ac:dyDescent="0.35"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</row>
    <row r="1543" spans="4:41" x14ac:dyDescent="0.35"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</row>
    <row r="1544" spans="4:41" x14ac:dyDescent="0.35"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</row>
    <row r="1545" spans="4:41" x14ac:dyDescent="0.35"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</row>
    <row r="1546" spans="4:41" x14ac:dyDescent="0.35"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</row>
    <row r="1547" spans="4:41" x14ac:dyDescent="0.35"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</row>
    <row r="1548" spans="4:41" x14ac:dyDescent="0.35"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</row>
    <row r="1549" spans="4:41" x14ac:dyDescent="0.35"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</row>
    <row r="1550" spans="4:41" x14ac:dyDescent="0.35"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</row>
    <row r="1551" spans="4:41" x14ac:dyDescent="0.35"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</row>
    <row r="1552" spans="4:41" x14ac:dyDescent="0.35"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</row>
    <row r="1553" spans="4:41" x14ac:dyDescent="0.35"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</row>
    <row r="1554" spans="4:41" x14ac:dyDescent="0.35"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</row>
    <row r="1555" spans="4:41" x14ac:dyDescent="0.35"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</row>
    <row r="1556" spans="4:41" x14ac:dyDescent="0.35"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</row>
    <row r="1557" spans="4:41" x14ac:dyDescent="0.35"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</row>
    <row r="1558" spans="4:41" x14ac:dyDescent="0.35"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</row>
    <row r="1559" spans="4:41" x14ac:dyDescent="0.35"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</row>
    <row r="1560" spans="4:41" x14ac:dyDescent="0.35"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</row>
    <row r="1561" spans="4:41" x14ac:dyDescent="0.35"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</row>
    <row r="1562" spans="4:41" x14ac:dyDescent="0.35"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</row>
    <row r="1563" spans="4:41" x14ac:dyDescent="0.35"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</row>
    <row r="1564" spans="4:41" x14ac:dyDescent="0.35"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</row>
    <row r="1565" spans="4:41" x14ac:dyDescent="0.35"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</row>
    <row r="1566" spans="4:41" x14ac:dyDescent="0.35"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</row>
    <row r="1567" spans="4:41" x14ac:dyDescent="0.35"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</row>
    <row r="1568" spans="4:41" x14ac:dyDescent="0.35"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</row>
    <row r="1569" spans="4:41" x14ac:dyDescent="0.35"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</row>
    <row r="1570" spans="4:41" x14ac:dyDescent="0.35"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</row>
    <row r="1571" spans="4:41" x14ac:dyDescent="0.35"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</row>
    <row r="1572" spans="4:41" x14ac:dyDescent="0.35"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</row>
    <row r="1573" spans="4:41" x14ac:dyDescent="0.35"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</row>
    <row r="1574" spans="4:41" x14ac:dyDescent="0.35"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</row>
    <row r="1575" spans="4:41" x14ac:dyDescent="0.35"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</row>
    <row r="1576" spans="4:41" x14ac:dyDescent="0.35"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</row>
    <row r="1577" spans="4:41" x14ac:dyDescent="0.35"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</row>
    <row r="1578" spans="4:41" x14ac:dyDescent="0.35"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</row>
    <row r="1579" spans="4:41" x14ac:dyDescent="0.35"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</row>
    <row r="1580" spans="4:41" x14ac:dyDescent="0.35"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</row>
    <row r="1581" spans="4:41" x14ac:dyDescent="0.35"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</row>
    <row r="1582" spans="4:41" x14ac:dyDescent="0.35"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</row>
    <row r="1583" spans="4:41" x14ac:dyDescent="0.35"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</row>
    <row r="1584" spans="4:41" x14ac:dyDescent="0.35"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</row>
    <row r="1585" spans="4:41" x14ac:dyDescent="0.35"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</row>
    <row r="1586" spans="4:41" x14ac:dyDescent="0.35"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</row>
    <row r="1587" spans="4:41" x14ac:dyDescent="0.35"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</row>
    <row r="1588" spans="4:41" x14ac:dyDescent="0.35"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</row>
    <row r="1589" spans="4:41" x14ac:dyDescent="0.35"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</row>
    <row r="1590" spans="4:41" x14ac:dyDescent="0.35"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</row>
    <row r="1591" spans="4:41" x14ac:dyDescent="0.35"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</row>
    <row r="1592" spans="4:41" x14ac:dyDescent="0.35"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</row>
    <row r="1593" spans="4:41" x14ac:dyDescent="0.35"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</row>
    <row r="1594" spans="4:41" x14ac:dyDescent="0.35"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</row>
    <row r="1595" spans="4:41" x14ac:dyDescent="0.35"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</row>
    <row r="1596" spans="4:41" x14ac:dyDescent="0.35"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</row>
    <row r="1597" spans="4:41" x14ac:dyDescent="0.35"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</row>
    <row r="1598" spans="4:41" x14ac:dyDescent="0.35"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</row>
    <row r="1599" spans="4:41" x14ac:dyDescent="0.35"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</row>
    <row r="1600" spans="4:41" x14ac:dyDescent="0.35"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</row>
    <row r="1601" spans="4:41" x14ac:dyDescent="0.35"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</row>
    <row r="1602" spans="4:41" x14ac:dyDescent="0.35"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</row>
    <row r="1603" spans="4:41" x14ac:dyDescent="0.35"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</row>
    <row r="1604" spans="4:41" x14ac:dyDescent="0.35"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</row>
    <row r="1605" spans="4:41" x14ac:dyDescent="0.35"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</row>
    <row r="1606" spans="4:41" x14ac:dyDescent="0.35"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</row>
    <row r="1607" spans="4:41" x14ac:dyDescent="0.35"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</row>
    <row r="1608" spans="4:41" x14ac:dyDescent="0.35"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</row>
    <row r="1609" spans="4:41" x14ac:dyDescent="0.35"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</row>
    <row r="1610" spans="4:41" x14ac:dyDescent="0.35"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</row>
    <row r="1611" spans="4:41" x14ac:dyDescent="0.35"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</row>
    <row r="1612" spans="4:41" x14ac:dyDescent="0.35"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</row>
    <row r="1613" spans="4:41" x14ac:dyDescent="0.35"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</row>
    <row r="1614" spans="4:41" x14ac:dyDescent="0.35"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</row>
    <row r="1615" spans="4:41" x14ac:dyDescent="0.35"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</row>
    <row r="1616" spans="4:41" x14ac:dyDescent="0.35"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</row>
    <row r="1617" spans="4:41" x14ac:dyDescent="0.35"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</row>
    <row r="1618" spans="4:41" x14ac:dyDescent="0.35"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</row>
    <row r="1619" spans="4:41" x14ac:dyDescent="0.35"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</row>
    <row r="1620" spans="4:41" x14ac:dyDescent="0.35"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</row>
    <row r="1621" spans="4:41" x14ac:dyDescent="0.35"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</row>
    <row r="1622" spans="4:41" x14ac:dyDescent="0.35"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</row>
    <row r="1623" spans="4:41" x14ac:dyDescent="0.35"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</row>
    <row r="1624" spans="4:41" x14ac:dyDescent="0.35"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</row>
    <row r="1625" spans="4:41" x14ac:dyDescent="0.35"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</row>
    <row r="1626" spans="4:41" x14ac:dyDescent="0.35"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</row>
    <row r="1627" spans="4:41" x14ac:dyDescent="0.35"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</row>
    <row r="1628" spans="4:41" x14ac:dyDescent="0.35"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</row>
    <row r="1629" spans="4:41" x14ac:dyDescent="0.35"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</row>
    <row r="1630" spans="4:41" x14ac:dyDescent="0.35"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</row>
    <row r="1631" spans="4:41" x14ac:dyDescent="0.35"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</row>
    <row r="1632" spans="4:41" x14ac:dyDescent="0.35"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</row>
    <row r="1633" spans="4:41" x14ac:dyDescent="0.35"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</row>
    <row r="1634" spans="4:41" x14ac:dyDescent="0.35"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</row>
    <row r="1635" spans="4:41" x14ac:dyDescent="0.35"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</row>
    <row r="1636" spans="4:41" x14ac:dyDescent="0.35"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</row>
    <row r="1637" spans="4:41" x14ac:dyDescent="0.35"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</row>
    <row r="1638" spans="4:41" x14ac:dyDescent="0.35"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</row>
    <row r="1639" spans="4:41" x14ac:dyDescent="0.35"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</row>
    <row r="1640" spans="4:41" x14ac:dyDescent="0.35"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</row>
    <row r="1641" spans="4:41" x14ac:dyDescent="0.35"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</row>
    <row r="1642" spans="4:41" x14ac:dyDescent="0.35"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</row>
    <row r="1643" spans="4:41" x14ac:dyDescent="0.35"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</row>
    <row r="1644" spans="4:41" x14ac:dyDescent="0.35"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</row>
    <row r="1645" spans="4:41" x14ac:dyDescent="0.35"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</row>
    <row r="1646" spans="4:41" x14ac:dyDescent="0.35"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</row>
    <row r="1647" spans="4:41" x14ac:dyDescent="0.35"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</row>
    <row r="1648" spans="4:41" x14ac:dyDescent="0.35"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</row>
    <row r="1649" spans="4:41" x14ac:dyDescent="0.35"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</row>
    <row r="1650" spans="4:41" x14ac:dyDescent="0.35"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</row>
    <row r="1651" spans="4:41" x14ac:dyDescent="0.35"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</row>
    <row r="1652" spans="4:41" x14ac:dyDescent="0.35"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</row>
    <row r="1653" spans="4:41" x14ac:dyDescent="0.35"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</row>
    <row r="1654" spans="4:41" x14ac:dyDescent="0.35"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</row>
    <row r="1655" spans="4:41" x14ac:dyDescent="0.35"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</row>
    <row r="1656" spans="4:41" x14ac:dyDescent="0.35"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</row>
    <row r="1657" spans="4:41" x14ac:dyDescent="0.35"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</row>
    <row r="1658" spans="4:41" x14ac:dyDescent="0.35"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</row>
    <row r="1659" spans="4:41" x14ac:dyDescent="0.35"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</row>
    <row r="1660" spans="4:41" x14ac:dyDescent="0.35"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</row>
    <row r="1661" spans="4:41" x14ac:dyDescent="0.35"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</row>
    <row r="1662" spans="4:41" x14ac:dyDescent="0.35"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</row>
    <row r="1663" spans="4:41" x14ac:dyDescent="0.35"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</row>
    <row r="1664" spans="4:41" x14ac:dyDescent="0.35"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</row>
    <row r="1665" spans="4:15" x14ac:dyDescent="0.35"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</row>
    <row r="1666" spans="4:15" x14ac:dyDescent="0.35"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</row>
    <row r="1667" spans="4:15" x14ac:dyDescent="0.35"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</row>
    <row r="1668" spans="4:15" x14ac:dyDescent="0.35"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</row>
    <row r="1669" spans="4:15" x14ac:dyDescent="0.35"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</row>
    <row r="1670" spans="4:15" x14ac:dyDescent="0.35"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</row>
    <row r="1671" spans="4:15" x14ac:dyDescent="0.35"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</row>
    <row r="1672" spans="4:15" x14ac:dyDescent="0.35"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</row>
    <row r="1673" spans="4:15" x14ac:dyDescent="0.35"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</row>
    <row r="1674" spans="4:15" x14ac:dyDescent="0.35"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</row>
    <row r="1675" spans="4:15" x14ac:dyDescent="0.35"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</row>
    <row r="1676" spans="4:15" x14ac:dyDescent="0.35"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</row>
    <row r="1677" spans="4:15" x14ac:dyDescent="0.35"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</row>
    <row r="1678" spans="4:15" x14ac:dyDescent="0.35"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</row>
    <row r="1679" spans="4:15" x14ac:dyDescent="0.35"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</row>
    <row r="1680" spans="4:15" x14ac:dyDescent="0.35"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</row>
    <row r="1681" spans="4:15" x14ac:dyDescent="0.35"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</row>
    <row r="1682" spans="4:15" x14ac:dyDescent="0.35"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</row>
    <row r="1683" spans="4:15" x14ac:dyDescent="0.35"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</row>
    <row r="1684" spans="4:15" x14ac:dyDescent="0.35"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</row>
    <row r="1685" spans="4:15" x14ac:dyDescent="0.35"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</row>
    <row r="1686" spans="4:15" x14ac:dyDescent="0.35"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</row>
    <row r="1687" spans="4:15" x14ac:dyDescent="0.35"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</row>
    <row r="1688" spans="4:15" x14ac:dyDescent="0.35"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</row>
    <row r="1689" spans="4:15" x14ac:dyDescent="0.35"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</row>
    <row r="1690" spans="4:15" x14ac:dyDescent="0.35"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</row>
    <row r="1691" spans="4:15" x14ac:dyDescent="0.35"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</row>
    <row r="1692" spans="4:15" x14ac:dyDescent="0.35"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</row>
    <row r="1693" spans="4:15" x14ac:dyDescent="0.35"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</row>
    <row r="1694" spans="4:15" x14ac:dyDescent="0.35"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</row>
    <row r="1695" spans="4:15" x14ac:dyDescent="0.35"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</row>
    <row r="1696" spans="4:15" x14ac:dyDescent="0.35"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</row>
    <row r="1697" spans="4:15" x14ac:dyDescent="0.35"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</row>
    <row r="1698" spans="4:15" x14ac:dyDescent="0.35"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</row>
    <row r="1699" spans="4:15" x14ac:dyDescent="0.35"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</row>
    <row r="1700" spans="4:15" x14ac:dyDescent="0.35"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</row>
    <row r="1701" spans="4:15" x14ac:dyDescent="0.35"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</row>
    <row r="1702" spans="4:15" x14ac:dyDescent="0.35"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</row>
    <row r="1703" spans="4:15" x14ac:dyDescent="0.35"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</row>
    <row r="1704" spans="4:15" x14ac:dyDescent="0.35"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</row>
    <row r="1705" spans="4:15" x14ac:dyDescent="0.35"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</row>
    <row r="1706" spans="4:15" x14ac:dyDescent="0.35"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</row>
    <row r="1707" spans="4:15" x14ac:dyDescent="0.35"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</row>
    <row r="1708" spans="4:15" x14ac:dyDescent="0.35"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</row>
    <row r="1709" spans="4:15" x14ac:dyDescent="0.35"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</row>
    <row r="1710" spans="4:15" x14ac:dyDescent="0.35"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</row>
    <row r="1711" spans="4:15" x14ac:dyDescent="0.35"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</row>
    <row r="1712" spans="4:15" x14ac:dyDescent="0.35"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</row>
    <row r="1713" spans="4:15" x14ac:dyDescent="0.35"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</row>
    <row r="1714" spans="4:15" x14ac:dyDescent="0.35"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</row>
    <row r="1715" spans="4:15" x14ac:dyDescent="0.35"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</row>
    <row r="1716" spans="4:15" x14ac:dyDescent="0.35"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</row>
    <row r="1717" spans="4:15" x14ac:dyDescent="0.35"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</row>
    <row r="1718" spans="4:15" x14ac:dyDescent="0.35"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</row>
    <row r="1719" spans="4:15" x14ac:dyDescent="0.35"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</row>
    <row r="1720" spans="4:15" x14ac:dyDescent="0.35"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</row>
    <row r="1721" spans="4:15" x14ac:dyDescent="0.35"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</row>
    <row r="1722" spans="4:15" x14ac:dyDescent="0.35"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</row>
    <row r="1723" spans="4:15" x14ac:dyDescent="0.35"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</row>
    <row r="1724" spans="4:15" x14ac:dyDescent="0.35"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</row>
    <row r="1725" spans="4:15" x14ac:dyDescent="0.35"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</row>
    <row r="1726" spans="4:15" x14ac:dyDescent="0.35"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</row>
    <row r="1727" spans="4:15" x14ac:dyDescent="0.35"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</row>
    <row r="1728" spans="4:15" x14ac:dyDescent="0.35"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</row>
    <row r="1729" spans="4:15" x14ac:dyDescent="0.35"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</row>
    <row r="1730" spans="4:15" x14ac:dyDescent="0.35"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</row>
    <row r="1731" spans="4:15" x14ac:dyDescent="0.35"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</row>
    <row r="1732" spans="4:15" x14ac:dyDescent="0.35"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</row>
    <row r="1733" spans="4:15" x14ac:dyDescent="0.35"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</row>
    <row r="1734" spans="4:15" x14ac:dyDescent="0.35"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</row>
    <row r="1735" spans="4:15" x14ac:dyDescent="0.35"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</row>
    <row r="1736" spans="4:15" x14ac:dyDescent="0.35"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</row>
    <row r="1737" spans="4:15" x14ac:dyDescent="0.35"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</row>
    <row r="1738" spans="4:15" x14ac:dyDescent="0.35"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</row>
    <row r="1739" spans="4:15" x14ac:dyDescent="0.35"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</row>
    <row r="1740" spans="4:15" x14ac:dyDescent="0.35"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</row>
    <row r="1741" spans="4:15" x14ac:dyDescent="0.35"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</row>
    <row r="1742" spans="4:15" x14ac:dyDescent="0.35"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</row>
    <row r="1743" spans="4:15" x14ac:dyDescent="0.35"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</row>
    <row r="1744" spans="4:15" x14ac:dyDescent="0.35"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</row>
    <row r="1745" spans="4:15" x14ac:dyDescent="0.35"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</row>
    <row r="1746" spans="4:15" x14ac:dyDescent="0.35"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</row>
    <row r="1747" spans="4:15" x14ac:dyDescent="0.35"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</row>
    <row r="1748" spans="4:15" x14ac:dyDescent="0.35"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</row>
    <row r="1749" spans="4:15" x14ac:dyDescent="0.35"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</row>
    <row r="1750" spans="4:15" x14ac:dyDescent="0.35"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</row>
    <row r="1751" spans="4:15" x14ac:dyDescent="0.35"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</row>
    <row r="1752" spans="4:15" x14ac:dyDescent="0.35"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</row>
    <row r="1753" spans="4:15" x14ac:dyDescent="0.35"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</row>
    <row r="1754" spans="4:15" x14ac:dyDescent="0.35"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</row>
    <row r="1755" spans="4:15" x14ac:dyDescent="0.35"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</row>
    <row r="1756" spans="4:15" x14ac:dyDescent="0.35"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</row>
    <row r="1757" spans="4:15" x14ac:dyDescent="0.35"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</row>
    <row r="1758" spans="4:15" x14ac:dyDescent="0.35"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</row>
    <row r="1759" spans="4:15" x14ac:dyDescent="0.35"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</row>
    <row r="1760" spans="4:15" x14ac:dyDescent="0.35"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</row>
    <row r="1761" spans="4:15" x14ac:dyDescent="0.35"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</row>
    <row r="1762" spans="4:15" x14ac:dyDescent="0.35"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</row>
    <row r="1763" spans="4:15" x14ac:dyDescent="0.35"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</row>
    <row r="1764" spans="4:15" x14ac:dyDescent="0.35"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</row>
    <row r="1765" spans="4:15" x14ac:dyDescent="0.35"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</row>
    <row r="1766" spans="4:15" x14ac:dyDescent="0.35"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</row>
    <row r="1767" spans="4:15" x14ac:dyDescent="0.35"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</row>
    <row r="1768" spans="4:15" x14ac:dyDescent="0.35"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</row>
    <row r="1769" spans="4:15" x14ac:dyDescent="0.35"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</row>
    <row r="1770" spans="4:15" x14ac:dyDescent="0.35"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</row>
    <row r="1771" spans="4:15" x14ac:dyDescent="0.35"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</row>
    <row r="1772" spans="4:15" x14ac:dyDescent="0.35"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</row>
    <row r="1773" spans="4:15" x14ac:dyDescent="0.35"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</row>
    <row r="1774" spans="4:15" x14ac:dyDescent="0.35"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</row>
    <row r="1775" spans="4:15" x14ac:dyDescent="0.35"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</row>
    <row r="1776" spans="4:15" x14ac:dyDescent="0.35"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</row>
    <row r="1777" spans="4:15" x14ac:dyDescent="0.35"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</row>
    <row r="1778" spans="4:15" x14ac:dyDescent="0.35"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</row>
    <row r="1779" spans="4:15" x14ac:dyDescent="0.35"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</row>
    <row r="1780" spans="4:15" x14ac:dyDescent="0.35"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</row>
    <row r="1781" spans="4:15" x14ac:dyDescent="0.35"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</row>
    <row r="1782" spans="4:15" x14ac:dyDescent="0.35"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</row>
    <row r="1783" spans="4:15" x14ac:dyDescent="0.35"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</row>
    <row r="1784" spans="4:15" x14ac:dyDescent="0.35"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</row>
    <row r="1785" spans="4:15" x14ac:dyDescent="0.35"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</row>
    <row r="1786" spans="4:15" x14ac:dyDescent="0.35"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</row>
    <row r="1787" spans="4:15" x14ac:dyDescent="0.35"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</row>
    <row r="1788" spans="4:15" x14ac:dyDescent="0.35"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</row>
    <row r="1789" spans="4:15" x14ac:dyDescent="0.35"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</row>
    <row r="1790" spans="4:15" x14ac:dyDescent="0.35"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</row>
    <row r="1791" spans="4:15" x14ac:dyDescent="0.35"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</row>
    <row r="1792" spans="4:15" x14ac:dyDescent="0.35"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</row>
    <row r="1793" spans="4:15" x14ac:dyDescent="0.35"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</row>
    <row r="1794" spans="4:15" x14ac:dyDescent="0.35"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</row>
    <row r="1795" spans="4:15" x14ac:dyDescent="0.35"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</row>
    <row r="1796" spans="4:15" x14ac:dyDescent="0.35"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</row>
    <row r="1797" spans="4:15" x14ac:dyDescent="0.35"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</row>
    <row r="1798" spans="4:15" x14ac:dyDescent="0.35"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</row>
    <row r="1799" spans="4:15" x14ac:dyDescent="0.35"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</row>
    <row r="1800" spans="4:15" x14ac:dyDescent="0.35"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</row>
    <row r="1801" spans="4:15" x14ac:dyDescent="0.35"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</row>
    <row r="1802" spans="4:15" x14ac:dyDescent="0.35"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</row>
    <row r="1803" spans="4:15" x14ac:dyDescent="0.35"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</row>
    <row r="1804" spans="4:15" x14ac:dyDescent="0.35"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</row>
    <row r="1805" spans="4:15" x14ac:dyDescent="0.35"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</row>
    <row r="1806" spans="4:15" x14ac:dyDescent="0.35"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</row>
    <row r="1807" spans="4:15" x14ac:dyDescent="0.35"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</row>
    <row r="1808" spans="4:15" x14ac:dyDescent="0.35"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</row>
    <row r="1809" spans="4:15" x14ac:dyDescent="0.35"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</row>
    <row r="1810" spans="4:15" x14ac:dyDescent="0.35"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</row>
    <row r="1811" spans="4:15" x14ac:dyDescent="0.35"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</row>
    <row r="1812" spans="4:15" x14ac:dyDescent="0.35"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</row>
    <row r="1813" spans="4:15" x14ac:dyDescent="0.35"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</row>
    <row r="1814" spans="4:15" x14ac:dyDescent="0.35"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</row>
    <row r="1815" spans="4:15" x14ac:dyDescent="0.35"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</row>
    <row r="1816" spans="4:15" x14ac:dyDescent="0.35"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</row>
    <row r="1817" spans="4:15" x14ac:dyDescent="0.35"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</row>
    <row r="1818" spans="4:15" x14ac:dyDescent="0.35"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</row>
    <row r="1819" spans="4:15" x14ac:dyDescent="0.35"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</row>
    <row r="1820" spans="4:15" x14ac:dyDescent="0.35"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</row>
    <row r="1821" spans="4:15" x14ac:dyDescent="0.35"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</row>
    <row r="1822" spans="4:15" x14ac:dyDescent="0.35"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</row>
    <row r="1823" spans="4:15" x14ac:dyDescent="0.35"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</row>
    <row r="1824" spans="4:15" x14ac:dyDescent="0.35"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</row>
    <row r="1825" spans="4:15" x14ac:dyDescent="0.35"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</row>
    <row r="1826" spans="4:15" x14ac:dyDescent="0.35"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</row>
    <row r="1827" spans="4:15" x14ac:dyDescent="0.35"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</row>
    <row r="1828" spans="4:15" x14ac:dyDescent="0.35"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</row>
    <row r="1829" spans="4:15" x14ac:dyDescent="0.35"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</row>
    <row r="1830" spans="4:15" x14ac:dyDescent="0.35"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</row>
    <row r="1831" spans="4:15" x14ac:dyDescent="0.35"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</row>
    <row r="1832" spans="4:15" x14ac:dyDescent="0.35"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</row>
    <row r="1833" spans="4:15" x14ac:dyDescent="0.35"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</row>
    <row r="1834" spans="4:15" x14ac:dyDescent="0.35"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</row>
    <row r="1835" spans="4:15" x14ac:dyDescent="0.35"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</row>
    <row r="1836" spans="4:15" x14ac:dyDescent="0.35"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</row>
    <row r="1837" spans="4:15" x14ac:dyDescent="0.35"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</row>
    <row r="1838" spans="4:15" x14ac:dyDescent="0.35"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</row>
    <row r="1839" spans="4:15" x14ac:dyDescent="0.35"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</row>
    <row r="1840" spans="4:15" x14ac:dyDescent="0.35"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</row>
    <row r="1841" spans="4:15" x14ac:dyDescent="0.35"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</row>
    <row r="1842" spans="4:15" x14ac:dyDescent="0.35"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</row>
    <row r="1843" spans="4:15" x14ac:dyDescent="0.35"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</row>
    <row r="1844" spans="4:15" x14ac:dyDescent="0.35"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</row>
    <row r="1845" spans="4:15" x14ac:dyDescent="0.35"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</row>
    <row r="1846" spans="4:15" x14ac:dyDescent="0.35"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</row>
    <row r="1847" spans="4:15" x14ac:dyDescent="0.35"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</row>
    <row r="1848" spans="4:15" x14ac:dyDescent="0.35"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</row>
    <row r="1849" spans="4:15" x14ac:dyDescent="0.35"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</row>
    <row r="1850" spans="4:15" x14ac:dyDescent="0.35"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</row>
    <row r="1851" spans="4:15" x14ac:dyDescent="0.35"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</row>
    <row r="1852" spans="4:15" x14ac:dyDescent="0.35"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</row>
    <row r="1853" spans="4:15" x14ac:dyDescent="0.35"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</row>
    <row r="1854" spans="4:15" x14ac:dyDescent="0.35"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</row>
    <row r="1855" spans="4:15" x14ac:dyDescent="0.35"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</row>
    <row r="1856" spans="4:15" x14ac:dyDescent="0.35"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</row>
    <row r="1857" spans="4:15" x14ac:dyDescent="0.35"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</row>
    <row r="1858" spans="4:15" x14ac:dyDescent="0.35"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</row>
    <row r="1859" spans="4:15" x14ac:dyDescent="0.35"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</row>
    <row r="1860" spans="4:15" x14ac:dyDescent="0.35"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</row>
    <row r="1861" spans="4:15" x14ac:dyDescent="0.35"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</row>
    <row r="1862" spans="4:15" x14ac:dyDescent="0.35"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</row>
    <row r="1863" spans="4:15" x14ac:dyDescent="0.35"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</row>
    <row r="1864" spans="4:15" x14ac:dyDescent="0.35"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</row>
    <row r="1865" spans="4:15" x14ac:dyDescent="0.35"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</row>
    <row r="1866" spans="4:15" x14ac:dyDescent="0.35"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</row>
    <row r="1867" spans="4:15" x14ac:dyDescent="0.35"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</row>
    <row r="1868" spans="4:15" x14ac:dyDescent="0.35"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</row>
    <row r="1869" spans="4:15" x14ac:dyDescent="0.35"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</row>
    <row r="1870" spans="4:15" x14ac:dyDescent="0.35"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</row>
    <row r="1871" spans="4:15" x14ac:dyDescent="0.35"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</row>
    <row r="1872" spans="4:15" x14ac:dyDescent="0.35"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</row>
    <row r="1873" spans="4:15" x14ac:dyDescent="0.35"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</row>
    <row r="1874" spans="4:15" x14ac:dyDescent="0.35"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</row>
    <row r="1875" spans="4:15" x14ac:dyDescent="0.35"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</row>
    <row r="1876" spans="4:15" x14ac:dyDescent="0.35"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</row>
    <row r="1877" spans="4:15" x14ac:dyDescent="0.35"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</row>
    <row r="1878" spans="4:15" x14ac:dyDescent="0.35"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</row>
    <row r="1879" spans="4:15" x14ac:dyDescent="0.35"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</row>
    <row r="1880" spans="4:15" x14ac:dyDescent="0.35"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</row>
    <row r="1881" spans="4:15" x14ac:dyDescent="0.35"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</row>
    <row r="1882" spans="4:15" x14ac:dyDescent="0.35"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</row>
    <row r="1883" spans="4:15" x14ac:dyDescent="0.35"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</row>
    <row r="1884" spans="4:15" x14ac:dyDescent="0.35"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</row>
    <row r="1885" spans="4:15" x14ac:dyDescent="0.35"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</row>
    <row r="1886" spans="4:15" x14ac:dyDescent="0.35"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</row>
    <row r="1887" spans="4:15" x14ac:dyDescent="0.35"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</row>
    <row r="1888" spans="4:15" x14ac:dyDescent="0.35"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</row>
    <row r="1889" spans="4:15" x14ac:dyDescent="0.35"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</row>
    <row r="1890" spans="4:15" x14ac:dyDescent="0.35"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</row>
    <row r="1891" spans="4:15" x14ac:dyDescent="0.35"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</row>
    <row r="1892" spans="4:15" x14ac:dyDescent="0.35"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</row>
    <row r="1893" spans="4:15" x14ac:dyDescent="0.35"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</row>
    <row r="1894" spans="4:15" x14ac:dyDescent="0.35"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</row>
    <row r="1895" spans="4:15" x14ac:dyDescent="0.35"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</row>
    <row r="1896" spans="4:15" x14ac:dyDescent="0.35"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</row>
    <row r="1897" spans="4:15" x14ac:dyDescent="0.35"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</row>
    <row r="1898" spans="4:15" x14ac:dyDescent="0.35"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</row>
    <row r="1899" spans="4:15" x14ac:dyDescent="0.35"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</row>
    <row r="1900" spans="4:15" x14ac:dyDescent="0.35"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</row>
    <row r="1901" spans="4:15" x14ac:dyDescent="0.35"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</row>
    <row r="1902" spans="4:15" x14ac:dyDescent="0.35"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</row>
    <row r="1903" spans="4:15" x14ac:dyDescent="0.35"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</row>
    <row r="1904" spans="4:15" x14ac:dyDescent="0.35"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</row>
    <row r="1905" spans="4:15" x14ac:dyDescent="0.35"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</row>
    <row r="1906" spans="4:15" x14ac:dyDescent="0.35"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</row>
    <row r="1907" spans="4:15" x14ac:dyDescent="0.35"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</row>
    <row r="1908" spans="4:15" x14ac:dyDescent="0.35"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</row>
    <row r="1909" spans="4:15" x14ac:dyDescent="0.35"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</row>
    <row r="1910" spans="4:15" x14ac:dyDescent="0.35"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</row>
    <row r="1911" spans="4:15" x14ac:dyDescent="0.35"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</row>
    <row r="1912" spans="4:15" x14ac:dyDescent="0.35"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</row>
    <row r="1913" spans="4:15" x14ac:dyDescent="0.35"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</row>
    <row r="1914" spans="4:15" x14ac:dyDescent="0.35"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</row>
    <row r="1915" spans="4:15" x14ac:dyDescent="0.35"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</row>
    <row r="1916" spans="4:15" x14ac:dyDescent="0.35"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</row>
    <row r="1917" spans="4:15" x14ac:dyDescent="0.35"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</row>
    <row r="1918" spans="4:15" x14ac:dyDescent="0.35"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</row>
    <row r="1919" spans="4:15" x14ac:dyDescent="0.35"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</row>
    <row r="1920" spans="4:15" x14ac:dyDescent="0.35"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</row>
    <row r="1921" spans="4:15" x14ac:dyDescent="0.35"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</row>
    <row r="1922" spans="4:15" x14ac:dyDescent="0.35"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</row>
    <row r="1923" spans="4:15" x14ac:dyDescent="0.35"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</row>
    <row r="1924" spans="4:15" x14ac:dyDescent="0.35"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</row>
    <row r="1925" spans="4:15" x14ac:dyDescent="0.35"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</row>
    <row r="1926" spans="4:15" x14ac:dyDescent="0.35"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</row>
    <row r="1927" spans="4:15" x14ac:dyDescent="0.35"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</row>
    <row r="1928" spans="4:15" x14ac:dyDescent="0.35"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</row>
    <row r="1929" spans="4:15" x14ac:dyDescent="0.35"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</row>
    <row r="1930" spans="4:15" x14ac:dyDescent="0.35"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</row>
    <row r="1931" spans="4:15" x14ac:dyDescent="0.35"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</row>
    <row r="1932" spans="4:15" x14ac:dyDescent="0.35"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</row>
    <row r="1933" spans="4:15" x14ac:dyDescent="0.35"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</row>
    <row r="1934" spans="4:15" x14ac:dyDescent="0.35"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</row>
    <row r="1935" spans="4:15" x14ac:dyDescent="0.35"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</row>
    <row r="1936" spans="4:15" x14ac:dyDescent="0.35"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</row>
    <row r="1937" spans="4:15" x14ac:dyDescent="0.35"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</row>
    <row r="1938" spans="4:15" x14ac:dyDescent="0.35"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</row>
    <row r="1939" spans="4:15" x14ac:dyDescent="0.35"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</row>
    <row r="1940" spans="4:15" x14ac:dyDescent="0.35"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</row>
    <row r="1941" spans="4:15" x14ac:dyDescent="0.35"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</row>
    <row r="1942" spans="4:15" x14ac:dyDescent="0.35"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</row>
    <row r="1943" spans="4:15" x14ac:dyDescent="0.35"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</row>
    <row r="1944" spans="4:15" x14ac:dyDescent="0.35"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</row>
    <row r="1945" spans="4:15" x14ac:dyDescent="0.35"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</row>
    <row r="1946" spans="4:15" x14ac:dyDescent="0.35"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</row>
    <row r="1947" spans="4:15" x14ac:dyDescent="0.35"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</row>
    <row r="1948" spans="4:15" x14ac:dyDescent="0.35"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</row>
    <row r="1949" spans="4:15" x14ac:dyDescent="0.35"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</row>
    <row r="1950" spans="4:15" x14ac:dyDescent="0.35"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</row>
    <row r="1951" spans="4:15" x14ac:dyDescent="0.35"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</row>
    <row r="1952" spans="4:15" x14ac:dyDescent="0.35"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</row>
    <row r="1953" spans="4:15" x14ac:dyDescent="0.35"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</row>
    <row r="1954" spans="4:15" x14ac:dyDescent="0.35"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</row>
    <row r="1955" spans="4:15" x14ac:dyDescent="0.35"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</row>
    <row r="1956" spans="4:15" x14ac:dyDescent="0.35"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</row>
    <row r="1957" spans="4:15" x14ac:dyDescent="0.35"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</row>
    <row r="1958" spans="4:15" x14ac:dyDescent="0.35"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</row>
    <row r="1959" spans="4:15" x14ac:dyDescent="0.35"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</row>
    <row r="1960" spans="4:15" x14ac:dyDescent="0.35"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</row>
    <row r="1961" spans="4:15" x14ac:dyDescent="0.35"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</row>
    <row r="1962" spans="4:15" x14ac:dyDescent="0.35"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</row>
    <row r="1963" spans="4:15" x14ac:dyDescent="0.35"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</row>
    <row r="1964" spans="4:15" x14ac:dyDescent="0.35"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</row>
    <row r="1965" spans="4:15" x14ac:dyDescent="0.35"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</row>
    <row r="1966" spans="4:15" x14ac:dyDescent="0.35"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</row>
    <row r="1967" spans="4:15" x14ac:dyDescent="0.35"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</row>
    <row r="1968" spans="4:15" x14ac:dyDescent="0.35"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</row>
    <row r="1969" spans="4:15" x14ac:dyDescent="0.35"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</row>
  </sheetData>
  <sheetProtection password="E7AC" sheet="1" objects="1" scenarios="1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Spectral radiance to CAM15u(s)</vt:lpstr>
      <vt:lpstr>XYZ (10°) to CAM15u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Withouck</dc:creator>
  <cp:lastModifiedBy>Kevin Smet</cp:lastModifiedBy>
  <dcterms:created xsi:type="dcterms:W3CDTF">2015-05-28T07:23:28Z</dcterms:created>
  <dcterms:modified xsi:type="dcterms:W3CDTF">2015-05-29T19:49:23Z</dcterms:modified>
</cp:coreProperties>
</file>