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kevinsin/Documents/plant4you/Eagle files/"/>
    </mc:Choice>
  </mc:AlternateContent>
  <bookViews>
    <workbookView xWindow="0" yWindow="460" windowWidth="25600" windowHeight="15460"/>
  </bookViews>
  <sheets>
    <sheet name="FindchipsEx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A47" i="1"/>
  <c r="G45" i="1"/>
  <c r="H44" i="1"/>
  <c r="G44" i="1"/>
  <c r="G43" i="1"/>
  <c r="H4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H28" i="1"/>
  <c r="G28" i="1"/>
  <c r="H27" i="1"/>
  <c r="G27" i="1"/>
  <c r="H26" i="1"/>
  <c r="G26" i="1"/>
  <c r="H25" i="1"/>
  <c r="G25" i="1"/>
  <c r="G24" i="1"/>
  <c r="H23" i="1"/>
  <c r="G23" i="1"/>
  <c r="G22" i="1"/>
  <c r="G21" i="1"/>
  <c r="H20" i="1"/>
  <c r="G20" i="1"/>
  <c r="H19" i="1"/>
  <c r="G19" i="1"/>
  <c r="H18" i="1"/>
  <c r="G18" i="1"/>
  <c r="G17" i="1"/>
  <c r="G16" i="1"/>
  <c r="G15" i="1"/>
  <c r="G14" i="1"/>
  <c r="H13" i="1"/>
  <c r="G13" i="1"/>
  <c r="G12" i="1"/>
  <c r="H11" i="1"/>
  <c r="G11" i="1"/>
  <c r="H10" i="1"/>
  <c r="G10" i="1"/>
  <c r="H9" i="1"/>
  <c r="G9" i="1"/>
  <c r="H8" i="1"/>
  <c r="G8" i="1"/>
  <c r="G7" i="1"/>
  <c r="H6" i="1"/>
  <c r="G6" i="1"/>
  <c r="H5" i="1"/>
  <c r="G5" i="1"/>
  <c r="H4" i="1"/>
  <c r="G4" i="1"/>
  <c r="H3" i="1"/>
  <c r="G3" i="1"/>
  <c r="G2" i="1"/>
</calcChain>
</file>

<file path=xl/sharedStrings.xml><?xml version="1.0" encoding="utf-8"?>
<sst xmlns="http://schemas.openxmlformats.org/spreadsheetml/2006/main" count="131" uniqueCount="106">
  <si>
    <t>Part Number</t>
  </si>
  <si>
    <t>Manufacturer</t>
  </si>
  <si>
    <t>Requested Qty</t>
  </si>
  <si>
    <t>Price (USD)</t>
  </si>
  <si>
    <t>Extended Price (USD)</t>
  </si>
  <si>
    <t>Buy Now Link</t>
  </si>
  <si>
    <t>Datasheet Link</t>
  </si>
  <si>
    <t>C1608X7S1C225K080AC</t>
  </si>
  <si>
    <t>TDK Corporation of America</t>
  </si>
  <si>
    <t>CL10C2R2BB8NNNC</t>
  </si>
  <si>
    <t>Samsung Electro-Mechanics</t>
  </si>
  <si>
    <t>GRM188R60J106KE47D</t>
  </si>
  <si>
    <t>Murata Manufacturing Co Ltd</t>
  </si>
  <si>
    <t>CL10B105KP8NNNC</t>
  </si>
  <si>
    <t>C0402C104K8RACTU</t>
  </si>
  <si>
    <t>KEMET Corporation</t>
  </si>
  <si>
    <t>Molex</t>
  </si>
  <si>
    <t>S2B-PH-SM4-TB(LF)(SN)</t>
  </si>
  <si>
    <t>JST Manufacturing</t>
  </si>
  <si>
    <t>1N4148W-7-F</t>
  </si>
  <si>
    <t>Diodes Incorporated</t>
  </si>
  <si>
    <t>TPS73233DBVT</t>
  </si>
  <si>
    <t>Texas Instruments</t>
  </si>
  <si>
    <t>MCP73833T-AMI/UN</t>
  </si>
  <si>
    <t>Microchip Technology Inc</t>
  </si>
  <si>
    <t>ATMEGA32U4RC-AUR</t>
  </si>
  <si>
    <t>TLV379IDBVT</t>
  </si>
  <si>
    <t>Wurth Electronics Midcom</t>
  </si>
  <si>
    <t>PRPC025SAAN-RC</t>
  </si>
  <si>
    <t>Sullins Connector Solutions</t>
  </si>
  <si>
    <t>LQM18PN3R3MGHD</t>
  </si>
  <si>
    <t>WP154A4SEJ3VBDZGW/CA</t>
  </si>
  <si>
    <t>Kingbright</t>
  </si>
  <si>
    <t>TLHO4400</t>
  </si>
  <si>
    <t>Vishay Semiconductors</t>
  </si>
  <si>
    <t>TLLG4400</t>
  </si>
  <si>
    <t>TLHK4600</t>
  </si>
  <si>
    <t>CEM-1203(42)</t>
  </si>
  <si>
    <t>CUI Inc</t>
  </si>
  <si>
    <t>T2N7002BK,LM</t>
  </si>
  <si>
    <t>Toshiba America Electronic Components</t>
  </si>
  <si>
    <t>ERJ-3EKF2001V</t>
  </si>
  <si>
    <t>Panasonic Electronic Components</t>
  </si>
  <si>
    <t>Adafruit Industries</t>
  </si>
  <si>
    <t>RC0603JR-0710KL</t>
  </si>
  <si>
    <t>YAGEO Corporation</t>
  </si>
  <si>
    <t>RC0603FR-071KL</t>
  </si>
  <si>
    <t>RC0603JR-07330RL</t>
  </si>
  <si>
    <t>RC0603JR-0722RL</t>
  </si>
  <si>
    <t>ABM3B-8.000MHZ-B2-T</t>
  </si>
  <si>
    <t>Abracon Corporation</t>
  </si>
  <si>
    <t>P160KNP-0QC20B100K</t>
  </si>
  <si>
    <t>TT electronics / BI Technologies</t>
  </si>
  <si>
    <t>RD1113112R</t>
  </si>
  <si>
    <t>E-Switch Inc</t>
  </si>
  <si>
    <t>SEN-13285</t>
  </si>
  <si>
    <t>SparkFun Electronics</t>
  </si>
  <si>
    <t>59630-1-T-02-F</t>
  </si>
  <si>
    <t>Littelfuse Inc</t>
  </si>
  <si>
    <t>1227-L</t>
  </si>
  <si>
    <t>Davies Molding LLC</t>
  </si>
  <si>
    <t>A02KR02KR26E51B</t>
  </si>
  <si>
    <t>1903115-2</t>
  </si>
  <si>
    <t>TE Connectivity Ltd</t>
  </si>
  <si>
    <t>104481-2</t>
  </si>
  <si>
    <t>Q2-F-3/64-01-QB48IN-25</t>
  </si>
  <si>
    <t>Qualtek Electronics Corporation</t>
  </si>
  <si>
    <t>C1, C4</t>
  </si>
  <si>
    <t>C17, C18</t>
  </si>
  <si>
    <t>C2, C3, C5, C6, C7</t>
  </si>
  <si>
    <t>C20</t>
  </si>
  <si>
    <t>C8, C9, C11, C12, C13, C14, C15, C16</t>
  </si>
  <si>
    <t>CN1</t>
  </si>
  <si>
    <t>CN2</t>
  </si>
  <si>
    <t>D1, D2, D3, D4</t>
  </si>
  <si>
    <t>IC1, IC2</t>
  </si>
  <si>
    <t>IC3</t>
  </si>
  <si>
    <t>IC4</t>
  </si>
  <si>
    <t>IC5</t>
  </si>
  <si>
    <t>JP1</t>
  </si>
  <si>
    <t>JP2</t>
  </si>
  <si>
    <t>L1, L2</t>
  </si>
  <si>
    <t>LD1, LD2</t>
  </si>
  <si>
    <t>LD3</t>
  </si>
  <si>
    <t>LD4</t>
  </si>
  <si>
    <t>LD5</t>
  </si>
  <si>
    <t>LS1</t>
  </si>
  <si>
    <t>Q1, Q2, Q3, Q4, Q5</t>
  </si>
  <si>
    <t>R01, R02, R03, R09, R27, R28, R29</t>
  </si>
  <si>
    <t>R04</t>
  </si>
  <si>
    <t>R05, R10, R11, R12, R14, R15, R16, R19, R20, R21, R22, R23, R24, R25, R26, R30, R31</t>
  </si>
  <si>
    <t>R06, R07, R08</t>
  </si>
  <si>
    <t>R13</t>
  </si>
  <si>
    <t>R17, R18</t>
  </si>
  <si>
    <t>Y1</t>
  </si>
  <si>
    <t>Customer Ref</t>
  </si>
  <si>
    <t>Total</t>
  </si>
  <si>
    <t>Potentiometer</t>
  </si>
  <si>
    <t>Switch ON/OFF</t>
  </si>
  <si>
    <t>PIR detector</t>
  </si>
  <si>
    <t>Level Sensor</t>
  </si>
  <si>
    <t>button</t>
  </si>
  <si>
    <t>wires</t>
  </si>
  <si>
    <t>battery connector head</t>
  </si>
  <si>
    <t>wire head</t>
  </si>
  <si>
    <t>heat shirnkable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</si>
</sst>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Te\x\t"/>
    <numFmt numFmtId="165" formatCode="\$###,##0.0000"/>
    <numFmt numFmtId="166" formatCode="#"/>
  </numFmts>
  <fonts count="6" x14ac:knownFonts="1">
    <font>
      <sz val="11"/>
      <color rgb="FF000000"/>
      <name val="Calibri"/>
      <family val="2"/>
      <scheme val="minor"/>
    </font>
    <font>
      <sz val="11"/>
      <color rgb="FF0000EE"/>
      <name val="Calibri"/>
      <family val="2"/>
    </font>
    <font>
      <sz val="11"/>
      <color rgb="FF0000FF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166" fontId="0" fillId="0" borderId="0" xfId="0" applyNumberFormat="1" applyAlignment="1">
      <alignment horizontal="left"/>
    </xf>
    <xf numFmtId="0" fontId="0" fillId="0" borderId="0" xfId="0"/>
    <xf numFmtId="165" fontId="0" fillId="0" borderId="0" xfId="0" applyNumberFormat="1"/>
    <xf numFmtId="164" fontId="3" fillId="0" borderId="0" xfId="0" applyNumberFormat="1" applyFont="1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none"/>
      </font>
      <numFmt numFmtId="164" formatCode="\Te\x\t"/>
    </dxf>
    <dxf>
      <numFmt numFmtId="165" formatCode="\$###,##0.0000"/>
    </dxf>
    <dxf>
      <numFmt numFmtId="165" formatCode="\$###,##0.0000"/>
    </dxf>
    <dxf>
      <numFmt numFmtId="166" formatCode="#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46" totalsRowShown="0" headerRowDxfId="5">
  <autoFilter ref="A1:H4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art Number" dataDxfId="4"/>
    <tableColumn id="2" name="Manufacturer"/>
    <tableColumn id="3" name="Customer Ref"/>
    <tableColumn id="4" name="Requested Qty"/>
    <tableColumn id="5" name="Price (USD)" dataDxfId="3"/>
    <tableColumn id="6" name="Extended Price (USD)" dataDxfId="2"/>
    <tableColumn id="7" name="Buy Now Link" dataDxfId="1"/>
    <tableColumn id="8" name="Datasheet 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5" workbookViewId="0">
      <selection activeCell="C45" sqref="C45"/>
    </sheetView>
  </sheetViews>
  <sheetFormatPr baseColWidth="10" defaultColWidth="8.83203125" defaultRowHeight="15" x14ac:dyDescent="0.2"/>
  <cols>
    <col min="1" max="1" width="21.1640625" bestFit="1" customWidth="1"/>
    <col min="2" max="2" width="31.1640625" bestFit="1" customWidth="1"/>
    <col min="3" max="3" width="63.5" style="3" bestFit="1" customWidth="1"/>
    <col min="4" max="4" width="15" customWidth="1"/>
    <col min="5" max="5" width="12.1640625" customWidth="1"/>
    <col min="6" max="6" width="19.83203125" bestFit="1" customWidth="1"/>
    <col min="7" max="7" width="14.1640625" bestFit="1" customWidth="1"/>
    <col min="8" max="8" width="15" customWidth="1"/>
  </cols>
  <sheetData>
    <row r="1" spans="1:8" x14ac:dyDescent="0.2">
      <c r="A1" s="1" t="s">
        <v>0</v>
      </c>
      <c r="B1" s="1" t="s">
        <v>1</v>
      </c>
      <c r="C1" s="1" t="s">
        <v>95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7</v>
      </c>
      <c r="B2" s="3" t="s">
        <v>8</v>
      </c>
      <c r="C2" s="3" t="s">
        <v>67</v>
      </c>
      <c r="D2" s="3">
        <v>6</v>
      </c>
      <c r="E2" s="4">
        <v>0.27</v>
      </c>
      <c r="F2" s="4">
        <v>1.62</v>
      </c>
      <c r="G2" s="5" t="str">
        <f>HYPERLINK("http://www.findchips.com/buyNow/REFf66b751d84ed0f5c17d27a477af12626_1511742619100","BUY NOW")</f>
        <v>BUY NOW</v>
      </c>
      <c r="H2" s="6"/>
    </row>
    <row r="3" spans="1:8" x14ac:dyDescent="0.2">
      <c r="A3" s="2" t="s">
        <v>9</v>
      </c>
      <c r="B3" s="3" t="s">
        <v>10</v>
      </c>
      <c r="C3" s="3" t="s">
        <v>68</v>
      </c>
      <c r="D3" s="3">
        <v>6</v>
      </c>
      <c r="E3" s="4">
        <v>0.1</v>
      </c>
      <c r="F3" s="4">
        <v>0.6</v>
      </c>
      <c r="G3" s="5" t="str">
        <f>HYPERLINK("http://www.findchips.com/buyNow/REFc5286166dd49acb642db3adea9a44607_1511742619100","BUY NOW")</f>
        <v>BUY NOW</v>
      </c>
      <c r="H3" s="6" t="str">
        <f>HYPERLINK("http://www.findchips.com/downloadDs/REF1f4d97d7e42095225d08ddc651603f1e_1511742619100","DOWNLOAD")</f>
        <v>DOWNLOAD</v>
      </c>
    </row>
    <row r="4" spans="1:8" x14ac:dyDescent="0.2">
      <c r="A4" s="2" t="s">
        <v>11</v>
      </c>
      <c r="B4" s="3" t="s">
        <v>12</v>
      </c>
      <c r="C4" s="3" t="s">
        <v>69</v>
      </c>
      <c r="D4" s="3">
        <v>15</v>
      </c>
      <c r="E4" s="4">
        <v>0.109</v>
      </c>
      <c r="F4" s="4">
        <v>1.635</v>
      </c>
      <c r="G4" s="5" t="str">
        <f>HYPERLINK("http://www.findchips.com/buyNow/REFb6cca2449dfc87572ddc5fba2605cb44_1511742619100","BUY NOW")</f>
        <v>BUY NOW</v>
      </c>
      <c r="H4" s="6" t="str">
        <f>HYPERLINK("http://www.findchips.com/downloadDs/REF019bca1aee656d7ac1753f8d0c4d76cc_1511742619100","DOWNLOAD")</f>
        <v>DOWNLOAD</v>
      </c>
    </row>
    <row r="5" spans="1:8" x14ac:dyDescent="0.2">
      <c r="A5" s="2" t="s">
        <v>13</v>
      </c>
      <c r="B5" s="3" t="s">
        <v>10</v>
      </c>
      <c r="C5" s="3" t="s">
        <v>70</v>
      </c>
      <c r="D5" s="3">
        <v>3</v>
      </c>
      <c r="E5" s="4">
        <v>0.1</v>
      </c>
      <c r="F5" s="4">
        <v>0.3</v>
      </c>
      <c r="G5" s="5" t="str">
        <f>HYPERLINK("http://www.findchips.com/buyNow/REF77f5892608f1419121ff32fcdfdb78a2_1511742619100","BUY NOW")</f>
        <v>BUY NOW</v>
      </c>
      <c r="H5" s="6" t="str">
        <f>HYPERLINK("http://www.findchips.com/downloadDs/REF6c7af745d2b4565f88028a2741715127_1511742619100","DOWNLOAD")</f>
        <v>DOWNLOAD</v>
      </c>
    </row>
    <row r="6" spans="1:8" x14ac:dyDescent="0.2">
      <c r="A6" s="2" t="s">
        <v>14</v>
      </c>
      <c r="B6" s="3" t="s">
        <v>15</v>
      </c>
      <c r="C6" s="3" t="s">
        <v>71</v>
      </c>
      <c r="D6" s="3">
        <v>24</v>
      </c>
      <c r="E6" s="4">
        <v>3.3000000000000002E-2</v>
      </c>
      <c r="F6" s="4">
        <v>0.79200000000000004</v>
      </c>
      <c r="G6" s="5" t="str">
        <f>HYPERLINK("http://www.findchips.com/buyNow/REFa5c6ad6ed951c9613644b0c759223baf_1511742619100","BUY NOW")</f>
        <v>BUY NOW</v>
      </c>
      <c r="H6" s="6" t="str">
        <f>HYPERLINK("http://www.findchips.com/downloadDs/REF34f89f49994c7fe76e5298d0db0d848e_1511742619100","DOWNLOAD")</f>
        <v>DOWNLOAD</v>
      </c>
    </row>
    <row r="7" spans="1:8" x14ac:dyDescent="0.2">
      <c r="A7" s="2">
        <v>1051330011</v>
      </c>
      <c r="B7" s="3" t="s">
        <v>16</v>
      </c>
      <c r="C7" s="3" t="s">
        <v>72</v>
      </c>
      <c r="D7" s="3">
        <v>3</v>
      </c>
      <c r="E7" s="4">
        <v>1.06</v>
      </c>
      <c r="F7" s="4">
        <v>3.18</v>
      </c>
      <c r="G7" s="5" t="str">
        <f>HYPERLINK("http://www.findchips.com/buyNow/REFa73fe93963815aad48f86f9a9810aae7_1511742619100","BUY NOW")</f>
        <v>BUY NOW</v>
      </c>
      <c r="H7" s="6"/>
    </row>
    <row r="8" spans="1:8" x14ac:dyDescent="0.2">
      <c r="A8" s="2" t="s">
        <v>17</v>
      </c>
      <c r="B8" s="3" t="s">
        <v>18</v>
      </c>
      <c r="C8" s="3" t="s">
        <v>73</v>
      </c>
      <c r="D8" s="3">
        <v>3</v>
      </c>
      <c r="E8" s="4">
        <v>0.57999999999999996</v>
      </c>
      <c r="F8" s="4">
        <v>1.74</v>
      </c>
      <c r="G8" s="5" t="str">
        <f>HYPERLINK("http://www.findchips.com/buyNow/REF6368ca78605b86df658b20e4bdfd3f86_1511742619100","BUY NOW")</f>
        <v>BUY NOW</v>
      </c>
      <c r="H8" s="6" t="str">
        <f>HYPERLINK("http://www.findchips.com/downloadDs/REF21815601e099eef7dc836e262553e640_1511742619100","DOWNLOAD")</f>
        <v>DOWNLOAD</v>
      </c>
    </row>
    <row r="9" spans="1:8" x14ac:dyDescent="0.2">
      <c r="A9" s="2" t="s">
        <v>19</v>
      </c>
      <c r="B9" s="3" t="s">
        <v>20</v>
      </c>
      <c r="C9" s="3" t="s">
        <v>74</v>
      </c>
      <c r="D9" s="3">
        <v>12</v>
      </c>
      <c r="E9" s="4">
        <v>0.16400000000000001</v>
      </c>
      <c r="F9" s="4">
        <v>1.968</v>
      </c>
      <c r="G9" s="5" t="str">
        <f>HYPERLINK("http://www.findchips.com/buyNow/REF012d256c0f24fd18d2a83f3bec859747_1511742619100","BUY NOW")</f>
        <v>BUY NOW</v>
      </c>
      <c r="H9" s="6" t="str">
        <f>HYPERLINK("http://www.findchips.com/downloadDs/REF70821d2a931a5c306895712638c58a9a_1511742619100","DOWNLOAD")</f>
        <v>DOWNLOAD</v>
      </c>
    </row>
    <row r="10" spans="1:8" x14ac:dyDescent="0.2">
      <c r="A10" s="2" t="s">
        <v>21</v>
      </c>
      <c r="B10" s="3" t="s">
        <v>22</v>
      </c>
      <c r="C10" s="3" t="s">
        <v>75</v>
      </c>
      <c r="D10" s="3">
        <v>6</v>
      </c>
      <c r="E10" s="4">
        <v>1.57</v>
      </c>
      <c r="F10" s="4">
        <v>9.42</v>
      </c>
      <c r="G10" s="5" t="str">
        <f>HYPERLINK("http://www.findchips.com/buyNow/REFd1458502e79fef33ecda44f013d2832b_1511742619100","BUY NOW")</f>
        <v>BUY NOW</v>
      </c>
      <c r="H10" s="6" t="str">
        <f>HYPERLINK("http://www.findchips.com/downloadDs/REF4627096593f59883d910f3811baa2f1d_1511742619100","DOWNLOAD")</f>
        <v>DOWNLOAD</v>
      </c>
    </row>
    <row r="11" spans="1:8" x14ac:dyDescent="0.2">
      <c r="A11" s="2" t="s">
        <v>23</v>
      </c>
      <c r="B11" s="3" t="s">
        <v>24</v>
      </c>
      <c r="C11" s="3" t="s">
        <v>76</v>
      </c>
      <c r="D11" s="3">
        <v>3</v>
      </c>
      <c r="E11" s="4">
        <v>0.89</v>
      </c>
      <c r="F11" s="4">
        <v>2.67</v>
      </c>
      <c r="G11" s="5" t="str">
        <f>HYPERLINK("http://www.findchips.com/buyNow/REF0acb44e07918c3e2da592dfd7adbda82_1511742619100","BUY NOW")</f>
        <v>BUY NOW</v>
      </c>
      <c r="H11" s="6" t="str">
        <f>HYPERLINK("http://www.findchips.com/downloadDs/REFc16c9a63c8e0155e4dbd9554bb5b1c9d_1511742619100","DOWNLOAD")</f>
        <v>DOWNLOAD</v>
      </c>
    </row>
    <row r="12" spans="1:8" x14ac:dyDescent="0.2">
      <c r="A12" s="2" t="s">
        <v>25</v>
      </c>
      <c r="B12" s="3" t="s">
        <v>24</v>
      </c>
      <c r="C12" s="3" t="s">
        <v>77</v>
      </c>
      <c r="D12" s="3">
        <v>3</v>
      </c>
      <c r="E12" s="4">
        <v>4.29</v>
      </c>
      <c r="F12" s="4">
        <v>12.87</v>
      </c>
      <c r="G12" s="5" t="str">
        <f>HYPERLINK("http://www.findchips.com/buyNow/REFb91479fa1f48abb75d063cb36a217ecc_1511742619100","BUY NOW")</f>
        <v>BUY NOW</v>
      </c>
      <c r="H12" s="6"/>
    </row>
    <row r="13" spans="1:8" x14ac:dyDescent="0.2">
      <c r="A13" s="2" t="s">
        <v>26</v>
      </c>
      <c r="B13" s="3" t="s">
        <v>22</v>
      </c>
      <c r="C13" s="3" t="s">
        <v>78</v>
      </c>
      <c r="D13" s="3">
        <v>3</v>
      </c>
      <c r="E13" s="4">
        <v>0.78</v>
      </c>
      <c r="F13" s="4">
        <v>2.34</v>
      </c>
      <c r="G13" s="5" t="str">
        <f>HYPERLINK("http://www.findchips.com/buyNow/REF6a3a97474f5e63c49e5ae6d3cdcc2bd5_1511742619100","BUY NOW")</f>
        <v>BUY NOW</v>
      </c>
      <c r="H13" s="6" t="str">
        <f>HYPERLINK("http://www.findchips.com/downloadDs/REF2c472c6e22e121a1499769ffbed5d0ea_1511742619100","DOWNLOAD")</f>
        <v>DOWNLOAD</v>
      </c>
    </row>
    <row r="14" spans="1:8" x14ac:dyDescent="0.2">
      <c r="A14" s="2">
        <v>61302221021</v>
      </c>
      <c r="B14" s="3" t="s">
        <v>27</v>
      </c>
      <c r="C14" s="3" t="s">
        <v>79</v>
      </c>
      <c r="D14" s="3">
        <v>3</v>
      </c>
      <c r="E14" s="4">
        <v>1.48</v>
      </c>
      <c r="F14" s="4">
        <v>4.4400000000000004</v>
      </c>
      <c r="G14" s="5" t="str">
        <f>HYPERLINK("http://www.findchips.com/buyNow/REFd0724fc2f9bac6cddea9f2bb1691e8f2_1511742619100","BUY NOW")</f>
        <v>BUY NOW</v>
      </c>
      <c r="H14" s="6"/>
    </row>
    <row r="15" spans="1:8" x14ac:dyDescent="0.2">
      <c r="A15" s="2" t="s">
        <v>28</v>
      </c>
      <c r="B15" s="3" t="s">
        <v>29</v>
      </c>
      <c r="C15" s="3" t="s">
        <v>80</v>
      </c>
      <c r="D15" s="3">
        <v>3</v>
      </c>
      <c r="E15" s="4">
        <v>0.55000000000000004</v>
      </c>
      <c r="F15" s="4">
        <v>1.65</v>
      </c>
      <c r="G15" s="5" t="str">
        <f>HYPERLINK("http://www.findchips.com/buyNow/REF89ff7de83079121413192e5261189aa6_1511742619100","BUY NOW")</f>
        <v>BUY NOW</v>
      </c>
      <c r="H15" s="6"/>
    </row>
    <row r="16" spans="1:8" x14ac:dyDescent="0.2">
      <c r="A16" s="2" t="s">
        <v>30</v>
      </c>
      <c r="B16" s="3" t="s">
        <v>12</v>
      </c>
      <c r="C16" s="3" t="s">
        <v>81</v>
      </c>
      <c r="D16" s="3">
        <v>6</v>
      </c>
      <c r="E16" s="4">
        <v>0.45</v>
      </c>
      <c r="F16" s="4">
        <v>2.7</v>
      </c>
      <c r="G16" s="5" t="str">
        <f>HYPERLINK("http://www.findchips.com/buyNow/REF6983d0bacdc3b7179c31344df58abc18_1511742619100","BUY NOW")</f>
        <v>BUY NOW</v>
      </c>
      <c r="H16" s="6"/>
    </row>
    <row r="17" spans="1:8" x14ac:dyDescent="0.2">
      <c r="A17" s="2" t="s">
        <v>31</v>
      </c>
      <c r="B17" s="3" t="s">
        <v>32</v>
      </c>
      <c r="C17" s="3" t="s">
        <v>82</v>
      </c>
      <c r="D17" s="3">
        <v>6</v>
      </c>
      <c r="E17" s="4">
        <v>2.0499999999999998</v>
      </c>
      <c r="F17" s="4">
        <v>12.3</v>
      </c>
      <c r="G17" s="5" t="str">
        <f>HYPERLINK("http://www.findchips.com/buyNow/REF72d246a25f8a70af345e91291218c92f_1511742619100","BUY NOW")</f>
        <v>BUY NOW</v>
      </c>
      <c r="H17" s="6"/>
    </row>
    <row r="18" spans="1:8" x14ac:dyDescent="0.2">
      <c r="A18" s="2" t="s">
        <v>33</v>
      </c>
      <c r="B18" s="3" t="s">
        <v>34</v>
      </c>
      <c r="C18" s="3" t="s">
        <v>83</v>
      </c>
      <c r="D18" s="3">
        <v>3</v>
      </c>
      <c r="E18" s="4">
        <v>0.52</v>
      </c>
      <c r="F18" s="4">
        <v>1.56</v>
      </c>
      <c r="G18" s="5" t="str">
        <f>HYPERLINK("http://www.findchips.com/buyNow/REF5b3f9c1bb6ac76b9f6830ea67775394e_1511742619100","BUY NOW")</f>
        <v>BUY NOW</v>
      </c>
      <c r="H18" s="6" t="str">
        <f>HYPERLINK("http://www.findchips.com/downloadDs/REF6d4dd64f37a5870487dc8fe0a707be59_1511742619100","DOWNLOAD")</f>
        <v>DOWNLOAD</v>
      </c>
    </row>
    <row r="19" spans="1:8" x14ac:dyDescent="0.2">
      <c r="A19" s="2" t="s">
        <v>35</v>
      </c>
      <c r="B19" s="3" t="s">
        <v>34</v>
      </c>
      <c r="C19" s="3" t="s">
        <v>84</v>
      </c>
      <c r="D19" s="3">
        <v>3</v>
      </c>
      <c r="E19" s="4">
        <v>0.5</v>
      </c>
      <c r="F19" s="4">
        <v>1.5</v>
      </c>
      <c r="G19" s="5" t="str">
        <f>HYPERLINK("http://www.findchips.com/buyNow/REF671e45b739c328b1c66ff7fe57683592_1511742619100","BUY NOW")</f>
        <v>BUY NOW</v>
      </c>
      <c r="H19" s="6" t="str">
        <f>HYPERLINK("http://www.findchips.com/downloadDs/REFd5734a7edfee3f9d948d6d67250f2df7_1511742619100","DOWNLOAD")</f>
        <v>DOWNLOAD</v>
      </c>
    </row>
    <row r="20" spans="1:8" x14ac:dyDescent="0.2">
      <c r="A20" s="2" t="s">
        <v>36</v>
      </c>
      <c r="B20" s="3" t="s">
        <v>34</v>
      </c>
      <c r="C20" s="3" t="s">
        <v>85</v>
      </c>
      <c r="D20" s="3">
        <v>3</v>
      </c>
      <c r="E20" s="4">
        <v>0.44</v>
      </c>
      <c r="F20" s="4">
        <v>1.32</v>
      </c>
      <c r="G20" s="5" t="str">
        <f>HYPERLINK("http://www.findchips.com/buyNow/REFb7131e319e8513b46af3da1528d08bba_1511742619100","BUY NOW")</f>
        <v>BUY NOW</v>
      </c>
      <c r="H20" s="6" t="str">
        <f>HYPERLINK("http://www.findchips.com/downloadDs/REFf0eb19955a43db84a89d9b4394bf1b00_1511742619100","DOWNLOAD")</f>
        <v>DOWNLOAD</v>
      </c>
    </row>
    <row r="21" spans="1:8" x14ac:dyDescent="0.2">
      <c r="A21" s="2" t="s">
        <v>37</v>
      </c>
      <c r="B21" s="3" t="s">
        <v>38</v>
      </c>
      <c r="C21" s="3" t="s">
        <v>86</v>
      </c>
      <c r="D21" s="3">
        <v>3</v>
      </c>
      <c r="E21" s="4">
        <v>0.97</v>
      </c>
      <c r="F21" s="4">
        <v>2.91</v>
      </c>
      <c r="G21" s="5" t="str">
        <f>HYPERLINK("http://www.findchips.com/buyNow/REFb883de1dff0d67a19fbf12e010912da7_1511742619100","BUY NOW")</f>
        <v>BUY NOW</v>
      </c>
      <c r="H21" s="6"/>
    </row>
    <row r="22" spans="1:8" x14ac:dyDescent="0.2">
      <c r="A22" s="2" t="s">
        <v>39</v>
      </c>
      <c r="B22" s="3" t="s">
        <v>40</v>
      </c>
      <c r="C22" s="3" t="s">
        <v>87</v>
      </c>
      <c r="D22" s="3">
        <v>15</v>
      </c>
      <c r="E22" s="4">
        <v>0.17100000000000001</v>
      </c>
      <c r="F22" s="4">
        <v>2.5649999999999999</v>
      </c>
      <c r="G22" s="5" t="str">
        <f>HYPERLINK("http://www.findchips.com/buyNow/REF7df44703fd0e53d011f4c2e0d8a4afd9_1511742619100","BUY NOW")</f>
        <v>BUY NOW</v>
      </c>
      <c r="H22" s="6"/>
    </row>
    <row r="23" spans="1:8" x14ac:dyDescent="0.2">
      <c r="A23" s="2" t="s">
        <v>41</v>
      </c>
      <c r="B23" s="3" t="s">
        <v>42</v>
      </c>
      <c r="C23" s="3" t="s">
        <v>88</v>
      </c>
      <c r="D23" s="3">
        <v>21</v>
      </c>
      <c r="E23" s="4">
        <v>5.7000000000000002E-2</v>
      </c>
      <c r="F23" s="4">
        <v>1.1970000000000001</v>
      </c>
      <c r="G23" s="5" t="str">
        <f>HYPERLINK("http://www.findchips.com/buyNow/REFe0275140c9dfc09d22c0b8cd24d6f4d1_1511742619100","BUY NOW")</f>
        <v>BUY NOW</v>
      </c>
      <c r="H23" s="6" t="str">
        <f>HYPERLINK("http://www.findchips.com/downloadDs/REFd24328abf190c49f8a6240d556954945_1511742619100","DOWNLOAD")</f>
        <v>DOWNLOAD</v>
      </c>
    </row>
    <row r="24" spans="1:8" x14ac:dyDescent="0.2">
      <c r="A24" s="2">
        <v>161</v>
      </c>
      <c r="B24" s="3" t="s">
        <v>43</v>
      </c>
      <c r="C24" s="3" t="s">
        <v>89</v>
      </c>
      <c r="D24" s="3">
        <v>3</v>
      </c>
      <c r="E24" s="4">
        <v>0.95</v>
      </c>
      <c r="F24" s="4">
        <v>2.85</v>
      </c>
      <c r="G24" s="5" t="str">
        <f>HYPERLINK("http://www.findchips.com/buyNow/REF60ae9b95788bac3980c18a843a1e1d8b_1511742619100","BUY NOW")</f>
        <v>BUY NOW</v>
      </c>
      <c r="H24" s="6"/>
    </row>
    <row r="25" spans="1:8" x14ac:dyDescent="0.2">
      <c r="A25" s="2" t="s">
        <v>44</v>
      </c>
      <c r="B25" s="3" t="s">
        <v>45</v>
      </c>
      <c r="C25" s="3" t="s">
        <v>90</v>
      </c>
      <c r="D25" s="3">
        <v>51</v>
      </c>
      <c r="E25" s="4">
        <v>1.0999999999999999E-2</v>
      </c>
      <c r="F25" s="4">
        <v>0.56100000000000005</v>
      </c>
      <c r="G25" s="5" t="str">
        <f>HYPERLINK("http://www.findchips.com/buyNow/REFc91f549d2d90fc0bbecf7969e530a23f_1511742619100","BUY NOW")</f>
        <v>BUY NOW</v>
      </c>
      <c r="H25" s="6" t="str">
        <f>HYPERLINK("http://www.findchips.com/downloadDs/REFb57fbb8a35e9925bec2339074d13de73_1511742619100","DOWNLOAD")</f>
        <v>DOWNLOAD</v>
      </c>
    </row>
    <row r="26" spans="1:8" x14ac:dyDescent="0.2">
      <c r="A26" s="2" t="s">
        <v>46</v>
      </c>
      <c r="B26" s="3" t="s">
        <v>45</v>
      </c>
      <c r="C26" s="3" t="s">
        <v>91</v>
      </c>
      <c r="D26" s="3">
        <v>9</v>
      </c>
      <c r="E26" s="4">
        <v>0.1</v>
      </c>
      <c r="F26" s="4">
        <v>0.9</v>
      </c>
      <c r="G26" s="5" t="str">
        <f>HYPERLINK("http://www.findchips.com/buyNow/REF8fb07a13f801c52311ce77ef6def12a6_1511742619100","BUY NOW")</f>
        <v>BUY NOW</v>
      </c>
      <c r="H26" s="6" t="str">
        <f>HYPERLINK("http://www.findchips.com/downloadDs/REFf692b2c74ec9d3cc190921a5e43ae7c4_1511742619100","DOWNLOAD")</f>
        <v>DOWNLOAD</v>
      </c>
    </row>
    <row r="27" spans="1:8" x14ac:dyDescent="0.2">
      <c r="A27" s="2" t="s">
        <v>47</v>
      </c>
      <c r="B27" s="3" t="s">
        <v>45</v>
      </c>
      <c r="C27" s="3" t="s">
        <v>92</v>
      </c>
      <c r="D27" s="3">
        <v>3</v>
      </c>
      <c r="E27" s="4">
        <v>0.1</v>
      </c>
      <c r="F27" s="4">
        <v>0.3</v>
      </c>
      <c r="G27" s="5" t="str">
        <f>HYPERLINK("http://www.findchips.com/buyNow/REF654be526baca869dc6ee3da60667c46d_1511742619100","BUY NOW")</f>
        <v>BUY NOW</v>
      </c>
      <c r="H27" s="6" t="str">
        <f>HYPERLINK("http://www.findchips.com/downloadDs/REF1186b163d541c4794ce3fb4ad02fb3fa_1511742619100","DOWNLOAD")</f>
        <v>DOWNLOAD</v>
      </c>
    </row>
    <row r="28" spans="1:8" x14ac:dyDescent="0.2">
      <c r="A28" s="2" t="s">
        <v>48</v>
      </c>
      <c r="B28" s="3" t="s">
        <v>45</v>
      </c>
      <c r="C28" s="3" t="s">
        <v>93</v>
      </c>
      <c r="D28" s="3">
        <v>6</v>
      </c>
      <c r="E28" s="4">
        <v>0.1</v>
      </c>
      <c r="F28" s="4">
        <v>0.6</v>
      </c>
      <c r="G28" s="5" t="str">
        <f>HYPERLINK("http://www.findchips.com/buyNow/REF78f071630f98e2ce599816b429543163_1511742619100","BUY NOW")</f>
        <v>BUY NOW</v>
      </c>
      <c r="H28" s="6" t="str">
        <f>HYPERLINK("http://www.findchips.com/downloadDs/REF7aaa764fddc9c214c2c5ca3bd74b0005_1511742619100","DOWNLOAD")</f>
        <v>DOWNLOAD</v>
      </c>
    </row>
    <row r="29" spans="1:8" x14ac:dyDescent="0.2">
      <c r="A29" s="2" t="s">
        <v>49</v>
      </c>
      <c r="B29" s="3" t="s">
        <v>50</v>
      </c>
      <c r="C29" s="3" t="s">
        <v>94</v>
      </c>
      <c r="D29" s="3">
        <v>3</v>
      </c>
      <c r="E29" s="4">
        <v>0.51</v>
      </c>
      <c r="F29" s="4">
        <v>1.53</v>
      </c>
      <c r="G29" s="5" t="str">
        <f>HYPERLINK("http://www.findchips.com/buyNow/REF8c2bad44a26a58ff95615c68a71c80fa_1511742619100","BUY NOW")</f>
        <v>BUY NOW</v>
      </c>
      <c r="H29" s="6"/>
    </row>
    <row r="30" spans="1:8" x14ac:dyDescent="0.2">
      <c r="A30" s="2" t="s">
        <v>51</v>
      </c>
      <c r="B30" s="3" t="s">
        <v>52</v>
      </c>
      <c r="C30" s="3" t="s">
        <v>97</v>
      </c>
      <c r="D30" s="3">
        <v>6</v>
      </c>
      <c r="E30" s="4">
        <v>0.76</v>
      </c>
      <c r="F30" s="4">
        <v>4.5599999999999996</v>
      </c>
      <c r="G30" s="5" t="str">
        <f>HYPERLINK("http://www.findchips.com/buyNow/REF2712a89083bef628c255b89755f665e8_1511742619100","BUY NOW")</f>
        <v>BUY NOW</v>
      </c>
      <c r="H30" s="6"/>
    </row>
    <row r="31" spans="1:8" x14ac:dyDescent="0.2">
      <c r="A31" s="2" t="s">
        <v>53</v>
      </c>
      <c r="B31" s="3" t="s">
        <v>54</v>
      </c>
      <c r="C31" s="3" t="s">
        <v>98</v>
      </c>
      <c r="D31" s="3">
        <v>2</v>
      </c>
      <c r="E31" s="4">
        <v>0.67</v>
      </c>
      <c r="F31" s="4">
        <v>1.34</v>
      </c>
      <c r="G31" s="5" t="str">
        <f>HYPERLINK("http://www.findchips.com/buyNow/REF0045482cb7ad0e921a08addfb43c8513_1511742619100","BUY NOW")</f>
        <v>BUY NOW</v>
      </c>
      <c r="H31" s="6"/>
    </row>
    <row r="32" spans="1:8" x14ac:dyDescent="0.2">
      <c r="A32" s="2" t="s">
        <v>55</v>
      </c>
      <c r="B32" s="3" t="s">
        <v>56</v>
      </c>
      <c r="C32" s="3" t="s">
        <v>99</v>
      </c>
      <c r="D32" s="3">
        <v>2</v>
      </c>
      <c r="E32" s="4">
        <v>9.9499999999999993</v>
      </c>
      <c r="F32" s="4">
        <v>19.899999999999999</v>
      </c>
      <c r="G32" s="5" t="str">
        <f>HYPERLINK("http://www.findchips.com/buyNow/REF6ac73788b93b1b05acd4217cd8745597_1511742619100","BUY NOW")</f>
        <v>BUY NOW</v>
      </c>
      <c r="H32" s="6"/>
    </row>
    <row r="33" spans="1:8" x14ac:dyDescent="0.2">
      <c r="A33" s="2" t="s">
        <v>57</v>
      </c>
      <c r="B33" s="3" t="s">
        <v>58</v>
      </c>
      <c r="C33" s="3" t="s">
        <v>100</v>
      </c>
      <c r="D33" s="3">
        <v>1</v>
      </c>
      <c r="E33" s="4">
        <v>7.13</v>
      </c>
      <c r="F33" s="4">
        <v>7.13</v>
      </c>
      <c r="G33" s="5" t="str">
        <f>HYPERLINK("http://www.findchips.com/buyNow/REF958e13c775bc0716d519fc51487d352f_1511742619100","BUY NOW")</f>
        <v>BUY NOW</v>
      </c>
      <c r="H33" s="6"/>
    </row>
    <row r="34" spans="1:8" x14ac:dyDescent="0.2">
      <c r="A34" s="2" t="s">
        <v>59</v>
      </c>
      <c r="B34" s="3" t="s">
        <v>60</v>
      </c>
      <c r="C34" s="3" t="s">
        <v>101</v>
      </c>
      <c r="D34" s="3">
        <v>4</v>
      </c>
      <c r="E34" s="4">
        <v>1.0900000000000001</v>
      </c>
      <c r="F34" s="4">
        <v>4.3600000000000003</v>
      </c>
      <c r="G34" s="5" t="str">
        <f>HYPERLINK("http://www.findchips.com/buyNow/REF9d3521369fd96be21a00488a76209cf6_1511742619100","BUY NOW")</f>
        <v>BUY NOW</v>
      </c>
      <c r="H34" s="6"/>
    </row>
    <row r="35" spans="1:8" x14ac:dyDescent="0.2">
      <c r="A35" s="2">
        <v>2003</v>
      </c>
      <c r="B35" s="3" t="s">
        <v>43</v>
      </c>
      <c r="C35" s="3" t="s">
        <v>102</v>
      </c>
      <c r="D35" s="3">
        <v>1</v>
      </c>
      <c r="E35" s="4">
        <v>0.75</v>
      </c>
      <c r="F35" s="4">
        <v>0.75</v>
      </c>
      <c r="G35" s="5" t="str">
        <f>HYPERLINK("http://www.findchips.com/buyNow/REFdd2375e230017ac7052d605e40d0c0c6_1511742619100","BUY NOW")</f>
        <v>BUY NOW</v>
      </c>
      <c r="H35" s="6"/>
    </row>
    <row r="36" spans="1:8" x14ac:dyDescent="0.2">
      <c r="A36" s="2">
        <v>2004</v>
      </c>
      <c r="B36" s="3" t="s">
        <v>43</v>
      </c>
      <c r="C36" s="3" t="s">
        <v>102</v>
      </c>
      <c r="D36" s="3">
        <v>1</v>
      </c>
      <c r="E36" s="4">
        <v>0.75</v>
      </c>
      <c r="F36" s="4">
        <v>0.75</v>
      </c>
      <c r="G36" s="5" t="str">
        <f>HYPERLINK("http://www.findchips.com/buyNow/REF9f839b3c856ede117d703e720ed7519c_1511742619100","BUY NOW")</f>
        <v>BUY NOW</v>
      </c>
      <c r="H36" s="6"/>
    </row>
    <row r="37" spans="1:8" x14ac:dyDescent="0.2">
      <c r="A37" s="2">
        <v>2001</v>
      </c>
      <c r="B37" s="3" t="s">
        <v>43</v>
      </c>
      <c r="C37" s="3" t="s">
        <v>102</v>
      </c>
      <c r="D37" s="3">
        <v>1</v>
      </c>
      <c r="E37" s="4">
        <v>0.75</v>
      </c>
      <c r="F37" s="4">
        <v>0.75</v>
      </c>
      <c r="G37" s="5" t="str">
        <f>HYPERLINK("http://www.findchips.com/buyNow/REF2a5c5912f52e5bdeeb570d007e2fbad9_1511742619100","BUY NOW")</f>
        <v>BUY NOW</v>
      </c>
      <c r="H37" s="6"/>
    </row>
    <row r="38" spans="1:8" x14ac:dyDescent="0.2">
      <c r="A38" s="2">
        <v>2005</v>
      </c>
      <c r="B38" s="3" t="s">
        <v>43</v>
      </c>
      <c r="C38" s="3" t="s">
        <v>102</v>
      </c>
      <c r="D38" s="3">
        <v>1</v>
      </c>
      <c r="E38" s="4">
        <v>0.75</v>
      </c>
      <c r="F38" s="4">
        <v>0.75</v>
      </c>
      <c r="G38" s="5" t="str">
        <f>HYPERLINK("http://www.findchips.com/buyNow/REF571c9d593df2cfcef382c5c8c4de9343_1511742619100","BUY NOW")</f>
        <v>BUY NOW</v>
      </c>
      <c r="H38" s="6"/>
    </row>
    <row r="39" spans="1:8" x14ac:dyDescent="0.2">
      <c r="A39" s="2">
        <v>2006</v>
      </c>
      <c r="B39" s="3" t="s">
        <v>43</v>
      </c>
      <c r="C39" s="3" t="s">
        <v>102</v>
      </c>
      <c r="D39" s="3">
        <v>1</v>
      </c>
      <c r="E39" s="4">
        <v>0.75</v>
      </c>
      <c r="F39" s="4">
        <v>0.75</v>
      </c>
      <c r="G39" s="5" t="str">
        <f>HYPERLINK("http://www.findchips.com/buyNow/REFac832c068813ad7eec9bb011f5001f67_1511742619100","BUY NOW")</f>
        <v>BUY NOW</v>
      </c>
      <c r="H39" s="6"/>
    </row>
    <row r="40" spans="1:8" x14ac:dyDescent="0.2">
      <c r="A40" s="2">
        <v>2002</v>
      </c>
      <c r="B40" s="3" t="s">
        <v>43</v>
      </c>
      <c r="C40" s="3" t="s">
        <v>102</v>
      </c>
      <c r="D40" s="3">
        <v>1</v>
      </c>
      <c r="E40" s="4">
        <v>0.75</v>
      </c>
      <c r="F40" s="4">
        <v>0.75</v>
      </c>
      <c r="G40" s="5" t="str">
        <f>HYPERLINK("http://www.findchips.com/buyNow/REF74df2bf7fa230bc32681d80d5187b0e0_1511742619100","BUY NOW")</f>
        <v>BUY NOW</v>
      </c>
      <c r="H40" s="6"/>
    </row>
    <row r="41" spans="1:8" x14ac:dyDescent="0.2">
      <c r="A41" s="2" t="s">
        <v>61</v>
      </c>
      <c r="B41" s="3" t="s">
        <v>18</v>
      </c>
      <c r="C41" s="3" t="s">
        <v>103</v>
      </c>
      <c r="D41" s="3">
        <v>2</v>
      </c>
      <c r="E41" s="4">
        <v>0.86</v>
      </c>
      <c r="F41" s="4">
        <v>1.72</v>
      </c>
      <c r="G41" s="5" t="str">
        <f>HYPERLINK("http://www.findchips.com/buyNow/REFa8ba24af6574b9d00f0fedf2d55a5b6f_1511742619100","BUY NOW")</f>
        <v>BUY NOW</v>
      </c>
      <c r="H41" s="6"/>
    </row>
    <row r="42" spans="1:8" x14ac:dyDescent="0.2">
      <c r="A42" s="2">
        <v>50579002</v>
      </c>
      <c r="B42" s="3" t="s">
        <v>16</v>
      </c>
      <c r="C42" s="3" t="s">
        <v>104</v>
      </c>
      <c r="D42" s="3">
        <v>20</v>
      </c>
      <c r="E42" s="4">
        <v>0.315</v>
      </c>
      <c r="F42" s="4">
        <v>6.3</v>
      </c>
      <c r="G42" s="5" t="str">
        <f>HYPERLINK("http://www.findchips.com/buyNow/REFa9f090160a2910a77b422dad1c59c576_1511742619100","BUY NOW")</f>
        <v>BUY NOW</v>
      </c>
      <c r="H42" s="6" t="str">
        <f>HYPERLINK("http://www.findchips.com/downloadDs/REF4f7ca95ae4dcf72a3f6897b211605166_1511742619100","DOWNLOAD")</f>
        <v>DOWNLOAD</v>
      </c>
    </row>
    <row r="43" spans="1:8" x14ac:dyDescent="0.2">
      <c r="A43" s="2" t="s">
        <v>62</v>
      </c>
      <c r="B43" s="3" t="s">
        <v>63</v>
      </c>
      <c r="C43" s="3" t="s">
        <v>104</v>
      </c>
      <c r="D43" s="3">
        <v>20</v>
      </c>
      <c r="E43" s="4">
        <v>0.23400000000000001</v>
      </c>
      <c r="F43" s="4">
        <v>4.68</v>
      </c>
      <c r="G43" s="5" t="str">
        <f>HYPERLINK("http://www.findchips.com/buyNow/REF2e6c435b52858ef2cd3f6d3dbd0b8d43_1511742619100","BUY NOW")</f>
        <v>BUY NOW</v>
      </c>
      <c r="H43" s="6"/>
    </row>
    <row r="44" spans="1:8" x14ac:dyDescent="0.2">
      <c r="A44" s="2" t="s">
        <v>64</v>
      </c>
      <c r="B44" s="3" t="s">
        <v>63</v>
      </c>
      <c r="C44" s="3" t="s">
        <v>104</v>
      </c>
      <c r="D44" s="3">
        <v>20</v>
      </c>
      <c r="E44" s="4">
        <v>0.13500000000000001</v>
      </c>
      <c r="F44" s="4">
        <v>2.7</v>
      </c>
      <c r="G44" s="5" t="str">
        <f>HYPERLINK("http://www.findchips.com/buyNow/REF591973ddf7f70e00231eeb661dc71fe9_1511742619100","BUY NOW")</f>
        <v>BUY NOW</v>
      </c>
      <c r="H44" s="6" t="str">
        <f>HYPERLINK("http://www.findchips.com/downloadDs/REF733cad3b3655ea9fa18c4a471f4d21d7_1511742619100","DOWNLOAD")</f>
        <v>DOWNLOAD</v>
      </c>
    </row>
    <row r="45" spans="1:8" x14ac:dyDescent="0.2">
      <c r="A45" s="2" t="s">
        <v>65</v>
      </c>
      <c r="B45" s="3" t="s">
        <v>66</v>
      </c>
      <c r="C45" s="3" t="s">
        <v>105</v>
      </c>
      <c r="D45" s="3">
        <v>1</v>
      </c>
      <c r="E45" s="4">
        <v>0.37</v>
      </c>
      <c r="F45" s="4">
        <v>0.37</v>
      </c>
      <c r="G45" s="5" t="str">
        <f>HYPERLINK("http://www.findchips.com/buyNow/REF7b3daf2aafc5852abaa0eb33fb0964ff_1511742619100","BUY NOW")</f>
        <v>BUY NOW</v>
      </c>
      <c r="H45" s="6"/>
    </row>
    <row r="46" spans="1:8" x14ac:dyDescent="0.2">
      <c r="A46" s="8" t="s">
        <v>96</v>
      </c>
      <c r="F46" s="4">
        <f>SUM(F2:F45)</f>
        <v>135.578</v>
      </c>
    </row>
    <row r="47" spans="1:8" x14ac:dyDescent="0.2">
      <c r="A47" s="7" t="str">
        <f>HYPERLINK("http://www.findchips.com/listExportUrl/REF6744603b5e4ae30d0f72f0af92319cf2_1511742619100","List URL http://www....")</f>
        <v>List URL http://www....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FindchipsExport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XLSX.js</dc:creator>
  <cp:lastModifiedBy>Kevin Sin</cp:lastModifiedBy>
  <dcterms:created xsi:type="dcterms:W3CDTF">2017-11-27T00:30:19Z</dcterms:created>
  <dcterms:modified xsi:type="dcterms:W3CDTF">2017-11-27T00:40:46Z</dcterms:modified>
</cp:coreProperties>
</file>