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Users/kevinsin/Downloads/"/>
    </mc:Choice>
  </mc:AlternateContent>
  <bookViews>
    <workbookView xWindow="0" yWindow="460" windowWidth="25600" windowHeight="15540"/>
  </bookViews>
  <sheets>
    <sheet name="FindchipsExpor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5" i="1" l="1"/>
  <c r="F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6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<sst xmlns="http://schemas.openxmlformats.org/spreadsheetml/2006/main" count="105" uniqueCount="97">
  <si>
    <t>Part Number</t>
  </si>
  <si>
    <t>Manufacturer</t>
  </si>
  <si>
    <t>Price (USD)</t>
  </si>
  <si>
    <t>Extended Price (USD)</t>
  </si>
  <si>
    <t>Buy Now Link</t>
  </si>
  <si>
    <t>C1608X7S1C225K080AC</t>
  </si>
  <si>
    <t>TDK Corporation of America</t>
  </si>
  <si>
    <t>CL10C2R2BB8NNNC</t>
  </si>
  <si>
    <t>Samsung Electro-Mechanics</t>
  </si>
  <si>
    <t>GRM188R60J106KE47D</t>
  </si>
  <si>
    <t>Murata Manufacturing Co Ltd</t>
  </si>
  <si>
    <t>CL10B105KP8NNNC</t>
  </si>
  <si>
    <t>C0402C104K8RACTU</t>
  </si>
  <si>
    <t>KEMET Corporation</t>
  </si>
  <si>
    <t>Woodhead Molex</t>
  </si>
  <si>
    <t>S2B-PH-SM4-TB(LF)(SN)</t>
  </si>
  <si>
    <t>JST Manufacturing</t>
  </si>
  <si>
    <t>1N4148W-7-F</t>
  </si>
  <si>
    <t>SPC Multicomp</t>
  </si>
  <si>
    <t>TPS73233DBVT</t>
  </si>
  <si>
    <t>Texas Instruments</t>
  </si>
  <si>
    <t>MCP73833T-AMI/UN</t>
  </si>
  <si>
    <t>Microchip Technology Inc</t>
  </si>
  <si>
    <t>ATMEGA32U4RC-AUR</t>
  </si>
  <si>
    <t>TLV379IDBVT</t>
  </si>
  <si>
    <t>Wurth Electronics Midcom</t>
  </si>
  <si>
    <t>PRPC025SAAN-RC</t>
  </si>
  <si>
    <t>Sullins Connector Solutions</t>
  </si>
  <si>
    <t>LQM18PN3R3MGHD</t>
  </si>
  <si>
    <t>WP154A4SEJ3VBDZGW/CA</t>
  </si>
  <si>
    <t>Kingbright</t>
  </si>
  <si>
    <t>TLHO4400</t>
  </si>
  <si>
    <t>Vishay Intertechnologies</t>
  </si>
  <si>
    <t>TLLG4400</t>
  </si>
  <si>
    <t>Vishay Semiconductors</t>
  </si>
  <si>
    <t>TLHK4600</t>
  </si>
  <si>
    <t>CEM-1203(42)</t>
  </si>
  <si>
    <t>CUI Inc</t>
  </si>
  <si>
    <t>T2N7002BK,LM</t>
  </si>
  <si>
    <t>Toshiba America Electronic Components</t>
  </si>
  <si>
    <t>ERJ-3EKF2001V</t>
  </si>
  <si>
    <t>Panasonic Electronic Components</t>
  </si>
  <si>
    <t>Adafruit Industries</t>
  </si>
  <si>
    <t>RC0603JR-0710KL</t>
  </si>
  <si>
    <t>YAGEO Corporation</t>
  </si>
  <si>
    <t>RC0603FR-071KL</t>
  </si>
  <si>
    <t>RC0603JR-07330RL</t>
  </si>
  <si>
    <t>RC0603JR-0722RL</t>
  </si>
  <si>
    <t>ABM3B-8.000MHZ-B2-T</t>
  </si>
  <si>
    <t>Abracon Corporation</t>
  </si>
  <si>
    <t>P160KNP-0QC20B100K</t>
  </si>
  <si>
    <t>TT electronics / BI Technologies</t>
  </si>
  <si>
    <t>RD1113112R</t>
  </si>
  <si>
    <t>E-Switch Inc</t>
  </si>
  <si>
    <t>SEN-13285</t>
  </si>
  <si>
    <t>SparkFun Electronics</t>
  </si>
  <si>
    <t>59630-1-T-02-F</t>
  </si>
  <si>
    <t>Littelfuse Inc</t>
  </si>
  <si>
    <t>1227-L</t>
  </si>
  <si>
    <t>Davies Molding LLC</t>
  </si>
  <si>
    <t>Qty for 10ku</t>
  </si>
  <si>
    <t>Qty for 1u</t>
  </si>
  <si>
    <t xml:space="preserve">Total: </t>
  </si>
  <si>
    <t>Customer Ref</t>
  </si>
  <si>
    <t>C1, C4</t>
  </si>
  <si>
    <t>C17, C18</t>
  </si>
  <si>
    <t>C2, C3, C5, C6, C7</t>
  </si>
  <si>
    <t>C20</t>
  </si>
  <si>
    <t>C8, C9, C11, C12, C13, C14, C15, C16</t>
  </si>
  <si>
    <t>CN1</t>
  </si>
  <si>
    <t>CN2</t>
  </si>
  <si>
    <t>D1, D2, D3, D4</t>
  </si>
  <si>
    <t>IC1, IC2</t>
  </si>
  <si>
    <t>IC3</t>
  </si>
  <si>
    <t>IC4</t>
  </si>
  <si>
    <t>IC5</t>
  </si>
  <si>
    <t>JP1</t>
  </si>
  <si>
    <t>JP2</t>
  </si>
  <si>
    <t>L1, L2</t>
  </si>
  <si>
    <t>LD1, LD2</t>
  </si>
  <si>
    <t>LD3</t>
  </si>
  <si>
    <t>LD4</t>
  </si>
  <si>
    <t>LD5</t>
  </si>
  <si>
    <t>LS1</t>
  </si>
  <si>
    <t>Q1, Q2, Q3, Q4, Q5</t>
  </si>
  <si>
    <t>R01, R02, R03, R09, R27, R28, R29</t>
  </si>
  <si>
    <t>R04</t>
  </si>
  <si>
    <t>R05, R10, R11, R12, R14, R15, R16, R19, R20, R21, R22, R23, R24, R25, R26, R30, R31</t>
  </si>
  <si>
    <t>R06, R07, R08</t>
  </si>
  <si>
    <t>R13</t>
  </si>
  <si>
    <t>R17, R18</t>
  </si>
  <si>
    <t>Y1</t>
  </si>
  <si>
    <t>Potentiometer</t>
  </si>
  <si>
    <t>Switch ON/OFF</t>
  </si>
  <si>
    <t>PIR detector</t>
  </si>
  <si>
    <t>Level Sensor</t>
  </si>
  <si>
    <t>button / knobs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</si>
</sst>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Te\x\t"/>
    <numFmt numFmtId="165" formatCode="\$###,##0.0000"/>
    <numFmt numFmtId="166" formatCode="#"/>
  </numFmts>
  <fonts count="4" x14ac:knownFonts="1">
    <font>
      <sz val="11"/>
      <color rgb="FF000000"/>
      <name val="Calibri"/>
      <family val="2"/>
      <scheme val="minor"/>
    </font>
    <font>
      <sz val="11"/>
      <color rgb="FF0000EE"/>
      <name val="Calibri"/>
      <family val="2"/>
    </font>
    <font>
      <sz val="11"/>
      <color rgb="FF0000FF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166" fontId="0" fillId="0" borderId="0" xfId="0" applyNumberFormat="1" applyAlignment="1">
      <alignment horizontal="left"/>
    </xf>
    <xf numFmtId="0" fontId="0" fillId="0" borderId="0" xfId="0"/>
    <xf numFmtId="165" fontId="0" fillId="0" borderId="0" xfId="0" applyNumberFormat="1"/>
    <xf numFmtId="164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none"/>
      </font>
      <numFmt numFmtId="164" formatCode="\Te\x\t"/>
    </dxf>
    <dxf>
      <numFmt numFmtId="165" formatCode="\$###,##0.0000"/>
    </dxf>
    <dxf>
      <numFmt numFmtId="165" formatCode="\$###,##0.0000"/>
    </dxf>
    <dxf>
      <numFmt numFmtId="166" formatCode="#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H35" totalsRowShown="0" headerRowDxfId="0">
  <autoFilter ref="A1:H3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art Number" dataDxfId="4"/>
    <tableColumn id="2" name="Manufacturer"/>
    <tableColumn id="3" name="Customer Ref"/>
    <tableColumn id="4" name="Qty for 1u"/>
    <tableColumn id="5" name="Qty for 10ku"/>
    <tableColumn id="6" name="Price (USD)" dataDxfId="3"/>
    <tableColumn id="7" name="Extended Price (USD)" dataDxfId="2"/>
    <tableColumn id="8" name="Buy Now Li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C27" sqref="C27"/>
    </sheetView>
  </sheetViews>
  <sheetFormatPr baseColWidth="10" defaultColWidth="8.83203125" defaultRowHeight="15" x14ac:dyDescent="0.2"/>
  <cols>
    <col min="1" max="1" width="21" bestFit="1"/>
    <col min="2" max="2" width="37" bestFit="1"/>
    <col min="3" max="3" width="63.5" style="3" bestFit="1" customWidth="1"/>
    <col min="4" max="4" width="11.33203125" style="3" customWidth="1"/>
    <col min="5" max="5" width="13.1640625" customWidth="1"/>
    <col min="6" max="6" width="19" bestFit="1"/>
    <col min="7" max="7" width="20" bestFit="1"/>
    <col min="8" max="8" width="14" customWidth="1"/>
  </cols>
  <sheetData>
    <row r="1" spans="1:8" x14ac:dyDescent="0.2">
      <c r="A1" s="1" t="s">
        <v>0</v>
      </c>
      <c r="B1" s="1" t="s">
        <v>1</v>
      </c>
      <c r="C1" s="1" t="s">
        <v>63</v>
      </c>
      <c r="D1" s="1" t="s">
        <v>61</v>
      </c>
      <c r="E1" s="1" t="s">
        <v>60</v>
      </c>
      <c r="F1" s="1" t="s">
        <v>2</v>
      </c>
      <c r="G1" s="1" t="s">
        <v>3</v>
      </c>
      <c r="H1" s="1" t="s">
        <v>4</v>
      </c>
    </row>
    <row r="2" spans="1:8" x14ac:dyDescent="0.2">
      <c r="A2" s="2" t="s">
        <v>5</v>
      </c>
      <c r="B2" s="3" t="s">
        <v>6</v>
      </c>
      <c r="C2" s="3" t="s">
        <v>64</v>
      </c>
      <c r="D2" s="3">
        <f>E2/10000</f>
        <v>2</v>
      </c>
      <c r="E2" s="3">
        <v>20000</v>
      </c>
      <c r="F2" s="4">
        <v>6.3759999999999997E-2</v>
      </c>
      <c r="G2" s="4">
        <v>1275.2</v>
      </c>
      <c r="H2" s="5" t="str">
        <f>HYPERLINK("http://www.findchips.com/buyNow/REF31cc2016cbec4e1b73caca7a0ee76e62_1513636588540","BUY NOW")</f>
        <v>BUY NOW</v>
      </c>
    </row>
    <row r="3" spans="1:8" x14ac:dyDescent="0.2">
      <c r="A3" s="2" t="s">
        <v>7</v>
      </c>
      <c r="B3" s="3" t="s">
        <v>8</v>
      </c>
      <c r="C3" s="3" t="s">
        <v>65</v>
      </c>
      <c r="D3" s="3">
        <f t="shared" ref="D3:D34" si="0">E3/10000</f>
        <v>2</v>
      </c>
      <c r="E3" s="3">
        <v>20000</v>
      </c>
      <c r="F3" s="4">
        <v>4.7000000000000002E-3</v>
      </c>
      <c r="G3" s="4">
        <v>94</v>
      </c>
      <c r="H3" s="5" t="str">
        <f>HYPERLINK("http://www.findchips.com/buyNow/REF4bc2c40f38a14b543147b131e5790f90_1513636588540","BUY NOW")</f>
        <v>BUY NOW</v>
      </c>
    </row>
    <row r="4" spans="1:8" x14ac:dyDescent="0.2">
      <c r="A4" s="2" t="s">
        <v>9</v>
      </c>
      <c r="B4" s="3" t="s">
        <v>10</v>
      </c>
      <c r="C4" s="3" t="s">
        <v>66</v>
      </c>
      <c r="D4" s="3">
        <f t="shared" si="0"/>
        <v>5</v>
      </c>
      <c r="E4" s="3">
        <v>50000</v>
      </c>
      <c r="F4" s="4">
        <v>2.5999999999999999E-2</v>
      </c>
      <c r="G4" s="4">
        <v>1300</v>
      </c>
      <c r="H4" s="5" t="str">
        <f>HYPERLINK("http://www.findchips.com/buyNow/REF58e51c0d0c70fecfa8ddc1131338d9a8_1513636588540","BUY NOW")</f>
        <v>BUY NOW</v>
      </c>
    </row>
    <row r="5" spans="1:8" x14ac:dyDescent="0.2">
      <c r="A5" s="2" t="s">
        <v>11</v>
      </c>
      <c r="B5" s="3" t="s">
        <v>8</v>
      </c>
      <c r="C5" s="3" t="s">
        <v>67</v>
      </c>
      <c r="D5" s="3">
        <f t="shared" si="0"/>
        <v>1</v>
      </c>
      <c r="E5" s="3">
        <v>10000</v>
      </c>
      <c r="F5" s="4">
        <v>4.4000000000000003E-3</v>
      </c>
      <c r="G5" s="4">
        <v>44</v>
      </c>
      <c r="H5" s="5" t="str">
        <f>HYPERLINK("http://www.findchips.com/buyNow/REF90674f444396d27626bddeaa0b6934d4_1513636588540","BUY NOW")</f>
        <v>BUY NOW</v>
      </c>
    </row>
    <row r="6" spans="1:8" x14ac:dyDescent="0.2">
      <c r="A6" s="2" t="s">
        <v>12</v>
      </c>
      <c r="B6" s="3" t="s">
        <v>13</v>
      </c>
      <c r="C6" s="3" t="s">
        <v>68</v>
      </c>
      <c r="D6" s="3">
        <f t="shared" si="0"/>
        <v>8</v>
      </c>
      <c r="E6" s="3">
        <v>80000</v>
      </c>
      <c r="F6" s="4">
        <v>6.0000000000000001E-3</v>
      </c>
      <c r="G6" s="4">
        <v>480</v>
      </c>
      <c r="H6" s="5" t="str">
        <f>HYPERLINK("http://www.findchips.com/buyNow/REF71b78460a80cd47184843153eb02b417_1513636588540","BUY NOW")</f>
        <v>BUY NOW</v>
      </c>
    </row>
    <row r="7" spans="1:8" x14ac:dyDescent="0.2">
      <c r="A7" s="2">
        <v>1051330011</v>
      </c>
      <c r="B7" s="3" t="s">
        <v>14</v>
      </c>
      <c r="C7" s="3" t="s">
        <v>69</v>
      </c>
      <c r="D7" s="3">
        <f t="shared" si="0"/>
        <v>1</v>
      </c>
      <c r="E7" s="3">
        <v>10000</v>
      </c>
      <c r="F7" s="4">
        <v>0.39040000000000002</v>
      </c>
      <c r="G7" s="4">
        <v>3904</v>
      </c>
      <c r="H7" s="5" t="str">
        <f>HYPERLINK("http://www.findchips.com/buyNow/REF39c8833fe5188c6ea10376dab894bd50_1513636588540","BUY NOW")</f>
        <v>BUY NOW</v>
      </c>
    </row>
    <row r="8" spans="1:8" x14ac:dyDescent="0.2">
      <c r="A8" s="2" t="s">
        <v>15</v>
      </c>
      <c r="B8" s="3" t="s">
        <v>16</v>
      </c>
      <c r="C8" s="3" t="s">
        <v>70</v>
      </c>
      <c r="D8" s="3">
        <f t="shared" si="0"/>
        <v>1</v>
      </c>
      <c r="E8" s="3">
        <v>10000</v>
      </c>
      <c r="F8" s="4">
        <v>0.31552000000000002</v>
      </c>
      <c r="G8" s="4">
        <v>3155.2</v>
      </c>
      <c r="H8" s="5" t="str">
        <f>HYPERLINK("http://www.findchips.com/buyNow/REFdc34bc6eb77acfec8c5d5d912a447aa0_1513636588540","BUY NOW")</f>
        <v>BUY NOW</v>
      </c>
    </row>
    <row r="9" spans="1:8" x14ac:dyDescent="0.2">
      <c r="A9" s="2" t="s">
        <v>17</v>
      </c>
      <c r="B9" s="3" t="s">
        <v>18</v>
      </c>
      <c r="C9" s="3" t="s">
        <v>71</v>
      </c>
      <c r="D9" s="3">
        <f t="shared" si="0"/>
        <v>4</v>
      </c>
      <c r="E9" s="3">
        <v>40000</v>
      </c>
      <c r="F9" s="4">
        <v>1.2E-2</v>
      </c>
      <c r="G9" s="4">
        <v>480</v>
      </c>
      <c r="H9" s="5" t="str">
        <f>HYPERLINK("http://www.findchips.com/buyNow/REFe81a3cc093ba35d7bd46322f07d6a9f4_1513636588540","BUY NOW")</f>
        <v>BUY NOW</v>
      </c>
    </row>
    <row r="10" spans="1:8" x14ac:dyDescent="0.2">
      <c r="A10" s="2" t="s">
        <v>19</v>
      </c>
      <c r="B10" s="3" t="s">
        <v>20</v>
      </c>
      <c r="C10" s="3" t="s">
        <v>72</v>
      </c>
      <c r="D10" s="3">
        <f t="shared" si="0"/>
        <v>2</v>
      </c>
      <c r="E10" s="3">
        <v>20000</v>
      </c>
      <c r="F10" s="4">
        <v>0.85</v>
      </c>
      <c r="G10" s="4">
        <v>17000</v>
      </c>
      <c r="H10" s="5" t="str">
        <f>HYPERLINK("http://www.findchips.com/buyNow/REFb6842c236441bab0f91dbeda015d57be_1513636588540","BUY NOW")</f>
        <v>BUY NOW</v>
      </c>
    </row>
    <row r="11" spans="1:8" x14ac:dyDescent="0.2">
      <c r="A11" s="2" t="s">
        <v>21</v>
      </c>
      <c r="B11" s="3" t="s">
        <v>22</v>
      </c>
      <c r="C11" s="3" t="s">
        <v>73</v>
      </c>
      <c r="D11" s="3">
        <f t="shared" si="0"/>
        <v>1</v>
      </c>
      <c r="E11" s="3">
        <v>10000</v>
      </c>
      <c r="F11" s="4">
        <v>0.69020000000000004</v>
      </c>
      <c r="G11" s="4">
        <v>6902</v>
      </c>
      <c r="H11" s="5" t="str">
        <f>HYPERLINK("http://www.findchips.com/buyNow/REF55941f5b56751ebd3785dd3f0201f68b_1513636588540","BUY NOW")</f>
        <v>BUY NOW</v>
      </c>
    </row>
    <row r="12" spans="1:8" x14ac:dyDescent="0.2">
      <c r="A12" s="2" t="s">
        <v>23</v>
      </c>
      <c r="B12" s="3" t="s">
        <v>22</v>
      </c>
      <c r="C12" s="3" t="s">
        <v>74</v>
      </c>
      <c r="D12" s="3">
        <f t="shared" si="0"/>
        <v>1</v>
      </c>
      <c r="E12" s="3">
        <v>10000</v>
      </c>
      <c r="F12" s="4">
        <v>3.13</v>
      </c>
      <c r="G12" s="4">
        <v>31300</v>
      </c>
      <c r="H12" s="5" t="str">
        <f>HYPERLINK("http://www.findchips.com/buyNow/REF8bca17bd0259d9e86a0e12016a883257_1513636588540","BUY NOW")</f>
        <v>BUY NOW</v>
      </c>
    </row>
    <row r="13" spans="1:8" x14ac:dyDescent="0.2">
      <c r="A13" s="2" t="s">
        <v>24</v>
      </c>
      <c r="B13" s="3" t="s">
        <v>20</v>
      </c>
      <c r="C13" s="3" t="s">
        <v>75</v>
      </c>
      <c r="D13" s="3">
        <f t="shared" si="0"/>
        <v>1</v>
      </c>
      <c r="E13" s="3">
        <v>10000</v>
      </c>
      <c r="F13" s="4">
        <v>0.26479999999999998</v>
      </c>
      <c r="G13" s="4">
        <v>2648</v>
      </c>
      <c r="H13" s="5" t="str">
        <f>HYPERLINK("http://www.findchips.com/buyNow/REFf75a09880d05cdd1fed671623121a951_1513636588540","BUY NOW")</f>
        <v>BUY NOW</v>
      </c>
    </row>
    <row r="14" spans="1:8" x14ac:dyDescent="0.2">
      <c r="A14" s="2">
        <v>61302221021</v>
      </c>
      <c r="B14" s="3" t="s">
        <v>25</v>
      </c>
      <c r="C14" s="3" t="s">
        <v>76</v>
      </c>
      <c r="D14" s="3">
        <f t="shared" si="0"/>
        <v>1</v>
      </c>
      <c r="E14" s="3">
        <v>10000</v>
      </c>
      <c r="F14" s="4">
        <v>0.72</v>
      </c>
      <c r="G14" s="4">
        <v>7200</v>
      </c>
      <c r="H14" s="5" t="str">
        <f>HYPERLINK("http://www.findchips.com/buyNow/REFa60be67211f2c4d99c35d25056d53b82_1513636588540","BUY NOW")</f>
        <v>BUY NOW</v>
      </c>
    </row>
    <row r="15" spans="1:8" x14ac:dyDescent="0.2">
      <c r="A15" s="2" t="s">
        <v>26</v>
      </c>
      <c r="B15" s="3" t="s">
        <v>27</v>
      </c>
      <c r="C15" s="3" t="s">
        <v>77</v>
      </c>
      <c r="D15" s="3">
        <f t="shared" si="0"/>
        <v>1</v>
      </c>
      <c r="E15" s="3">
        <v>10000</v>
      </c>
      <c r="F15" s="4">
        <v>0.23948</v>
      </c>
      <c r="G15" s="4">
        <v>2394.8000000000002</v>
      </c>
      <c r="H15" s="5" t="str">
        <f>HYPERLINK("http://www.findchips.com/buyNow/REF61615c5b441bf2df4b6aa6ea3f7fab22_1513636588540","BUY NOW")</f>
        <v>BUY NOW</v>
      </c>
    </row>
    <row r="16" spans="1:8" x14ac:dyDescent="0.2">
      <c r="A16" s="2" t="s">
        <v>28</v>
      </c>
      <c r="B16" s="3" t="s">
        <v>10</v>
      </c>
      <c r="C16" s="3" t="s">
        <v>78</v>
      </c>
      <c r="D16" s="3">
        <f t="shared" si="0"/>
        <v>2</v>
      </c>
      <c r="E16" s="3">
        <v>20000</v>
      </c>
      <c r="F16" s="4">
        <v>0.18964</v>
      </c>
      <c r="G16" s="4">
        <v>3792.8</v>
      </c>
      <c r="H16" s="5" t="str">
        <f>HYPERLINK("http://www.findchips.com/buyNow/REF9090d8d61cc638534848b6033a871ce6_1513636588540","BUY NOW")</f>
        <v>BUY NOW</v>
      </c>
    </row>
    <row r="17" spans="1:8" x14ac:dyDescent="0.2">
      <c r="A17" s="2" t="s">
        <v>29</v>
      </c>
      <c r="B17" s="3" t="s">
        <v>30</v>
      </c>
      <c r="C17" s="3" t="s">
        <v>79</v>
      </c>
      <c r="D17" s="3">
        <f t="shared" si="0"/>
        <v>2</v>
      </c>
      <c r="E17" s="3">
        <v>20000</v>
      </c>
      <c r="F17" s="4">
        <v>0.73124999999999996</v>
      </c>
      <c r="G17" s="4">
        <v>14625</v>
      </c>
      <c r="H17" s="5" t="str">
        <f>HYPERLINK("http://www.findchips.com/buyNow/REF5d757407a6ffb510d0d9354856d090c1_1513636588540","BUY NOW")</f>
        <v>BUY NOW</v>
      </c>
    </row>
    <row r="18" spans="1:8" x14ac:dyDescent="0.2">
      <c r="A18" s="2" t="s">
        <v>31</v>
      </c>
      <c r="B18" s="3" t="s">
        <v>32</v>
      </c>
      <c r="C18" s="3" t="s">
        <v>80</v>
      </c>
      <c r="D18" s="3">
        <f t="shared" si="0"/>
        <v>1</v>
      </c>
      <c r="E18" s="3">
        <v>10000</v>
      </c>
      <c r="F18" s="4">
        <v>7.4999999999999997E-2</v>
      </c>
      <c r="G18" s="4">
        <v>750</v>
      </c>
      <c r="H18" s="5" t="str">
        <f>HYPERLINK("http://www.findchips.com/buyNow/REF917523fed8f101329e66d244f764203b_1513636588540","BUY NOW")</f>
        <v>BUY NOW</v>
      </c>
    </row>
    <row r="19" spans="1:8" x14ac:dyDescent="0.2">
      <c r="A19" s="2" t="s">
        <v>33</v>
      </c>
      <c r="B19" s="3" t="s">
        <v>34</v>
      </c>
      <c r="C19" s="3" t="s">
        <v>81</v>
      </c>
      <c r="D19" s="3">
        <f t="shared" si="0"/>
        <v>1</v>
      </c>
      <c r="E19" s="3">
        <v>10000</v>
      </c>
      <c r="F19" s="4">
        <v>7.3499999999999996E-2</v>
      </c>
      <c r="G19" s="4">
        <v>735</v>
      </c>
      <c r="H19" s="5" t="str">
        <f>HYPERLINK("http://www.findchips.com/buyNow/REF6d5565322f12cf7d5e41bd07beffc5d7_1513636588540","BUY NOW")</f>
        <v>BUY NOW</v>
      </c>
    </row>
    <row r="20" spans="1:8" x14ac:dyDescent="0.2">
      <c r="A20" s="2" t="s">
        <v>35</v>
      </c>
      <c r="B20" s="3" t="s">
        <v>32</v>
      </c>
      <c r="C20" s="3" t="s">
        <v>82</v>
      </c>
      <c r="D20" s="3">
        <f t="shared" si="0"/>
        <v>1</v>
      </c>
      <c r="E20" s="3">
        <v>10000</v>
      </c>
      <c r="F20" s="4">
        <v>0.11900077055944502</v>
      </c>
      <c r="G20" s="4">
        <v>1190.00770559445</v>
      </c>
      <c r="H20" s="5" t="str">
        <f>HYPERLINK("http://www.findchips.com/buyNow/REF79d3afbc32bd740dc5758215182803e2_1513636588540","BUY NOW")</f>
        <v>BUY NOW</v>
      </c>
    </row>
    <row r="21" spans="1:8" x14ac:dyDescent="0.2">
      <c r="A21" s="2" t="s">
        <v>36</v>
      </c>
      <c r="B21" s="3" t="s">
        <v>37</v>
      </c>
      <c r="C21" s="3" t="s">
        <v>83</v>
      </c>
      <c r="D21" s="3">
        <f t="shared" si="0"/>
        <v>1</v>
      </c>
      <c r="E21" s="3">
        <v>10000</v>
      </c>
      <c r="F21" s="4">
        <v>0.40400000000000003</v>
      </c>
      <c r="G21" s="4">
        <v>4040</v>
      </c>
      <c r="H21" s="5" t="str">
        <f>HYPERLINK("http://www.findchips.com/buyNow/REF7d50d23c2ce48577a59e85f5f175b530_1513636588540","BUY NOW")</f>
        <v>BUY NOW</v>
      </c>
    </row>
    <row r="22" spans="1:8" x14ac:dyDescent="0.2">
      <c r="A22" s="2" t="s">
        <v>38</v>
      </c>
      <c r="B22" s="3" t="s">
        <v>39</v>
      </c>
      <c r="C22" s="3" t="s">
        <v>84</v>
      </c>
      <c r="D22" s="3">
        <f t="shared" si="0"/>
        <v>5</v>
      </c>
      <c r="E22" s="3">
        <v>50000</v>
      </c>
      <c r="F22" s="4">
        <v>1.7000000000000001E-2</v>
      </c>
      <c r="G22" s="4">
        <v>850</v>
      </c>
      <c r="H22" s="5" t="str">
        <f>HYPERLINK("http://www.findchips.com/buyNow/REFca5b4d7ef96829eccc1e313a39a78037_1513636588540","BUY NOW")</f>
        <v>BUY NOW</v>
      </c>
    </row>
    <row r="23" spans="1:8" x14ac:dyDescent="0.2">
      <c r="A23" s="2" t="s">
        <v>40</v>
      </c>
      <c r="B23" s="3" t="s">
        <v>41</v>
      </c>
      <c r="C23" s="3" t="s">
        <v>85</v>
      </c>
      <c r="D23" s="3">
        <f t="shared" si="0"/>
        <v>7</v>
      </c>
      <c r="E23" s="3">
        <v>70000</v>
      </c>
      <c r="F23" s="4">
        <v>4.3E-3</v>
      </c>
      <c r="G23" s="4">
        <v>301</v>
      </c>
      <c r="H23" s="5" t="str">
        <f>HYPERLINK("http://www.findchips.com/buyNow/REFb075da1d5211cd85118a7cf6484cde3e_1513636588540","BUY NOW")</f>
        <v>BUY NOW</v>
      </c>
    </row>
    <row r="24" spans="1:8" x14ac:dyDescent="0.2">
      <c r="A24" s="2">
        <v>161</v>
      </c>
      <c r="B24" s="3" t="s">
        <v>42</v>
      </c>
      <c r="C24" s="3" t="s">
        <v>86</v>
      </c>
      <c r="D24" s="3">
        <f t="shared" si="0"/>
        <v>1</v>
      </c>
      <c r="E24" s="3">
        <v>10000</v>
      </c>
      <c r="F24" s="4">
        <v>0.95</v>
      </c>
      <c r="G24" s="4">
        <v>9500</v>
      </c>
      <c r="H24" s="5" t="str">
        <f>HYPERLINK("http://www.findchips.com/buyNow/REF6a314e36687fc0da8680494a4f7a349a_1513636588540","BUY NOW")</f>
        <v>BUY NOW</v>
      </c>
    </row>
    <row r="25" spans="1:8" x14ac:dyDescent="0.2">
      <c r="A25" s="2" t="s">
        <v>43</v>
      </c>
      <c r="B25" s="3" t="s">
        <v>44</v>
      </c>
      <c r="C25" s="3" t="s">
        <v>87</v>
      </c>
      <c r="D25" s="3">
        <f t="shared" si="0"/>
        <v>17</v>
      </c>
      <c r="E25" s="3">
        <v>170000</v>
      </c>
      <c r="F25" s="4">
        <v>1E-3</v>
      </c>
      <c r="G25" s="4">
        <v>170</v>
      </c>
      <c r="H25" s="5" t="str">
        <f>HYPERLINK("http://www.findchips.com/buyNow/REF34265a9543ca0835692e1984bb5d935d_1513636588540","BUY NOW")</f>
        <v>BUY NOW</v>
      </c>
    </row>
    <row r="26" spans="1:8" x14ac:dyDescent="0.2">
      <c r="A26" s="2" t="s">
        <v>45</v>
      </c>
      <c r="B26" s="3" t="s">
        <v>44</v>
      </c>
      <c r="C26" s="3" t="s">
        <v>88</v>
      </c>
      <c r="D26" s="3">
        <f t="shared" si="0"/>
        <v>3</v>
      </c>
      <c r="E26" s="3">
        <v>30000</v>
      </c>
      <c r="F26" s="4">
        <v>1E-3</v>
      </c>
      <c r="G26" s="4">
        <v>30</v>
      </c>
      <c r="H26" s="5" t="str">
        <f>HYPERLINK("http://www.findchips.com/buyNow/REFd454bf327c9d5965a2a90ef37af13bb2_1513636588540","BUY NOW")</f>
        <v>BUY NOW</v>
      </c>
    </row>
    <row r="27" spans="1:8" x14ac:dyDescent="0.2">
      <c r="A27" s="2" t="s">
        <v>46</v>
      </c>
      <c r="B27" s="3" t="s">
        <v>44</v>
      </c>
      <c r="C27" s="3" t="s">
        <v>89</v>
      </c>
      <c r="D27" s="3">
        <f t="shared" si="0"/>
        <v>1</v>
      </c>
      <c r="E27" s="3">
        <v>10000</v>
      </c>
      <c r="F27" s="4">
        <v>1E-3</v>
      </c>
      <c r="G27" s="4">
        <v>10</v>
      </c>
      <c r="H27" s="5" t="str">
        <f>HYPERLINK("http://www.findchips.com/buyNow/REF4f86663b7a59056d9bbcf79774f7c605_1513636588540","BUY NOW")</f>
        <v>BUY NOW</v>
      </c>
    </row>
    <row r="28" spans="1:8" x14ac:dyDescent="0.2">
      <c r="A28" s="2" t="s">
        <v>47</v>
      </c>
      <c r="B28" s="3" t="s">
        <v>44</v>
      </c>
      <c r="C28" s="3" t="s">
        <v>90</v>
      </c>
      <c r="D28" s="3">
        <f t="shared" si="0"/>
        <v>2</v>
      </c>
      <c r="E28" s="3">
        <v>20000</v>
      </c>
      <c r="F28" s="4">
        <v>1E-3</v>
      </c>
      <c r="G28" s="4">
        <v>20</v>
      </c>
      <c r="H28" s="5" t="str">
        <f>HYPERLINK("http://www.findchips.com/buyNow/REF3a03c2ac452e0722e72d15b519151ccf_1513636588540","BUY NOW")</f>
        <v>BUY NOW</v>
      </c>
    </row>
    <row r="29" spans="1:8" x14ac:dyDescent="0.2">
      <c r="A29" s="2" t="s">
        <v>48</v>
      </c>
      <c r="B29" s="3" t="s">
        <v>49</v>
      </c>
      <c r="C29" s="3" t="s">
        <v>91</v>
      </c>
      <c r="D29" s="3">
        <f t="shared" si="0"/>
        <v>1</v>
      </c>
      <c r="E29" s="3">
        <v>10000</v>
      </c>
      <c r="F29" s="4">
        <v>0.3</v>
      </c>
      <c r="G29" s="4">
        <v>3000</v>
      </c>
      <c r="H29" s="5" t="str">
        <f>HYPERLINK("http://www.findchips.com/buyNow/REF757090e3209aa773c61a521414b3ed73_1513636588540","BUY NOW")</f>
        <v>BUY NOW</v>
      </c>
    </row>
    <row r="30" spans="1:8" x14ac:dyDescent="0.2">
      <c r="A30" s="2" t="s">
        <v>50</v>
      </c>
      <c r="B30" s="3" t="s">
        <v>51</v>
      </c>
      <c r="C30" s="3" t="s">
        <v>92</v>
      </c>
      <c r="D30" s="3">
        <f t="shared" si="0"/>
        <v>2</v>
      </c>
      <c r="E30" s="3">
        <v>20000</v>
      </c>
      <c r="F30" s="4">
        <v>0.34100000000000003</v>
      </c>
      <c r="G30" s="4">
        <v>6820</v>
      </c>
      <c r="H30" s="5" t="str">
        <f>HYPERLINK("http://www.findchips.com/buyNow/REF6512f6ffeaa8bfea2acfd3cbcc9c324e_1513636588540","BUY NOW")</f>
        <v>BUY NOW</v>
      </c>
    </row>
    <row r="31" spans="1:8" x14ac:dyDescent="0.2">
      <c r="A31" s="2" t="s">
        <v>52</v>
      </c>
      <c r="B31" s="3" t="s">
        <v>53</v>
      </c>
      <c r="C31" s="3" t="s">
        <v>93</v>
      </c>
      <c r="D31" s="3">
        <f t="shared" si="0"/>
        <v>1</v>
      </c>
      <c r="E31" s="3">
        <v>10000</v>
      </c>
      <c r="F31" s="4">
        <v>0.41694999999999999</v>
      </c>
      <c r="G31" s="4">
        <v>4169.5</v>
      </c>
      <c r="H31" s="5" t="str">
        <f>HYPERLINK("http://www.findchips.com/buyNow/REFc520fa1013096d44ad12100beb26c609_1513636588540","BUY NOW")</f>
        <v>BUY NOW</v>
      </c>
    </row>
    <row r="32" spans="1:8" x14ac:dyDescent="0.2">
      <c r="A32" s="2" t="s">
        <v>54</v>
      </c>
      <c r="B32" s="3" t="s">
        <v>55</v>
      </c>
      <c r="C32" s="3" t="s">
        <v>94</v>
      </c>
      <c r="D32" s="3">
        <f t="shared" si="0"/>
        <v>1</v>
      </c>
      <c r="E32" s="3">
        <v>10000</v>
      </c>
      <c r="F32" s="4">
        <v>9.9499999999999993</v>
      </c>
      <c r="G32" s="4">
        <v>99500</v>
      </c>
      <c r="H32" s="5" t="str">
        <f>HYPERLINK("http://www.findchips.com/buyNow/REF5ceba9085f9713bd4fbd4c60f31d63c7_1513636588540","BUY NOW")</f>
        <v>BUY NOW</v>
      </c>
    </row>
    <row r="33" spans="1:8" x14ac:dyDescent="0.2">
      <c r="A33" s="2" t="s">
        <v>56</v>
      </c>
      <c r="B33" s="3" t="s">
        <v>57</v>
      </c>
      <c r="C33" s="3" t="s">
        <v>95</v>
      </c>
      <c r="D33" s="3">
        <f t="shared" si="0"/>
        <v>1</v>
      </c>
      <c r="E33" s="3">
        <v>10000</v>
      </c>
      <c r="F33" s="4">
        <v>3.6524988983592035</v>
      </c>
      <c r="G33" s="4">
        <v>36524.988983592033</v>
      </c>
      <c r="H33" s="5" t="str">
        <f>HYPERLINK("http://www.findchips.com/buyNow/REFe3c43dcab0f1088a73c3406c82f90f47_1513636588540","BUY NOW")</f>
        <v>BUY NOW</v>
      </c>
    </row>
    <row r="34" spans="1:8" x14ac:dyDescent="0.2">
      <c r="A34" s="2" t="s">
        <v>58</v>
      </c>
      <c r="B34" s="3" t="s">
        <v>59</v>
      </c>
      <c r="C34" s="3" t="s">
        <v>96</v>
      </c>
      <c r="D34" s="3">
        <f t="shared" si="0"/>
        <v>4</v>
      </c>
      <c r="E34" s="3">
        <v>40000</v>
      </c>
      <c r="F34" s="4">
        <v>0.52500000000000002</v>
      </c>
      <c r="G34" s="4">
        <v>21000</v>
      </c>
      <c r="H34" s="5" t="str">
        <f>HYPERLINK("http://www.findchips.com/buyNow/REF950a1c00edf912bbf072bdf14b88454a_1513636588540","BUY NOW")</f>
        <v>BUY NOW</v>
      </c>
    </row>
    <row r="35" spans="1:8" x14ac:dyDescent="0.2">
      <c r="A35" s="3" t="s">
        <v>62</v>
      </c>
      <c r="F35" s="4">
        <f>SUM(F2:F34)</f>
        <v>24.470399668918645</v>
      </c>
      <c r="G35" s="4">
        <f>SUM(G2:G34)</f>
        <v>285205.49668918649</v>
      </c>
    </row>
    <row r="36" spans="1:8" x14ac:dyDescent="0.2">
      <c r="A36" s="6" t="str">
        <f>HYPERLINK("http://www.findchips.com/listExportUrl/REFb71df46670677b38f3765c6fa840ecae_1513636588540","List URL http://www....")</f>
        <v>List URL http://www....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FindchipsExport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XLSX.js</dc:creator>
  <cp:lastModifiedBy>Kevin Sin</cp:lastModifiedBy>
  <dcterms:created xsi:type="dcterms:W3CDTF">2017-12-18T22:36:28Z</dcterms:created>
  <dcterms:modified xsi:type="dcterms:W3CDTF">2017-12-18T22:40:55Z</dcterms:modified>
</cp:coreProperties>
</file>