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scadeenergyinc-my.sharepoint.com/personal/ryan_timme_cascadeenergy_com/Documents/Desktop/aaa Tool Stuff/Timme Templates/"/>
    </mc:Choice>
  </mc:AlternateContent>
  <xr:revisionPtr revIDLastSave="92" documentId="8_{9B72FA5A-DFCC-4499-A11B-AB53408A4425}" xr6:coauthVersionLast="47" xr6:coauthVersionMax="47" xr10:uidLastSave="{6DC2F822-B134-4AFC-93D9-9B3F54335E28}"/>
  <bookViews>
    <workbookView xWindow="28680" yWindow="-120" windowWidth="29040" windowHeight="15720" activeTab="3" xr2:uid="{45EE0D05-5E4A-4918-AE2B-0AC6C042A4B3}"/>
  </bookViews>
  <sheets>
    <sheet name="Rough Calcs" sheetId="4" r:id="rId1"/>
    <sheet name="Setup" sheetId="1" r:id="rId2"/>
    <sheet name="Analysis" sheetId="2" r:id="rId3"/>
    <sheet name="Summa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3" l="1"/>
  <c r="H11" i="3" l="1"/>
  <c r="H14" i="3" s="1"/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C6" i="2"/>
  <c r="C25" i="3"/>
  <c r="C15" i="3"/>
  <c r="C14" i="3"/>
  <c r="C16" i="3" s="1"/>
  <c r="C23" i="3" s="1"/>
  <c r="H7" i="3" s="1"/>
  <c r="H6" i="3"/>
  <c r="C5" i="3"/>
  <c r="C12" i="3" s="1"/>
  <c r="H3" i="3"/>
  <c r="C26" i="3" l="1"/>
  <c r="H4" i="3"/>
  <c r="H13" i="3" l="1"/>
  <c r="H15" i="3"/>
  <c r="D11" i="2" l="1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</calcChain>
</file>

<file path=xl/sharedStrings.xml><?xml version="1.0" encoding="utf-8"?>
<sst xmlns="http://schemas.openxmlformats.org/spreadsheetml/2006/main" count="102" uniqueCount="49">
  <si>
    <t>Max</t>
  </si>
  <si>
    <t>Min</t>
  </si>
  <si>
    <t>Average</t>
  </si>
  <si>
    <t>Operating Condition</t>
  </si>
  <si>
    <t>&gt;1</t>
  </si>
  <si>
    <t>Operating Average</t>
  </si>
  <si>
    <t>LOGGED DATA</t>
  </si>
  <si>
    <t>Date</t>
  </si>
  <si>
    <t>Amps</t>
  </si>
  <si>
    <t>BASELINE</t>
  </si>
  <si>
    <t>Annual Hours</t>
  </si>
  <si>
    <t>hr/yr</t>
  </si>
  <si>
    <t>kW</t>
  </si>
  <si>
    <t>Duty Cycle</t>
  </si>
  <si>
    <t>-</t>
  </si>
  <si>
    <t>Baseline Energy</t>
  </si>
  <si>
    <t>kWh/yr</t>
  </si>
  <si>
    <t>Operating Hours</t>
  </si>
  <si>
    <t>UPGRADE</t>
  </si>
  <si>
    <t>Upgrade Energy</t>
  </si>
  <si>
    <t>SAVINGS</t>
  </si>
  <si>
    <t>Demand Realization</t>
  </si>
  <si>
    <t>$/kW*mo</t>
  </si>
  <si>
    <t>Avg. Power</t>
  </si>
  <si>
    <t>Energy Savings</t>
  </si>
  <si>
    <t>$/kWh</t>
  </si>
  <si>
    <t>Energy Consumption</t>
  </si>
  <si>
    <t>Annual Cost Savings</t>
  </si>
  <si>
    <t>$/yr</t>
  </si>
  <si>
    <t>tonnes/yr</t>
  </si>
  <si>
    <t>Power</t>
  </si>
  <si>
    <t>Energy</t>
  </si>
  <si>
    <r>
      <t>CO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e Reduction</t>
    </r>
  </si>
  <si>
    <t>Baseline Avg. Power</t>
  </si>
  <si>
    <t>Upgrade Avg. Power</t>
  </si>
  <si>
    <t>Demand Savings</t>
  </si>
  <si>
    <t>INPUTS</t>
  </si>
  <si>
    <t>Demand Rate</t>
  </si>
  <si>
    <t>Energy Rate</t>
  </si>
  <si>
    <t>Incentive Rate</t>
  </si>
  <si>
    <t>Emissions Rate</t>
  </si>
  <si>
    <r>
      <t>lb CO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e/kWh</t>
    </r>
  </si>
  <si>
    <t>Equipment ID</t>
  </si>
  <si>
    <t>Make</t>
  </si>
  <si>
    <t>Model</t>
  </si>
  <si>
    <t>Rated Horsepower</t>
  </si>
  <si>
    <t>…</t>
  </si>
  <si>
    <t>BASELINE EQUIPMENT</t>
  </si>
  <si>
    <t>UPGRADE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</si>
</sst>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;[Red]\-#,##0"/>
    <numFmt numFmtId="165" formatCode="m/d/yy"/>
    <numFmt numFmtId="166" formatCode="m/d/yy\ hh:mm:ss"/>
    <numFmt numFmtId="167" formatCode="#,##0.0"/>
    <numFmt numFmtId="168" formatCode="0.0%"/>
    <numFmt numFmtId="169" formatCode="0.000"/>
    <numFmt numFmtId="170" formatCode="0.00000"/>
    <numFmt numFmtId="171" formatCode="#,##0.0;[Red]\-#,##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3" fillId="2" borderId="0" xfId="0" applyFont="1" applyFill="1" applyProtection="1">
      <protection locked="0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 applyAlignment="1" applyProtection="1">
      <alignment horizontal="center"/>
      <protection locked="0"/>
    </xf>
    <xf numFmtId="0" fontId="0" fillId="2" borderId="10" xfId="0" applyFill="1" applyBorder="1" applyAlignment="1">
      <alignment horizontal="right"/>
    </xf>
    <xf numFmtId="164" fontId="0" fillId="2" borderId="11" xfId="0" applyNumberFormat="1" applyFill="1" applyBorder="1" applyAlignment="1">
      <alignment horizontal="center"/>
    </xf>
    <xf numFmtId="0" fontId="0" fillId="2" borderId="12" xfId="0" applyFill="1" applyBorder="1"/>
    <xf numFmtId="168" fontId="0" fillId="2" borderId="11" xfId="0" applyNumberFormat="1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0" fillId="2" borderId="14" xfId="0" applyNumberFormat="1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 applyAlignment="1">
      <alignment horizontal="right"/>
    </xf>
    <xf numFmtId="164" fontId="0" fillId="2" borderId="17" xfId="0" applyNumberFormat="1" applyFill="1" applyBorder="1" applyAlignment="1">
      <alignment horizontal="center"/>
    </xf>
    <xf numFmtId="0" fontId="0" fillId="2" borderId="18" xfId="0" applyFill="1" applyBorder="1"/>
    <xf numFmtId="164" fontId="0" fillId="2" borderId="20" xfId="0" applyNumberFormat="1" applyFill="1" applyBorder="1" applyAlignment="1">
      <alignment horizontal="center"/>
    </xf>
    <xf numFmtId="0" fontId="0" fillId="2" borderId="21" xfId="0" applyFill="1" applyBorder="1"/>
    <xf numFmtId="0" fontId="2" fillId="2" borderId="10" xfId="0" applyFont="1" applyFill="1" applyBorder="1" applyAlignment="1">
      <alignment horizontal="right"/>
    </xf>
    <xf numFmtId="168" fontId="2" fillId="2" borderId="11" xfId="0" applyNumberFormat="1" applyFont="1" applyFill="1" applyBorder="1" applyAlignment="1">
      <alignment horizontal="center"/>
    </xf>
    <xf numFmtId="0" fontId="2" fillId="2" borderId="12" xfId="0" applyFont="1" applyFill="1" applyBorder="1"/>
    <xf numFmtId="0" fontId="4" fillId="0" borderId="0" xfId="0" applyFont="1"/>
    <xf numFmtId="0" fontId="3" fillId="2" borderId="10" xfId="0" applyFont="1" applyFill="1" applyBorder="1" applyAlignment="1">
      <alignment horizontal="right"/>
    </xf>
    <xf numFmtId="164" fontId="3" fillId="2" borderId="11" xfId="0" applyNumberFormat="1" applyFont="1" applyFill="1" applyBorder="1" applyAlignment="1">
      <alignment horizontal="center"/>
    </xf>
    <xf numFmtId="0" fontId="3" fillId="2" borderId="12" xfId="0" applyFont="1" applyFill="1" applyBorder="1"/>
    <xf numFmtId="0" fontId="3" fillId="2" borderId="13" xfId="0" applyFont="1" applyFill="1" applyBorder="1" applyAlignment="1">
      <alignment horizontal="right"/>
    </xf>
    <xf numFmtId="164" fontId="3" fillId="2" borderId="14" xfId="0" applyNumberFormat="1" applyFont="1" applyFill="1" applyBorder="1" applyAlignment="1">
      <alignment horizontal="center"/>
    </xf>
    <xf numFmtId="0" fontId="3" fillId="2" borderId="15" xfId="0" applyFont="1" applyFill="1" applyBorder="1"/>
    <xf numFmtId="0" fontId="3" fillId="3" borderId="7" xfId="0" applyFont="1" applyFill="1" applyBorder="1" applyAlignment="1">
      <alignment horizontal="right"/>
    </xf>
    <xf numFmtId="164" fontId="3" fillId="3" borderId="8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3" fillId="2" borderId="16" xfId="0" applyFont="1" applyFill="1" applyBorder="1" applyAlignment="1">
      <alignment horizontal="right"/>
    </xf>
    <xf numFmtId="164" fontId="3" fillId="2" borderId="17" xfId="0" applyNumberFormat="1" applyFont="1" applyFill="1" applyBorder="1" applyAlignment="1">
      <alignment horizontal="center"/>
    </xf>
    <xf numFmtId="0" fontId="3" fillId="2" borderId="18" xfId="0" applyFont="1" applyFill="1" applyBorder="1"/>
    <xf numFmtId="171" fontId="0" fillId="2" borderId="0" xfId="0" applyNumberFormat="1" applyFill="1" applyAlignment="1">
      <alignment horizontal="center"/>
    </xf>
    <xf numFmtId="0" fontId="3" fillId="0" borderId="0" xfId="0" applyFont="1"/>
    <xf numFmtId="0" fontId="1" fillId="4" borderId="7" xfId="2" applyFill="1" applyBorder="1" applyAlignment="1">
      <alignment horizontal="right"/>
    </xf>
    <xf numFmtId="169" fontId="1" fillId="4" borderId="8" xfId="2" applyNumberFormat="1" applyFill="1" applyBorder="1" applyAlignment="1">
      <alignment horizontal="center"/>
    </xf>
    <xf numFmtId="0" fontId="6" fillId="4" borderId="9" xfId="2" applyFont="1" applyFill="1" applyBorder="1"/>
    <xf numFmtId="0" fontId="1" fillId="4" borderId="10" xfId="2" applyFill="1" applyBorder="1" applyAlignment="1">
      <alignment horizontal="right"/>
    </xf>
    <xf numFmtId="170" fontId="1" fillId="4" borderId="11" xfId="2" applyNumberFormat="1" applyFill="1" applyBorder="1" applyAlignment="1">
      <alignment horizontal="center"/>
    </xf>
    <xf numFmtId="0" fontId="6" fillId="4" borderId="12" xfId="2" applyFont="1" applyFill="1" applyBorder="1"/>
    <xf numFmtId="0" fontId="1" fillId="4" borderId="11" xfId="2" applyFill="1" applyBorder="1" applyAlignment="1">
      <alignment horizontal="center"/>
    </xf>
    <xf numFmtId="0" fontId="1" fillId="4" borderId="12" xfId="2" applyFill="1" applyBorder="1"/>
    <xf numFmtId="0" fontId="1" fillId="4" borderId="16" xfId="2" applyFill="1" applyBorder="1" applyAlignment="1">
      <alignment horizontal="right"/>
    </xf>
    <xf numFmtId="0" fontId="1" fillId="4" borderId="17" xfId="2" applyFill="1" applyBorder="1" applyAlignment="1">
      <alignment horizontal="center"/>
    </xf>
    <xf numFmtId="0" fontId="1" fillId="4" borderId="18" xfId="2" applyFill="1" applyBorder="1"/>
    <xf numFmtId="0" fontId="0" fillId="2" borderId="19" xfId="0" applyFill="1" applyBorder="1" applyAlignment="1">
      <alignment horizontal="right"/>
    </xf>
    <xf numFmtId="0" fontId="3" fillId="3" borderId="22" xfId="0" applyFont="1" applyFill="1" applyBorder="1"/>
    <xf numFmtId="0" fontId="0" fillId="3" borderId="23" xfId="0" applyFill="1" applyBorder="1"/>
    <xf numFmtId="0" fontId="0" fillId="3" borderId="24" xfId="0" applyFill="1" applyBorder="1"/>
    <xf numFmtId="0" fontId="3" fillId="3" borderId="3" xfId="0" applyFont="1" applyFill="1" applyBorder="1"/>
    <xf numFmtId="0" fontId="0" fillId="3" borderId="25" xfId="0" applyFill="1" applyBorder="1"/>
    <xf numFmtId="0" fontId="0" fillId="2" borderId="26" xfId="0" applyFill="1" applyBorder="1" applyAlignment="1">
      <alignment horizontal="right"/>
    </xf>
    <xf numFmtId="164" fontId="0" fillId="2" borderId="27" xfId="0" applyNumberFormat="1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164" fontId="0" fillId="2" borderId="18" xfId="0" applyNumberFormat="1" applyFill="1" applyBorder="1" applyAlignment="1">
      <alignment vertical="center"/>
    </xf>
  </cellXfs>
  <cellStyles count="3">
    <cellStyle name="Normal" xfId="0" builtinId="0"/>
    <cellStyle name="Normal 10" xfId="2" xr:uid="{F2CB0AE0-5C7D-4D27-9E98-E9EBECA42A49}"/>
    <cellStyle name="Normal 6" xfId="1" xr:uid="{871172F2-55B4-456A-A6CA-EB1F4DB46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C4F9-DD46-40BF-B625-A7D5C3F98FC5}">
  <sheetPr>
    <tabColor theme="8" tint="-0.249977111117893"/>
  </sheetPr>
  <dimension ref="A1"/>
  <sheetViews>
    <sheetView workbookViewId="0">
      <selection sqref="A1:E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2F16-440B-4F44-A9BA-D3D18AC55B73}">
  <dimension ref="B1:C23"/>
  <sheetViews>
    <sheetView workbookViewId="0"/>
  </sheetViews>
  <sheetFormatPr defaultRowHeight="15" x14ac:dyDescent="0.25"/>
  <cols>
    <col min="2" max="2" width="20" customWidth="1"/>
  </cols>
  <sheetData>
    <row r="1" spans="2:3" ht="15.75" thickBot="1" x14ac:dyDescent="0.3"/>
    <row r="2" spans="2:3" x14ac:dyDescent="0.25">
      <c r="B2" s="63" t="s">
        <v>47</v>
      </c>
      <c r="C2" s="64"/>
    </row>
    <row r="3" spans="2:3" x14ac:dyDescent="0.25">
      <c r="B3" s="65" t="s">
        <v>42</v>
      </c>
      <c r="C3" s="66"/>
    </row>
    <row r="4" spans="2:3" x14ac:dyDescent="0.25">
      <c r="B4" s="18" t="s">
        <v>43</v>
      </c>
      <c r="C4" s="67"/>
    </row>
    <row r="5" spans="2:3" x14ac:dyDescent="0.25">
      <c r="B5" s="18" t="s">
        <v>44</v>
      </c>
      <c r="C5" s="67"/>
    </row>
    <row r="6" spans="2:3" x14ac:dyDescent="0.25">
      <c r="B6" s="18" t="s">
        <v>45</v>
      </c>
      <c r="C6" s="67"/>
    </row>
    <row r="7" spans="2:3" x14ac:dyDescent="0.25">
      <c r="B7" s="18" t="s">
        <v>46</v>
      </c>
      <c r="C7" s="67"/>
    </row>
    <row r="8" spans="2:3" x14ac:dyDescent="0.25">
      <c r="B8" s="18" t="s">
        <v>46</v>
      </c>
      <c r="C8" s="67"/>
    </row>
    <row r="9" spans="2:3" x14ac:dyDescent="0.25">
      <c r="B9" s="18" t="s">
        <v>46</v>
      </c>
      <c r="C9" s="67"/>
    </row>
    <row r="10" spans="2:3" x14ac:dyDescent="0.25">
      <c r="B10" s="18" t="s">
        <v>46</v>
      </c>
      <c r="C10" s="67"/>
    </row>
    <row r="11" spans="2:3" ht="15.75" thickBot="1" x14ac:dyDescent="0.3">
      <c r="B11" s="25" t="s">
        <v>46</v>
      </c>
      <c r="C11" s="68"/>
    </row>
    <row r="13" spans="2:3" ht="15.75" thickBot="1" x14ac:dyDescent="0.3"/>
    <row r="14" spans="2:3" x14ac:dyDescent="0.25">
      <c r="B14" s="63" t="s">
        <v>48</v>
      </c>
      <c r="C14" s="64"/>
    </row>
    <row r="15" spans="2:3" x14ac:dyDescent="0.25">
      <c r="B15" s="65" t="s">
        <v>42</v>
      </c>
      <c r="C15" s="66"/>
    </row>
    <row r="16" spans="2:3" x14ac:dyDescent="0.25">
      <c r="B16" s="18" t="s">
        <v>43</v>
      </c>
      <c r="C16" s="67"/>
    </row>
    <row r="17" spans="2:3" x14ac:dyDescent="0.25">
      <c r="B17" s="18" t="s">
        <v>44</v>
      </c>
      <c r="C17" s="67"/>
    </row>
    <row r="18" spans="2:3" x14ac:dyDescent="0.25">
      <c r="B18" s="18" t="s">
        <v>45</v>
      </c>
      <c r="C18" s="67"/>
    </row>
    <row r="19" spans="2:3" x14ac:dyDescent="0.25">
      <c r="B19" s="18" t="s">
        <v>46</v>
      </c>
      <c r="C19" s="67"/>
    </row>
    <row r="20" spans="2:3" x14ac:dyDescent="0.25">
      <c r="B20" s="18" t="s">
        <v>46</v>
      </c>
      <c r="C20" s="67"/>
    </row>
    <row r="21" spans="2:3" x14ac:dyDescent="0.25">
      <c r="B21" s="18" t="s">
        <v>46</v>
      </c>
      <c r="C21" s="67"/>
    </row>
    <row r="22" spans="2:3" x14ac:dyDescent="0.25">
      <c r="B22" s="18" t="s">
        <v>46</v>
      </c>
      <c r="C22" s="67"/>
    </row>
    <row r="23" spans="2:3" ht="15.75" thickBot="1" x14ac:dyDescent="0.3">
      <c r="B23" s="25" t="s">
        <v>46</v>
      </c>
      <c r="C23" s="6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CF53-5255-4C93-9EB8-14FD4F96B407}">
  <dimension ref="A1:Q41"/>
  <sheetViews>
    <sheetView workbookViewId="0">
      <pane ySplit="17" topLeftCell="A24" activePane="bottomLeft" state="frozen"/>
      <selection pane="bottomLeft"/>
    </sheetView>
  </sheetViews>
  <sheetFormatPr defaultRowHeight="15" x14ac:dyDescent="0.25"/>
  <cols>
    <col min="1" max="1" width="3.140625" style="1" customWidth="1"/>
    <col min="2" max="2" width="19.28515625" style="1" bestFit="1" customWidth="1"/>
    <col min="3" max="16384" width="9.140625" style="1"/>
  </cols>
  <sheetData>
    <row r="1" spans="1:17" x14ac:dyDescent="0.25">
      <c r="B1" s="2"/>
      <c r="C1" s="3"/>
      <c r="D1" s="3"/>
    </row>
    <row r="2" spans="1:17" x14ac:dyDescent="0.25">
      <c r="B2" s="2" t="s">
        <v>0</v>
      </c>
      <c r="C2" s="17">
        <f>MAX(C12:C999999)</f>
        <v>2</v>
      </c>
      <c r="D2" s="17">
        <f>MAX(D12:D999999)</f>
        <v>1</v>
      </c>
      <c r="E2" s="17">
        <f t="shared" ref="E2:Q2" si="0">MAX(E12:E999999)</f>
        <v>0</v>
      </c>
      <c r="F2" s="17">
        <f t="shared" si="0"/>
        <v>0</v>
      </c>
      <c r="G2" s="17">
        <f t="shared" si="0"/>
        <v>0</v>
      </c>
      <c r="H2" s="17">
        <f t="shared" si="0"/>
        <v>0</v>
      </c>
      <c r="I2" s="17">
        <f t="shared" si="0"/>
        <v>0</v>
      </c>
      <c r="J2" s="17">
        <f t="shared" si="0"/>
        <v>0</v>
      </c>
      <c r="K2" s="17">
        <f t="shared" si="0"/>
        <v>0</v>
      </c>
      <c r="L2" s="17">
        <f t="shared" si="0"/>
        <v>0</v>
      </c>
      <c r="M2" s="17">
        <f t="shared" si="0"/>
        <v>0</v>
      </c>
      <c r="N2" s="17">
        <f t="shared" si="0"/>
        <v>0</v>
      </c>
      <c r="O2" s="17">
        <f t="shared" si="0"/>
        <v>0</v>
      </c>
      <c r="P2" s="17">
        <f t="shared" si="0"/>
        <v>0</v>
      </c>
      <c r="Q2" s="17">
        <f t="shared" si="0"/>
        <v>0</v>
      </c>
    </row>
    <row r="3" spans="1:17" x14ac:dyDescent="0.25">
      <c r="B3" s="2" t="s">
        <v>1</v>
      </c>
      <c r="C3" s="17">
        <f>MIN(C12:C999999)</f>
        <v>0</v>
      </c>
      <c r="D3" s="17">
        <f>MIN(D12:D999999)</f>
        <v>0</v>
      </c>
      <c r="E3" s="17">
        <f t="shared" ref="E3:Q3" si="1">MIN(E12:E999999)</f>
        <v>0</v>
      </c>
      <c r="F3" s="17">
        <f t="shared" si="1"/>
        <v>0</v>
      </c>
      <c r="G3" s="17">
        <f t="shared" si="1"/>
        <v>0</v>
      </c>
      <c r="H3" s="17">
        <f t="shared" si="1"/>
        <v>0</v>
      </c>
      <c r="I3" s="17">
        <f t="shared" si="1"/>
        <v>0</v>
      </c>
      <c r="J3" s="17">
        <f t="shared" si="1"/>
        <v>0</v>
      </c>
      <c r="K3" s="17">
        <f t="shared" si="1"/>
        <v>0</v>
      </c>
      <c r="L3" s="17">
        <f t="shared" si="1"/>
        <v>0</v>
      </c>
      <c r="M3" s="17">
        <f t="shared" si="1"/>
        <v>0</v>
      </c>
      <c r="N3" s="17">
        <f t="shared" si="1"/>
        <v>0</v>
      </c>
      <c r="O3" s="17">
        <f t="shared" si="1"/>
        <v>0</v>
      </c>
      <c r="P3" s="17">
        <f t="shared" si="1"/>
        <v>0</v>
      </c>
      <c r="Q3" s="17">
        <f t="shared" si="1"/>
        <v>0</v>
      </c>
    </row>
    <row r="4" spans="1:17" x14ac:dyDescent="0.25">
      <c r="B4" s="2" t="s">
        <v>2</v>
      </c>
      <c r="C4" s="17">
        <f>AVERAGE(C12:C999999)</f>
        <v>6.6666666666666666E-2</v>
      </c>
      <c r="D4" s="17">
        <f>AVERAGE(D12:D999999)</f>
        <v>3.3333333333333333E-2</v>
      </c>
      <c r="E4" s="17" t="e">
        <f t="shared" ref="E4:Q4" si="2">AVERAGE(E12:E999999)</f>
        <v>#DIV/0!</v>
      </c>
      <c r="F4" s="17" t="e">
        <f t="shared" si="2"/>
        <v>#DIV/0!</v>
      </c>
      <c r="G4" s="17" t="e">
        <f t="shared" si="2"/>
        <v>#DIV/0!</v>
      </c>
      <c r="H4" s="17" t="e">
        <f t="shared" si="2"/>
        <v>#DIV/0!</v>
      </c>
      <c r="I4" s="17" t="e">
        <f t="shared" si="2"/>
        <v>#DIV/0!</v>
      </c>
      <c r="J4" s="17" t="e">
        <f t="shared" si="2"/>
        <v>#DIV/0!</v>
      </c>
      <c r="K4" s="17" t="e">
        <f t="shared" si="2"/>
        <v>#DIV/0!</v>
      </c>
      <c r="L4" s="17" t="e">
        <f t="shared" si="2"/>
        <v>#DIV/0!</v>
      </c>
      <c r="M4" s="17" t="e">
        <f t="shared" si="2"/>
        <v>#DIV/0!</v>
      </c>
      <c r="N4" s="17" t="e">
        <f t="shared" si="2"/>
        <v>#DIV/0!</v>
      </c>
      <c r="O4" s="17" t="e">
        <f t="shared" si="2"/>
        <v>#DIV/0!</v>
      </c>
      <c r="P4" s="17" t="e">
        <f t="shared" si="2"/>
        <v>#DIV/0!</v>
      </c>
      <c r="Q4" s="17" t="e">
        <f t="shared" si="2"/>
        <v>#DIV/0!</v>
      </c>
    </row>
    <row r="5" spans="1:17" x14ac:dyDescent="0.25">
      <c r="B5" s="2" t="s">
        <v>3</v>
      </c>
      <c r="C5" s="17" t="s">
        <v>4</v>
      </c>
      <c r="D5" s="17" t="s">
        <v>4</v>
      </c>
      <c r="E5" s="17" t="s">
        <v>4</v>
      </c>
      <c r="F5" s="17" t="s">
        <v>4</v>
      </c>
      <c r="G5" s="17" t="s">
        <v>4</v>
      </c>
      <c r="H5" s="17" t="s">
        <v>4</v>
      </c>
      <c r="I5" s="17" t="s">
        <v>4</v>
      </c>
      <c r="J5" s="17" t="s">
        <v>4</v>
      </c>
      <c r="K5" s="17" t="s">
        <v>4</v>
      </c>
      <c r="L5" s="17" t="s">
        <v>4</v>
      </c>
      <c r="M5" s="17" t="s">
        <v>4</v>
      </c>
      <c r="N5" s="17" t="s">
        <v>4</v>
      </c>
      <c r="O5" s="17" t="s">
        <v>4</v>
      </c>
      <c r="P5" s="17" t="s">
        <v>4</v>
      </c>
      <c r="Q5" s="17" t="s">
        <v>4</v>
      </c>
    </row>
    <row r="6" spans="1:17" x14ac:dyDescent="0.25">
      <c r="B6" s="4" t="s">
        <v>5</v>
      </c>
      <c r="C6" s="17">
        <f>IFERROR(AVERAGEIF(C12:C999998,C5),"-")</f>
        <v>2</v>
      </c>
      <c r="D6" s="17" t="str">
        <f t="shared" ref="D6:Q6" si="3">IFERROR(AVERAGEIF(D12:D999998,D5),"-")</f>
        <v>-</v>
      </c>
      <c r="E6" s="17" t="str">
        <f t="shared" si="3"/>
        <v>-</v>
      </c>
      <c r="F6" s="17" t="str">
        <f t="shared" si="3"/>
        <v>-</v>
      </c>
      <c r="G6" s="17" t="str">
        <f t="shared" si="3"/>
        <v>-</v>
      </c>
      <c r="H6" s="17" t="str">
        <f t="shared" si="3"/>
        <v>-</v>
      </c>
      <c r="I6" s="17" t="str">
        <f t="shared" si="3"/>
        <v>-</v>
      </c>
      <c r="J6" s="17" t="str">
        <f t="shared" si="3"/>
        <v>-</v>
      </c>
      <c r="K6" s="17" t="str">
        <f t="shared" si="3"/>
        <v>-</v>
      </c>
      <c r="L6" s="17" t="str">
        <f t="shared" si="3"/>
        <v>-</v>
      </c>
      <c r="M6" s="17" t="str">
        <f t="shared" si="3"/>
        <v>-</v>
      </c>
      <c r="N6" s="17" t="str">
        <f t="shared" si="3"/>
        <v>-</v>
      </c>
      <c r="O6" s="17" t="str">
        <f t="shared" si="3"/>
        <v>-</v>
      </c>
      <c r="P6" s="17" t="str">
        <f t="shared" si="3"/>
        <v>-</v>
      </c>
      <c r="Q6" s="17" t="str">
        <f t="shared" si="3"/>
        <v>-</v>
      </c>
    </row>
    <row r="7" spans="1:17" x14ac:dyDescent="0.25">
      <c r="B7" s="3"/>
      <c r="C7" s="5"/>
      <c r="D7" s="5"/>
    </row>
    <row r="8" spans="1:17" x14ac:dyDescent="0.25">
      <c r="B8" s="5"/>
      <c r="C8" s="5"/>
      <c r="D8" s="5"/>
    </row>
    <row r="9" spans="1:17" ht="15.75" thickBot="1" x14ac:dyDescent="0.3">
      <c r="B9" s="6"/>
      <c r="C9" s="7" t="s">
        <v>6</v>
      </c>
      <c r="D9" s="7"/>
    </row>
    <row r="10" spans="1:17" s="8" customFormat="1" x14ac:dyDescent="0.25">
      <c r="B10" s="9" t="s">
        <v>7</v>
      </c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s="5" customFormat="1" ht="15.75" thickBot="1" x14ac:dyDescent="0.3">
      <c r="B11" s="12"/>
      <c r="C11" s="13" t="s">
        <v>8</v>
      </c>
      <c r="D11" s="14" t="str">
        <f>C11</f>
        <v>Amps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x14ac:dyDescent="0.25">
      <c r="A12" s="15"/>
      <c r="B12" s="15">
        <v>44359</v>
      </c>
      <c r="C12" s="46">
        <v>0</v>
      </c>
      <c r="D12" s="46">
        <v>0</v>
      </c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</row>
    <row r="13" spans="1:17" x14ac:dyDescent="0.25">
      <c r="A13" s="15"/>
      <c r="B13" s="16">
        <v>44359.000347222223</v>
      </c>
      <c r="C13" s="46">
        <v>0</v>
      </c>
      <c r="D13" s="46">
        <v>0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</row>
    <row r="14" spans="1:17" x14ac:dyDescent="0.25">
      <c r="A14" s="15"/>
      <c r="B14" s="16">
        <v>44359.000694444447</v>
      </c>
      <c r="C14" s="46">
        <v>0</v>
      </c>
      <c r="D14" s="46">
        <v>0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</row>
    <row r="15" spans="1:17" x14ac:dyDescent="0.25">
      <c r="A15" s="15"/>
      <c r="B15" s="16">
        <v>44359.00104166667</v>
      </c>
      <c r="C15" s="46">
        <v>2</v>
      </c>
      <c r="D15" s="46">
        <v>1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</row>
    <row r="16" spans="1:17" x14ac:dyDescent="0.25">
      <c r="A16" s="15"/>
      <c r="B16" s="16">
        <v>44359.001388888886</v>
      </c>
      <c r="C16" s="46">
        <v>0</v>
      </c>
      <c r="D16" s="46">
        <v>0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</row>
    <row r="17" spans="1:17" x14ac:dyDescent="0.25">
      <c r="A17" s="15"/>
      <c r="B17" s="16">
        <v>44359.001736111109</v>
      </c>
      <c r="C17" s="46">
        <v>0</v>
      </c>
      <c r="D17" s="46">
        <v>0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</row>
    <row r="18" spans="1:17" x14ac:dyDescent="0.25">
      <c r="A18" s="15"/>
      <c r="B18" s="16">
        <v>44359.002083333333</v>
      </c>
      <c r="C18" s="46">
        <v>0</v>
      </c>
      <c r="D18" s="46">
        <v>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</row>
    <row r="19" spans="1:17" x14ac:dyDescent="0.25">
      <c r="A19" s="15"/>
      <c r="B19" s="16">
        <v>44359.002430555556</v>
      </c>
      <c r="C19" s="46">
        <v>0</v>
      </c>
      <c r="D19" s="46">
        <v>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</row>
    <row r="20" spans="1:17" x14ac:dyDescent="0.25">
      <c r="A20" s="15"/>
      <c r="B20" s="16">
        <v>44359.00277777778</v>
      </c>
      <c r="C20" s="46">
        <v>0</v>
      </c>
      <c r="D20" s="46">
        <v>0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</row>
    <row r="21" spans="1:17" x14ac:dyDescent="0.25">
      <c r="A21" s="15"/>
      <c r="B21" s="16">
        <v>44359.003125000003</v>
      </c>
      <c r="C21" s="46">
        <v>0</v>
      </c>
      <c r="D21" s="46">
        <v>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</row>
    <row r="22" spans="1:17" x14ac:dyDescent="0.25">
      <c r="A22" s="15"/>
      <c r="B22" s="16">
        <v>44359.003472222219</v>
      </c>
      <c r="C22" s="46">
        <v>0</v>
      </c>
      <c r="D22" s="46">
        <v>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</row>
    <row r="23" spans="1:17" x14ac:dyDescent="0.25">
      <c r="A23" s="15"/>
      <c r="B23" s="16">
        <v>44359.003819444442</v>
      </c>
      <c r="C23" s="46">
        <v>0</v>
      </c>
      <c r="D23" s="46">
        <v>0</v>
      </c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</row>
    <row r="24" spans="1:17" x14ac:dyDescent="0.25">
      <c r="A24" s="15"/>
      <c r="B24" s="16">
        <v>44359.004166666666</v>
      </c>
      <c r="C24" s="46">
        <v>0</v>
      </c>
      <c r="D24" s="46">
        <v>0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</row>
    <row r="25" spans="1:17" x14ac:dyDescent="0.25">
      <c r="A25" s="15"/>
      <c r="B25" s="16">
        <v>44359.004513888889</v>
      </c>
      <c r="C25" s="46">
        <v>0</v>
      </c>
      <c r="D25" s="46">
        <v>0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</row>
    <row r="26" spans="1:17" x14ac:dyDescent="0.25">
      <c r="A26" s="15"/>
      <c r="B26" s="16">
        <v>44359.004861111112</v>
      </c>
      <c r="C26" s="46">
        <v>0</v>
      </c>
      <c r="D26" s="46">
        <v>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</row>
    <row r="27" spans="1:17" x14ac:dyDescent="0.25">
      <c r="A27" s="15"/>
      <c r="B27" s="16">
        <v>44359.005208333336</v>
      </c>
      <c r="C27" s="46">
        <v>0</v>
      </c>
      <c r="D27" s="46">
        <v>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</row>
    <row r="28" spans="1:17" x14ac:dyDescent="0.25">
      <c r="A28" s="15"/>
      <c r="B28" s="16">
        <v>44359.005555555559</v>
      </c>
      <c r="C28" s="46">
        <v>0</v>
      </c>
      <c r="D28" s="46">
        <v>0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</row>
    <row r="29" spans="1:17" x14ac:dyDescent="0.25">
      <c r="A29" s="15"/>
      <c r="B29" s="16">
        <v>44359.005902777775</v>
      </c>
      <c r="C29" s="46">
        <v>0</v>
      </c>
      <c r="D29" s="46">
        <v>0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</row>
    <row r="30" spans="1:17" x14ac:dyDescent="0.25">
      <c r="A30" s="15"/>
      <c r="B30" s="16">
        <v>44359.006249999999</v>
      </c>
      <c r="C30" s="46">
        <v>0</v>
      </c>
      <c r="D30" s="46">
        <v>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</row>
    <row r="31" spans="1:17" x14ac:dyDescent="0.25">
      <c r="A31" s="15"/>
      <c r="B31" s="16">
        <v>44359.006597222222</v>
      </c>
      <c r="C31" s="46">
        <v>0</v>
      </c>
      <c r="D31" s="46">
        <v>0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</row>
    <row r="32" spans="1:17" x14ac:dyDescent="0.25">
      <c r="A32" s="15"/>
      <c r="B32" s="16">
        <v>44359.006944444445</v>
      </c>
      <c r="C32" s="46">
        <v>0</v>
      </c>
      <c r="D32" s="46">
        <v>0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</row>
    <row r="33" spans="1:17" x14ac:dyDescent="0.25">
      <c r="A33" s="15"/>
      <c r="B33" s="16">
        <v>44359.007291666669</v>
      </c>
      <c r="C33" s="46">
        <v>0</v>
      </c>
      <c r="D33" s="46">
        <v>0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1:17" x14ac:dyDescent="0.25">
      <c r="A34" s="15"/>
      <c r="B34" s="16">
        <v>44359.007638888892</v>
      </c>
      <c r="C34" s="46">
        <v>0</v>
      </c>
      <c r="D34" s="46">
        <v>0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</row>
    <row r="35" spans="1:17" x14ac:dyDescent="0.25">
      <c r="A35" s="15"/>
      <c r="B35" s="16">
        <v>44359.007986111108</v>
      </c>
      <c r="C35" s="46">
        <v>0</v>
      </c>
      <c r="D35" s="46">
        <v>0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6" spans="1:17" x14ac:dyDescent="0.25">
      <c r="A36" s="15"/>
      <c r="B36" s="16">
        <v>44359.008333333331</v>
      </c>
      <c r="C36" s="46">
        <v>0</v>
      </c>
      <c r="D36" s="46">
        <v>0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</row>
    <row r="37" spans="1:17" x14ac:dyDescent="0.25">
      <c r="A37" s="15"/>
      <c r="B37" s="16">
        <v>44359.008680555555</v>
      </c>
      <c r="C37" s="46">
        <v>0</v>
      </c>
      <c r="D37" s="46">
        <v>0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8" spans="1:17" x14ac:dyDescent="0.25">
      <c r="A38" s="15"/>
      <c r="B38" s="16">
        <v>44359.009027777778</v>
      </c>
      <c r="C38" s="46">
        <v>0</v>
      </c>
      <c r="D38" s="46">
        <v>0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x14ac:dyDescent="0.25">
      <c r="A39" s="15"/>
      <c r="B39" s="16">
        <v>44359.009375000001</v>
      </c>
      <c r="C39" s="46">
        <v>0</v>
      </c>
      <c r="D39" s="46">
        <v>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</row>
    <row r="40" spans="1:17" x14ac:dyDescent="0.25">
      <c r="A40" s="15"/>
      <c r="B40" s="16">
        <v>44359.009722222225</v>
      </c>
      <c r="C40" s="46">
        <v>0</v>
      </c>
      <c r="D40" s="46">
        <v>0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</row>
    <row r="41" spans="1:17" x14ac:dyDescent="0.25">
      <c r="A41" s="15"/>
      <c r="B41" s="16">
        <v>44359.010069444441</v>
      </c>
      <c r="C41" s="46">
        <v>0</v>
      </c>
      <c r="D41" s="46">
        <v>0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</row>
  </sheetData>
  <pageMargins left="0.7" right="0.7" top="0.75" bottom="0.75" header="0.3" footer="0.3"/>
  <ignoredErrors>
    <ignoredError sqref="C2:Q5 C6:Q6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3052-01D4-4C44-99FC-280FD43C94E4}">
  <sheetPr>
    <tabColor theme="9"/>
  </sheetPr>
  <dimension ref="B1:M26"/>
  <sheetViews>
    <sheetView tabSelected="1" workbookViewId="0"/>
  </sheetViews>
  <sheetFormatPr defaultRowHeight="15" x14ac:dyDescent="0.25"/>
  <cols>
    <col min="2" max="2" width="22.85546875" customWidth="1"/>
    <col min="7" max="7" width="19.42578125" bestFit="1" customWidth="1"/>
    <col min="9" max="9" width="9.28515625" bestFit="1" customWidth="1"/>
    <col min="11" max="11" width="14.5703125" bestFit="1" customWidth="1"/>
    <col min="13" max="13" width="12" bestFit="1" customWidth="1"/>
  </cols>
  <sheetData>
    <row r="1" spans="2:13" ht="15.75" thickBot="1" x14ac:dyDescent="0.3"/>
    <row r="2" spans="2:13" ht="15.75" thickBot="1" x14ac:dyDescent="0.3">
      <c r="B2" s="60" t="s">
        <v>9</v>
      </c>
      <c r="C2" s="61"/>
      <c r="D2" s="62"/>
      <c r="G2" s="60" t="s">
        <v>9</v>
      </c>
      <c r="H2" s="61"/>
      <c r="I2" s="62"/>
      <c r="K2" s="47" t="s">
        <v>36</v>
      </c>
    </row>
    <row r="3" spans="2:13" x14ac:dyDescent="0.25">
      <c r="B3" s="59" t="s">
        <v>10</v>
      </c>
      <c r="C3" s="28">
        <v>8760</v>
      </c>
      <c r="D3" s="29" t="s">
        <v>11</v>
      </c>
      <c r="G3" s="18" t="s">
        <v>33</v>
      </c>
      <c r="H3" s="19">
        <f>ROUND(C11,0)</f>
        <v>0</v>
      </c>
      <c r="I3" s="20" t="s">
        <v>12</v>
      </c>
      <c r="K3" s="48" t="s">
        <v>37</v>
      </c>
      <c r="L3" s="49">
        <v>20</v>
      </c>
      <c r="M3" s="50" t="s">
        <v>22</v>
      </c>
    </row>
    <row r="4" spans="2:13" ht="15.75" thickBot="1" x14ac:dyDescent="0.3">
      <c r="B4" s="18" t="s">
        <v>13</v>
      </c>
      <c r="C4" s="21">
        <v>1</v>
      </c>
      <c r="D4" s="20" t="s">
        <v>14</v>
      </c>
      <c r="G4" s="22" t="s">
        <v>15</v>
      </c>
      <c r="H4" s="23">
        <f>C12</f>
        <v>0</v>
      </c>
      <c r="I4" s="24" t="s">
        <v>16</v>
      </c>
      <c r="K4" s="51" t="s">
        <v>38</v>
      </c>
      <c r="L4" s="52">
        <v>7.0000000000000007E-2</v>
      </c>
      <c r="M4" s="53" t="s">
        <v>25</v>
      </c>
    </row>
    <row r="5" spans="2:13" x14ac:dyDescent="0.25">
      <c r="B5" s="18" t="s">
        <v>17</v>
      </c>
      <c r="C5" s="19">
        <f>C3*C4</f>
        <v>8760</v>
      </c>
      <c r="D5" s="20" t="s">
        <v>11</v>
      </c>
      <c r="G5" s="60" t="s">
        <v>18</v>
      </c>
      <c r="H5" s="61"/>
      <c r="I5" s="62"/>
      <c r="K5" s="51" t="s">
        <v>39</v>
      </c>
      <c r="L5" s="54">
        <v>0.15</v>
      </c>
      <c r="M5" s="55" t="s">
        <v>25</v>
      </c>
    </row>
    <row r="6" spans="2:13" ht="18.75" thickBot="1" x14ac:dyDescent="0.4">
      <c r="B6" s="18"/>
      <c r="C6" s="19"/>
      <c r="D6" s="20"/>
      <c r="G6" s="18" t="s">
        <v>34</v>
      </c>
      <c r="H6" s="19">
        <f>ROUND(C22,0)</f>
        <v>0</v>
      </c>
      <c r="I6" s="20" t="s">
        <v>12</v>
      </c>
      <c r="K6" s="56" t="s">
        <v>40</v>
      </c>
      <c r="L6" s="57">
        <v>1.5401</v>
      </c>
      <c r="M6" s="58" t="s">
        <v>41</v>
      </c>
    </row>
    <row r="7" spans="2:13" ht="15.75" thickBot="1" x14ac:dyDescent="0.3">
      <c r="B7" s="18"/>
      <c r="C7" s="19"/>
      <c r="D7" s="20"/>
      <c r="G7" s="25" t="s">
        <v>19</v>
      </c>
      <c r="H7" s="26">
        <f>C23</f>
        <v>0</v>
      </c>
      <c r="I7" s="27" t="s">
        <v>16</v>
      </c>
    </row>
    <row r="8" spans="2:13" x14ac:dyDescent="0.25">
      <c r="B8" s="18"/>
      <c r="C8" s="19"/>
      <c r="D8" s="20"/>
      <c r="G8" s="60" t="s">
        <v>20</v>
      </c>
      <c r="H8" s="61"/>
      <c r="I8" s="62"/>
    </row>
    <row r="9" spans="2:13" x14ac:dyDescent="0.25">
      <c r="B9" s="18"/>
      <c r="C9" s="19"/>
      <c r="D9" s="20"/>
      <c r="G9" s="30" t="s">
        <v>21</v>
      </c>
      <c r="H9" s="31">
        <v>0.75</v>
      </c>
      <c r="I9" s="32" t="s">
        <v>14</v>
      </c>
    </row>
    <row r="10" spans="2:13" x14ac:dyDescent="0.25">
      <c r="B10" s="18"/>
      <c r="C10" s="19"/>
      <c r="D10" s="20"/>
      <c r="G10" s="18" t="s">
        <v>35</v>
      </c>
      <c r="H10" s="19">
        <f>ROUND((H3-H6)*H9,0)</f>
        <v>0</v>
      </c>
      <c r="I10" s="20" t="s">
        <v>12</v>
      </c>
      <c r="K10" s="33"/>
    </row>
    <row r="11" spans="2:13" ht="15.75" thickBot="1" x14ac:dyDescent="0.3">
      <c r="B11" s="34" t="s">
        <v>23</v>
      </c>
      <c r="C11" s="35">
        <v>0</v>
      </c>
      <c r="D11" s="36" t="s">
        <v>12</v>
      </c>
      <c r="G11" s="25" t="s">
        <v>24</v>
      </c>
      <c r="H11" s="26">
        <f>H4-H7</f>
        <v>0</v>
      </c>
      <c r="I11" s="27" t="s">
        <v>16</v>
      </c>
      <c r="K11" s="33"/>
    </row>
    <row r="12" spans="2:13" ht="15.75" thickBot="1" x14ac:dyDescent="0.3">
      <c r="B12" s="37" t="s">
        <v>26</v>
      </c>
      <c r="C12" s="38">
        <f>ROUND(C11*C5,-3)</f>
        <v>0</v>
      </c>
      <c r="D12" s="39" t="s">
        <v>16</v>
      </c>
    </row>
    <row r="13" spans="2:13" x14ac:dyDescent="0.25">
      <c r="B13" s="60" t="s">
        <v>18</v>
      </c>
      <c r="C13" s="61"/>
      <c r="D13" s="62"/>
      <c r="G13" s="40" t="s">
        <v>27</v>
      </c>
      <c r="H13" s="41">
        <f>H11*L4+12*L3*H10</f>
        <v>0</v>
      </c>
      <c r="I13" s="42" t="s">
        <v>28</v>
      </c>
    </row>
    <row r="14" spans="2:13" ht="18" x14ac:dyDescent="0.35">
      <c r="B14" s="18" t="s">
        <v>10</v>
      </c>
      <c r="C14" s="19">
        <f>C3</f>
        <v>8760</v>
      </c>
      <c r="D14" s="20" t="s">
        <v>11</v>
      </c>
      <c r="G14" s="18" t="s">
        <v>32</v>
      </c>
      <c r="H14" s="19">
        <f>ROUND(H11*L6/2205,0)</f>
        <v>0</v>
      </c>
      <c r="I14" s="20" t="s">
        <v>29</v>
      </c>
    </row>
    <row r="15" spans="2:13" ht="15.75" thickBot="1" x14ac:dyDescent="0.3">
      <c r="B15" s="18" t="s">
        <v>13</v>
      </c>
      <c r="C15" s="21">
        <f>C4</f>
        <v>1</v>
      </c>
      <c r="D15" s="20" t="s">
        <v>14</v>
      </c>
      <c r="G15" s="25" t="s">
        <v>24</v>
      </c>
      <c r="H15" s="26">
        <f>H11</f>
        <v>0</v>
      </c>
      <c r="I15" s="27" t="s">
        <v>16</v>
      </c>
    </row>
    <row r="16" spans="2:13" x14ac:dyDescent="0.25">
      <c r="B16" s="18" t="s">
        <v>17</v>
      </c>
      <c r="C16" s="19">
        <f>C14*C15</f>
        <v>8760</v>
      </c>
      <c r="D16" s="20" t="s">
        <v>11</v>
      </c>
    </row>
    <row r="17" spans="2:4" x14ac:dyDescent="0.25">
      <c r="B17" s="18"/>
      <c r="C17" s="19"/>
      <c r="D17" s="20"/>
    </row>
    <row r="18" spans="2:4" x14ac:dyDescent="0.25">
      <c r="B18" s="18"/>
      <c r="C18" s="19"/>
      <c r="D18" s="20"/>
    </row>
    <row r="19" spans="2:4" x14ac:dyDescent="0.25">
      <c r="B19" s="18"/>
      <c r="C19" s="19"/>
      <c r="D19" s="20"/>
    </row>
    <row r="20" spans="2:4" x14ac:dyDescent="0.25">
      <c r="B20" s="18"/>
      <c r="C20" s="19"/>
      <c r="D20" s="20"/>
    </row>
    <row r="21" spans="2:4" x14ac:dyDescent="0.25">
      <c r="B21" s="18"/>
      <c r="C21" s="19"/>
      <c r="D21" s="20"/>
    </row>
    <row r="22" spans="2:4" x14ac:dyDescent="0.25">
      <c r="B22" s="34" t="s">
        <v>23</v>
      </c>
      <c r="C22" s="35">
        <v>0</v>
      </c>
      <c r="D22" s="36" t="s">
        <v>12</v>
      </c>
    </row>
    <row r="23" spans="2:4" ht="15.75" thickBot="1" x14ac:dyDescent="0.3">
      <c r="B23" s="43" t="s">
        <v>26</v>
      </c>
      <c r="C23" s="44">
        <f>ROUND(C22*C16,-3)</f>
        <v>0</v>
      </c>
      <c r="D23" s="45" t="s">
        <v>16</v>
      </c>
    </row>
    <row r="24" spans="2:4" x14ac:dyDescent="0.25">
      <c r="B24" s="60" t="s">
        <v>20</v>
      </c>
      <c r="C24" s="61"/>
      <c r="D24" s="62"/>
    </row>
    <row r="25" spans="2:4" x14ac:dyDescent="0.25">
      <c r="B25" s="34" t="s">
        <v>30</v>
      </c>
      <c r="C25" s="35">
        <f>C11-C22</f>
        <v>0</v>
      </c>
      <c r="D25" s="36" t="s">
        <v>12</v>
      </c>
    </row>
    <row r="26" spans="2:4" ht="15.75" thickBot="1" x14ac:dyDescent="0.3">
      <c r="B26" s="43" t="s">
        <v>31</v>
      </c>
      <c r="C26" s="44">
        <f>C12-C23</f>
        <v>0</v>
      </c>
      <c r="D26" s="4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BF24A2341AD49A7FAA971C4EFF25D" ma:contentTypeVersion="21" ma:contentTypeDescription="Create a new document." ma:contentTypeScope="" ma:versionID="339435e7c24ec290ec1d998ba8710c64">
  <xsd:schema xmlns:xsd="http://www.w3.org/2001/XMLSchema" xmlns:xs="http://www.w3.org/2001/XMLSchema" xmlns:p="http://schemas.microsoft.com/office/2006/metadata/properties" xmlns:ns2="76999941-6b8c-48d0-8cbd-632b69249113" xmlns:ns3="622a685c-960f-447b-8f38-3b86c3d47008" targetNamespace="http://schemas.microsoft.com/office/2006/metadata/properties" ma:root="true" ma:fieldsID="011052a0981e8cbe3fcc1fd82f1fcbaf" ns2:_="" ns3:_="">
    <xsd:import namespace="76999941-6b8c-48d0-8cbd-632b69249113"/>
    <xsd:import namespace="622a685c-960f-447b-8f38-3b86c3d47008"/>
    <xsd:element name="properties">
      <xsd:complexType>
        <xsd:sequence>
          <xsd:element name="documentManagement">
            <xsd:complexType>
              <xsd:all>
                <xsd:element ref="ns2:Customer" minOccurs="0"/>
                <xsd:element ref="ns2:Customer_x003a_Customer_x0020_Na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99941-6b8c-48d0-8cbd-632b69249113" elementFormDefault="qualified">
    <xsd:import namespace="http://schemas.microsoft.com/office/2006/documentManagement/types"/>
    <xsd:import namespace="http://schemas.microsoft.com/office/infopath/2007/PartnerControls"/>
    <xsd:element name="Customer" ma:index="8" nillable="true" ma:displayName="Customer" ma:list="{dab7b92e-0252-4e88-b3a8-c6e76b3618c0}" ma:internalName="Customer" ma:showField="Title">
      <xsd:simpleType>
        <xsd:restriction base="dms:Lookup"/>
      </xsd:simpleType>
    </xsd:element>
    <xsd:element name="Customer_x003a_Customer_x0020_Name" ma:index="9" nillable="true" ma:displayName="Customer:Customer Name" ma:list="{dab7b92e-0252-4e88-b3a8-c6e76b3618c0}" ma:internalName="Customer_x003a_Customer_x0020_Name" ma:readOnly="true" ma:showField="Title" ma:web="622a685c-960f-447b-8f38-3b86c3d47008">
      <xsd:simpleType>
        <xsd:restriction base="dms:Lookup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bd9a893-75f3-40c6-8bf4-095a97233a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2a685c-960f-447b-8f38-3b86c3d4700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246fe25f-295b-43f2-9e5e-dc459634b132}" ma:internalName="TaxCatchAll" ma:showField="CatchAllData" ma:web="622a685c-960f-447b-8f38-3b86c3d47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2a685c-960f-447b-8f38-3b86c3d47008" xsi:nil="true"/>
    <lcf76f155ced4ddcb4097134ff3c332f xmlns="76999941-6b8c-48d0-8cbd-632b69249113">
      <Terms xmlns="http://schemas.microsoft.com/office/infopath/2007/PartnerControls"/>
    </lcf76f155ced4ddcb4097134ff3c332f>
    <Customer xmlns="76999941-6b8c-48d0-8cbd-632b69249113" xsi:nil="true"/>
  </documentManagement>
</p:properties>
</file>

<file path=customXml/itemProps1.xml><?xml version="1.0" encoding="utf-8"?>
<ds:datastoreItem xmlns:ds="http://schemas.openxmlformats.org/officeDocument/2006/customXml" ds:itemID="{E13BBFFD-90DB-458A-A125-15643D2D4486}"/>
</file>

<file path=customXml/itemProps2.xml><?xml version="1.0" encoding="utf-8"?>
<ds:datastoreItem xmlns:ds="http://schemas.openxmlformats.org/officeDocument/2006/customXml" ds:itemID="{62713E57-AE03-4F16-850A-38BCD2493053}"/>
</file>

<file path=customXml/itemProps3.xml><?xml version="1.0" encoding="utf-8"?>
<ds:datastoreItem xmlns:ds="http://schemas.openxmlformats.org/officeDocument/2006/customXml" ds:itemID="{74357A3E-C2B7-4303-AE17-63A5DA0CA5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Rough Calcs</vt:lpstr>
      <vt:lpstr>Setup</vt:lpstr>
      <vt:lpstr>Analysis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Timme</dc:creator>
  <cp:lastModifiedBy>Ryan Timme</cp:lastModifiedBy>
  <dcterms:created xsi:type="dcterms:W3CDTF">2024-05-29T20:21:59Z</dcterms:created>
  <dcterms:modified xsi:type="dcterms:W3CDTF">2025-07-07T20:12:36Z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9f948f-4911-462a-81b0-6374204b4e49_Enabled">
    <vt:lpwstr>true</vt:lpwstr>
  </property>
  <property fmtid="{D5CDD505-2E9C-101B-9397-08002B2CF9AE}" pid="3" name="MSIP_Label_509f948f-4911-462a-81b0-6374204b4e49_SetDate">
    <vt:lpwstr>2025-04-23T12:46:17Z</vt:lpwstr>
  </property>
  <property fmtid="{D5CDD505-2E9C-101B-9397-08002B2CF9AE}" pid="4" name="MSIP_Label_509f948f-4911-462a-81b0-6374204b4e49_Method">
    <vt:lpwstr>Standard</vt:lpwstr>
  </property>
  <property fmtid="{D5CDD505-2E9C-101B-9397-08002B2CF9AE}" pid="5" name="MSIP_Label_509f948f-4911-462a-81b0-6374204b4e49_Name">
    <vt:lpwstr>Private</vt:lpwstr>
  </property>
  <property fmtid="{D5CDD505-2E9C-101B-9397-08002B2CF9AE}" pid="6" name="MSIP_Label_509f948f-4911-462a-81b0-6374204b4e49_SiteId">
    <vt:lpwstr>793179ba-b289-4e57-9b15-3b89a142fd5e</vt:lpwstr>
  </property>
  <property fmtid="{D5CDD505-2E9C-101B-9397-08002B2CF9AE}" pid="7" name="MSIP_Label_509f948f-4911-462a-81b0-6374204b4e49_ActionId">
    <vt:lpwstr>19c92e6d-0ee9-42d6-abe1-f2cff37bfec0</vt:lpwstr>
  </property>
  <property fmtid="{D5CDD505-2E9C-101B-9397-08002B2CF9AE}" pid="8" name="MSIP_Label_509f948f-4911-462a-81b0-6374204b4e49_ContentBits">
    <vt:lpwstr>0</vt:lpwstr>
  </property>
  <property fmtid="{D5CDD505-2E9C-101B-9397-08002B2CF9AE}" pid="9" name="MSIP_Label_509f948f-4911-462a-81b0-6374204b4e49_Tag">
    <vt:lpwstr>10, 3, 0, 1</vt:lpwstr>
  </property>
  <property fmtid="{D5CDD505-2E9C-101B-9397-08002B2CF9AE}" pid="10" name="ContentTypeId">
    <vt:lpwstr>0x010100880BF24A2341AD49A7FAA971C4EFF25D</vt:lpwstr>
  </property>
</Properties>
</file>