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externalReferences>
    <externalReference r:id="rId7"/>
  </externalReferences>
  <definedNames>
    <definedName localSheetId="0" name="HplaneNarda">Sheet1!$A$2:$A$59</definedName>
  </definedNames>
  <calcPr/>
  <extLst>
    <ext uri="GoogleSheetsCustomDataVersion1">
      <go:sheetsCustomData xmlns:go="http://customooxmlschemas.google.com/" r:id="rId8" roundtripDataSignature="AMtx7mi/evslr54/v2GUmh9Aw+A3lZrv7g=="/>
    </ext>
  </extLst>
</workbook>
</file>

<file path=xl/sharedStrings.xml><?xml version="1.0" encoding="utf-8"?>
<sst xmlns="http://schemas.openxmlformats.org/spreadsheetml/2006/main" count="19" uniqueCount="19">
  <si>
    <t>Theta(deg)</t>
  </si>
  <si>
    <t>S21(dB)</t>
  </si>
  <si>
    <t>Theta(rad)</t>
  </si>
  <si>
    <t>S21(unitless)</t>
  </si>
  <si>
    <t>|S21|(unitless)</t>
  </si>
  <si>
    <t>|S21|^2(unitless)</t>
  </si>
  <si>
    <t>S_norm(unitless)</t>
  </si>
  <si>
    <t>S_norm(dB)</t>
  </si>
  <si>
    <t>S_field(unitless)</t>
  </si>
  <si>
    <t>S_field(dB)</t>
  </si>
  <si>
    <t>Pr(W)</t>
  </si>
  <si>
    <t>Pr(dB)</t>
  </si>
  <si>
    <r>
      <rPr>
        <rFont val="Calibri"/>
        <color theme="1"/>
        <sz val="12.0"/>
      </rPr>
      <t>cos(</t>
    </r>
    <r>
      <rPr>
        <rFont val="Calibri"/>
        <color theme="1"/>
        <sz val="12.0"/>
      </rPr>
      <t>θ)</t>
    </r>
  </si>
  <si>
    <t>U(unitless)</t>
  </si>
  <si>
    <t>U(dB)</t>
  </si>
  <si>
    <t>n</t>
  </si>
  <si>
    <t>S21_max(unitless)</t>
  </si>
  <si>
    <t>Pt(dBm)</t>
  </si>
  <si>
    <t>Pt(W)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</si>
</sst>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2.0"/>
      <color theme="1"/>
    </font>
    <font>
      <sz val="12.0"/>
      <color theme="1"/>
      <name val="Calibri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left"/>
    </xf>
    <xf borderId="1" fillId="2" fontId="4" numFmtId="0" xfId="0" applyAlignment="1" applyBorder="1" applyFill="1" applyFont="1">
      <alignment horizontal="left"/>
    </xf>
    <xf borderId="1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Lab%204%20S21%20Hplane%20Narda640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ab4_Master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7.63"/>
    <col customWidth="1" min="11" max="11" width="10.5"/>
    <col customWidth="1" min="12" max="26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</row>
    <row r="2">
      <c r="A2" s="4">
        <v>0.0</v>
      </c>
      <c r="B2" s="3">
        <v>-43.7269649842271</v>
      </c>
      <c r="C2" s="3">
        <f t="shared" ref="C2:C59" si="1">A2*(PI()/180)</f>
        <v>0</v>
      </c>
      <c r="D2" s="3">
        <f t="shared" ref="D2:D59" si="2">10^(B2/20)</f>
        <v>0.0065110608</v>
      </c>
      <c r="E2" s="3">
        <f t="shared" ref="E2:E59" si="3">SQRT(D2^2)</f>
        <v>0.0065110608</v>
      </c>
      <c r="F2" s="3">
        <f t="shared" ref="F2:F59" si="4">E2^2</f>
        <v>0.00004239391274</v>
      </c>
      <c r="G2" s="3">
        <f t="shared" ref="G2:G59" si="5">D2/$Q$2</f>
        <v>0.9476342991</v>
      </c>
      <c r="H2" s="3">
        <f t="shared" ref="H2:H59" si="6">20*LOG10(G2)</f>
        <v>-0.4671845721</v>
      </c>
      <c r="I2" s="3">
        <f t="shared" ref="I2:I59" si="7">SQRT(G2)</f>
        <v>0.9734650991</v>
      </c>
      <c r="J2" s="3">
        <f t="shared" ref="J2:J59" si="8">20*LOG10(I2)</f>
        <v>-0.233592286</v>
      </c>
      <c r="K2" s="3">
        <f t="shared" ref="K2:K59" si="9">($S$2)*10^(2*LOG10(E2))</f>
        <v>0.0000001340613232</v>
      </c>
      <c r="L2" s="3">
        <f t="shared" ref="L2:L59" si="10">10*LOG10(K2)</f>
        <v>-68.72696498</v>
      </c>
      <c r="M2" s="3">
        <f t="shared" ref="M2:M59" si="11">COS(C2)</f>
        <v>1</v>
      </c>
      <c r="N2" s="3">
        <f t="shared" ref="N2:N16" si="12">M2^($P$2)</f>
        <v>1</v>
      </c>
      <c r="O2" s="3">
        <f t="shared" ref="O2:O16" si="13">10*LOG10(N2)</f>
        <v>0</v>
      </c>
      <c r="P2" s="3">
        <v>3.0</v>
      </c>
      <c r="Q2" s="3">
        <f>MAX(E2:E41)</f>
        <v>0.0068708581</v>
      </c>
      <c r="R2" s="3">
        <v>5.0</v>
      </c>
      <c r="S2" s="3">
        <f>10^(R2/10 -3)</f>
        <v>0.00316227766</v>
      </c>
    </row>
    <row r="3">
      <c r="A3" s="4">
        <v>6.315789473684211</v>
      </c>
      <c r="B3" s="3">
        <v>-43.25978041216348</v>
      </c>
      <c r="C3" s="3">
        <f t="shared" si="1"/>
        <v>0.1102313212</v>
      </c>
      <c r="D3" s="3">
        <f t="shared" si="2"/>
        <v>0.0068708581</v>
      </c>
      <c r="E3" s="3">
        <f t="shared" si="3"/>
        <v>0.0068708581</v>
      </c>
      <c r="F3" s="3">
        <f t="shared" si="4"/>
        <v>0.00004720869103</v>
      </c>
      <c r="G3" s="3">
        <f t="shared" si="5"/>
        <v>1</v>
      </c>
      <c r="H3" s="3">
        <f t="shared" si="6"/>
        <v>0</v>
      </c>
      <c r="I3" s="3">
        <f t="shared" si="7"/>
        <v>1</v>
      </c>
      <c r="J3" s="3">
        <f t="shared" si="8"/>
        <v>0</v>
      </c>
      <c r="K3" s="3">
        <f t="shared" si="9"/>
        <v>0.000000149286989</v>
      </c>
      <c r="L3" s="3">
        <f t="shared" si="10"/>
        <v>-68.25978041</v>
      </c>
      <c r="M3" s="3">
        <f t="shared" si="11"/>
        <v>0.9939306773</v>
      </c>
      <c r="N3" s="3">
        <f t="shared" si="12"/>
        <v>0.9819023184</v>
      </c>
      <c r="O3" s="3">
        <f t="shared" si="13"/>
        <v>-0.07931714539</v>
      </c>
    </row>
    <row r="4">
      <c r="A4" s="4">
        <v>12.631578947368421</v>
      </c>
      <c r="B4" s="3">
        <v>-44.537393337748995</v>
      </c>
      <c r="C4" s="3">
        <f t="shared" si="1"/>
        <v>0.2204626424</v>
      </c>
      <c r="D4" s="3">
        <f t="shared" si="2"/>
        <v>0.0059310329</v>
      </c>
      <c r="E4" s="3">
        <f t="shared" si="3"/>
        <v>0.0059310329</v>
      </c>
      <c r="F4" s="3">
        <f t="shared" si="4"/>
        <v>0.00003517715126</v>
      </c>
      <c r="G4" s="3">
        <f t="shared" si="5"/>
        <v>0.8632157459</v>
      </c>
      <c r="H4" s="3">
        <f t="shared" si="6"/>
        <v>-1.277612926</v>
      </c>
      <c r="I4" s="3">
        <f t="shared" si="7"/>
        <v>0.9290940458</v>
      </c>
      <c r="J4" s="3">
        <f t="shared" si="8"/>
        <v>-0.6388064628</v>
      </c>
      <c r="K4" s="3">
        <f t="shared" si="9"/>
        <v>0.0000001112399196</v>
      </c>
      <c r="L4" s="3">
        <f t="shared" si="10"/>
        <v>-69.53739334</v>
      </c>
      <c r="M4" s="3">
        <f t="shared" si="11"/>
        <v>0.9757963826</v>
      </c>
      <c r="N4" s="3">
        <f t="shared" si="12"/>
        <v>0.9291324143</v>
      </c>
      <c r="O4" s="3">
        <f t="shared" si="13"/>
        <v>-0.3192238858</v>
      </c>
    </row>
    <row r="5">
      <c r="A5" s="4">
        <v>18.94736842105263</v>
      </c>
      <c r="B5" s="3">
        <v>-46.88749780187003</v>
      </c>
      <c r="C5" s="3">
        <f t="shared" si="1"/>
        <v>0.3306939635</v>
      </c>
      <c r="D5" s="3">
        <f t="shared" si="2"/>
        <v>0.004525068</v>
      </c>
      <c r="E5" s="3">
        <f t="shared" si="3"/>
        <v>0.004525068</v>
      </c>
      <c r="F5" s="3">
        <f t="shared" si="4"/>
        <v>0.0000204762404</v>
      </c>
      <c r="G5" s="3">
        <f t="shared" si="5"/>
        <v>0.6585884811</v>
      </c>
      <c r="H5" s="3">
        <f t="shared" si="6"/>
        <v>-3.62771739</v>
      </c>
      <c r="I5" s="3">
        <f t="shared" si="7"/>
        <v>0.8115346457</v>
      </c>
      <c r="J5" s="3">
        <f t="shared" si="8"/>
        <v>-1.813858695</v>
      </c>
      <c r="K5" s="3">
        <f t="shared" si="9"/>
        <v>0.0000000647515576</v>
      </c>
      <c r="L5" s="3">
        <f t="shared" si="10"/>
        <v>-71.8874978</v>
      </c>
      <c r="M5" s="3">
        <f t="shared" si="11"/>
        <v>0.9458172417</v>
      </c>
      <c r="N5" s="3">
        <f t="shared" si="12"/>
        <v>0.8460999708</v>
      </c>
      <c r="O5" s="3">
        <f t="shared" si="13"/>
        <v>-0.7257831993</v>
      </c>
    </row>
    <row r="6">
      <c r="A6" s="4">
        <v>25.263157894736842</v>
      </c>
      <c r="B6" s="3">
        <v>-50.25348535160787</v>
      </c>
      <c r="C6" s="3">
        <f t="shared" si="1"/>
        <v>0.4409252847</v>
      </c>
      <c r="D6" s="3">
        <f t="shared" si="2"/>
        <v>0.0030713247</v>
      </c>
      <c r="E6" s="3">
        <f t="shared" si="3"/>
        <v>0.0030713247</v>
      </c>
      <c r="F6" s="3">
        <f t="shared" si="4"/>
        <v>0.000009433035413</v>
      </c>
      <c r="G6" s="3">
        <f t="shared" si="5"/>
        <v>0.4470074415</v>
      </c>
      <c r="H6" s="3">
        <f t="shared" si="6"/>
        <v>-6.993704939</v>
      </c>
      <c r="I6" s="3">
        <f t="shared" si="7"/>
        <v>0.6685861511</v>
      </c>
      <c r="J6" s="3">
        <f t="shared" si="8"/>
        <v>-3.49685247</v>
      </c>
      <c r="K6" s="3">
        <f t="shared" si="9"/>
        <v>0.00000002982987715</v>
      </c>
      <c r="L6" s="3">
        <f t="shared" si="10"/>
        <v>-75.25348535</v>
      </c>
      <c r="M6" s="3">
        <f t="shared" si="11"/>
        <v>0.9043571607</v>
      </c>
      <c r="N6" s="3">
        <f t="shared" si="12"/>
        <v>0.7396392423</v>
      </c>
      <c r="O6" s="3">
        <f t="shared" si="13"/>
        <v>-1.30980055</v>
      </c>
    </row>
    <row r="7">
      <c r="A7" s="4">
        <v>31.57894736842105</v>
      </c>
      <c r="B7" s="3">
        <v>-57.28924138002894</v>
      </c>
      <c r="C7" s="3">
        <f t="shared" si="1"/>
        <v>0.5511566059</v>
      </c>
      <c r="D7" s="3">
        <f t="shared" si="2"/>
        <v>0.0013662744</v>
      </c>
      <c r="E7" s="3">
        <f t="shared" si="3"/>
        <v>0.0013662744</v>
      </c>
      <c r="F7" s="3">
        <f t="shared" si="4"/>
        <v>0.000001866705736</v>
      </c>
      <c r="G7" s="3">
        <f t="shared" si="5"/>
        <v>0.198850621</v>
      </c>
      <c r="H7" s="3">
        <f t="shared" si="6"/>
        <v>-14.02946097</v>
      </c>
      <c r="I7" s="3">
        <f t="shared" si="7"/>
        <v>0.4459266991</v>
      </c>
      <c r="J7" s="3">
        <f t="shared" si="8"/>
        <v>-7.014730484</v>
      </c>
      <c r="K7" s="3">
        <f t="shared" si="9"/>
        <v>0.000000005903041847</v>
      </c>
      <c r="L7" s="3">
        <f t="shared" si="10"/>
        <v>-82.28924138</v>
      </c>
      <c r="M7" s="3">
        <f t="shared" si="11"/>
        <v>0.8519194088</v>
      </c>
      <c r="N7" s="3">
        <f t="shared" si="12"/>
        <v>0.6182947203</v>
      </c>
      <c r="O7" s="3">
        <f t="shared" si="13"/>
        <v>-2.08804462</v>
      </c>
    </row>
    <row r="8">
      <c r="A8" s="4">
        <v>37.89473684210526</v>
      </c>
      <c r="B8" s="3">
        <v>-60.18013537115281</v>
      </c>
      <c r="C8" s="3">
        <f t="shared" si="1"/>
        <v>0.6613879271</v>
      </c>
      <c r="D8" s="3">
        <f t="shared" si="2"/>
        <v>0.00097947472</v>
      </c>
      <c r="E8" s="3">
        <f t="shared" si="3"/>
        <v>0.00097947472</v>
      </c>
      <c r="F8" s="3">
        <f t="shared" si="4"/>
        <v>0.0000009593707271</v>
      </c>
      <c r="G8" s="3">
        <f t="shared" si="5"/>
        <v>0.1425549336</v>
      </c>
      <c r="H8" s="3">
        <f t="shared" si="6"/>
        <v>-16.92035496</v>
      </c>
      <c r="I8" s="3">
        <f t="shared" si="7"/>
        <v>0.377564476</v>
      </c>
      <c r="J8" s="3">
        <f t="shared" si="8"/>
        <v>-8.460177479</v>
      </c>
      <c r="K8" s="3">
        <f t="shared" si="9"/>
        <v>0.000000003033796618</v>
      </c>
      <c r="L8" s="3">
        <f t="shared" si="10"/>
        <v>-85.18013537</v>
      </c>
      <c r="M8" s="3">
        <f t="shared" si="11"/>
        <v>0.7891405094</v>
      </c>
      <c r="N8" s="3">
        <f t="shared" si="12"/>
        <v>0.4914315259</v>
      </c>
      <c r="O8" s="3">
        <f t="shared" si="13"/>
        <v>-3.085369865</v>
      </c>
    </row>
    <row r="9">
      <c r="A9" s="4">
        <v>44.21052631578947</v>
      </c>
      <c r="B9" s="3">
        <v>-65.33827172899908</v>
      </c>
      <c r="C9" s="3">
        <f t="shared" si="1"/>
        <v>0.7716192483</v>
      </c>
      <c r="D9" s="3">
        <f t="shared" si="2"/>
        <v>0.00054086193</v>
      </c>
      <c r="E9" s="3">
        <f t="shared" si="3"/>
        <v>0.00054086193</v>
      </c>
      <c r="F9" s="3">
        <f t="shared" si="4"/>
        <v>0.0000002925316273</v>
      </c>
      <c r="G9" s="3">
        <f t="shared" si="5"/>
        <v>0.07871825064</v>
      </c>
      <c r="H9" s="3">
        <f t="shared" si="6"/>
        <v>-22.07849132</v>
      </c>
      <c r="I9" s="3">
        <f t="shared" si="7"/>
        <v>0.2805677291</v>
      </c>
      <c r="J9" s="3">
        <f t="shared" si="8"/>
        <v>-11.03924566</v>
      </c>
      <c r="K9" s="3">
        <f t="shared" si="9"/>
        <v>0.00000000092506623</v>
      </c>
      <c r="L9" s="3">
        <f t="shared" si="10"/>
        <v>-90.33827173</v>
      </c>
      <c r="M9" s="3">
        <f t="shared" si="11"/>
        <v>0.7167825132</v>
      </c>
      <c r="N9" s="3">
        <f t="shared" si="12"/>
        <v>0.368266492</v>
      </c>
      <c r="O9" s="3">
        <f t="shared" si="13"/>
        <v>-4.338377952</v>
      </c>
    </row>
    <row r="10">
      <c r="A10" s="4">
        <v>50.526315789473685</v>
      </c>
      <c r="B10" s="3">
        <v>-65.52871223936017</v>
      </c>
      <c r="C10" s="3">
        <f t="shared" si="1"/>
        <v>0.8818505694</v>
      </c>
      <c r="D10" s="3">
        <f t="shared" si="2"/>
        <v>0.00052913244</v>
      </c>
      <c r="E10" s="3">
        <f t="shared" si="3"/>
        <v>0.00052913244</v>
      </c>
      <c r="F10" s="3">
        <f t="shared" si="4"/>
        <v>0.0000002799811391</v>
      </c>
      <c r="G10" s="3">
        <f t="shared" si="5"/>
        <v>0.07701111452</v>
      </c>
      <c r="H10" s="3">
        <f t="shared" si="6"/>
        <v>-22.26893183</v>
      </c>
      <c r="I10" s="3">
        <f t="shared" si="7"/>
        <v>0.2775087648</v>
      </c>
      <c r="J10" s="3">
        <f t="shared" si="8"/>
        <v>-11.13446591</v>
      </c>
      <c r="K10" s="3">
        <f t="shared" si="9"/>
        <v>0.0000000008853781013</v>
      </c>
      <c r="L10" s="3">
        <f t="shared" si="10"/>
        <v>-90.52871224</v>
      </c>
      <c r="M10" s="3">
        <f t="shared" si="11"/>
        <v>0.6357237482</v>
      </c>
      <c r="N10" s="3">
        <f t="shared" si="12"/>
        <v>0.2569243734</v>
      </c>
      <c r="O10" s="3">
        <f t="shared" si="13"/>
        <v>-5.901946941</v>
      </c>
    </row>
    <row r="11">
      <c r="A11" s="4">
        <v>56.84210526315789</v>
      </c>
      <c r="B11" s="3">
        <v>-67.4005234910087</v>
      </c>
      <c r="C11" s="3">
        <f t="shared" si="1"/>
        <v>0.9920818906</v>
      </c>
      <c r="D11" s="3">
        <f t="shared" si="2"/>
        <v>0.00042655381</v>
      </c>
      <c r="E11" s="3">
        <f t="shared" si="3"/>
        <v>0.00042655381</v>
      </c>
      <c r="F11" s="3">
        <f t="shared" si="4"/>
        <v>0.0000001819481528</v>
      </c>
      <c r="G11" s="3">
        <f t="shared" si="5"/>
        <v>0.06208159211</v>
      </c>
      <c r="H11" s="3">
        <f t="shared" si="6"/>
        <v>-24.14074308</v>
      </c>
      <c r="I11" s="3">
        <f t="shared" si="7"/>
        <v>0.249161779</v>
      </c>
      <c r="J11" s="3">
        <f t="shared" si="8"/>
        <v>-12.07037154</v>
      </c>
      <c r="K11" s="3">
        <f t="shared" si="9"/>
        <v>0.000000000575370579</v>
      </c>
      <c r="L11" s="3">
        <f t="shared" si="10"/>
        <v>-92.40052349</v>
      </c>
      <c r="M11" s="3">
        <f t="shared" si="11"/>
        <v>0.5469481581</v>
      </c>
      <c r="N11" s="3">
        <f t="shared" si="12"/>
        <v>0.1636207927</v>
      </c>
      <c r="O11" s="3">
        <f t="shared" si="13"/>
        <v>-7.861615075</v>
      </c>
    </row>
    <row r="12">
      <c r="A12" s="4">
        <v>63.1578947368421</v>
      </c>
      <c r="B12" s="3">
        <v>-78.16619175238213</v>
      </c>
      <c r="C12" s="3">
        <f t="shared" si="1"/>
        <v>1.102313212</v>
      </c>
      <c r="D12" s="3">
        <f t="shared" si="2"/>
        <v>0.00012350667</v>
      </c>
      <c r="E12" s="3">
        <f t="shared" si="3"/>
        <v>0.00012350667</v>
      </c>
      <c r="F12" s="3">
        <f t="shared" si="4"/>
        <v>0.00000001525389753</v>
      </c>
      <c r="G12" s="3">
        <f t="shared" si="5"/>
        <v>0.01797543599</v>
      </c>
      <c r="H12" s="3">
        <f t="shared" si="6"/>
        <v>-34.90641134</v>
      </c>
      <c r="I12" s="3">
        <f t="shared" si="7"/>
        <v>0.1340725028</v>
      </c>
      <c r="J12" s="3">
        <f t="shared" si="8"/>
        <v>-17.45320567</v>
      </c>
      <c r="K12" s="3">
        <f t="shared" si="9"/>
        <v>0</v>
      </c>
      <c r="L12" s="3">
        <f t="shared" si="10"/>
        <v>-103.1661918</v>
      </c>
      <c r="M12" s="3">
        <f t="shared" si="11"/>
        <v>0.4515333583</v>
      </c>
      <c r="N12" s="3">
        <f t="shared" si="12"/>
        <v>0.09205969288</v>
      </c>
      <c r="O12" s="3">
        <f t="shared" si="13"/>
        <v>-10.35930478</v>
      </c>
    </row>
    <row r="13">
      <c r="A13" s="4">
        <v>69.47368421052632</v>
      </c>
      <c r="B13" s="3">
        <v>-70.63661592787632</v>
      </c>
      <c r="C13" s="3">
        <f t="shared" si="1"/>
        <v>1.212544533</v>
      </c>
      <c r="D13" s="3">
        <f t="shared" si="2"/>
        <v>0.00029387944</v>
      </c>
      <c r="E13" s="3">
        <f t="shared" si="3"/>
        <v>0.00029387944</v>
      </c>
      <c r="F13" s="3">
        <f t="shared" si="4"/>
        <v>0.00000008636512525</v>
      </c>
      <c r="G13" s="3">
        <f t="shared" si="5"/>
        <v>0.04277186863</v>
      </c>
      <c r="H13" s="3">
        <f t="shared" si="6"/>
        <v>-27.37683552</v>
      </c>
      <c r="I13" s="3">
        <f t="shared" si="7"/>
        <v>0.2068136084</v>
      </c>
      <c r="J13" s="3">
        <f t="shared" si="8"/>
        <v>-13.68841776</v>
      </c>
      <c r="K13" s="3">
        <f t="shared" si="9"/>
        <v>0.0000000002731105062</v>
      </c>
      <c r="L13" s="3">
        <f t="shared" si="10"/>
        <v>-95.63661593</v>
      </c>
      <c r="M13" s="3">
        <f t="shared" si="11"/>
        <v>0.3506375552</v>
      </c>
      <c r="N13" s="3">
        <f t="shared" si="12"/>
        <v>0.04310972859</v>
      </c>
      <c r="O13" s="3">
        <f t="shared" si="13"/>
        <v>-13.65424711</v>
      </c>
    </row>
    <row r="14">
      <c r="A14" s="4">
        <v>75.78947368421052</v>
      </c>
      <c r="B14" s="3">
        <v>-65.57020955141039</v>
      </c>
      <c r="C14" s="3">
        <f t="shared" si="1"/>
        <v>1.322775854</v>
      </c>
      <c r="D14" s="3">
        <f t="shared" si="2"/>
        <v>0.00052661051</v>
      </c>
      <c r="E14" s="3">
        <f t="shared" si="3"/>
        <v>0.00052661051</v>
      </c>
      <c r="F14" s="3">
        <f t="shared" si="4"/>
        <v>0.0000002773186292</v>
      </c>
      <c r="G14" s="3">
        <f t="shared" si="5"/>
        <v>0.07664406721</v>
      </c>
      <c r="H14" s="3">
        <f t="shared" si="6"/>
        <v>-22.31042914</v>
      </c>
      <c r="I14" s="3">
        <f t="shared" si="7"/>
        <v>0.2768466493</v>
      </c>
      <c r="J14" s="3">
        <f t="shared" si="8"/>
        <v>-11.15521457</v>
      </c>
      <c r="K14" s="3">
        <f t="shared" si="9"/>
        <v>0.000000000876958506</v>
      </c>
      <c r="L14" s="3">
        <f t="shared" si="10"/>
        <v>-90.57020955</v>
      </c>
      <c r="M14" s="3">
        <f t="shared" si="11"/>
        <v>0.2454854871</v>
      </c>
      <c r="N14" s="3">
        <f t="shared" si="12"/>
        <v>0.01479372245</v>
      </c>
      <c r="O14" s="3">
        <f t="shared" si="13"/>
        <v>-18.29922534</v>
      </c>
    </row>
    <row r="15">
      <c r="A15" s="4">
        <v>82.10526315789473</v>
      </c>
      <c r="B15" s="3">
        <v>-74.24823507289037</v>
      </c>
      <c r="C15" s="3">
        <f t="shared" si="1"/>
        <v>1.433007175</v>
      </c>
      <c r="D15" s="3">
        <f t="shared" si="2"/>
        <v>0.00019390466</v>
      </c>
      <c r="E15" s="3">
        <f t="shared" si="3"/>
        <v>0.00019390466</v>
      </c>
      <c r="F15" s="3">
        <f t="shared" si="4"/>
        <v>0.00000003759901717</v>
      </c>
      <c r="G15" s="3">
        <f t="shared" si="5"/>
        <v>0.02822131634</v>
      </c>
      <c r="H15" s="3">
        <f t="shared" si="6"/>
        <v>-30.98845466</v>
      </c>
      <c r="I15" s="3">
        <f t="shared" si="7"/>
        <v>0.1679920127</v>
      </c>
      <c r="J15" s="3">
        <f t="shared" si="8"/>
        <v>-15.49422733</v>
      </c>
      <c r="K15" s="3">
        <f t="shared" si="9"/>
        <v>0.000000000118898532</v>
      </c>
      <c r="L15" s="3">
        <f t="shared" si="10"/>
        <v>-99.24823507</v>
      </c>
      <c r="M15" s="3">
        <f t="shared" si="11"/>
        <v>0.1373535578</v>
      </c>
      <c r="N15" s="3">
        <f t="shared" si="12"/>
        <v>0.002591312201</v>
      </c>
      <c r="O15" s="3">
        <f t="shared" si="13"/>
        <v>-25.8648026</v>
      </c>
    </row>
    <row r="16">
      <c r="A16" s="5">
        <v>88.42105263157895</v>
      </c>
      <c r="B16" s="6">
        <v>-73.36118245006962</v>
      </c>
      <c r="C16" s="6">
        <f t="shared" si="1"/>
        <v>1.543238497</v>
      </c>
      <c r="D16" s="6">
        <f t="shared" si="2"/>
        <v>0.00021475381</v>
      </c>
      <c r="E16" s="6">
        <f t="shared" si="3"/>
        <v>0.00021475381</v>
      </c>
      <c r="F16" s="6">
        <f t="shared" si="4"/>
        <v>0.00000004611919891</v>
      </c>
      <c r="G16" s="6">
        <f t="shared" si="5"/>
        <v>0.0312557481</v>
      </c>
      <c r="H16" s="6">
        <f t="shared" si="6"/>
        <v>-30.10140204</v>
      </c>
      <c r="I16" s="6">
        <f t="shared" si="7"/>
        <v>0.1767929526</v>
      </c>
      <c r="J16" s="6">
        <f t="shared" si="8"/>
        <v>-15.05070102</v>
      </c>
      <c r="K16" s="6">
        <f t="shared" si="9"/>
        <v>0.0000000001458417124</v>
      </c>
      <c r="L16" s="6">
        <f t="shared" si="10"/>
        <v>-98.36118245</v>
      </c>
      <c r="M16" s="6">
        <f t="shared" si="11"/>
        <v>0.02755434237</v>
      </c>
      <c r="N16" s="6">
        <f t="shared" si="12"/>
        <v>0.00002092040804</v>
      </c>
      <c r="O16" s="6">
        <f t="shared" si="13"/>
        <v>-46.79429849</v>
      </c>
    </row>
    <row r="17">
      <c r="A17" s="4">
        <v>94.73684210526315</v>
      </c>
      <c r="B17" s="3">
        <v>-74.35682899695448</v>
      </c>
      <c r="C17" s="3">
        <f t="shared" si="1"/>
        <v>1.653469818</v>
      </c>
      <c r="D17" s="3">
        <f t="shared" si="2"/>
        <v>0.00019149549</v>
      </c>
      <c r="E17" s="3">
        <f t="shared" si="3"/>
        <v>0.00019149549</v>
      </c>
      <c r="F17" s="3">
        <f t="shared" si="4"/>
        <v>0.00000003667052269</v>
      </c>
      <c r="G17" s="3">
        <f t="shared" si="5"/>
        <v>0.02787068037</v>
      </c>
      <c r="H17" s="3">
        <f t="shared" si="6"/>
        <v>-31.09704858</v>
      </c>
      <c r="I17" s="3">
        <f t="shared" si="7"/>
        <v>0.1669451418</v>
      </c>
      <c r="J17" s="3">
        <f t="shared" si="8"/>
        <v>-15.54852429</v>
      </c>
      <c r="K17" s="3">
        <f t="shared" si="9"/>
        <v>0.0000000001159623747</v>
      </c>
      <c r="L17" s="3">
        <f t="shared" si="10"/>
        <v>-99.356829</v>
      </c>
      <c r="M17" s="3">
        <f t="shared" si="11"/>
        <v>-0.08257934547</v>
      </c>
      <c r="N17" s="3">
        <v>0.0</v>
      </c>
      <c r="O17" s="3">
        <v>0.0</v>
      </c>
    </row>
    <row r="18">
      <c r="A18" s="4">
        <v>101.05263157894737</v>
      </c>
      <c r="B18" s="3">
        <v>-66.84987418825246</v>
      </c>
      <c r="C18" s="3">
        <f t="shared" si="1"/>
        <v>1.763701139</v>
      </c>
      <c r="D18" s="3">
        <f t="shared" si="2"/>
        <v>0.00045447112</v>
      </c>
      <c r="E18" s="3">
        <f t="shared" si="3"/>
        <v>0.00045447112</v>
      </c>
      <c r="F18" s="3">
        <f t="shared" si="4"/>
        <v>0.0000002065439989</v>
      </c>
      <c r="G18" s="3">
        <f t="shared" si="5"/>
        <v>0.06614473962</v>
      </c>
      <c r="H18" s="3">
        <f t="shared" si="6"/>
        <v>-23.59009378</v>
      </c>
      <c r="I18" s="3">
        <f t="shared" si="7"/>
        <v>0.2571861964</v>
      </c>
      <c r="J18" s="3">
        <f t="shared" si="8"/>
        <v>-11.79504689</v>
      </c>
      <c r="K18" s="3">
        <f t="shared" si="9"/>
        <v>0.0000000006531494736</v>
      </c>
      <c r="L18" s="3">
        <f t="shared" si="10"/>
        <v>-91.84987419</v>
      </c>
      <c r="M18" s="3">
        <f t="shared" si="11"/>
        <v>-0.1917106319</v>
      </c>
      <c r="N18" s="3">
        <v>0.0</v>
      </c>
      <c r="O18" s="3">
        <v>0.0</v>
      </c>
    </row>
    <row r="19">
      <c r="A19" s="4">
        <v>107.36842105263158</v>
      </c>
      <c r="B19" s="3">
        <v>-80.46586606256918</v>
      </c>
      <c r="C19" s="3">
        <f t="shared" si="1"/>
        <v>1.87393246</v>
      </c>
      <c r="D19" s="3">
        <f t="shared" si="2"/>
        <v>0.000094777816</v>
      </c>
      <c r="E19" s="3">
        <f t="shared" si="3"/>
        <v>0.000094777816</v>
      </c>
      <c r="F19" s="3">
        <f t="shared" si="4"/>
        <v>0.000000008982834406</v>
      </c>
      <c r="G19" s="3">
        <f t="shared" si="5"/>
        <v>0.01379417456</v>
      </c>
      <c r="H19" s="3">
        <f t="shared" si="6"/>
        <v>-37.20608565</v>
      </c>
      <c r="I19" s="3">
        <f t="shared" si="7"/>
        <v>0.1174486039</v>
      </c>
      <c r="J19" s="3">
        <f t="shared" si="8"/>
        <v>-18.60304283</v>
      </c>
      <c r="K19" s="3">
        <f t="shared" si="9"/>
        <v>0</v>
      </c>
      <c r="L19" s="3">
        <f t="shared" si="10"/>
        <v>-105.4658661</v>
      </c>
      <c r="M19" s="3">
        <f t="shared" si="11"/>
        <v>-0.298514811</v>
      </c>
      <c r="N19" s="3">
        <v>0.0</v>
      </c>
      <c r="O19" s="3">
        <v>0.0</v>
      </c>
    </row>
    <row r="20">
      <c r="A20" s="4">
        <v>113.68421052631578</v>
      </c>
      <c r="B20" s="3">
        <v>-72.2592294254188</v>
      </c>
      <c r="C20" s="3">
        <f t="shared" si="1"/>
        <v>1.984163781</v>
      </c>
      <c r="D20" s="3">
        <f t="shared" si="2"/>
        <v>0.00024380271</v>
      </c>
      <c r="E20" s="3">
        <f t="shared" si="3"/>
        <v>0.00024380271</v>
      </c>
      <c r="F20" s="3">
        <f t="shared" si="4"/>
        <v>0.0000000594397614</v>
      </c>
      <c r="G20" s="3">
        <f t="shared" si="5"/>
        <v>0.03548358974</v>
      </c>
      <c r="H20" s="3">
        <f t="shared" si="6"/>
        <v>-28.99944901</v>
      </c>
      <c r="I20" s="3">
        <f t="shared" si="7"/>
        <v>0.1883708835</v>
      </c>
      <c r="J20" s="3">
        <f t="shared" si="8"/>
        <v>-14.49972451</v>
      </c>
      <c r="K20" s="3">
        <f t="shared" si="9"/>
        <v>0.0000000001879650296</v>
      </c>
      <c r="L20" s="3">
        <f t="shared" si="10"/>
        <v>-97.25922943</v>
      </c>
      <c r="M20" s="3">
        <f t="shared" si="11"/>
        <v>-0.4016954247</v>
      </c>
      <c r="N20" s="3">
        <v>0.0</v>
      </c>
      <c r="O20" s="3">
        <v>0.0</v>
      </c>
    </row>
    <row r="21" ht="15.75" customHeight="1">
      <c r="A21" s="4">
        <v>120.0</v>
      </c>
      <c r="B21" s="3">
        <v>-67.02501953768729</v>
      </c>
      <c r="C21" s="3">
        <f t="shared" si="1"/>
        <v>2.094395102</v>
      </c>
      <c r="D21" s="3">
        <f t="shared" si="2"/>
        <v>0.00044539878</v>
      </c>
      <c r="E21" s="3">
        <f t="shared" si="3"/>
        <v>0.00044539878</v>
      </c>
      <c r="F21" s="3">
        <f t="shared" si="4"/>
        <v>0.0000001983800732</v>
      </c>
      <c r="G21" s="3">
        <f t="shared" si="5"/>
        <v>0.06482433104</v>
      </c>
      <c r="H21" s="3">
        <f t="shared" si="6"/>
        <v>-23.76523913</v>
      </c>
      <c r="I21" s="3">
        <f t="shared" si="7"/>
        <v>0.2546062274</v>
      </c>
      <c r="J21" s="3">
        <f t="shared" si="8"/>
        <v>-11.88261956</v>
      </c>
      <c r="K21" s="3">
        <f t="shared" si="9"/>
        <v>0.0000000006273328738</v>
      </c>
      <c r="L21" s="3">
        <f t="shared" si="10"/>
        <v>-92.02501954</v>
      </c>
      <c r="M21" s="3">
        <f t="shared" si="11"/>
        <v>-0.5</v>
      </c>
      <c r="N21" s="3">
        <v>0.0</v>
      </c>
      <c r="O21" s="3">
        <v>0.0</v>
      </c>
    </row>
    <row r="22" ht="15.75" customHeight="1">
      <c r="A22" s="4">
        <v>126.3157894736842</v>
      </c>
      <c r="B22" s="3">
        <v>-65.2858745894984</v>
      </c>
      <c r="C22" s="3">
        <f t="shared" si="1"/>
        <v>2.204626424</v>
      </c>
      <c r="D22" s="3">
        <f t="shared" si="2"/>
        <v>0.00054413451</v>
      </c>
      <c r="E22" s="3">
        <f t="shared" si="3"/>
        <v>0.00054413451</v>
      </c>
      <c r="F22" s="3">
        <f t="shared" si="4"/>
        <v>0.000000296082365</v>
      </c>
      <c r="G22" s="3">
        <f t="shared" si="5"/>
        <v>0.07919454922</v>
      </c>
      <c r="H22" s="3">
        <f t="shared" si="6"/>
        <v>-22.02609418</v>
      </c>
      <c r="I22" s="3">
        <f t="shared" si="7"/>
        <v>0.2814152612</v>
      </c>
      <c r="J22" s="3">
        <f t="shared" si="8"/>
        <v>-11.01304709</v>
      </c>
      <c r="K22" s="3">
        <f t="shared" si="9"/>
        <v>0.0000000009362946483</v>
      </c>
      <c r="L22" s="3">
        <f t="shared" si="10"/>
        <v>-90.28587459</v>
      </c>
      <c r="M22" s="3">
        <f t="shared" si="11"/>
        <v>-0.5922352527</v>
      </c>
      <c r="N22" s="3">
        <v>0.0</v>
      </c>
      <c r="O22" s="3">
        <v>0.0</v>
      </c>
    </row>
    <row r="23" ht="15.75" customHeight="1">
      <c r="A23" s="4">
        <v>132.6315789473684</v>
      </c>
      <c r="B23" s="3">
        <v>-64.0836470364348</v>
      </c>
      <c r="C23" s="3">
        <f t="shared" si="1"/>
        <v>2.314857745</v>
      </c>
      <c r="D23" s="3">
        <f t="shared" si="2"/>
        <v>0.00062491025</v>
      </c>
      <c r="E23" s="3">
        <f t="shared" si="3"/>
        <v>0.00062491025</v>
      </c>
      <c r="F23" s="3">
        <f t="shared" si="4"/>
        <v>0.0000003905128206</v>
      </c>
      <c r="G23" s="3">
        <f t="shared" si="5"/>
        <v>0.09095083044</v>
      </c>
      <c r="H23" s="3">
        <f t="shared" si="6"/>
        <v>-20.82386662</v>
      </c>
      <c r="I23" s="3">
        <f t="shared" si="7"/>
        <v>0.3015805538</v>
      </c>
      <c r="J23" s="3">
        <f t="shared" si="8"/>
        <v>-10.41193331</v>
      </c>
      <c r="K23" s="3">
        <f t="shared" si="9"/>
        <v>0.000000001234909968</v>
      </c>
      <c r="L23" s="3">
        <f t="shared" si="10"/>
        <v>-89.08364704</v>
      </c>
      <c r="M23" s="3">
        <f t="shared" si="11"/>
        <v>-0.6772815716</v>
      </c>
      <c r="N23" s="3">
        <v>0.0</v>
      </c>
      <c r="O23" s="3">
        <v>0.0</v>
      </c>
    </row>
    <row r="24" ht="15.75" customHeight="1">
      <c r="A24" s="4">
        <v>138.94736842105263</v>
      </c>
      <c r="B24" s="3">
        <v>-70.30526163444529</v>
      </c>
      <c r="C24" s="3">
        <f t="shared" si="1"/>
        <v>2.425089066</v>
      </c>
      <c r="D24" s="3">
        <f t="shared" si="2"/>
        <v>0.00030530711</v>
      </c>
      <c r="E24" s="3">
        <f t="shared" si="3"/>
        <v>0.00030530711</v>
      </c>
      <c r="F24" s="3">
        <f t="shared" si="4"/>
        <v>0.00000009321243142</v>
      </c>
      <c r="G24" s="3">
        <f t="shared" si="5"/>
        <v>0.04443507718</v>
      </c>
      <c r="H24" s="3">
        <f t="shared" si="6"/>
        <v>-27.04548122</v>
      </c>
      <c r="I24" s="3">
        <f t="shared" si="7"/>
        <v>0.2107962931</v>
      </c>
      <c r="J24" s="3">
        <f t="shared" si="8"/>
        <v>-13.52274061</v>
      </c>
      <c r="K24" s="3">
        <f t="shared" si="9"/>
        <v>0.0000000002947635895</v>
      </c>
      <c r="L24" s="3">
        <f t="shared" si="10"/>
        <v>-95.30526163</v>
      </c>
      <c r="M24" s="3">
        <f t="shared" si="11"/>
        <v>-0.7541066098</v>
      </c>
      <c r="N24" s="3">
        <v>0.0</v>
      </c>
      <c r="O24" s="3">
        <v>0.0</v>
      </c>
    </row>
    <row r="25" ht="15.75" customHeight="1">
      <c r="A25" s="4">
        <v>145.26315789473682</v>
      </c>
      <c r="B25" s="3">
        <v>-84.91895730835026</v>
      </c>
      <c r="C25" s="3">
        <f t="shared" si="1"/>
        <v>2.535320387</v>
      </c>
      <c r="D25" s="3">
        <f t="shared" si="2"/>
        <v>0.000056761274</v>
      </c>
      <c r="E25" s="3">
        <f t="shared" si="3"/>
        <v>0.000056761274</v>
      </c>
      <c r="F25" s="3">
        <f t="shared" si="4"/>
        <v>0.000000003221842226</v>
      </c>
      <c r="G25" s="3">
        <f t="shared" si="5"/>
        <v>0.008261162314</v>
      </c>
      <c r="H25" s="3">
        <f t="shared" si="6"/>
        <v>-41.6591769</v>
      </c>
      <c r="I25" s="3">
        <f t="shared" si="7"/>
        <v>0.09089093637</v>
      </c>
      <c r="J25" s="3">
        <f t="shared" si="8"/>
        <v>-20.82958845</v>
      </c>
      <c r="K25" s="3">
        <f t="shared" si="9"/>
        <v>0</v>
      </c>
      <c r="L25" s="3">
        <f t="shared" si="10"/>
        <v>-109.9189573</v>
      </c>
      <c r="M25" s="3">
        <f t="shared" si="11"/>
        <v>-0.8217778152</v>
      </c>
      <c r="N25" s="3">
        <v>0.0</v>
      </c>
      <c r="O25" s="3">
        <v>0.0</v>
      </c>
    </row>
    <row r="26" ht="15.75" customHeight="1">
      <c r="A26" s="4">
        <v>151.57894736842104</v>
      </c>
      <c r="B26" s="3">
        <v>-71.06970370133253</v>
      </c>
      <c r="C26" s="3">
        <f t="shared" si="1"/>
        <v>2.645551708</v>
      </c>
      <c r="D26" s="3">
        <f t="shared" si="2"/>
        <v>0.00027958561</v>
      </c>
      <c r="E26" s="3">
        <f t="shared" si="3"/>
        <v>0.00027958561</v>
      </c>
      <c r="F26" s="3">
        <f t="shared" si="4"/>
        <v>0.00000007816811332</v>
      </c>
      <c r="G26" s="3">
        <f t="shared" si="5"/>
        <v>0.04069151275</v>
      </c>
      <c r="H26" s="3">
        <f t="shared" si="6"/>
        <v>-27.80992329</v>
      </c>
      <c r="I26" s="3">
        <f t="shared" si="7"/>
        <v>0.2017213741</v>
      </c>
      <c r="J26" s="3">
        <f t="shared" si="8"/>
        <v>-13.90496164</v>
      </c>
      <c r="K26" s="3">
        <f t="shared" si="9"/>
        <v>0.0000000002471892785</v>
      </c>
      <c r="L26" s="3">
        <f t="shared" si="10"/>
        <v>-96.0697037</v>
      </c>
      <c r="M26" s="3">
        <f t="shared" si="11"/>
        <v>-0.8794737512</v>
      </c>
      <c r="N26" s="3">
        <v>0.0</v>
      </c>
      <c r="O26" s="3">
        <v>0.0</v>
      </c>
    </row>
    <row r="27" ht="15.75" customHeight="1">
      <c r="A27" s="4">
        <v>157.89473684210526</v>
      </c>
      <c r="B27" s="3">
        <v>-69.77993378209861</v>
      </c>
      <c r="C27" s="3">
        <f t="shared" si="1"/>
        <v>2.755783029</v>
      </c>
      <c r="D27" s="3">
        <f t="shared" si="2"/>
        <v>0.00032434209</v>
      </c>
      <c r="E27" s="3">
        <f t="shared" si="3"/>
        <v>0.00032434209</v>
      </c>
      <c r="F27" s="3">
        <f t="shared" si="4"/>
        <v>0.0000001051977913</v>
      </c>
      <c r="G27" s="3">
        <f t="shared" si="5"/>
        <v>0.04720547059</v>
      </c>
      <c r="H27" s="3">
        <f t="shared" si="6"/>
        <v>-26.52015337</v>
      </c>
      <c r="I27" s="3">
        <f t="shared" si="7"/>
        <v>0.2172681997</v>
      </c>
      <c r="J27" s="3">
        <f t="shared" si="8"/>
        <v>-13.26007668</v>
      </c>
      <c r="K27" s="3">
        <f t="shared" si="9"/>
        <v>0.0000000003326646255</v>
      </c>
      <c r="L27" s="3">
        <f t="shared" si="10"/>
        <v>-94.77993378</v>
      </c>
      <c r="M27" s="3">
        <f t="shared" si="11"/>
        <v>-0.9264940672</v>
      </c>
      <c r="N27" s="3">
        <v>0.0</v>
      </c>
      <c r="O27" s="3">
        <v>0.0</v>
      </c>
    </row>
    <row r="28" ht="15.75" customHeight="1">
      <c r="A28" s="4">
        <v>164.21052631578945</v>
      </c>
      <c r="B28" s="3">
        <v>-68.00093103468143</v>
      </c>
      <c r="C28" s="3">
        <f t="shared" si="1"/>
        <v>2.866014351</v>
      </c>
      <c r="D28" s="3">
        <f t="shared" si="2"/>
        <v>0.0003980645</v>
      </c>
      <c r="E28" s="3">
        <f t="shared" si="3"/>
        <v>0.0003980645</v>
      </c>
      <c r="F28" s="3">
        <f t="shared" si="4"/>
        <v>0.0000001584553462</v>
      </c>
      <c r="G28" s="3">
        <f t="shared" si="5"/>
        <v>0.05793519444</v>
      </c>
      <c r="H28" s="3">
        <f t="shared" si="6"/>
        <v>-24.74115062</v>
      </c>
      <c r="I28" s="3">
        <f t="shared" si="7"/>
        <v>0.2406973088</v>
      </c>
      <c r="J28" s="3">
        <f t="shared" si="8"/>
        <v>-12.37057531</v>
      </c>
      <c r="K28" s="3">
        <f t="shared" si="9"/>
        <v>0.0000000005010798013</v>
      </c>
      <c r="L28" s="3">
        <f t="shared" si="10"/>
        <v>-93.00093103</v>
      </c>
      <c r="M28" s="3">
        <f t="shared" si="11"/>
        <v>-0.9622680003</v>
      </c>
      <c r="N28" s="3">
        <v>0.0</v>
      </c>
      <c r="O28" s="3">
        <v>0.0</v>
      </c>
    </row>
    <row r="29" ht="15.75" customHeight="1">
      <c r="A29" s="4">
        <v>170.52631578947367</v>
      </c>
      <c r="B29" s="3">
        <v>-73.18390823470247</v>
      </c>
      <c r="C29" s="3">
        <f t="shared" si="1"/>
        <v>2.976245672</v>
      </c>
      <c r="D29" s="3">
        <f t="shared" si="2"/>
        <v>0.00021918185</v>
      </c>
      <c r="E29" s="3">
        <f t="shared" si="3"/>
        <v>0.00021918185</v>
      </c>
      <c r="F29" s="3">
        <f t="shared" si="4"/>
        <v>0.00000004804068337</v>
      </c>
      <c r="G29" s="3">
        <f t="shared" si="5"/>
        <v>0.03190021491</v>
      </c>
      <c r="H29" s="3">
        <f t="shared" si="6"/>
        <v>-29.92412782</v>
      </c>
      <c r="I29" s="3">
        <f t="shared" si="7"/>
        <v>0.1786063126</v>
      </c>
      <c r="J29" s="3">
        <f t="shared" si="8"/>
        <v>-14.96206391</v>
      </c>
      <c r="K29" s="3">
        <f t="shared" si="9"/>
        <v>0.0000000001519179798</v>
      </c>
      <c r="L29" s="3">
        <f t="shared" si="10"/>
        <v>-98.18390823</v>
      </c>
      <c r="M29" s="3">
        <f t="shared" si="11"/>
        <v>-0.9863613034</v>
      </c>
      <c r="N29" s="3">
        <v>0.0</v>
      </c>
      <c r="O29" s="3">
        <v>0.0</v>
      </c>
    </row>
    <row r="30" ht="15.75" customHeight="1">
      <c r="A30" s="4">
        <v>176.8421052631579</v>
      </c>
      <c r="B30" s="3">
        <v>-77.41766826497334</v>
      </c>
      <c r="C30" s="3">
        <f t="shared" si="1"/>
        <v>3.086476993</v>
      </c>
      <c r="D30" s="3">
        <f t="shared" si="2"/>
        <v>0.00013462217</v>
      </c>
      <c r="E30" s="3">
        <f t="shared" si="3"/>
        <v>0.00013462217</v>
      </c>
      <c r="F30" s="3">
        <f t="shared" si="4"/>
        <v>0.00000001812312866</v>
      </c>
      <c r="G30" s="3">
        <f t="shared" si="5"/>
        <v>0.01959321064</v>
      </c>
      <c r="H30" s="3">
        <f t="shared" si="6"/>
        <v>-34.15788785</v>
      </c>
      <c r="I30" s="3">
        <f t="shared" si="7"/>
        <v>0.1399757502</v>
      </c>
      <c r="J30" s="3">
        <f t="shared" si="8"/>
        <v>-17.07894393</v>
      </c>
      <c r="K30" s="3">
        <f t="shared" si="9"/>
        <v>0</v>
      </c>
      <c r="L30" s="3">
        <f t="shared" si="10"/>
        <v>-102.4176683</v>
      </c>
      <c r="M30" s="3">
        <f t="shared" si="11"/>
        <v>-0.9984815164</v>
      </c>
      <c r="N30" s="3">
        <v>0.0</v>
      </c>
      <c r="O30" s="3">
        <v>0.0</v>
      </c>
    </row>
    <row r="31" ht="15.75" customHeight="1">
      <c r="A31" s="4">
        <v>183.15789473684208</v>
      </c>
      <c r="B31" s="3">
        <v>-70.81864235698788</v>
      </c>
      <c r="C31" s="3">
        <f t="shared" si="1"/>
        <v>3.196708314</v>
      </c>
      <c r="D31" s="3">
        <f t="shared" si="2"/>
        <v>0.00028778482</v>
      </c>
      <c r="E31" s="3">
        <f t="shared" si="3"/>
        <v>0.00028778482</v>
      </c>
      <c r="F31" s="3">
        <f t="shared" si="4"/>
        <v>0.00000008282010262</v>
      </c>
      <c r="G31" s="3">
        <f t="shared" si="5"/>
        <v>0.04188484405</v>
      </c>
      <c r="H31" s="3">
        <f t="shared" si="6"/>
        <v>-27.55886194</v>
      </c>
      <c r="I31" s="3">
        <f t="shared" si="7"/>
        <v>0.2046578707</v>
      </c>
      <c r="J31" s="3">
        <f t="shared" si="8"/>
        <v>-13.77943097</v>
      </c>
      <c r="K31" s="3">
        <f t="shared" si="9"/>
        <v>0.0000000002619001603</v>
      </c>
      <c r="L31" s="3">
        <f t="shared" si="10"/>
        <v>-95.81864236</v>
      </c>
      <c r="M31" s="3">
        <f t="shared" si="11"/>
        <v>-0.9984815164</v>
      </c>
      <c r="N31" s="3">
        <v>0.0</v>
      </c>
      <c r="O31" s="3">
        <v>0.0</v>
      </c>
    </row>
    <row r="32" ht="15.75" customHeight="1">
      <c r="A32" s="4">
        <v>189.4736842105263</v>
      </c>
      <c r="B32" s="3">
        <v>-84.58899119313926</v>
      </c>
      <c r="C32" s="3">
        <f t="shared" si="1"/>
        <v>3.306939635</v>
      </c>
      <c r="D32" s="3">
        <f t="shared" si="2"/>
        <v>0.000058959045</v>
      </c>
      <c r="E32" s="3">
        <f t="shared" si="3"/>
        <v>0.000058959045</v>
      </c>
      <c r="F32" s="3">
        <f t="shared" si="4"/>
        <v>0.000000003476168987</v>
      </c>
      <c r="G32" s="3">
        <f t="shared" si="5"/>
        <v>0.008581030803</v>
      </c>
      <c r="H32" s="3">
        <f t="shared" si="6"/>
        <v>-41.32921078</v>
      </c>
      <c r="I32" s="3">
        <f t="shared" si="7"/>
        <v>0.09263385344</v>
      </c>
      <c r="J32" s="3">
        <f t="shared" si="8"/>
        <v>-20.66460539</v>
      </c>
      <c r="K32" s="3">
        <f t="shared" si="9"/>
        <v>0</v>
      </c>
      <c r="L32" s="3">
        <f t="shared" si="10"/>
        <v>-109.5889912</v>
      </c>
      <c r="M32" s="3">
        <f t="shared" si="11"/>
        <v>-0.9863613034</v>
      </c>
      <c r="N32" s="3">
        <v>0.0</v>
      </c>
      <c r="O32" s="3">
        <v>0.0</v>
      </c>
    </row>
    <row r="33" ht="15.75" customHeight="1">
      <c r="A33" s="4">
        <v>195.78947368421052</v>
      </c>
      <c r="B33" s="3">
        <v>-71.18450919830084</v>
      </c>
      <c r="C33" s="3">
        <f t="shared" si="1"/>
        <v>3.417170957</v>
      </c>
      <c r="D33" s="3">
        <f t="shared" si="2"/>
        <v>0.00027591451</v>
      </c>
      <c r="E33" s="3">
        <f t="shared" si="3"/>
        <v>0.00027591451</v>
      </c>
      <c r="F33" s="3">
        <f t="shared" si="4"/>
        <v>0.00000007612881683</v>
      </c>
      <c r="G33" s="3">
        <f t="shared" si="5"/>
        <v>0.04015721268</v>
      </c>
      <c r="H33" s="3">
        <f t="shared" si="6"/>
        <v>-27.92472879</v>
      </c>
      <c r="I33" s="3">
        <f t="shared" si="7"/>
        <v>0.2003926463</v>
      </c>
      <c r="J33" s="3">
        <f t="shared" si="8"/>
        <v>-13.96236439</v>
      </c>
      <c r="K33" s="3">
        <f t="shared" si="9"/>
        <v>0.0000000002407404568</v>
      </c>
      <c r="L33" s="3">
        <f t="shared" si="10"/>
        <v>-96.1845092</v>
      </c>
      <c r="M33" s="3">
        <f t="shared" si="11"/>
        <v>-0.9622680003</v>
      </c>
      <c r="N33" s="3">
        <v>0.0</v>
      </c>
      <c r="O33" s="3">
        <v>0.0</v>
      </c>
    </row>
    <row r="34" ht="15.75" customHeight="1">
      <c r="A34" s="4">
        <v>202.10526315789474</v>
      </c>
      <c r="B34" s="3">
        <v>-69.63172313587685</v>
      </c>
      <c r="C34" s="3">
        <f t="shared" si="1"/>
        <v>3.527402278</v>
      </c>
      <c r="D34" s="3">
        <f t="shared" si="2"/>
        <v>0.00032992395</v>
      </c>
      <c r="E34" s="3">
        <f t="shared" si="3"/>
        <v>0.00032992395</v>
      </c>
      <c r="F34" s="3">
        <f t="shared" si="4"/>
        <v>0.0000001088498128</v>
      </c>
      <c r="G34" s="3">
        <f t="shared" si="5"/>
        <v>0.04801786694</v>
      </c>
      <c r="H34" s="3">
        <f t="shared" si="6"/>
        <v>-26.37194272</v>
      </c>
      <c r="I34" s="3">
        <f t="shared" si="7"/>
        <v>0.2191297947</v>
      </c>
      <c r="J34" s="3">
        <f t="shared" si="8"/>
        <v>-13.18597136</v>
      </c>
      <c r="K34" s="3">
        <f t="shared" si="9"/>
        <v>0.0000000003442133313</v>
      </c>
      <c r="L34" s="3">
        <f t="shared" si="10"/>
        <v>-94.63172314</v>
      </c>
      <c r="M34" s="3">
        <f t="shared" si="11"/>
        <v>-0.9264940672</v>
      </c>
      <c r="N34" s="3">
        <v>0.0</v>
      </c>
      <c r="O34" s="3">
        <v>0.0</v>
      </c>
    </row>
    <row r="35" ht="15.75" customHeight="1">
      <c r="A35" s="4">
        <v>208.42105263157893</v>
      </c>
      <c r="B35" s="3">
        <v>-70.4387310564121</v>
      </c>
      <c r="C35" s="3">
        <f t="shared" si="1"/>
        <v>3.637633599</v>
      </c>
      <c r="D35" s="3">
        <f t="shared" si="2"/>
        <v>0.00030065155</v>
      </c>
      <c r="E35" s="3">
        <f t="shared" si="3"/>
        <v>0.00030065155</v>
      </c>
      <c r="F35" s="3">
        <f t="shared" si="4"/>
        <v>0.00000009039135452</v>
      </c>
      <c r="G35" s="3">
        <f t="shared" si="5"/>
        <v>0.04375749661</v>
      </c>
      <c r="H35" s="3">
        <f t="shared" si="6"/>
        <v>-27.17895064</v>
      </c>
      <c r="I35" s="3">
        <f t="shared" si="7"/>
        <v>0.2091829262</v>
      </c>
      <c r="J35" s="3">
        <f t="shared" si="8"/>
        <v>-13.58947532</v>
      </c>
      <c r="K35" s="3">
        <f t="shared" si="9"/>
        <v>0.0000000002858425611</v>
      </c>
      <c r="L35" s="3">
        <f t="shared" si="10"/>
        <v>-95.43873106</v>
      </c>
      <c r="M35" s="3">
        <f t="shared" si="11"/>
        <v>-0.8794737512</v>
      </c>
      <c r="N35" s="3">
        <v>0.0</v>
      </c>
      <c r="O35" s="3">
        <v>0.0</v>
      </c>
    </row>
    <row r="36" ht="15.75" customHeight="1">
      <c r="A36" s="4">
        <v>214.73684210526315</v>
      </c>
      <c r="B36" s="3">
        <v>-67.55738142020546</v>
      </c>
      <c r="C36" s="3">
        <f t="shared" si="1"/>
        <v>3.74786492</v>
      </c>
      <c r="D36" s="3">
        <f t="shared" si="2"/>
        <v>0.00041891984</v>
      </c>
      <c r="E36" s="3">
        <f t="shared" si="3"/>
        <v>0.00041891984</v>
      </c>
      <c r="F36" s="3">
        <f t="shared" si="4"/>
        <v>0.0000001754938323</v>
      </c>
      <c r="G36" s="3">
        <f t="shared" si="5"/>
        <v>0.0609705271</v>
      </c>
      <c r="H36" s="3">
        <f t="shared" si="6"/>
        <v>-24.29760101</v>
      </c>
      <c r="I36" s="3">
        <f t="shared" si="7"/>
        <v>0.2469221074</v>
      </c>
      <c r="J36" s="3">
        <f t="shared" si="8"/>
        <v>-12.1488005</v>
      </c>
      <c r="K36" s="3">
        <f t="shared" si="9"/>
        <v>0.0000000005549602255</v>
      </c>
      <c r="L36" s="3">
        <f t="shared" si="10"/>
        <v>-92.55738142</v>
      </c>
      <c r="M36" s="3">
        <f t="shared" si="11"/>
        <v>-0.8217778152</v>
      </c>
      <c r="N36" s="3">
        <v>0.0</v>
      </c>
      <c r="O36" s="3">
        <v>0.0</v>
      </c>
    </row>
    <row r="37" ht="15.75" customHeight="1">
      <c r="A37" s="4">
        <v>221.05263157894737</v>
      </c>
      <c r="B37" s="3">
        <v>-70.5787816774183</v>
      </c>
      <c r="C37" s="3">
        <f t="shared" si="1"/>
        <v>3.858096241</v>
      </c>
      <c r="D37" s="3">
        <f t="shared" si="2"/>
        <v>0.00029584274</v>
      </c>
      <c r="E37" s="3">
        <f t="shared" si="3"/>
        <v>0.00029584274</v>
      </c>
      <c r="F37" s="3">
        <f t="shared" si="4"/>
        <v>0.00000008752292681</v>
      </c>
      <c r="G37" s="3">
        <f t="shared" si="5"/>
        <v>0.04305761168</v>
      </c>
      <c r="H37" s="3">
        <f t="shared" si="6"/>
        <v>-27.31900127</v>
      </c>
      <c r="I37" s="3">
        <f t="shared" si="7"/>
        <v>0.2075032811</v>
      </c>
      <c r="J37" s="3">
        <f t="shared" si="8"/>
        <v>-13.65950063</v>
      </c>
      <c r="K37" s="3">
        <f t="shared" si="9"/>
        <v>0.0000000002767717962</v>
      </c>
      <c r="L37" s="3">
        <f t="shared" si="10"/>
        <v>-95.57878168</v>
      </c>
      <c r="M37" s="3">
        <f t="shared" si="11"/>
        <v>-0.7541066098</v>
      </c>
      <c r="N37" s="3">
        <v>0.0</v>
      </c>
      <c r="O37" s="3">
        <v>0.0</v>
      </c>
    </row>
    <row r="38" ht="15.75" customHeight="1">
      <c r="A38" s="4">
        <v>227.36842105263156</v>
      </c>
      <c r="B38" s="3">
        <v>-69.55327376773224</v>
      </c>
      <c r="C38" s="3">
        <f t="shared" si="1"/>
        <v>3.968327562</v>
      </c>
      <c r="D38" s="3">
        <f t="shared" si="2"/>
        <v>0.00033291726</v>
      </c>
      <c r="E38" s="3">
        <f t="shared" si="3"/>
        <v>0.00033291726</v>
      </c>
      <c r="F38" s="3">
        <f t="shared" si="4"/>
        <v>0.000000110833902</v>
      </c>
      <c r="G38" s="3">
        <f t="shared" si="5"/>
        <v>0.04845351995</v>
      </c>
      <c r="H38" s="3">
        <f t="shared" si="6"/>
        <v>-26.29349336</v>
      </c>
      <c r="I38" s="3">
        <f t="shared" si="7"/>
        <v>0.2201216026</v>
      </c>
      <c r="J38" s="3">
        <f t="shared" si="8"/>
        <v>-13.14674668</v>
      </c>
      <c r="K38" s="3">
        <f t="shared" si="9"/>
        <v>0.0000000003504875723</v>
      </c>
      <c r="L38" s="3">
        <f t="shared" si="10"/>
        <v>-94.55327377</v>
      </c>
      <c r="M38" s="3">
        <f t="shared" si="11"/>
        <v>-0.6772815716</v>
      </c>
      <c r="N38" s="3">
        <v>0.0</v>
      </c>
      <c r="O38" s="3">
        <v>0.0</v>
      </c>
    </row>
    <row r="39" ht="15.75" customHeight="1">
      <c r="A39" s="4">
        <v>233.68421052631578</v>
      </c>
      <c r="B39" s="3">
        <v>-75.57295796202598</v>
      </c>
      <c r="C39" s="3">
        <f t="shared" si="1"/>
        <v>4.078558884</v>
      </c>
      <c r="D39" s="3">
        <f t="shared" si="2"/>
        <v>0.00016647618</v>
      </c>
      <c r="E39" s="3">
        <f t="shared" si="3"/>
        <v>0.00016647618</v>
      </c>
      <c r="F39" s="3">
        <f t="shared" si="4"/>
        <v>0.00000002771431851</v>
      </c>
      <c r="G39" s="3">
        <f t="shared" si="5"/>
        <v>0.02422931424</v>
      </c>
      <c r="H39" s="3">
        <f t="shared" si="6"/>
        <v>-32.31317755</v>
      </c>
      <c r="I39" s="3">
        <f t="shared" si="7"/>
        <v>0.1556576829</v>
      </c>
      <c r="J39" s="3">
        <f t="shared" si="8"/>
        <v>-16.15658877</v>
      </c>
      <c r="K39" s="3">
        <f t="shared" si="9"/>
        <v>0</v>
      </c>
      <c r="L39" s="3">
        <f t="shared" si="10"/>
        <v>-100.572958</v>
      </c>
      <c r="M39" s="3">
        <f t="shared" si="11"/>
        <v>-0.5922352527</v>
      </c>
      <c r="N39" s="3">
        <v>0.0</v>
      </c>
      <c r="O39" s="3">
        <v>0.0</v>
      </c>
    </row>
    <row r="40" ht="15.75" customHeight="1">
      <c r="A40" s="4">
        <v>240.0</v>
      </c>
      <c r="B40" s="3">
        <v>-82.31235254557055</v>
      </c>
      <c r="C40" s="3">
        <f t="shared" si="1"/>
        <v>4.188790205</v>
      </c>
      <c r="D40" s="3">
        <f t="shared" si="2"/>
        <v>0.000076627097</v>
      </c>
      <c r="E40" s="3">
        <f t="shared" si="3"/>
        <v>0.000076627097</v>
      </c>
      <c r="F40" s="3">
        <f t="shared" si="4"/>
        <v>0.000000005871711995</v>
      </c>
      <c r="G40" s="3">
        <f t="shared" si="5"/>
        <v>0.01115247847</v>
      </c>
      <c r="H40" s="3">
        <f t="shared" si="6"/>
        <v>-39.05257213</v>
      </c>
      <c r="I40" s="3">
        <f t="shared" si="7"/>
        <v>0.1056052956</v>
      </c>
      <c r="J40" s="3">
        <f t="shared" si="8"/>
        <v>-19.52628607</v>
      </c>
      <c r="K40" s="3">
        <f t="shared" si="9"/>
        <v>0</v>
      </c>
      <c r="L40" s="3">
        <f t="shared" si="10"/>
        <v>-107.3123525</v>
      </c>
      <c r="M40" s="3">
        <f t="shared" si="11"/>
        <v>-0.5</v>
      </c>
      <c r="N40" s="3">
        <v>0.0</v>
      </c>
      <c r="O40" s="3">
        <v>0.0</v>
      </c>
    </row>
    <row r="41" ht="15.75" customHeight="1">
      <c r="A41" s="4">
        <v>246.3157894736842</v>
      </c>
      <c r="B41" s="3">
        <v>-75.48778855215697</v>
      </c>
      <c r="C41" s="3">
        <f t="shared" si="1"/>
        <v>4.299021526</v>
      </c>
      <c r="D41" s="3">
        <f t="shared" si="2"/>
        <v>0.00016811659</v>
      </c>
      <c r="E41" s="3">
        <f t="shared" si="3"/>
        <v>0.00016811659</v>
      </c>
      <c r="F41" s="3">
        <f t="shared" si="4"/>
        <v>0.00000002826318783</v>
      </c>
      <c r="G41" s="3">
        <f t="shared" si="5"/>
        <v>0.02446806317</v>
      </c>
      <c r="H41" s="3">
        <f t="shared" si="6"/>
        <v>-32.22800814</v>
      </c>
      <c r="I41" s="3">
        <f t="shared" si="7"/>
        <v>0.1564227067</v>
      </c>
      <c r="J41" s="3">
        <f t="shared" si="8"/>
        <v>-16.11400407</v>
      </c>
      <c r="K41" s="3">
        <f t="shared" si="9"/>
        <v>0</v>
      </c>
      <c r="L41" s="3">
        <f t="shared" si="10"/>
        <v>-100.4877886</v>
      </c>
      <c r="M41" s="3">
        <f t="shared" si="11"/>
        <v>-0.4016954247</v>
      </c>
      <c r="N41" s="3">
        <v>0.0</v>
      </c>
      <c r="O41" s="3">
        <v>0.0</v>
      </c>
    </row>
    <row r="42" ht="15.75" customHeight="1">
      <c r="A42" s="4">
        <v>252.6315789473684</v>
      </c>
      <c r="B42" s="3">
        <v>-67.35259717822211</v>
      </c>
      <c r="C42" s="3">
        <f t="shared" si="1"/>
        <v>4.409252847</v>
      </c>
      <c r="D42" s="3">
        <f t="shared" si="2"/>
        <v>0.00042891392</v>
      </c>
      <c r="E42" s="3">
        <f t="shared" si="3"/>
        <v>0.00042891392</v>
      </c>
      <c r="F42" s="3">
        <f t="shared" si="4"/>
        <v>0.0000001839671508</v>
      </c>
      <c r="G42" s="3">
        <f t="shared" si="5"/>
        <v>0.06242508778</v>
      </c>
      <c r="H42" s="3">
        <f t="shared" si="6"/>
        <v>-24.09281677</v>
      </c>
      <c r="I42" s="3">
        <f t="shared" si="7"/>
        <v>0.2498501306</v>
      </c>
      <c r="J42" s="3">
        <f t="shared" si="8"/>
        <v>-12.04640838</v>
      </c>
      <c r="K42" s="3">
        <f t="shared" si="9"/>
        <v>0.0000000005817552111</v>
      </c>
      <c r="L42" s="3">
        <f t="shared" si="10"/>
        <v>-92.35259718</v>
      </c>
      <c r="M42" s="3">
        <f t="shared" si="11"/>
        <v>-0.298514811</v>
      </c>
      <c r="N42" s="3">
        <v>0.0</v>
      </c>
      <c r="O42" s="3">
        <v>0.0</v>
      </c>
    </row>
    <row r="43" ht="15.75" customHeight="1">
      <c r="A43" s="4">
        <v>258.9473684210526</v>
      </c>
      <c r="B43" s="3">
        <v>-75.43748587228231</v>
      </c>
      <c r="C43" s="3">
        <f t="shared" si="1"/>
        <v>4.519484168</v>
      </c>
      <c r="D43" s="3">
        <f t="shared" si="2"/>
        <v>0.00016909303</v>
      </c>
      <c r="E43" s="3">
        <f t="shared" si="3"/>
        <v>0.00016909303</v>
      </c>
      <c r="F43" s="3">
        <f t="shared" si="4"/>
        <v>0.00000002859245279</v>
      </c>
      <c r="G43" s="3">
        <f t="shared" si="5"/>
        <v>0.02461017642</v>
      </c>
      <c r="H43" s="3">
        <f t="shared" si="6"/>
        <v>-32.17770546</v>
      </c>
      <c r="I43" s="3">
        <f t="shared" si="7"/>
        <v>0.1568763093</v>
      </c>
      <c r="J43" s="3">
        <f t="shared" si="8"/>
        <v>-16.08885273</v>
      </c>
      <c r="K43" s="3">
        <f t="shared" si="9"/>
        <v>0</v>
      </c>
      <c r="L43" s="3">
        <f t="shared" si="10"/>
        <v>-100.4374859</v>
      </c>
      <c r="M43" s="3">
        <f t="shared" si="11"/>
        <v>-0.1917106319</v>
      </c>
      <c r="N43" s="3">
        <v>0.0</v>
      </c>
      <c r="O43" s="3">
        <v>0.0</v>
      </c>
    </row>
    <row r="44" ht="15.75" customHeight="1">
      <c r="A44" s="4">
        <v>265.2631578947368</v>
      </c>
      <c r="B44" s="3">
        <v>-73.64287219440827</v>
      </c>
      <c r="C44" s="3">
        <f t="shared" si="1"/>
        <v>4.62971549</v>
      </c>
      <c r="D44" s="3">
        <f t="shared" si="2"/>
        <v>0.00020790091</v>
      </c>
      <c r="E44" s="3">
        <f t="shared" si="3"/>
        <v>0.00020790091</v>
      </c>
      <c r="F44" s="3">
        <f t="shared" si="4"/>
        <v>0.00000004322278838</v>
      </c>
      <c r="G44" s="3">
        <f t="shared" si="5"/>
        <v>0.03025836176</v>
      </c>
      <c r="H44" s="3">
        <f t="shared" si="6"/>
        <v>-30.38309178</v>
      </c>
      <c r="I44" s="3">
        <f t="shared" si="7"/>
        <v>0.173949308</v>
      </c>
      <c r="J44" s="3">
        <f t="shared" si="8"/>
        <v>-15.19154589</v>
      </c>
      <c r="K44" s="3">
        <f t="shared" si="9"/>
        <v>0.0000000001366824581</v>
      </c>
      <c r="L44" s="3">
        <f t="shared" si="10"/>
        <v>-98.64287219</v>
      </c>
      <c r="M44" s="3">
        <f t="shared" si="11"/>
        <v>-0.08257934547</v>
      </c>
      <c r="N44" s="3">
        <v>0.0</v>
      </c>
      <c r="O44" s="3">
        <v>0.0</v>
      </c>
    </row>
    <row r="45" ht="15.75" customHeight="1">
      <c r="A45" s="4">
        <v>271.57894736842104</v>
      </c>
      <c r="B45" s="3">
        <v>-73.40598677728767</v>
      </c>
      <c r="C45" s="3">
        <f t="shared" si="1"/>
        <v>4.739946811</v>
      </c>
      <c r="D45" s="3">
        <f t="shared" si="2"/>
        <v>0.0002136489</v>
      </c>
      <c r="E45" s="3">
        <f t="shared" si="3"/>
        <v>0.0002136489</v>
      </c>
      <c r="F45" s="3">
        <f t="shared" si="4"/>
        <v>0.00000004564585247</v>
      </c>
      <c r="G45" s="3">
        <f t="shared" si="5"/>
        <v>0.03109493704</v>
      </c>
      <c r="H45" s="3">
        <f t="shared" si="6"/>
        <v>-30.14620637</v>
      </c>
      <c r="I45" s="3">
        <f t="shared" si="7"/>
        <v>0.1763375656</v>
      </c>
      <c r="J45" s="3">
        <f t="shared" si="8"/>
        <v>-15.07310318</v>
      </c>
      <c r="K45" s="3">
        <f t="shared" si="9"/>
        <v>0.0000000001443448595</v>
      </c>
      <c r="L45" s="3">
        <f t="shared" si="10"/>
        <v>-98.40598678</v>
      </c>
      <c r="M45" s="3">
        <f t="shared" si="11"/>
        <v>0.02755434237</v>
      </c>
      <c r="N45" s="3">
        <v>0.0</v>
      </c>
      <c r="O45" s="3">
        <v>0.0</v>
      </c>
    </row>
    <row r="46" ht="15.75" customHeight="1">
      <c r="A46" s="4">
        <v>277.89473684210526</v>
      </c>
      <c r="B46" s="3">
        <v>-74.67696929248474</v>
      </c>
      <c r="C46" s="3">
        <f t="shared" si="1"/>
        <v>4.850178132</v>
      </c>
      <c r="D46" s="3">
        <f t="shared" si="2"/>
        <v>0.00018456593</v>
      </c>
      <c r="E46" s="3">
        <f t="shared" si="3"/>
        <v>0.00018456593</v>
      </c>
      <c r="F46" s="3">
        <f t="shared" si="4"/>
        <v>0.00000003406458252</v>
      </c>
      <c r="G46" s="3">
        <f t="shared" si="5"/>
        <v>0.02686213677</v>
      </c>
      <c r="H46" s="3">
        <f t="shared" si="6"/>
        <v>-31.41718888</v>
      </c>
      <c r="I46" s="3">
        <f t="shared" si="7"/>
        <v>0.1638967259</v>
      </c>
      <c r="J46" s="3">
        <f t="shared" si="8"/>
        <v>-15.70859444</v>
      </c>
      <c r="K46" s="3">
        <f t="shared" si="9"/>
        <v>0.0000000001077216683</v>
      </c>
      <c r="L46" s="3">
        <f t="shared" si="10"/>
        <v>-99.67696929</v>
      </c>
      <c r="M46" s="3">
        <f t="shared" si="11"/>
        <v>0.1373535578</v>
      </c>
      <c r="N46" s="3">
        <v>0.0</v>
      </c>
      <c r="O46" s="3">
        <v>0.0</v>
      </c>
    </row>
    <row r="47" ht="15.75" customHeight="1">
      <c r="A47" s="4">
        <v>284.2105263157895</v>
      </c>
      <c r="B47" s="3">
        <v>-73.5190268900375</v>
      </c>
      <c r="C47" s="3">
        <f t="shared" si="1"/>
        <v>4.960409453</v>
      </c>
      <c r="D47" s="3">
        <f t="shared" si="2"/>
        <v>0.00021088644</v>
      </c>
      <c r="E47" s="3">
        <f t="shared" si="3"/>
        <v>0.00021088644</v>
      </c>
      <c r="F47" s="3">
        <f t="shared" si="4"/>
        <v>0.00000004447309058</v>
      </c>
      <c r="G47" s="3">
        <f t="shared" si="5"/>
        <v>0.03069288245</v>
      </c>
      <c r="H47" s="3">
        <f t="shared" si="6"/>
        <v>-30.25924648</v>
      </c>
      <c r="I47" s="3">
        <f t="shared" si="7"/>
        <v>0.1751938425</v>
      </c>
      <c r="J47" s="3">
        <f t="shared" si="8"/>
        <v>-15.12962324</v>
      </c>
      <c r="K47" s="3">
        <f t="shared" si="9"/>
        <v>0.0000000001406362608</v>
      </c>
      <c r="L47" s="3">
        <f t="shared" si="10"/>
        <v>-98.51902689</v>
      </c>
      <c r="M47" s="3">
        <f t="shared" si="11"/>
        <v>0.2454854871</v>
      </c>
      <c r="N47" s="3">
        <v>0.0</v>
      </c>
      <c r="O47" s="3">
        <v>0.0</v>
      </c>
    </row>
    <row r="48" ht="15.75" customHeight="1">
      <c r="A48" s="4">
        <v>290.52631578947364</v>
      </c>
      <c r="B48" s="3">
        <v>-69.74843178739113</v>
      </c>
      <c r="C48" s="3">
        <f t="shared" si="1"/>
        <v>5.070640774</v>
      </c>
      <c r="D48" s="3">
        <f t="shared" si="2"/>
        <v>0.00032552055</v>
      </c>
      <c r="E48" s="3">
        <f t="shared" si="3"/>
        <v>0.00032552055</v>
      </c>
      <c r="F48" s="3">
        <f t="shared" si="4"/>
        <v>0.0000001059636285</v>
      </c>
      <c r="G48" s="3">
        <f t="shared" si="5"/>
        <v>0.04737698629</v>
      </c>
      <c r="H48" s="3">
        <f t="shared" si="6"/>
        <v>-26.48865138</v>
      </c>
      <c r="I48" s="3">
        <f t="shared" si="7"/>
        <v>0.2176625514</v>
      </c>
      <c r="J48" s="3">
        <f t="shared" si="8"/>
        <v>-13.24432569</v>
      </c>
      <c r="K48" s="3">
        <f t="shared" si="9"/>
        <v>0.0000000003350864151</v>
      </c>
      <c r="L48" s="3">
        <f t="shared" si="10"/>
        <v>-94.74843179</v>
      </c>
      <c r="M48" s="3">
        <f t="shared" si="11"/>
        <v>0.3506375552</v>
      </c>
      <c r="N48" s="3">
        <v>0.0</v>
      </c>
      <c r="O48" s="3">
        <v>0.0</v>
      </c>
    </row>
    <row r="49" ht="15.75" customHeight="1">
      <c r="A49" s="4">
        <v>296.84210526315786</v>
      </c>
      <c r="B49" s="3">
        <v>-77.23461882436372</v>
      </c>
      <c r="C49" s="3">
        <f t="shared" si="1"/>
        <v>5.180872095</v>
      </c>
      <c r="D49" s="3">
        <f t="shared" si="2"/>
        <v>0.00013748935</v>
      </c>
      <c r="E49" s="3">
        <f t="shared" si="3"/>
        <v>0.00013748935</v>
      </c>
      <c r="F49" s="3">
        <f t="shared" si="4"/>
        <v>0.00000001890332136</v>
      </c>
      <c r="G49" s="3">
        <f t="shared" si="5"/>
        <v>0.0200105064</v>
      </c>
      <c r="H49" s="3">
        <f t="shared" si="6"/>
        <v>-33.97483841</v>
      </c>
      <c r="I49" s="3">
        <f t="shared" si="7"/>
        <v>0.1414584971</v>
      </c>
      <c r="J49" s="3">
        <f t="shared" si="8"/>
        <v>-16.98741921</v>
      </c>
      <c r="K49" s="3">
        <f t="shared" si="9"/>
        <v>0</v>
      </c>
      <c r="L49" s="3">
        <f t="shared" si="10"/>
        <v>-102.2346188</v>
      </c>
      <c r="M49" s="3">
        <f t="shared" si="11"/>
        <v>0.4515333583</v>
      </c>
      <c r="N49" s="3">
        <v>0.0</v>
      </c>
      <c r="O49" s="3">
        <v>0.0</v>
      </c>
    </row>
    <row r="50" ht="15.75" customHeight="1">
      <c r="A50" s="4">
        <v>303.1578947368421</v>
      </c>
      <c r="B50" s="3">
        <v>-77.17032348460125</v>
      </c>
      <c r="C50" s="3">
        <f t="shared" si="1"/>
        <v>5.291103417</v>
      </c>
      <c r="D50" s="3">
        <f t="shared" si="2"/>
        <v>0.00013851086</v>
      </c>
      <c r="E50" s="3">
        <f t="shared" si="3"/>
        <v>0.00013851086</v>
      </c>
      <c r="F50" s="3">
        <f t="shared" si="4"/>
        <v>0.00000001918525834</v>
      </c>
      <c r="G50" s="3">
        <f t="shared" si="5"/>
        <v>0.02015917924</v>
      </c>
      <c r="H50" s="3">
        <f t="shared" si="6"/>
        <v>-33.91054307</v>
      </c>
      <c r="I50" s="3">
        <f t="shared" si="7"/>
        <v>0.1419830245</v>
      </c>
      <c r="J50" s="3">
        <f t="shared" si="8"/>
        <v>-16.95527154</v>
      </c>
      <c r="K50" s="3">
        <f t="shared" si="9"/>
        <v>0</v>
      </c>
      <c r="L50" s="3">
        <f t="shared" si="10"/>
        <v>-102.1703235</v>
      </c>
      <c r="M50" s="3">
        <f t="shared" si="11"/>
        <v>0.5469481581</v>
      </c>
      <c r="N50" s="3">
        <v>0.0</v>
      </c>
      <c r="O50" s="3">
        <v>0.0</v>
      </c>
    </row>
    <row r="51" ht="15.75" customHeight="1">
      <c r="A51" s="4">
        <v>309.4736842105263</v>
      </c>
      <c r="B51" s="3">
        <v>-66.44920973539888</v>
      </c>
      <c r="C51" s="3">
        <f t="shared" si="1"/>
        <v>5.401334738</v>
      </c>
      <c r="D51" s="3">
        <f t="shared" si="2"/>
        <v>0.00047592609</v>
      </c>
      <c r="E51" s="3">
        <f t="shared" si="3"/>
        <v>0.00047592609</v>
      </c>
      <c r="F51" s="3">
        <f t="shared" si="4"/>
        <v>0.0000002265056431</v>
      </c>
      <c r="G51" s="3">
        <f t="shared" si="5"/>
        <v>0.06926734377</v>
      </c>
      <c r="H51" s="3">
        <f t="shared" si="6"/>
        <v>-23.18942932</v>
      </c>
      <c r="I51" s="3">
        <f t="shared" si="7"/>
        <v>0.2631868989</v>
      </c>
      <c r="J51" s="3">
        <f t="shared" si="8"/>
        <v>-11.59471466</v>
      </c>
      <c r="K51" s="3">
        <f t="shared" si="9"/>
        <v>0.0000000007162737352</v>
      </c>
      <c r="L51" s="3">
        <f t="shared" si="10"/>
        <v>-91.44920974</v>
      </c>
      <c r="M51" s="3">
        <f t="shared" si="11"/>
        <v>0.6357237482</v>
      </c>
      <c r="N51" s="3">
        <v>0.0</v>
      </c>
      <c r="O51" s="3">
        <v>0.0</v>
      </c>
    </row>
    <row r="52" ht="15.75" customHeight="1">
      <c r="A52" s="4">
        <v>315.7894736842105</v>
      </c>
      <c r="B52" s="3">
        <v>-75.07728048484326</v>
      </c>
      <c r="C52" s="3">
        <f t="shared" si="1"/>
        <v>5.511566059</v>
      </c>
      <c r="D52" s="3">
        <f t="shared" si="2"/>
        <v>0.00017625278</v>
      </c>
      <c r="E52" s="3">
        <f t="shared" si="3"/>
        <v>0.00017625278</v>
      </c>
      <c r="F52" s="3">
        <f t="shared" si="4"/>
        <v>0.00000003106504246</v>
      </c>
      <c r="G52" s="3">
        <f t="shared" si="5"/>
        <v>0.02565222239</v>
      </c>
      <c r="H52" s="3">
        <f t="shared" si="6"/>
        <v>-31.81750007</v>
      </c>
      <c r="I52" s="3">
        <f t="shared" si="7"/>
        <v>0.1601631118</v>
      </c>
      <c r="J52" s="3">
        <f t="shared" si="8"/>
        <v>-15.90875004</v>
      </c>
      <c r="K52" s="3">
        <f t="shared" si="9"/>
        <v>0</v>
      </c>
      <c r="L52" s="3">
        <f t="shared" si="10"/>
        <v>-100.0772805</v>
      </c>
      <c r="M52" s="3">
        <f t="shared" si="11"/>
        <v>0.7167825132</v>
      </c>
      <c r="N52" s="3">
        <v>0.0</v>
      </c>
      <c r="O52" s="3">
        <v>0.0</v>
      </c>
    </row>
    <row r="53" ht="15.75" customHeight="1">
      <c r="A53" s="4">
        <v>322.10526315789474</v>
      </c>
      <c r="B53" s="3">
        <v>-62.859916310584055</v>
      </c>
      <c r="C53" s="3">
        <f t="shared" si="1"/>
        <v>5.62179738</v>
      </c>
      <c r="D53" s="3">
        <f t="shared" si="2"/>
        <v>0.00071945591</v>
      </c>
      <c r="E53" s="3">
        <f t="shared" si="3"/>
        <v>0.00071945591</v>
      </c>
      <c r="F53" s="3">
        <f t="shared" si="4"/>
        <v>0.0000005176168064</v>
      </c>
      <c r="G53" s="3">
        <f t="shared" si="5"/>
        <v>0.1047112165</v>
      </c>
      <c r="H53" s="3">
        <f t="shared" si="6"/>
        <v>-19.6001359</v>
      </c>
      <c r="I53" s="3">
        <f t="shared" si="7"/>
        <v>0.3235911255</v>
      </c>
      <c r="J53" s="3">
        <f t="shared" si="8"/>
        <v>-9.800067949</v>
      </c>
      <c r="K53" s="3">
        <f t="shared" si="9"/>
        <v>0.000000001636848064</v>
      </c>
      <c r="L53" s="3">
        <f t="shared" si="10"/>
        <v>-87.85991631</v>
      </c>
      <c r="M53" s="3">
        <f t="shared" si="11"/>
        <v>0.7891405094</v>
      </c>
      <c r="N53" s="3">
        <v>0.0</v>
      </c>
      <c r="O53" s="3">
        <v>0.0</v>
      </c>
    </row>
    <row r="54" ht="15.75" customHeight="1">
      <c r="A54" s="4">
        <v>328.4210526315789</v>
      </c>
      <c r="B54" s="3">
        <v>-59.90261887326134</v>
      </c>
      <c r="C54" s="3">
        <f t="shared" si="1"/>
        <v>5.732028701</v>
      </c>
      <c r="D54" s="3">
        <f t="shared" si="2"/>
        <v>0.0010112745</v>
      </c>
      <c r="E54" s="3">
        <f t="shared" si="3"/>
        <v>0.0010112745</v>
      </c>
      <c r="F54" s="3">
        <f t="shared" si="4"/>
        <v>0.000001022676114</v>
      </c>
      <c r="G54" s="3">
        <f t="shared" si="5"/>
        <v>0.1471831444</v>
      </c>
      <c r="H54" s="3">
        <f t="shared" si="6"/>
        <v>-16.64283846</v>
      </c>
      <c r="I54" s="3">
        <f t="shared" si="7"/>
        <v>0.3836445548</v>
      </c>
      <c r="J54" s="3">
        <f t="shared" si="8"/>
        <v>-8.321419231</v>
      </c>
      <c r="K54" s="3">
        <f t="shared" si="9"/>
        <v>0.00000000323398583</v>
      </c>
      <c r="L54" s="3">
        <f t="shared" si="10"/>
        <v>-84.90261887</v>
      </c>
      <c r="M54" s="3">
        <f t="shared" si="11"/>
        <v>0.8519194088</v>
      </c>
      <c r="N54" s="3">
        <v>0.0</v>
      </c>
      <c r="O54" s="3">
        <v>0.0</v>
      </c>
    </row>
    <row r="55" ht="15.75" customHeight="1">
      <c r="A55" s="4">
        <v>334.7368421052631</v>
      </c>
      <c r="B55" s="3">
        <v>-67.02256193181113</v>
      </c>
      <c r="C55" s="3">
        <f t="shared" si="1"/>
        <v>5.842260022</v>
      </c>
      <c r="D55" s="3">
        <f t="shared" si="2"/>
        <v>0.00044552482</v>
      </c>
      <c r="E55" s="3">
        <f t="shared" si="3"/>
        <v>0.00044552482</v>
      </c>
      <c r="F55" s="3">
        <f t="shared" si="4"/>
        <v>0.0000001984923652</v>
      </c>
      <c r="G55" s="3">
        <f t="shared" si="5"/>
        <v>0.06484267518</v>
      </c>
      <c r="H55" s="3">
        <f t="shared" si="6"/>
        <v>-23.76278152</v>
      </c>
      <c r="I55" s="3">
        <f t="shared" si="7"/>
        <v>0.2546422494</v>
      </c>
      <c r="J55" s="3">
        <f t="shared" si="8"/>
        <v>-11.88139076</v>
      </c>
      <c r="K55" s="3">
        <f t="shared" si="9"/>
        <v>0.0000000006276879723</v>
      </c>
      <c r="L55" s="3">
        <f t="shared" si="10"/>
        <v>-92.02256193</v>
      </c>
      <c r="M55" s="3">
        <f t="shared" si="11"/>
        <v>0.9043571607</v>
      </c>
      <c r="N55" s="3">
        <v>0.0</v>
      </c>
      <c r="O55" s="3">
        <v>0.0</v>
      </c>
    </row>
    <row r="56" ht="15.75" customHeight="1">
      <c r="A56" s="4">
        <v>341.05263157894734</v>
      </c>
      <c r="B56" s="3">
        <v>-55.773014529134706</v>
      </c>
      <c r="C56" s="3">
        <f t="shared" si="1"/>
        <v>5.952491344</v>
      </c>
      <c r="D56" s="3">
        <f t="shared" si="2"/>
        <v>0.0016268566</v>
      </c>
      <c r="E56" s="3">
        <f t="shared" si="3"/>
        <v>0.0016268566</v>
      </c>
      <c r="F56" s="3">
        <f t="shared" si="4"/>
        <v>0.000002646662397</v>
      </c>
      <c r="G56" s="3">
        <f t="shared" si="5"/>
        <v>0.2367763351</v>
      </c>
      <c r="H56" s="3">
        <f t="shared" si="6"/>
        <v>-12.51323412</v>
      </c>
      <c r="I56" s="3">
        <f t="shared" si="7"/>
        <v>0.4865966863</v>
      </c>
      <c r="J56" s="3">
        <f t="shared" si="8"/>
        <v>-6.256617058</v>
      </c>
      <c r="K56" s="3">
        <f t="shared" si="9"/>
        <v>0.000000008369481372</v>
      </c>
      <c r="L56" s="3">
        <f t="shared" si="10"/>
        <v>-80.77301453</v>
      </c>
      <c r="M56" s="3">
        <f t="shared" si="11"/>
        <v>0.9458172417</v>
      </c>
      <c r="N56" s="3">
        <v>0.0</v>
      </c>
      <c r="O56" s="3">
        <v>0.0</v>
      </c>
    </row>
    <row r="57" ht="15.75" customHeight="1">
      <c r="A57" s="4">
        <v>347.36842105263156</v>
      </c>
      <c r="B57" s="3">
        <v>-50.718625384863046</v>
      </c>
      <c r="C57" s="3">
        <f t="shared" si="1"/>
        <v>6.062722665</v>
      </c>
      <c r="D57" s="3">
        <f t="shared" si="2"/>
        <v>0.0029111778</v>
      </c>
      <c r="E57" s="3">
        <f t="shared" si="3"/>
        <v>0.0029111778</v>
      </c>
      <c r="F57" s="3">
        <f t="shared" si="4"/>
        <v>0.000008474956183</v>
      </c>
      <c r="G57" s="3">
        <f t="shared" si="5"/>
        <v>0.4236993047</v>
      </c>
      <c r="H57" s="3">
        <f t="shared" si="6"/>
        <v>-7.458844973</v>
      </c>
      <c r="I57" s="3">
        <f t="shared" si="7"/>
        <v>0.6509218884</v>
      </c>
      <c r="J57" s="3">
        <f t="shared" si="8"/>
        <v>-3.729422486</v>
      </c>
      <c r="K57" s="3">
        <f t="shared" si="9"/>
        <v>0.00000002680016461</v>
      </c>
      <c r="L57" s="3">
        <f t="shared" si="10"/>
        <v>-75.71862538</v>
      </c>
      <c r="M57" s="3">
        <f t="shared" si="11"/>
        <v>0.9757963826</v>
      </c>
      <c r="N57" s="3">
        <v>0.0</v>
      </c>
      <c r="O57" s="3">
        <v>0.0</v>
      </c>
    </row>
    <row r="58" ht="15.75" customHeight="1">
      <c r="A58" s="4">
        <v>353.6842105263158</v>
      </c>
      <c r="B58" s="3">
        <v>-47.48894748914272</v>
      </c>
      <c r="C58" s="3">
        <f t="shared" si="1"/>
        <v>6.172953986</v>
      </c>
      <c r="D58" s="3">
        <f t="shared" si="2"/>
        <v>0.0042223344</v>
      </c>
      <c r="E58" s="3">
        <f t="shared" si="3"/>
        <v>0.0042223344</v>
      </c>
      <c r="F58" s="3">
        <f t="shared" si="4"/>
        <v>0.00001782810779</v>
      </c>
      <c r="G58" s="3">
        <f t="shared" si="5"/>
        <v>0.6145279583</v>
      </c>
      <c r="H58" s="3">
        <f t="shared" si="6"/>
        <v>-4.229167077</v>
      </c>
      <c r="I58" s="3">
        <f t="shared" si="7"/>
        <v>0.7839183365</v>
      </c>
      <c r="J58" s="3">
        <f t="shared" si="8"/>
        <v>-2.114583538</v>
      </c>
      <c r="K58" s="3">
        <f t="shared" si="9"/>
        <v>0.00000005637742697</v>
      </c>
      <c r="L58" s="3">
        <f t="shared" si="10"/>
        <v>-72.48894749</v>
      </c>
      <c r="M58" s="3">
        <f t="shared" si="11"/>
        <v>0.9939306773</v>
      </c>
      <c r="N58" s="3">
        <v>0.0</v>
      </c>
      <c r="O58" s="3">
        <v>0.0</v>
      </c>
    </row>
    <row r="59" ht="15.75" customHeight="1">
      <c r="A59" s="4">
        <v>360.0</v>
      </c>
      <c r="B59" s="3">
        <v>-44.256045999776475</v>
      </c>
      <c r="C59" s="3">
        <f t="shared" si="1"/>
        <v>6.283185307</v>
      </c>
      <c r="D59" s="3">
        <f t="shared" si="2"/>
        <v>0.0061262921</v>
      </c>
      <c r="E59" s="3">
        <f t="shared" si="3"/>
        <v>0.0061262921</v>
      </c>
      <c r="F59" s="3">
        <f t="shared" si="4"/>
        <v>0.00003753145489</v>
      </c>
      <c r="G59" s="3">
        <f t="shared" si="5"/>
        <v>0.891634205</v>
      </c>
      <c r="H59" s="3">
        <f t="shared" si="6"/>
        <v>-0.9962655876</v>
      </c>
      <c r="I59" s="3">
        <f t="shared" si="7"/>
        <v>0.9442638429</v>
      </c>
      <c r="J59" s="3">
        <f t="shared" si="8"/>
        <v>-0.4981327938</v>
      </c>
      <c r="K59" s="3">
        <f t="shared" si="9"/>
        <v>0.0000001186848814</v>
      </c>
      <c r="L59" s="3">
        <f t="shared" si="10"/>
        <v>-69.256046</v>
      </c>
      <c r="M59" s="3">
        <f t="shared" si="11"/>
        <v>1</v>
      </c>
      <c r="N59" s="3">
        <v>0.0</v>
      </c>
      <c r="O59" s="3">
        <v>0.0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2021-03-04T22:31:29Z</dcterms:created>
  <dc:creator>Kevin</dc:creator>
</cp:coreProperties>
</file>