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ingtonscmind-my.sharepoint.com/personal/gayathri_loganathan_redingtongroup_com/Documents/Employee Taxation/IT declaration/FY 2024-25/"/>
    </mc:Choice>
  </mc:AlternateContent>
  <xr:revisionPtr revIDLastSave="269" documentId="13_ncr:1_{527CEAC0-6931-4F9A-819D-10C79C33F9EC}" xr6:coauthVersionLast="47" xr6:coauthVersionMax="47" xr10:uidLastSave="{9A7BC144-1A8E-45D1-856A-6AF0BED9AC6B}"/>
  <bookViews>
    <workbookView xWindow="-108" yWindow="-108" windowWidth="23256" windowHeight="12456" xr2:uid="{C80E1C80-E7C0-4C92-95CA-C7C9CC81B04E}"/>
  </bookViews>
  <sheets>
    <sheet name="Instructions" sheetId="2" r:id="rId1"/>
    <sheet name="Income Tax computation" sheetId="1" r:id="rId2"/>
    <sheet name="House Property details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1" l="1"/>
  <c r="E10" i="3" l="1"/>
  <c r="D20" i="1" l="1"/>
  <c r="E20" i="1" s="1"/>
  <c r="D18" i="1"/>
  <c r="E18" i="1" s="1"/>
  <c r="D90" i="1"/>
  <c r="D17" i="1"/>
  <c r="E17" i="1" s="1"/>
  <c r="D19" i="1"/>
  <c r="E19" i="1" s="1"/>
  <c r="D16" i="1"/>
  <c r="E16" i="1" s="1"/>
  <c r="D9" i="1"/>
  <c r="D89" i="1"/>
  <c r="D73" i="1"/>
  <c r="D46" i="1"/>
  <c r="E46" i="1" s="1"/>
  <c r="D36" i="1"/>
  <c r="D33" i="1"/>
  <c r="D8" i="1"/>
  <c r="E8" i="1"/>
  <c r="D10" i="1"/>
  <c r="D28" i="1" l="1"/>
  <c r="D30" i="1"/>
  <c r="D87" i="1" a="1"/>
  <c r="D87" i="1" s="1"/>
  <c r="D84" i="1" a="1"/>
  <c r="D84" i="1" s="1"/>
  <c r="D70" i="1"/>
  <c r="D71" i="1" s="1"/>
  <c r="C10" i="3"/>
  <c r="B10" i="3"/>
  <c r="E7" i="3"/>
  <c r="E8" i="3" s="1"/>
  <c r="D7" i="3"/>
  <c r="E10" i="1"/>
  <c r="D11" i="1"/>
  <c r="D75" i="1" s="1"/>
  <c r="E11" i="1"/>
  <c r="E75" i="1" s="1"/>
  <c r="E92" i="1" s="1"/>
  <c r="D12" i="1"/>
  <c r="E12" i="1"/>
  <c r="D13" i="1"/>
  <c r="D34" i="1" s="1"/>
  <c r="E13" i="1"/>
  <c r="D8" i="3" l="1"/>
  <c r="D10" i="3"/>
  <c r="G10" i="3" s="1"/>
  <c r="G12" i="3" s="1"/>
  <c r="E40" i="1" s="1"/>
  <c r="D92" i="1"/>
  <c r="E9" i="1"/>
  <c r="D29" i="1"/>
  <c r="D31" i="1" s="1"/>
  <c r="F10" i="3" l="1"/>
  <c r="F12" i="3" s="1"/>
  <c r="D40" i="1" s="1"/>
  <c r="E21" i="1" l="1"/>
  <c r="E38" i="1" s="1"/>
  <c r="D21" i="1"/>
  <c r="D38" i="1" l="1"/>
  <c r="D48" i="1" l="1"/>
  <c r="D94" i="1" s="1"/>
  <c r="D96" i="1" s="1"/>
  <c r="D97" i="1" s="1"/>
  <c r="E48" i="1"/>
  <c r="E94" i="1" s="1"/>
  <c r="D98" i="1" l="1"/>
  <c r="D99" i="1" s="1"/>
  <c r="D100" i="1" s="1"/>
  <c r="E96" i="1"/>
  <c r="E97" i="1" s="1"/>
  <c r="D101" i="1" l="1"/>
  <c r="E98" i="1"/>
  <c r="E99" i="1" l="1"/>
  <c r="E100" i="1" s="1"/>
  <c r="E101" i="1" l="1"/>
  <c r="C104" i="1" s="1"/>
  <c r="D103" i="1" l="1"/>
  <c r="D104" i="1" s="1"/>
  <c r="E1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<sst xmlns="http://schemas.openxmlformats.org/spreadsheetml/2006/main" count="220" uniqueCount="155">
  <si>
    <t>Particulars</t>
  </si>
  <si>
    <t>Old Regime</t>
  </si>
  <si>
    <t>New Regime</t>
  </si>
  <si>
    <t>Tax Benefits</t>
  </si>
  <si>
    <t>Exemptions:</t>
  </si>
  <si>
    <t>Food Coupon</t>
  </si>
  <si>
    <t>NA</t>
  </si>
  <si>
    <t>House Rent Allowance</t>
  </si>
  <si>
    <t>ü</t>
  </si>
  <si>
    <t>û</t>
  </si>
  <si>
    <t>Leave Travel allowance</t>
  </si>
  <si>
    <t>Gross Salary</t>
  </si>
  <si>
    <t>Food coupon</t>
  </si>
  <si>
    <t>Leave encashment (upon retirement)</t>
  </si>
  <si>
    <t>Gratuity</t>
  </si>
  <si>
    <t>Deductions:</t>
  </si>
  <si>
    <t>LTA Exemption</t>
  </si>
  <si>
    <t>Standard deduction</t>
  </si>
  <si>
    <t>Professional Tax</t>
  </si>
  <si>
    <t>Chapter VI A deductions for investments:</t>
  </si>
  <si>
    <t>Deductions under Chapter VI A
(except 80JJAA, 80CCD(2))</t>
  </si>
  <si>
    <t>Taxable Salary</t>
  </si>
  <si>
    <t>Employer’s contribution to NPS</t>
  </si>
  <si>
    <t>Employee’s own contribution to NPS</t>
  </si>
  <si>
    <t>Benefits for income under house property:</t>
  </si>
  <si>
    <t>Interest on housing loan for self-occupied house property</t>
  </si>
  <si>
    <t>Interest on housing loan for let-out house property</t>
  </si>
  <si>
    <r>
      <t>ü</t>
    </r>
    <r>
      <rPr>
        <sz val="9"/>
        <color rgb="FF2F2B20"/>
        <rFont val="Arial Narrow"/>
        <family val="2"/>
      </rPr>
      <t xml:space="preserve"> </t>
    </r>
    <r>
      <rPr>
        <b/>
        <sz val="9"/>
        <color rgb="FF000000"/>
        <rFont val="Trebuchet MS"/>
        <family val="2"/>
      </rPr>
      <t>*</t>
    </r>
  </si>
  <si>
    <t>Gross Total Income</t>
  </si>
  <si>
    <t>Set off of any loss from House property with any other head</t>
  </si>
  <si>
    <t>Chap VI A deductions:</t>
  </si>
  <si>
    <t>Income Slabs</t>
  </si>
  <si>
    <t>Upto Rs.2.50 Lakhs</t>
  </si>
  <si>
    <t>Taxable Income</t>
  </si>
  <si>
    <t>Rs.2.50 Lakhs to Rs.5 Lakhs</t>
  </si>
  <si>
    <t>Rs.5 Lakhs to Rs.10 Lakhs</t>
  </si>
  <si>
    <t>Tax liability</t>
  </si>
  <si>
    <t>More than Rs.10 Lakhs</t>
  </si>
  <si>
    <t>Add: Surcharge</t>
  </si>
  <si>
    <t>Add: Cess @ 4%</t>
  </si>
  <si>
    <t>Total Tax Liability</t>
  </si>
  <si>
    <t>Upto Rs.3 Lakhs</t>
  </si>
  <si>
    <t>Rs.3 Lakhs to Rs.6 Lakhs</t>
  </si>
  <si>
    <t>Tax liability under beneficial regime</t>
  </si>
  <si>
    <t>Rs.6 Lakhs to Rs.9 Lakhs</t>
  </si>
  <si>
    <t>Rs.9 Lakhs to Rs.12 Lakhs</t>
  </si>
  <si>
    <t>Rs.12 Lakhs to Rs.15 Lakhs</t>
  </si>
  <si>
    <t>More than Rs.15 Lakhs</t>
  </si>
  <si>
    <t>Note:</t>
  </si>
  <si>
    <t>Computation of HRA Exemption:</t>
  </si>
  <si>
    <t>Actual HRA received</t>
  </si>
  <si>
    <t>Rent paid - 10% of basic salary</t>
  </si>
  <si>
    <t>HRA exemption (Lower of the above)</t>
  </si>
  <si>
    <t>Basic Salary</t>
  </si>
  <si>
    <t>Special Allowance</t>
  </si>
  <si>
    <t>NPS Contribution</t>
  </si>
  <si>
    <t>Mobile &amp; Data allowance</t>
  </si>
  <si>
    <t>Leave Travel Allowance</t>
  </si>
  <si>
    <t>Less: Exemptions &amp; deductions</t>
  </si>
  <si>
    <t>Per Annum</t>
  </si>
  <si>
    <t>Metro</t>
  </si>
  <si>
    <t>Non-Metro</t>
  </si>
  <si>
    <t>Income / (Loss) from house property</t>
  </si>
  <si>
    <t>Self Occupied</t>
  </si>
  <si>
    <t>Let Out</t>
  </si>
  <si>
    <t>Net amount</t>
  </si>
  <si>
    <t>Self occupied HP 1</t>
  </si>
  <si>
    <t>Self occupied HP 2</t>
  </si>
  <si>
    <t>Let out HP 1</t>
  </si>
  <si>
    <t>Let out HP 2</t>
  </si>
  <si>
    <t>Rental income p.a</t>
  </si>
  <si>
    <t>Less: Standard deduction @30%</t>
  </si>
  <si>
    <t>Less: Interest on home loan</t>
  </si>
  <si>
    <t>Total</t>
  </si>
  <si>
    <t>Total - Old regime</t>
  </si>
  <si>
    <t>Total - New regime</t>
  </si>
  <si>
    <t>Income from Other Sources:</t>
  </si>
  <si>
    <t>Interest from savings account</t>
  </si>
  <si>
    <t>Interest from NSC account</t>
  </si>
  <si>
    <t>Interest from Fixed Deposits</t>
  </si>
  <si>
    <t>Total Income from Other Sources</t>
  </si>
  <si>
    <t>Stamp Duty &amp; Registration Charges</t>
  </si>
  <si>
    <t>Sections 80C, 80CCC, 80CCD:</t>
  </si>
  <si>
    <t>Deduction u/s 80C - Restricted to Rs.1,50,000/-</t>
  </si>
  <si>
    <t>Additional deduction under Sec 80CCD for employee contribution to NPS (Max Rs 50,000/-)</t>
  </si>
  <si>
    <t>Deduction for Employer contribution to NPS</t>
  </si>
  <si>
    <t>Section 80D - Medical insurance premium:</t>
  </si>
  <si>
    <t>Housing Loan Principal repayment</t>
  </si>
  <si>
    <t>Public Provident Fund</t>
  </si>
  <si>
    <t>Investment in Tax Saving Mutual Funds</t>
  </si>
  <si>
    <t>National Savings Certificate</t>
  </si>
  <si>
    <t>National Savings Certificate interest</t>
  </si>
  <si>
    <t>Unit Linked Insurance Plan</t>
  </si>
  <si>
    <t>Equity Linked Savings Scheme</t>
  </si>
  <si>
    <t>Life Insurance Policy</t>
  </si>
  <si>
    <t>Tuition Fee for children (Upto 2 children)</t>
  </si>
  <si>
    <t>Scheduled Bank FDS (5 yr lock in period)</t>
  </si>
  <si>
    <t>Senior Citizens Savings Scheme</t>
  </si>
  <si>
    <t>Post Office Time Deposit</t>
  </si>
  <si>
    <t>Sukanya Samriddhi Account Deposit Scheme</t>
  </si>
  <si>
    <t>80CCD - NPS Tier 1 - Employee Contribution</t>
  </si>
  <si>
    <t>80CCD - Atal Pension Yojana - Employee Contribution</t>
  </si>
  <si>
    <t>80CCC - Contribution to Pension Fund</t>
  </si>
  <si>
    <t>For Self / Spouse / Children (Non-Senior Citizen)</t>
  </si>
  <si>
    <t>For Dependent parents (Non-senior citizen)</t>
  </si>
  <si>
    <t>For Dependent parents (Senior citizen)</t>
  </si>
  <si>
    <t>80E - Interest on educational loan</t>
  </si>
  <si>
    <t>Total deduction u/s 80D</t>
  </si>
  <si>
    <t>80 DD Medical Treatment of handicapped Dependent</t>
  </si>
  <si>
    <t>Severity below 80%</t>
  </si>
  <si>
    <t>Severity 80% &amp; above</t>
  </si>
  <si>
    <t>80U For Physically Disabled Assessee</t>
  </si>
  <si>
    <t>80TTA - Interest from SB Account</t>
  </si>
  <si>
    <t>Total deductions under Chap VI A</t>
  </si>
  <si>
    <t>Less: Rebate u/s 87A</t>
  </si>
  <si>
    <t>Income tax net of rebate</t>
  </si>
  <si>
    <t>If New Tax regime is opted for in Ceridian portal, impermissible deductions / exemptions will not be considered for income tax computation even though investment declarations have been submitted in Ceridian portal</t>
  </si>
  <si>
    <t>S. No.</t>
  </si>
  <si>
    <t>Instructions:</t>
  </si>
  <si>
    <t xml:space="preserve">* Interest on let-out house property can be claimed only if rental income from such property is </t>
  </si>
  <si>
    <t>adjusted against salary income</t>
  </si>
  <si>
    <r>
      <t xml:space="preserve">offered. Nevertheless, under new tax regime, any loss arising from house property </t>
    </r>
    <r>
      <rPr>
        <b/>
        <i/>
        <u/>
        <sz val="9"/>
        <color rgb="FFFF0000"/>
        <rFont val="Trebuchet MS"/>
        <family val="2"/>
      </rPr>
      <t>cannot be</t>
    </r>
  </si>
  <si>
    <r>
      <t xml:space="preserve">Kindly note that this computation sheet is enabled for employees only for the purpose of guiding to opt NEW/OLD tax regimes. This computation sheet is </t>
    </r>
    <r>
      <rPr>
        <b/>
        <u/>
        <sz val="9"/>
        <color rgb="FFFF0000"/>
        <rFont val="Trebuchet MS"/>
        <family val="2"/>
      </rPr>
      <t>only for clarificatory purposes</t>
    </r>
    <r>
      <rPr>
        <sz val="9"/>
        <color theme="1"/>
        <rFont val="Trebuchet MS"/>
        <family val="2"/>
      </rPr>
      <t>. Final Tax payable by the employees may vary on account of changes in income / investment declaration / proof submission, etc.</t>
    </r>
  </si>
  <si>
    <t>Amounts in INR</t>
  </si>
  <si>
    <r>
      <t xml:space="preserve">City of Office location </t>
    </r>
    <r>
      <rPr>
        <b/>
        <i/>
        <sz val="9"/>
        <color rgb="FFFF0000"/>
        <rFont val="Trebuchet MS"/>
        <family val="2"/>
      </rPr>
      <t>(Select from dropdown)</t>
    </r>
  </si>
  <si>
    <r>
      <t xml:space="preserve">% of severity </t>
    </r>
    <r>
      <rPr>
        <b/>
        <i/>
        <sz val="9"/>
        <color rgb="FFFF0000"/>
        <rFont val="Trebuchet MS"/>
        <family val="2"/>
      </rPr>
      <t>(Select from dropdown)</t>
    </r>
  </si>
  <si>
    <r>
      <t xml:space="preserve">Rent paid </t>
    </r>
    <r>
      <rPr>
        <b/>
        <u/>
        <sz val="9"/>
        <color rgb="FFFF0000"/>
        <rFont val="Trebuchet MS"/>
        <family val="2"/>
      </rPr>
      <t>per month</t>
    </r>
  </si>
  <si>
    <t>Car Perquisite</t>
  </si>
  <si>
    <t>Employees under Car Scheme need to include the following values under 'Car Perquisite':</t>
  </si>
  <si>
    <r>
      <t xml:space="preserve">PF </t>
    </r>
    <r>
      <rPr>
        <b/>
        <sz val="9"/>
        <color rgb="FFFF0000"/>
        <rFont val="Trebuchet MS"/>
        <family val="2"/>
      </rPr>
      <t>per annum</t>
    </r>
    <r>
      <rPr>
        <sz val="9"/>
        <color theme="1"/>
        <rFont val="Trebuchet MS"/>
        <family val="2"/>
      </rPr>
      <t xml:space="preserve"> (Deduction from Salary)</t>
    </r>
  </si>
  <si>
    <t>Your Tax liability will decrease by Rs.</t>
  </si>
  <si>
    <r>
      <t xml:space="preserve">PLS KEY IN THE VALUES IN GREY COLOURED CELLS; </t>
    </r>
    <r>
      <rPr>
        <b/>
        <u/>
        <sz val="14"/>
        <color rgb="FFC00000"/>
        <rFont val="Trebuchet MS"/>
        <family val="2"/>
      </rPr>
      <t>DO NOT COPY PASTE ANY VALUES</t>
    </r>
  </si>
  <si>
    <t>Important Note:</t>
  </si>
  <si>
    <t>However, repayment of principal amount can be claimed as deduction under section 80C</t>
  </si>
  <si>
    <t>PLS KEY IN THE VALUES IN GREY COLOURED CELLS ONLY; DO NOT COPY PASTE ANY VALUES</t>
  </si>
  <si>
    <r>
      <t xml:space="preserve">Rental income </t>
    </r>
    <r>
      <rPr>
        <b/>
        <sz val="9"/>
        <color rgb="FFC00000"/>
        <rFont val="Trebuchet MS"/>
        <family val="2"/>
      </rPr>
      <t>per month</t>
    </r>
  </si>
  <si>
    <t>Enter PER MONTH Values</t>
  </si>
  <si>
    <t>Enter PER ANNUM Values</t>
  </si>
  <si>
    <t>Amount (Rs.)</t>
  </si>
  <si>
    <t>INCOME TAX CALCULATOR - FY 2024-25</t>
  </si>
  <si>
    <t>COMPUTATION OF INCOME / LOSS FROM HOUSE PROPERTY - FY 2024-25</t>
  </si>
  <si>
    <t>In case of house property under construction, Interest &amp; Pre EMI-Interest can be claimed only if the property has been occupied before 31st March 2025</t>
  </si>
  <si>
    <t>Tax Benefits under tax regimes - FY 2024-25:</t>
  </si>
  <si>
    <r>
      <t xml:space="preserve">Pls note that option of tax regime </t>
    </r>
    <r>
      <rPr>
        <b/>
        <u/>
        <sz val="9"/>
        <color rgb="FFFF0000"/>
        <rFont val="Trebuchet MS"/>
        <family val="2"/>
      </rPr>
      <t>once exercised cannot be changed</t>
    </r>
    <r>
      <rPr>
        <sz val="9"/>
        <color theme="1"/>
        <rFont val="Trebuchet MS"/>
        <family val="2"/>
      </rPr>
      <t xml:space="preserve"> during FY 2024-25</t>
    </r>
  </si>
  <si>
    <r>
      <t xml:space="preserve">If option of tax regime is </t>
    </r>
    <r>
      <rPr>
        <b/>
        <u/>
        <sz val="9"/>
        <color rgb="FFFF0000"/>
        <rFont val="Trebuchet MS"/>
        <family val="2"/>
      </rPr>
      <t>not exercised</t>
    </r>
    <r>
      <rPr>
        <sz val="9"/>
        <color theme="1"/>
        <rFont val="Trebuchet MS"/>
        <family val="2"/>
      </rPr>
      <t xml:space="preserve">, it will be construed as opted for </t>
    </r>
    <r>
      <rPr>
        <b/>
        <u/>
        <sz val="9"/>
        <color rgb="FFFF0000"/>
        <rFont val="Trebuchet MS"/>
        <family val="2"/>
      </rPr>
      <t>NEW TAX REGIME</t>
    </r>
    <r>
      <rPr>
        <sz val="9"/>
        <color theme="1"/>
        <rFont val="Trebuchet MS"/>
        <family val="2"/>
      </rPr>
      <t xml:space="preserve"> by default and income tax will be computed based on NEW TAX REGIME. Such regime </t>
    </r>
    <r>
      <rPr>
        <b/>
        <u/>
        <sz val="9"/>
        <color rgb="FFFF0000"/>
        <rFont val="Trebuchet MS"/>
        <family val="2"/>
      </rPr>
      <t>cannot be changed</t>
    </r>
    <r>
      <rPr>
        <sz val="9"/>
        <color theme="1"/>
        <rFont val="Trebuchet MS"/>
        <family val="2"/>
      </rPr>
      <t xml:space="preserve"> during FY 2024-25</t>
    </r>
  </si>
  <si>
    <t>Option of tax regime to be exercised for FY 2024-25 is independent of tax regime opted for FY 2023-24</t>
  </si>
  <si>
    <t>Bonus / Variable / Performance incentive / LTI, etc.</t>
  </si>
  <si>
    <t>Other Perquisites</t>
  </si>
  <si>
    <t>Any other salary income</t>
  </si>
  <si>
    <t>Remarks</t>
  </si>
  <si>
    <t>Metro Cities - New Delhi, Mumbai, Kolkata &amp; Chennai</t>
  </si>
  <si>
    <t>Pls include PF amount per annum</t>
  </si>
  <si>
    <t>Under new tax regime, full income tax rebate available for taxable income upto Rs.7 Lakhs; Once taxable income exceeds Rs.7 Lakhs, tax will be computed in accordance with the aforesaid table right from the tax slab of Rs.3 Lakhs</t>
  </si>
  <si>
    <t>Similarly under old tax regime, full income tax rebate available for taxable income upto Rs.5 Lakhs; Once taxable income exceeds Rs.5 Lakhs, tax will be computed in accordance with the aforesaid table right from the tax slab of Rs.2.50 Lakhs</t>
  </si>
  <si>
    <t>50% / 40% of 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</si>
</sst>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</numFmts>
  <fonts count="30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Trebuchet MS"/>
      <family val="2"/>
    </font>
    <font>
      <sz val="11"/>
      <color theme="1"/>
      <name val="Calibri"/>
      <family val="2"/>
      <scheme val="minor"/>
    </font>
    <font>
      <b/>
      <u/>
      <sz val="9"/>
      <color theme="1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b/>
      <sz val="9"/>
      <color rgb="FF000000"/>
      <name val="Trebuchet MS"/>
      <family val="2"/>
    </font>
    <font>
      <b/>
      <u/>
      <sz val="9"/>
      <color rgb="FF000000"/>
      <name val="Trebuchet MS"/>
      <family val="2"/>
    </font>
    <font>
      <sz val="9"/>
      <name val="Arial"/>
      <family val="2"/>
    </font>
    <font>
      <sz val="9"/>
      <color rgb="FF000000"/>
      <name val="Trebuchet MS"/>
      <family val="2"/>
    </font>
    <font>
      <sz val="9"/>
      <color rgb="FF000000"/>
      <name val="Wingdings"/>
      <charset val="2"/>
    </font>
    <font>
      <sz val="9"/>
      <color rgb="FF2F2B20"/>
      <name val="Wingdings"/>
      <charset val="2"/>
    </font>
    <font>
      <u/>
      <sz val="9"/>
      <color theme="1"/>
      <name val="Trebuchet MS"/>
      <family val="2"/>
    </font>
    <font>
      <sz val="9"/>
      <color rgb="FF2F2B20"/>
      <name val="Arial Narrow"/>
      <family val="2"/>
    </font>
    <font>
      <i/>
      <sz val="9"/>
      <color theme="1"/>
      <name val="Trebuchet MS"/>
      <family val="2"/>
    </font>
    <font>
      <b/>
      <i/>
      <sz val="9"/>
      <color theme="1"/>
      <name val="Trebuchet MS"/>
      <family val="2"/>
    </font>
    <font>
      <i/>
      <u/>
      <sz val="9"/>
      <color theme="1"/>
      <name val="Trebuchet MS"/>
      <family val="2"/>
    </font>
    <font>
      <b/>
      <u/>
      <sz val="11"/>
      <color theme="1"/>
      <name val="Trebuchet MS"/>
      <family val="2"/>
    </font>
    <font>
      <b/>
      <i/>
      <u/>
      <sz val="9"/>
      <color rgb="FFFF0000"/>
      <name val="Trebuchet MS"/>
      <family val="2"/>
    </font>
    <font>
      <b/>
      <u/>
      <sz val="9"/>
      <color rgb="FFFF0000"/>
      <name val="Trebuchet MS"/>
      <family val="2"/>
    </font>
    <font>
      <b/>
      <sz val="9"/>
      <color rgb="FFFF0000"/>
      <name val="Trebuchet MS"/>
      <family val="2"/>
    </font>
    <font>
      <b/>
      <i/>
      <sz val="9"/>
      <color rgb="FFFF0000"/>
      <name val="Trebuchet MS"/>
      <family val="2"/>
    </font>
    <font>
      <b/>
      <sz val="10"/>
      <color theme="8" tint="-0.499984740745262"/>
      <name val="Trebuchet MS"/>
      <family val="2"/>
    </font>
    <font>
      <b/>
      <u/>
      <sz val="12"/>
      <color theme="1"/>
      <name val="Trebuchet MS"/>
      <family val="2"/>
    </font>
    <font>
      <b/>
      <u/>
      <sz val="14"/>
      <color rgb="FFC00000"/>
      <name val="Trebuchet MS"/>
      <family val="2"/>
    </font>
    <font>
      <b/>
      <sz val="9"/>
      <color rgb="FFC00000"/>
      <name val="Trebuchet MS"/>
      <family val="2"/>
    </font>
    <font>
      <b/>
      <i/>
      <u/>
      <sz val="10"/>
      <color rgb="FFC00000"/>
      <name val="Trebuchet MS"/>
      <family val="2"/>
    </font>
    <font>
      <b/>
      <i/>
      <sz val="10"/>
      <color rgb="FFC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1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164" fontId="6" fillId="0" borderId="0" xfId="1" applyNumberFormat="1" applyFont="1" applyAlignment="1">
      <alignment wrapText="1"/>
    </xf>
    <xf numFmtId="164" fontId="7" fillId="0" borderId="0" xfId="1" applyNumberFormat="1" applyFont="1" applyAlignment="1">
      <alignment wrapText="1"/>
    </xf>
    <xf numFmtId="0" fontId="16" fillId="0" borderId="0" xfId="0" applyFont="1"/>
    <xf numFmtId="0" fontId="10" fillId="0" borderId="7" xfId="0" applyFont="1" applyBorder="1" applyAlignment="1">
      <alignment horizontal="justify" vertical="top" wrapText="1"/>
    </xf>
    <xf numFmtId="0" fontId="12" fillId="0" borderId="7" xfId="0" applyFont="1" applyBorder="1" applyAlignment="1">
      <alignment horizontal="center" vertical="center" wrapText="1" readingOrder="1"/>
    </xf>
    <xf numFmtId="0" fontId="13" fillId="0" borderId="7" xfId="0" applyFont="1" applyBorder="1" applyAlignment="1">
      <alignment horizontal="center" vertical="center" wrapText="1" readingOrder="1"/>
    </xf>
    <xf numFmtId="0" fontId="10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vertical="center" wrapText="1" readingOrder="1"/>
    </xf>
    <xf numFmtId="0" fontId="12" fillId="0" borderId="8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justify" vertical="center" wrapText="1" readingOrder="1"/>
    </xf>
    <xf numFmtId="0" fontId="11" fillId="0" borderId="10" xfId="0" applyFont="1" applyBorder="1" applyAlignment="1">
      <alignment horizontal="justify" vertical="center" wrapText="1" readingOrder="1"/>
    </xf>
    <xf numFmtId="0" fontId="9" fillId="0" borderId="10" xfId="0" applyFont="1" applyBorder="1" applyAlignment="1">
      <alignment vertical="center" wrapText="1" readingOrder="1"/>
    </xf>
    <xf numFmtId="0" fontId="11" fillId="0" borderId="11" xfId="0" applyFont="1" applyBorder="1" applyAlignment="1">
      <alignment horizontal="justify" vertical="center" wrapText="1" readingOrder="1"/>
    </xf>
    <xf numFmtId="0" fontId="10" fillId="0" borderId="10" xfId="0" applyFont="1" applyBorder="1" applyAlignment="1">
      <alignment horizontal="justify" vertical="top" wrapText="1"/>
    </xf>
    <xf numFmtId="0" fontId="12" fillId="0" borderId="10" xfId="0" applyFont="1" applyBorder="1" applyAlignment="1">
      <alignment horizontal="center" vertical="center" wrapText="1" readingOrder="1"/>
    </xf>
    <xf numFmtId="0" fontId="13" fillId="0" borderId="10" xfId="0" applyFont="1" applyBorder="1" applyAlignment="1">
      <alignment horizontal="center" vertical="center" wrapText="1" readingOrder="1"/>
    </xf>
    <xf numFmtId="0" fontId="10" fillId="0" borderId="10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 readingOrder="1"/>
    </xf>
    <xf numFmtId="9" fontId="11" fillId="0" borderId="7" xfId="0" applyNumberFormat="1" applyFont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20" fillId="0" borderId="0" xfId="0" applyFont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165" fontId="6" fillId="0" borderId="0" xfId="1" applyNumberFormat="1" applyFont="1" applyFill="1" applyProtection="1"/>
    <xf numFmtId="165" fontId="7" fillId="0" borderId="0" xfId="1" applyNumberFormat="1" applyFont="1" applyFill="1" applyProtection="1"/>
    <xf numFmtId="165" fontId="17" fillId="0" borderId="0" xfId="1" applyNumberFormat="1" applyFont="1" applyFill="1" applyAlignment="1" applyProtection="1">
      <alignment horizontal="right"/>
    </xf>
    <xf numFmtId="165" fontId="7" fillId="0" borderId="4" xfId="1" applyNumberFormat="1" applyFont="1" applyBorder="1" applyProtection="1"/>
    <xf numFmtId="165" fontId="6" fillId="0" borderId="4" xfId="1" applyNumberFormat="1" applyFont="1" applyBorder="1" applyProtection="1"/>
    <xf numFmtId="165" fontId="6" fillId="0" borderId="0" xfId="1" applyNumberFormat="1" applyFont="1" applyProtection="1"/>
    <xf numFmtId="165" fontId="6" fillId="4" borderId="4" xfId="1" applyNumberFormat="1" applyFont="1" applyFill="1" applyBorder="1" applyProtection="1">
      <protection locked="0"/>
    </xf>
    <xf numFmtId="165" fontId="6" fillId="0" borderId="7" xfId="1" applyNumberFormat="1" applyFont="1" applyFill="1" applyBorder="1" applyProtection="1"/>
    <xf numFmtId="165" fontId="6" fillId="4" borderId="10" xfId="1" applyNumberFormat="1" applyFont="1" applyFill="1" applyBorder="1" applyProtection="1">
      <protection locked="0"/>
    </xf>
    <xf numFmtId="165" fontId="6" fillId="0" borderId="10" xfId="1" applyNumberFormat="1" applyFont="1" applyFill="1" applyBorder="1" applyProtection="1"/>
    <xf numFmtId="165" fontId="7" fillId="0" borderId="10" xfId="1" applyNumberFormat="1" applyFont="1" applyFill="1" applyBorder="1" applyAlignment="1" applyProtection="1">
      <alignment horizontal="center"/>
    </xf>
    <xf numFmtId="165" fontId="7" fillId="0" borderId="11" xfId="1" applyNumberFormat="1" applyFont="1" applyFill="1" applyBorder="1" applyProtection="1"/>
    <xf numFmtId="165" fontId="14" fillId="0" borderId="10" xfId="1" applyNumberFormat="1" applyFont="1" applyFill="1" applyBorder="1" applyProtection="1"/>
    <xf numFmtId="165" fontId="7" fillId="0" borderId="10" xfId="1" applyNumberFormat="1" applyFont="1" applyFill="1" applyBorder="1" applyProtection="1"/>
    <xf numFmtId="165" fontId="7" fillId="0" borderId="4" xfId="1" applyNumberFormat="1" applyFont="1" applyFill="1" applyBorder="1" applyAlignment="1" applyProtection="1">
      <alignment horizontal="center"/>
    </xf>
    <xf numFmtId="165" fontId="6" fillId="0" borderId="10" xfId="1" applyNumberFormat="1" applyFont="1" applyFill="1" applyBorder="1" applyAlignment="1" applyProtection="1">
      <alignment horizontal="center"/>
    </xf>
    <xf numFmtId="10" fontId="6" fillId="0" borderId="10" xfId="2" applyNumberFormat="1" applyFont="1" applyBorder="1" applyProtection="1"/>
    <xf numFmtId="165" fontId="6" fillId="0" borderId="12" xfId="1" applyNumberFormat="1" applyFont="1" applyFill="1" applyBorder="1" applyProtection="1"/>
    <xf numFmtId="165" fontId="6" fillId="4" borderId="11" xfId="1" applyNumberFormat="1" applyFont="1" applyFill="1" applyBorder="1" applyProtection="1">
      <protection locked="0"/>
    </xf>
    <xf numFmtId="165" fontId="6" fillId="0" borderId="11" xfId="1" applyNumberFormat="1" applyFont="1" applyFill="1" applyBorder="1" applyProtection="1"/>
    <xf numFmtId="165" fontId="6" fillId="0" borderId="11" xfId="1" applyNumberFormat="1" applyFont="1" applyFill="1" applyBorder="1" applyAlignment="1" applyProtection="1">
      <alignment horizontal="center"/>
    </xf>
    <xf numFmtId="165" fontId="6" fillId="0" borderId="4" xfId="1" applyNumberFormat="1" applyFont="1" applyFill="1" applyBorder="1" applyProtection="1"/>
    <xf numFmtId="165" fontId="7" fillId="0" borderId="4" xfId="1" applyNumberFormat="1" applyFont="1" applyFill="1" applyBorder="1" applyProtection="1"/>
    <xf numFmtId="165" fontId="14" fillId="0" borderId="12" xfId="1" applyNumberFormat="1" applyFont="1" applyFill="1" applyBorder="1" applyProtection="1"/>
    <xf numFmtId="165" fontId="6" fillId="0" borderId="4" xfId="1" applyNumberFormat="1" applyFont="1" applyFill="1" applyBorder="1" applyAlignment="1" applyProtection="1">
      <alignment horizontal="center"/>
    </xf>
    <xf numFmtId="165" fontId="6" fillId="0" borderId="12" xfId="1" applyNumberFormat="1" applyFont="1" applyFill="1" applyBorder="1" applyAlignment="1" applyProtection="1">
      <alignment horizontal="center"/>
    </xf>
    <xf numFmtId="10" fontId="6" fillId="0" borderId="12" xfId="2" applyNumberFormat="1" applyFont="1" applyBorder="1" applyProtection="1"/>
    <xf numFmtId="10" fontId="6" fillId="0" borderId="11" xfId="2" applyNumberFormat="1" applyFont="1" applyBorder="1" applyProtection="1"/>
    <xf numFmtId="10" fontId="6" fillId="0" borderId="4" xfId="2" applyNumberFormat="1" applyFont="1" applyBorder="1" applyProtection="1"/>
    <xf numFmtId="165" fontId="7" fillId="0" borderId="0" xfId="1" applyNumberFormat="1" applyFont="1" applyFill="1" applyBorder="1" applyProtection="1"/>
    <xf numFmtId="165" fontId="24" fillId="2" borderId="2" xfId="1" applyNumberFormat="1" applyFont="1" applyFill="1" applyBorder="1" applyProtection="1"/>
    <xf numFmtId="165" fontId="24" fillId="2" borderId="3" xfId="1" applyNumberFormat="1" applyFont="1" applyFill="1" applyBorder="1" applyProtection="1"/>
    <xf numFmtId="165" fontId="24" fillId="2" borderId="2" xfId="1" applyNumberFormat="1" applyFont="1" applyFill="1" applyBorder="1" applyAlignment="1" applyProtection="1">
      <alignment horizontal="center"/>
    </xf>
    <xf numFmtId="0" fontId="7" fillId="2" borderId="4" xfId="0" applyFont="1" applyFill="1" applyBorder="1"/>
    <xf numFmtId="0" fontId="7" fillId="0" borderId="4" xfId="0" applyFont="1" applyBorder="1"/>
    <xf numFmtId="0" fontId="6" fillId="0" borderId="4" xfId="0" applyFont="1" applyBorder="1"/>
    <xf numFmtId="0" fontId="28" fillId="0" borderId="0" xfId="0" applyFont="1"/>
    <xf numFmtId="0" fontId="29" fillId="0" borderId="0" xfId="0" applyFont="1"/>
    <xf numFmtId="0" fontId="7" fillId="0" borderId="0" xfId="0" applyFont="1"/>
    <xf numFmtId="0" fontId="19" fillId="0" borderId="0" xfId="0" applyFont="1"/>
    <xf numFmtId="0" fontId="6" fillId="0" borderId="10" xfId="0" applyFont="1" applyBorder="1"/>
    <xf numFmtId="0" fontId="7" fillId="0" borderId="11" xfId="0" applyFont="1" applyBorder="1"/>
    <xf numFmtId="165" fontId="6" fillId="0" borderId="0" xfId="0" applyNumberFormat="1" applyFont="1"/>
    <xf numFmtId="0" fontId="6" fillId="0" borderId="12" xfId="0" applyFont="1" applyBorder="1"/>
    <xf numFmtId="0" fontId="14" fillId="0" borderId="10" xfId="0" applyFont="1" applyBorder="1"/>
    <xf numFmtId="0" fontId="7" fillId="0" borderId="10" xfId="0" applyFont="1" applyBorder="1"/>
    <xf numFmtId="0" fontId="6" fillId="0" borderId="11" xfId="0" applyFont="1" applyBorder="1"/>
    <xf numFmtId="0" fontId="14" fillId="0" borderId="12" xfId="0" applyFont="1" applyBorder="1"/>
    <xf numFmtId="0" fontId="18" fillId="0" borderId="10" xfId="0" applyFont="1" applyBorder="1"/>
    <xf numFmtId="0" fontId="6" fillId="0" borderId="10" xfId="0" applyFont="1" applyBorder="1" applyAlignment="1">
      <alignment horizontal="left"/>
    </xf>
    <xf numFmtId="0" fontId="18" fillId="0" borderId="12" xfId="0" applyFont="1" applyBorder="1"/>
    <xf numFmtId="0" fontId="6" fillId="0" borderId="0" xfId="0" applyFont="1" applyAlignment="1">
      <alignment horizontal="right"/>
    </xf>
    <xf numFmtId="0" fontId="24" fillId="2" borderId="1" xfId="0" applyFont="1" applyFill="1" applyBorder="1" applyAlignment="1">
      <alignment horizontal="right"/>
    </xf>
    <xf numFmtId="165" fontId="27" fillId="0" borderId="10" xfId="1" applyNumberFormat="1" applyFont="1" applyFill="1" applyBorder="1" applyAlignment="1" applyProtection="1">
      <alignment horizontal="center"/>
    </xf>
    <xf numFmtId="165" fontId="27" fillId="0" borderId="0" xfId="1" applyNumberFormat="1" applyFont="1" applyFill="1" applyBorder="1" applyAlignment="1" applyProtection="1"/>
    <xf numFmtId="0" fontId="3" fillId="0" borderId="4" xfId="0" applyFont="1" applyBorder="1" applyAlignment="1">
      <alignment wrapText="1"/>
    </xf>
    <xf numFmtId="0" fontId="3" fillId="0" borderId="10" xfId="0" applyFont="1" applyBorder="1"/>
    <xf numFmtId="0" fontId="3" fillId="0" borderId="10" xfId="0" applyFont="1" applyBorder="1" applyAlignment="1">
      <alignment wrapText="1"/>
    </xf>
    <xf numFmtId="165" fontId="3" fillId="0" borderId="10" xfId="1" applyNumberFormat="1" applyFont="1" applyFill="1" applyBorder="1" applyProtection="1"/>
    <xf numFmtId="0" fontId="23" fillId="0" borderId="0" xfId="0" applyFont="1"/>
    <xf numFmtId="165" fontId="2" fillId="0" borderId="0" xfId="0" applyNumberFormat="1" applyFont="1"/>
    <xf numFmtId="9" fontId="2" fillId="0" borderId="10" xfId="0" applyNumberFormat="1" applyFont="1" applyBorder="1"/>
    <xf numFmtId="0" fontId="23" fillId="0" borderId="0" xfId="0" applyFont="1" applyAlignment="1">
      <alignment horizontal="left" wrapText="1"/>
    </xf>
    <xf numFmtId="0" fontId="25" fillId="3" borderId="0" xfId="0" applyFont="1" applyFill="1" applyAlignment="1">
      <alignment horizontal="center"/>
    </xf>
    <xf numFmtId="165" fontId="7" fillId="0" borderId="12" xfId="1" applyNumberFormat="1" applyFont="1" applyFill="1" applyBorder="1" applyAlignment="1" applyProtection="1">
      <alignment horizontal="center"/>
    </xf>
    <xf numFmtId="165" fontId="7" fillId="0" borderId="11" xfId="1" applyNumberFormat="1" applyFont="1" applyFill="1" applyBorder="1" applyAlignment="1" applyProtection="1">
      <alignment horizontal="center"/>
    </xf>
    <xf numFmtId="165" fontId="7" fillId="0" borderId="5" xfId="1" applyNumberFormat="1" applyFont="1" applyFill="1" applyBorder="1" applyAlignment="1" applyProtection="1">
      <alignment horizontal="center"/>
    </xf>
    <xf numFmtId="165" fontId="7" fillId="0" borderId="6" xfId="1" applyNumberFormat="1" applyFont="1" applyFill="1" applyBorder="1" applyAlignment="1" applyProtection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1046017</xdr:colOff>
      <xdr:row>10</xdr:row>
      <xdr:rowOff>27710</xdr:rowOff>
    </xdr:from>
    <xdr:to>
      <xdr:col>5</xdr:col>
      <xdr:colOff>4094017</xdr:colOff>
      <xdr:row>13</xdr:row>
      <xdr:rowOff>74061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E64437-35C2-E832-5DB8-9E209F4FA1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309"/>
        <a:stretch/>
      </xdr:blipFill>
      <xdr:spPr>
        <a:xfrm>
          <a:off x="7308272" y="2459183"/>
          <a:ext cx="3048000" cy="58667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AAF9-6C9F-4FCD-82B7-85AB2395BE5A}">
  <dimension ref="A1:G108"/>
  <sheetViews>
    <sheetView showGridLines="0" tabSelected="1" zoomScale="110" zoomScaleNormal="110" workbookViewId="0"/>
  </sheetViews>
  <sheetFormatPr defaultRowHeight="14.4" x14ac:dyDescent="0.3"/>
  <cols>
    <col min="1" max="1" width="58.44140625" customWidth="1"/>
    <col min="2" max="2" width="10.88671875" bestFit="1" customWidth="1"/>
    <col min="3" max="3" width="10.77734375" bestFit="1" customWidth="1"/>
    <col min="4" max="4" width="5.33203125" style="2" customWidth="1"/>
    <col min="5" max="5" width="5.77734375" style="2" bestFit="1" customWidth="1"/>
    <col min="6" max="6" width="91.21875" style="2" customWidth="1"/>
    <col min="7" max="7" width="8.88671875" style="2"/>
  </cols>
  <sheetData>
    <row r="1" spans="1:7" x14ac:dyDescent="0.3">
      <c r="A1" s="1" t="s">
        <v>142</v>
      </c>
      <c r="B1" s="2"/>
      <c r="C1" s="2"/>
      <c r="E1" s="1" t="s">
        <v>118</v>
      </c>
    </row>
    <row r="2" spans="1:7" x14ac:dyDescent="0.3">
      <c r="A2" s="1"/>
      <c r="B2" s="2"/>
      <c r="C2" s="2"/>
      <c r="E2" s="1"/>
    </row>
    <row r="3" spans="1:7" s="3" customFormat="1" x14ac:dyDescent="0.3">
      <c r="A3" s="19" t="s">
        <v>3</v>
      </c>
      <c r="B3" s="19" t="s">
        <v>1</v>
      </c>
      <c r="C3" s="18" t="s">
        <v>2</v>
      </c>
      <c r="D3" s="4"/>
      <c r="E3" s="32" t="s">
        <v>117</v>
      </c>
      <c r="F3" s="32" t="s">
        <v>0</v>
      </c>
      <c r="G3" s="4"/>
    </row>
    <row r="4" spans="1:7" s="3" customFormat="1" x14ac:dyDescent="0.3">
      <c r="A4" s="20" t="s">
        <v>4</v>
      </c>
      <c r="B4" s="24"/>
      <c r="C4" s="12"/>
      <c r="D4" s="4"/>
      <c r="E4" s="37">
        <v>1</v>
      </c>
      <c r="F4" s="72" t="s">
        <v>134</v>
      </c>
      <c r="G4" s="4"/>
    </row>
    <row r="5" spans="1:7" s="3" customFormat="1" ht="39.6" x14ac:dyDescent="0.3">
      <c r="A5" s="21" t="s">
        <v>7</v>
      </c>
      <c r="B5" s="25" t="s">
        <v>8</v>
      </c>
      <c r="C5" s="13" t="s">
        <v>9</v>
      </c>
      <c r="D5" s="4"/>
      <c r="E5" s="37">
        <v>2</v>
      </c>
      <c r="F5" s="38" t="s">
        <v>122</v>
      </c>
      <c r="G5" s="4"/>
    </row>
    <row r="6" spans="1:7" s="3" customFormat="1" x14ac:dyDescent="0.3">
      <c r="A6" s="21" t="s">
        <v>10</v>
      </c>
      <c r="B6" s="26" t="s">
        <v>8</v>
      </c>
      <c r="C6" s="14" t="s">
        <v>9</v>
      </c>
      <c r="D6" s="4"/>
      <c r="E6" s="37">
        <v>3</v>
      </c>
      <c r="F6" s="94" t="s">
        <v>143</v>
      </c>
      <c r="G6" s="4"/>
    </row>
    <row r="7" spans="1:7" s="3" customFormat="1" ht="26.4" x14ac:dyDescent="0.3">
      <c r="A7" s="21" t="s">
        <v>12</v>
      </c>
      <c r="B7" s="26" t="s">
        <v>8</v>
      </c>
      <c r="C7" s="14" t="s">
        <v>9</v>
      </c>
      <c r="D7" s="4"/>
      <c r="E7" s="37">
        <v>4</v>
      </c>
      <c r="F7" s="94" t="s">
        <v>144</v>
      </c>
      <c r="G7" s="4"/>
    </row>
    <row r="8" spans="1:7" s="3" customFormat="1" ht="26.4" x14ac:dyDescent="0.3">
      <c r="A8" s="21" t="s">
        <v>13</v>
      </c>
      <c r="B8" s="26" t="s">
        <v>8</v>
      </c>
      <c r="C8" s="14" t="s">
        <v>8</v>
      </c>
      <c r="D8" s="4"/>
      <c r="E8" s="37">
        <v>5</v>
      </c>
      <c r="F8" s="38" t="s">
        <v>116</v>
      </c>
      <c r="G8" s="4"/>
    </row>
    <row r="9" spans="1:7" s="3" customFormat="1" x14ac:dyDescent="0.3">
      <c r="A9" s="21" t="s">
        <v>14</v>
      </c>
      <c r="B9" s="26" t="s">
        <v>8</v>
      </c>
      <c r="C9" s="14" t="s">
        <v>8</v>
      </c>
      <c r="D9" s="4"/>
      <c r="E9" s="37">
        <v>6</v>
      </c>
      <c r="F9" s="94" t="s">
        <v>145</v>
      </c>
      <c r="G9" s="4"/>
    </row>
    <row r="10" spans="1:7" s="3" customFormat="1" x14ac:dyDescent="0.3">
      <c r="A10" s="20" t="s">
        <v>15</v>
      </c>
      <c r="B10" s="27"/>
      <c r="C10" s="15"/>
      <c r="D10" s="4"/>
      <c r="E10" s="37">
        <v>7</v>
      </c>
      <c r="F10" s="38" t="s">
        <v>128</v>
      </c>
      <c r="G10" s="4"/>
    </row>
    <row r="11" spans="1:7" s="3" customFormat="1" x14ac:dyDescent="0.3">
      <c r="A11" s="21" t="s">
        <v>17</v>
      </c>
      <c r="B11" s="26" t="s">
        <v>8</v>
      </c>
      <c r="C11" s="14" t="s">
        <v>8</v>
      </c>
      <c r="D11" s="4"/>
      <c r="G11" s="4"/>
    </row>
    <row r="12" spans="1:7" s="3" customFormat="1" x14ac:dyDescent="0.3">
      <c r="A12" s="21" t="s">
        <v>18</v>
      </c>
      <c r="B12" s="26" t="s">
        <v>8</v>
      </c>
      <c r="C12" s="13" t="s">
        <v>9</v>
      </c>
      <c r="D12" s="4"/>
      <c r="G12" s="4"/>
    </row>
    <row r="13" spans="1:7" s="3" customFormat="1" x14ac:dyDescent="0.3">
      <c r="A13" s="22" t="s">
        <v>19</v>
      </c>
      <c r="B13" s="22"/>
      <c r="C13" s="16"/>
      <c r="D13" s="4"/>
      <c r="E13" s="4"/>
      <c r="F13" s="4"/>
      <c r="G13" s="4"/>
    </row>
    <row r="14" spans="1:7" s="3" customFormat="1" ht="26.4" x14ac:dyDescent="0.3">
      <c r="A14" s="21" t="s">
        <v>20</v>
      </c>
      <c r="B14" s="26" t="s">
        <v>8</v>
      </c>
      <c r="C14" s="13" t="s">
        <v>9</v>
      </c>
      <c r="D14" s="4"/>
      <c r="E14" s="4"/>
      <c r="F14" s="4"/>
      <c r="G14" s="4"/>
    </row>
    <row r="15" spans="1:7" s="3" customFormat="1" x14ac:dyDescent="0.3">
      <c r="A15" s="21" t="s">
        <v>22</v>
      </c>
      <c r="B15" s="26" t="s">
        <v>8</v>
      </c>
      <c r="C15" s="13" t="s">
        <v>8</v>
      </c>
      <c r="D15" s="4"/>
      <c r="E15" s="4"/>
      <c r="F15" s="4"/>
      <c r="G15" s="4"/>
    </row>
    <row r="16" spans="1:7" s="3" customFormat="1" x14ac:dyDescent="0.3">
      <c r="A16" s="21" t="s">
        <v>23</v>
      </c>
      <c r="B16" s="26" t="s">
        <v>8</v>
      </c>
      <c r="C16" s="13" t="s">
        <v>9</v>
      </c>
      <c r="D16" s="4"/>
      <c r="E16" s="4"/>
      <c r="F16" s="4"/>
      <c r="G16" s="4"/>
    </row>
    <row r="17" spans="1:7" s="3" customFormat="1" x14ac:dyDescent="0.3">
      <c r="A17" s="22" t="s">
        <v>24</v>
      </c>
      <c r="B17" s="22"/>
      <c r="C17" s="16"/>
      <c r="D17" s="4"/>
      <c r="E17" s="4"/>
      <c r="F17" s="4"/>
      <c r="G17" s="4"/>
    </row>
    <row r="18" spans="1:7" s="3" customFormat="1" x14ac:dyDescent="0.3">
      <c r="A18" s="21" t="s">
        <v>25</v>
      </c>
      <c r="B18" s="26" t="s">
        <v>8</v>
      </c>
      <c r="C18" s="13" t="s">
        <v>9</v>
      </c>
      <c r="D18" s="4"/>
      <c r="E18" s="4"/>
      <c r="F18" s="4"/>
      <c r="G18" s="4"/>
    </row>
    <row r="19" spans="1:7" s="3" customFormat="1" x14ac:dyDescent="0.3">
      <c r="A19" s="21" t="s">
        <v>26</v>
      </c>
      <c r="B19" s="26" t="s">
        <v>8</v>
      </c>
      <c r="C19" s="14" t="s">
        <v>27</v>
      </c>
      <c r="D19" s="4"/>
      <c r="E19" s="4"/>
      <c r="F19" s="4"/>
      <c r="G19" s="4"/>
    </row>
    <row r="20" spans="1:7" s="3" customFormat="1" x14ac:dyDescent="0.3">
      <c r="A20" s="23" t="s">
        <v>29</v>
      </c>
      <c r="B20" s="28" t="s">
        <v>8</v>
      </c>
      <c r="C20" s="17" t="s">
        <v>9</v>
      </c>
      <c r="D20" s="4"/>
      <c r="E20" s="4"/>
      <c r="F20" s="4"/>
      <c r="G20" s="4"/>
    </row>
    <row r="21" spans="1:7" s="3" customFormat="1" x14ac:dyDescent="0.3">
      <c r="A21" s="4"/>
      <c r="B21" s="4"/>
      <c r="C21" s="4"/>
      <c r="D21" s="4"/>
      <c r="E21" s="4"/>
      <c r="F21" s="4"/>
      <c r="G21" s="4"/>
    </row>
    <row r="22" spans="1:7" s="3" customFormat="1" x14ac:dyDescent="0.3">
      <c r="A22" s="11" t="s">
        <v>119</v>
      </c>
      <c r="B22" s="4"/>
      <c r="C22" s="4"/>
      <c r="D22" s="4"/>
      <c r="E22" s="4"/>
      <c r="F22" s="4"/>
      <c r="G22" s="4"/>
    </row>
    <row r="23" spans="1:7" s="3" customFormat="1" x14ac:dyDescent="0.3">
      <c r="A23" s="11" t="s">
        <v>121</v>
      </c>
      <c r="B23" s="4"/>
      <c r="C23" s="4"/>
      <c r="D23" s="4"/>
      <c r="E23" s="4"/>
      <c r="F23" s="4"/>
      <c r="G23" s="4"/>
    </row>
    <row r="24" spans="1:7" s="3" customFormat="1" x14ac:dyDescent="0.3">
      <c r="A24" s="5" t="s">
        <v>120</v>
      </c>
      <c r="B24" s="6"/>
      <c r="C24" s="6"/>
      <c r="D24" s="4"/>
      <c r="E24" s="4"/>
      <c r="F24" s="4"/>
      <c r="G24" s="4"/>
    </row>
    <row r="25" spans="1:7" s="3" customFormat="1" x14ac:dyDescent="0.3">
      <c r="A25" s="6"/>
      <c r="B25" s="6"/>
      <c r="C25" s="6"/>
      <c r="D25" s="4"/>
      <c r="E25" s="4"/>
      <c r="F25" s="4"/>
      <c r="G25" s="4"/>
    </row>
    <row r="26" spans="1:7" s="3" customFormat="1" x14ac:dyDescent="0.3">
      <c r="A26" s="32" t="s">
        <v>31</v>
      </c>
      <c r="B26" s="31" t="s">
        <v>1</v>
      </c>
      <c r="C26" s="4"/>
      <c r="D26" s="4"/>
      <c r="E26" s="4"/>
      <c r="F26" s="4"/>
      <c r="G26" s="4"/>
    </row>
    <row r="27" spans="1:7" s="3" customFormat="1" x14ac:dyDescent="0.3">
      <c r="A27" s="33" t="s">
        <v>32</v>
      </c>
      <c r="B27" s="29">
        <v>0</v>
      </c>
      <c r="C27" s="4"/>
      <c r="D27" s="4"/>
      <c r="E27" s="4"/>
      <c r="F27" s="4"/>
      <c r="G27" s="4"/>
    </row>
    <row r="28" spans="1:7" s="3" customFormat="1" x14ac:dyDescent="0.3">
      <c r="A28" s="33" t="s">
        <v>34</v>
      </c>
      <c r="B28" s="29">
        <v>0.05</v>
      </c>
      <c r="C28" s="9"/>
      <c r="D28" s="4"/>
      <c r="E28" s="4"/>
      <c r="F28" s="4"/>
      <c r="G28" s="4"/>
    </row>
    <row r="29" spans="1:7" s="3" customFormat="1" x14ac:dyDescent="0.3">
      <c r="A29" s="33" t="s">
        <v>35</v>
      </c>
      <c r="B29" s="29">
        <v>0.2</v>
      </c>
      <c r="C29" s="9"/>
      <c r="D29" s="4"/>
      <c r="E29" s="4"/>
      <c r="F29" s="4"/>
      <c r="G29" s="4"/>
    </row>
    <row r="30" spans="1:7" s="3" customFormat="1" x14ac:dyDescent="0.3">
      <c r="A30" s="34" t="s">
        <v>37</v>
      </c>
      <c r="B30" s="30">
        <v>0.3</v>
      </c>
      <c r="C30" s="4"/>
      <c r="D30" s="4"/>
      <c r="E30" s="4"/>
      <c r="F30" s="4"/>
      <c r="G30" s="4"/>
    </row>
    <row r="31" spans="1:7" s="3" customFormat="1" x14ac:dyDescent="0.3">
      <c r="A31" s="7"/>
      <c r="B31" s="8"/>
      <c r="C31" s="4"/>
      <c r="D31" s="4"/>
      <c r="E31" s="4"/>
      <c r="F31" s="4"/>
      <c r="G31" s="4"/>
    </row>
    <row r="32" spans="1:7" s="3" customFormat="1" x14ac:dyDescent="0.3">
      <c r="A32" s="32" t="s">
        <v>31</v>
      </c>
      <c r="B32" s="35" t="s">
        <v>2</v>
      </c>
      <c r="C32" s="6"/>
      <c r="D32" s="4"/>
      <c r="E32" s="4"/>
      <c r="F32" s="4"/>
      <c r="G32" s="4"/>
    </row>
    <row r="33" spans="1:7" s="3" customFormat="1" x14ac:dyDescent="0.3">
      <c r="A33" s="33" t="s">
        <v>41</v>
      </c>
      <c r="B33" s="29">
        <v>0</v>
      </c>
      <c r="C33" s="10"/>
      <c r="D33" s="4"/>
      <c r="E33" s="4"/>
      <c r="F33" s="4"/>
      <c r="G33" s="4"/>
    </row>
    <row r="34" spans="1:7" s="3" customFormat="1" x14ac:dyDescent="0.3">
      <c r="A34" s="33" t="s">
        <v>42</v>
      </c>
      <c r="B34" s="29">
        <v>0.05</v>
      </c>
      <c r="C34" s="9"/>
      <c r="D34" s="4"/>
      <c r="E34" s="4"/>
      <c r="F34" s="4"/>
      <c r="G34" s="4"/>
    </row>
    <row r="35" spans="1:7" s="3" customFormat="1" x14ac:dyDescent="0.3">
      <c r="A35" s="33" t="s">
        <v>44</v>
      </c>
      <c r="B35" s="29">
        <v>0.1</v>
      </c>
      <c r="C35" s="9"/>
      <c r="D35" s="4"/>
      <c r="E35" s="4"/>
      <c r="F35" s="4"/>
      <c r="G35" s="4"/>
    </row>
    <row r="36" spans="1:7" s="3" customFormat="1" x14ac:dyDescent="0.3">
      <c r="A36" s="33" t="s">
        <v>45</v>
      </c>
      <c r="B36" s="29">
        <v>0.15</v>
      </c>
      <c r="C36" s="9"/>
      <c r="D36" s="4"/>
      <c r="E36" s="4"/>
      <c r="F36" s="4"/>
      <c r="G36" s="4"/>
    </row>
    <row r="37" spans="1:7" s="3" customFormat="1" x14ac:dyDescent="0.3">
      <c r="A37" s="33" t="s">
        <v>46</v>
      </c>
      <c r="B37" s="29">
        <v>0.2</v>
      </c>
      <c r="C37" s="9"/>
      <c r="D37" s="4"/>
      <c r="E37" s="4"/>
      <c r="F37" s="4"/>
      <c r="G37" s="4"/>
    </row>
    <row r="38" spans="1:7" s="3" customFormat="1" x14ac:dyDescent="0.3">
      <c r="A38" s="34" t="s">
        <v>47</v>
      </c>
      <c r="B38" s="30">
        <v>0.3</v>
      </c>
      <c r="C38" s="9"/>
      <c r="D38" s="4"/>
      <c r="E38" s="4"/>
      <c r="F38" s="4"/>
      <c r="G38" s="4"/>
    </row>
    <row r="39" spans="1:7" s="3" customFormat="1" x14ac:dyDescent="0.3">
      <c r="A39" s="36" t="s">
        <v>48</v>
      </c>
      <c r="B39" s="8"/>
      <c r="C39" s="4"/>
      <c r="D39" s="4"/>
      <c r="E39" s="4"/>
      <c r="F39" s="4"/>
      <c r="G39" s="4"/>
    </row>
    <row r="40" spans="1:7" s="3" customFormat="1" ht="42.6" customHeight="1" x14ac:dyDescent="0.3">
      <c r="A40" s="101" t="s">
        <v>152</v>
      </c>
      <c r="B40" s="101"/>
      <c r="C40" s="4"/>
      <c r="D40" s="4"/>
      <c r="E40" s="4"/>
      <c r="F40" s="4"/>
      <c r="G40" s="4"/>
    </row>
    <row r="41" spans="1:7" s="3" customFormat="1" x14ac:dyDescent="0.3">
      <c r="A41" s="98"/>
      <c r="D41" s="4"/>
      <c r="E41" s="4"/>
      <c r="F41" s="4"/>
      <c r="G41" s="4"/>
    </row>
    <row r="42" spans="1:7" s="3" customFormat="1" ht="42.6" customHeight="1" x14ac:dyDescent="0.3">
      <c r="A42" s="101" t="s">
        <v>153</v>
      </c>
      <c r="B42" s="101"/>
      <c r="D42" s="4"/>
      <c r="E42" s="4"/>
      <c r="F42" s="4"/>
      <c r="G42" s="4"/>
    </row>
    <row r="43" spans="1:7" s="3" customFormat="1" x14ac:dyDescent="0.3">
      <c r="A43" s="98"/>
      <c r="B43" s="98"/>
      <c r="D43" s="4"/>
      <c r="E43" s="4"/>
      <c r="F43" s="4"/>
      <c r="G43" s="4"/>
    </row>
    <row r="44" spans="1:7" s="3" customFormat="1" x14ac:dyDescent="0.3">
      <c r="A44" s="98"/>
      <c r="D44" s="4"/>
      <c r="E44" s="4"/>
      <c r="F44" s="4"/>
      <c r="G44" s="4"/>
    </row>
    <row r="45" spans="1:7" s="3" customFormat="1" x14ac:dyDescent="0.3">
      <c r="D45" s="4"/>
      <c r="E45" s="4"/>
      <c r="F45" s="4"/>
      <c r="G45" s="4"/>
    </row>
    <row r="46" spans="1:7" s="3" customFormat="1" x14ac:dyDescent="0.3">
      <c r="D46" s="4"/>
      <c r="E46" s="4"/>
      <c r="F46" s="4"/>
      <c r="G46" s="4"/>
    </row>
    <row r="47" spans="1:7" s="3" customFormat="1" x14ac:dyDescent="0.3">
      <c r="D47" s="4"/>
      <c r="E47" s="4"/>
      <c r="F47" s="4"/>
      <c r="G47" s="4"/>
    </row>
    <row r="48" spans="1:7" s="3" customFormat="1" x14ac:dyDescent="0.3">
      <c r="D48" s="4"/>
      <c r="E48" s="4"/>
      <c r="F48" s="4"/>
      <c r="G48" s="4"/>
    </row>
    <row r="49" spans="4:7" s="3" customFormat="1" x14ac:dyDescent="0.3">
      <c r="D49" s="4"/>
      <c r="E49" s="4"/>
      <c r="F49" s="4"/>
      <c r="G49" s="4"/>
    </row>
    <row r="50" spans="4:7" s="3" customFormat="1" x14ac:dyDescent="0.3">
      <c r="D50" s="4"/>
      <c r="E50" s="4"/>
      <c r="F50" s="4"/>
      <c r="G50" s="4"/>
    </row>
    <row r="51" spans="4:7" s="3" customFormat="1" x14ac:dyDescent="0.3">
      <c r="D51" s="4"/>
      <c r="E51" s="4"/>
      <c r="F51" s="4"/>
      <c r="G51" s="4"/>
    </row>
    <row r="52" spans="4:7" s="3" customFormat="1" x14ac:dyDescent="0.3">
      <c r="D52" s="4"/>
      <c r="E52" s="4"/>
      <c r="F52" s="4"/>
      <c r="G52" s="4"/>
    </row>
    <row r="53" spans="4:7" s="3" customFormat="1" x14ac:dyDescent="0.3">
      <c r="D53" s="4"/>
      <c r="E53" s="4"/>
      <c r="F53" s="4"/>
      <c r="G53" s="4"/>
    </row>
    <row r="54" spans="4:7" s="3" customFormat="1" x14ac:dyDescent="0.3">
      <c r="D54" s="4"/>
      <c r="E54" s="4"/>
      <c r="F54" s="4"/>
      <c r="G54" s="4"/>
    </row>
    <row r="55" spans="4:7" s="3" customFormat="1" x14ac:dyDescent="0.3">
      <c r="D55" s="4"/>
      <c r="E55" s="4"/>
      <c r="F55" s="4"/>
      <c r="G55" s="4"/>
    </row>
    <row r="56" spans="4:7" s="3" customFormat="1" x14ac:dyDescent="0.3">
      <c r="D56" s="4"/>
      <c r="E56" s="4"/>
      <c r="F56" s="4"/>
      <c r="G56" s="4"/>
    </row>
    <row r="57" spans="4:7" s="3" customFormat="1" x14ac:dyDescent="0.3">
      <c r="D57" s="4"/>
      <c r="E57" s="4"/>
      <c r="F57" s="4"/>
      <c r="G57" s="4"/>
    </row>
    <row r="58" spans="4:7" s="3" customFormat="1" x14ac:dyDescent="0.3">
      <c r="D58" s="4"/>
      <c r="E58" s="4"/>
      <c r="F58" s="4"/>
      <c r="G58" s="4"/>
    </row>
    <row r="59" spans="4:7" s="3" customFormat="1" x14ac:dyDescent="0.3">
      <c r="D59" s="4"/>
      <c r="E59" s="4"/>
      <c r="F59" s="4"/>
      <c r="G59" s="4"/>
    </row>
    <row r="60" spans="4:7" s="3" customFormat="1" x14ac:dyDescent="0.3">
      <c r="D60" s="4"/>
      <c r="E60" s="4"/>
      <c r="F60" s="4"/>
      <c r="G60" s="4"/>
    </row>
    <row r="61" spans="4:7" s="3" customFormat="1" x14ac:dyDescent="0.3">
      <c r="D61" s="4"/>
      <c r="E61" s="4"/>
      <c r="F61" s="4"/>
      <c r="G61" s="4"/>
    </row>
    <row r="62" spans="4:7" s="3" customFormat="1" x14ac:dyDescent="0.3">
      <c r="D62" s="4"/>
      <c r="E62" s="4"/>
      <c r="F62" s="4"/>
      <c r="G62" s="4"/>
    </row>
    <row r="63" spans="4:7" s="3" customFormat="1" x14ac:dyDescent="0.3">
      <c r="D63" s="4"/>
      <c r="E63" s="4"/>
      <c r="F63" s="4"/>
      <c r="G63" s="4"/>
    </row>
    <row r="64" spans="4:7" s="3" customFormat="1" x14ac:dyDescent="0.3">
      <c r="D64" s="4"/>
      <c r="E64" s="4"/>
      <c r="F64" s="4"/>
      <c r="G64" s="4"/>
    </row>
    <row r="65" spans="4:7" s="3" customFormat="1" x14ac:dyDescent="0.3">
      <c r="D65" s="4"/>
      <c r="E65" s="4"/>
      <c r="F65" s="4"/>
      <c r="G65" s="4"/>
    </row>
    <row r="66" spans="4:7" s="3" customFormat="1" x14ac:dyDescent="0.3">
      <c r="D66" s="4"/>
      <c r="E66" s="4"/>
      <c r="F66" s="4"/>
      <c r="G66" s="4"/>
    </row>
    <row r="67" spans="4:7" s="3" customFormat="1" x14ac:dyDescent="0.3">
      <c r="D67" s="4"/>
      <c r="E67" s="4"/>
      <c r="F67" s="4"/>
      <c r="G67" s="4"/>
    </row>
    <row r="68" spans="4:7" s="3" customFormat="1" x14ac:dyDescent="0.3">
      <c r="D68" s="4"/>
      <c r="E68" s="4"/>
      <c r="F68" s="4"/>
      <c r="G68" s="4"/>
    </row>
    <row r="69" spans="4:7" s="3" customFormat="1" x14ac:dyDescent="0.3">
      <c r="D69" s="4"/>
      <c r="E69" s="4"/>
      <c r="F69" s="4"/>
      <c r="G69" s="4"/>
    </row>
    <row r="70" spans="4:7" s="3" customFormat="1" x14ac:dyDescent="0.3">
      <c r="D70" s="4"/>
      <c r="E70" s="4"/>
      <c r="F70" s="4"/>
      <c r="G70" s="4"/>
    </row>
    <row r="71" spans="4:7" s="3" customFormat="1" x14ac:dyDescent="0.3">
      <c r="D71" s="4"/>
      <c r="E71" s="4"/>
      <c r="F71" s="4"/>
      <c r="G71" s="4"/>
    </row>
    <row r="72" spans="4:7" s="3" customFormat="1" x14ac:dyDescent="0.3">
      <c r="D72" s="4"/>
      <c r="E72" s="4"/>
      <c r="F72" s="4"/>
      <c r="G72" s="4"/>
    </row>
    <row r="73" spans="4:7" s="3" customFormat="1" x14ac:dyDescent="0.3">
      <c r="D73" s="4"/>
      <c r="E73" s="4"/>
      <c r="F73" s="4"/>
      <c r="G73" s="4"/>
    </row>
    <row r="74" spans="4:7" s="3" customFormat="1" x14ac:dyDescent="0.3">
      <c r="D74" s="4"/>
      <c r="E74" s="4"/>
      <c r="F74" s="4"/>
      <c r="G74" s="4"/>
    </row>
    <row r="75" spans="4:7" s="3" customFormat="1" x14ac:dyDescent="0.3">
      <c r="D75" s="4"/>
      <c r="E75" s="4"/>
      <c r="F75" s="4"/>
      <c r="G75" s="4"/>
    </row>
    <row r="76" spans="4:7" s="3" customFormat="1" x14ac:dyDescent="0.3">
      <c r="D76" s="4"/>
      <c r="E76" s="4"/>
      <c r="F76" s="4"/>
      <c r="G76" s="4"/>
    </row>
    <row r="77" spans="4:7" s="3" customFormat="1" x14ac:dyDescent="0.3">
      <c r="D77" s="4"/>
      <c r="E77" s="4"/>
      <c r="F77" s="4"/>
      <c r="G77" s="4"/>
    </row>
    <row r="78" spans="4:7" s="3" customFormat="1" x14ac:dyDescent="0.3">
      <c r="D78" s="4"/>
      <c r="E78" s="4"/>
      <c r="F78" s="4"/>
      <c r="G78" s="4"/>
    </row>
    <row r="79" spans="4:7" s="3" customFormat="1" x14ac:dyDescent="0.3">
      <c r="D79" s="4"/>
      <c r="E79" s="4"/>
      <c r="F79" s="4"/>
      <c r="G79" s="4"/>
    </row>
    <row r="80" spans="4:7" s="3" customFormat="1" x14ac:dyDescent="0.3">
      <c r="D80" s="4"/>
      <c r="E80" s="4"/>
      <c r="F80" s="4"/>
      <c r="G80" s="4"/>
    </row>
    <row r="81" spans="4:7" s="3" customFormat="1" x14ac:dyDescent="0.3">
      <c r="D81" s="4"/>
      <c r="E81" s="4"/>
      <c r="F81" s="4"/>
      <c r="G81" s="4"/>
    </row>
    <row r="82" spans="4:7" s="3" customFormat="1" x14ac:dyDescent="0.3">
      <c r="D82" s="4"/>
      <c r="E82" s="4"/>
      <c r="F82" s="4"/>
      <c r="G82" s="4"/>
    </row>
    <row r="83" spans="4:7" s="3" customFormat="1" x14ac:dyDescent="0.3">
      <c r="D83" s="4"/>
      <c r="E83" s="4"/>
      <c r="F83" s="4"/>
      <c r="G83" s="4"/>
    </row>
    <row r="84" spans="4:7" s="3" customFormat="1" x14ac:dyDescent="0.3">
      <c r="D84" s="4"/>
      <c r="E84" s="4"/>
      <c r="F84" s="4"/>
      <c r="G84" s="4"/>
    </row>
    <row r="85" spans="4:7" s="3" customFormat="1" x14ac:dyDescent="0.3">
      <c r="D85" s="4"/>
      <c r="E85" s="4"/>
      <c r="F85" s="4"/>
      <c r="G85" s="4"/>
    </row>
    <row r="86" spans="4:7" s="3" customFormat="1" x14ac:dyDescent="0.3">
      <c r="D86" s="4"/>
      <c r="E86" s="4"/>
      <c r="F86" s="4"/>
      <c r="G86" s="4"/>
    </row>
    <row r="87" spans="4:7" s="3" customFormat="1" x14ac:dyDescent="0.3">
      <c r="D87" s="4"/>
      <c r="E87" s="4"/>
      <c r="F87" s="4"/>
      <c r="G87" s="4"/>
    </row>
    <row r="88" spans="4:7" s="3" customFormat="1" x14ac:dyDescent="0.3">
      <c r="D88" s="4"/>
      <c r="E88" s="4"/>
      <c r="F88" s="4"/>
      <c r="G88" s="4"/>
    </row>
    <row r="89" spans="4:7" s="3" customFormat="1" x14ac:dyDescent="0.3">
      <c r="D89" s="4"/>
      <c r="E89" s="4"/>
      <c r="F89" s="4"/>
      <c r="G89" s="4"/>
    </row>
    <row r="90" spans="4:7" s="3" customFormat="1" x14ac:dyDescent="0.3">
      <c r="D90" s="4"/>
      <c r="E90" s="4"/>
      <c r="F90" s="4"/>
      <c r="G90" s="4"/>
    </row>
    <row r="91" spans="4:7" s="3" customFormat="1" x14ac:dyDescent="0.3">
      <c r="D91" s="4"/>
      <c r="E91" s="4"/>
      <c r="F91" s="4"/>
      <c r="G91" s="4"/>
    </row>
    <row r="92" spans="4:7" s="3" customFormat="1" x14ac:dyDescent="0.3">
      <c r="D92" s="4"/>
      <c r="E92" s="4"/>
      <c r="F92" s="4"/>
      <c r="G92" s="4"/>
    </row>
    <row r="93" spans="4:7" s="3" customFormat="1" x14ac:dyDescent="0.3">
      <c r="D93" s="4"/>
      <c r="E93" s="4"/>
      <c r="F93" s="4"/>
      <c r="G93" s="4"/>
    </row>
    <row r="94" spans="4:7" s="3" customFormat="1" x14ac:dyDescent="0.3">
      <c r="D94" s="4"/>
      <c r="E94" s="4"/>
      <c r="F94" s="4"/>
      <c r="G94" s="4"/>
    </row>
    <row r="95" spans="4:7" s="3" customFormat="1" x14ac:dyDescent="0.3">
      <c r="D95" s="4"/>
      <c r="E95" s="4"/>
      <c r="F95" s="4"/>
      <c r="G95" s="4"/>
    </row>
    <row r="96" spans="4:7" s="3" customFormat="1" x14ac:dyDescent="0.3">
      <c r="D96" s="4"/>
      <c r="E96" s="4"/>
      <c r="F96" s="4"/>
      <c r="G96" s="4"/>
    </row>
    <row r="97" spans="4:7" s="3" customFormat="1" x14ac:dyDescent="0.3">
      <c r="D97" s="4"/>
      <c r="E97" s="4"/>
      <c r="F97" s="4"/>
      <c r="G97" s="4"/>
    </row>
    <row r="98" spans="4:7" s="3" customFormat="1" x14ac:dyDescent="0.3">
      <c r="D98" s="4"/>
      <c r="E98" s="4"/>
      <c r="F98" s="4"/>
      <c r="G98" s="4"/>
    </row>
    <row r="99" spans="4:7" s="3" customFormat="1" x14ac:dyDescent="0.3">
      <c r="D99" s="4"/>
      <c r="E99" s="4"/>
      <c r="F99" s="4"/>
      <c r="G99" s="4"/>
    </row>
    <row r="100" spans="4:7" s="3" customFormat="1" x14ac:dyDescent="0.3">
      <c r="D100" s="4"/>
      <c r="E100" s="4"/>
      <c r="F100" s="4"/>
      <c r="G100" s="4"/>
    </row>
    <row r="101" spans="4:7" s="3" customFormat="1" x14ac:dyDescent="0.3">
      <c r="D101" s="4"/>
      <c r="E101" s="4"/>
      <c r="F101" s="4"/>
      <c r="G101" s="4"/>
    </row>
    <row r="102" spans="4:7" s="3" customFormat="1" x14ac:dyDescent="0.3">
      <c r="D102" s="4"/>
      <c r="E102" s="4"/>
      <c r="F102" s="4"/>
      <c r="G102" s="4"/>
    </row>
    <row r="103" spans="4:7" s="3" customFormat="1" x14ac:dyDescent="0.3">
      <c r="D103" s="4"/>
      <c r="E103" s="4"/>
      <c r="F103" s="4"/>
      <c r="G103" s="4"/>
    </row>
    <row r="104" spans="4:7" s="3" customFormat="1" x14ac:dyDescent="0.3">
      <c r="D104" s="4"/>
      <c r="E104" s="4"/>
      <c r="F104" s="4"/>
      <c r="G104" s="4"/>
    </row>
    <row r="105" spans="4:7" s="3" customFormat="1" x14ac:dyDescent="0.3">
      <c r="D105" s="4"/>
      <c r="E105" s="4"/>
      <c r="F105" s="4"/>
      <c r="G105" s="4"/>
    </row>
    <row r="106" spans="4:7" s="3" customFormat="1" x14ac:dyDescent="0.3">
      <c r="D106" s="4"/>
      <c r="E106" s="4"/>
      <c r="F106" s="4"/>
      <c r="G106" s="4"/>
    </row>
    <row r="107" spans="4:7" s="3" customFormat="1" x14ac:dyDescent="0.3">
      <c r="D107" s="4"/>
      <c r="E107" s="4"/>
      <c r="F107" s="4"/>
      <c r="G107" s="4"/>
    </row>
    <row r="108" spans="4:7" x14ac:dyDescent="0.3">
      <c r="E108" s="4"/>
      <c r="F108" s="4"/>
    </row>
  </sheetData>
  <sheetProtection algorithmName="SHA-512" hashValue="QiKwjMOdHAjc63R5OOrVcrrsKleP2RIIXBkNDlJsVGS8TdS4xuUW77iZEFUvy9H75MxkpxNqxCtlcERSvTRKHg==" saltValue="XWvvhTeoieBpiM3fkijoRA==" spinCount="100000" sheet="1" selectLockedCells="1" selectUnlockedCells="1"/>
  <mergeCells count="2">
    <mergeCell ref="A40:B40"/>
    <mergeCell ref="A42:B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5C6B-771D-4811-AB8B-25C73B9975F4}">
  <dimension ref="A1:XFD104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8" sqref="C8"/>
    </sheetView>
  </sheetViews>
  <sheetFormatPr defaultRowHeight="13.2" x14ac:dyDescent="0.3"/>
  <cols>
    <col min="1" max="1" width="8.88671875" style="2"/>
    <col min="2" max="2" width="46.44140625" style="2" bestFit="1" customWidth="1"/>
    <col min="3" max="3" width="21.6640625" style="39" bestFit="1" customWidth="1"/>
    <col min="4" max="5" width="13.21875" style="39" bestFit="1" customWidth="1"/>
    <col min="6" max="6" width="42.88671875" style="39" bestFit="1" customWidth="1"/>
    <col min="7" max="7" width="10.77734375" style="2" bestFit="1" customWidth="1"/>
    <col min="8" max="8" width="8.88671875" style="2"/>
    <col min="9" max="9" width="9.44140625" style="2" bestFit="1" customWidth="1"/>
    <col min="10" max="16383" width="8.88671875" style="2"/>
    <col min="16384" max="16384" width="10.21875" style="2" hidden="1" customWidth="1"/>
  </cols>
  <sheetData>
    <row r="1" spans="2:6 16384:16384" ht="16.2" x14ac:dyDescent="0.35">
      <c r="B1" s="102" t="s">
        <v>139</v>
      </c>
      <c r="C1" s="102"/>
      <c r="D1" s="102"/>
      <c r="E1" s="102"/>
    </row>
    <row r="2" spans="2:6 16384:16384" ht="14.4" x14ac:dyDescent="0.3">
      <c r="B2" s="78"/>
      <c r="E2" s="41"/>
    </row>
    <row r="3" spans="2:6 16384:16384" ht="18" x14ac:dyDescent="0.35">
      <c r="B3" s="109" t="s">
        <v>131</v>
      </c>
      <c r="C3" s="109"/>
      <c r="D3" s="109"/>
      <c r="E3" s="109"/>
    </row>
    <row r="4" spans="2:6 16384:16384" x14ac:dyDescent="0.3">
      <c r="E4" s="41" t="s">
        <v>123</v>
      </c>
    </row>
    <row r="5" spans="2:6 16384:16384" x14ac:dyDescent="0.3">
      <c r="B5" s="107" t="s">
        <v>0</v>
      </c>
      <c r="C5" s="103" t="s">
        <v>138</v>
      </c>
      <c r="D5" s="105" t="s">
        <v>59</v>
      </c>
      <c r="E5" s="106"/>
      <c r="F5" s="103" t="s">
        <v>149</v>
      </c>
    </row>
    <row r="6" spans="2:6 16384:16384" x14ac:dyDescent="0.3">
      <c r="B6" s="108"/>
      <c r="C6" s="104"/>
      <c r="D6" s="53" t="s">
        <v>1</v>
      </c>
      <c r="E6" s="53" t="s">
        <v>2</v>
      </c>
      <c r="F6" s="104"/>
    </row>
    <row r="7" spans="2:6 16384:16384" x14ac:dyDescent="0.3">
      <c r="B7" s="79"/>
      <c r="C7" s="93" t="s">
        <v>136</v>
      </c>
      <c r="D7" s="48"/>
      <c r="E7" s="48"/>
      <c r="F7" s="56"/>
      <c r="XFD7" s="2" t="s">
        <v>60</v>
      </c>
    </row>
    <row r="8" spans="2:6 16384:16384" x14ac:dyDescent="0.3">
      <c r="B8" s="79" t="s">
        <v>53</v>
      </c>
      <c r="C8" s="47"/>
      <c r="D8" s="48">
        <f>C8*12</f>
        <v>0</v>
      </c>
      <c r="E8" s="48">
        <f>C8*12</f>
        <v>0</v>
      </c>
      <c r="F8" s="48"/>
      <c r="XFD8" s="2" t="s">
        <v>61</v>
      </c>
    </row>
    <row r="9" spans="2:6 16384:16384" x14ac:dyDescent="0.3">
      <c r="B9" s="79" t="s">
        <v>7</v>
      </c>
      <c r="C9" s="47"/>
      <c r="D9" s="48">
        <f t="shared" ref="D9:D12" si="0">C9*12</f>
        <v>0</v>
      </c>
      <c r="E9" s="48">
        <f t="shared" ref="E9:E12" si="1">C9*12</f>
        <v>0</v>
      </c>
      <c r="F9" s="48"/>
      <c r="XFD9" s="2" t="s">
        <v>63</v>
      </c>
    </row>
    <row r="10" spans="2:6 16384:16384" x14ac:dyDescent="0.3">
      <c r="B10" s="79" t="s">
        <v>54</v>
      </c>
      <c r="C10" s="47"/>
      <c r="D10" s="48">
        <f t="shared" si="0"/>
        <v>0</v>
      </c>
      <c r="E10" s="48">
        <f t="shared" si="1"/>
        <v>0</v>
      </c>
      <c r="F10" s="48"/>
      <c r="XFD10" s="2" t="s">
        <v>64</v>
      </c>
    </row>
    <row r="11" spans="2:6 16384:16384" x14ac:dyDescent="0.3">
      <c r="B11" s="79" t="s">
        <v>55</v>
      </c>
      <c r="C11" s="47"/>
      <c r="D11" s="48">
        <f t="shared" si="0"/>
        <v>0</v>
      </c>
      <c r="E11" s="48">
        <f t="shared" si="1"/>
        <v>0</v>
      </c>
      <c r="F11" s="48"/>
    </row>
    <row r="12" spans="2:6 16384:16384" x14ac:dyDescent="0.3">
      <c r="B12" s="79" t="s">
        <v>56</v>
      </c>
      <c r="C12" s="47"/>
      <c r="D12" s="48">
        <f t="shared" si="0"/>
        <v>0</v>
      </c>
      <c r="E12" s="48">
        <f t="shared" si="1"/>
        <v>0</v>
      </c>
      <c r="F12" s="48"/>
      <c r="XFD12" s="2" t="s">
        <v>109</v>
      </c>
    </row>
    <row r="13" spans="2:6 16384:16384" x14ac:dyDescent="0.3">
      <c r="B13" s="79" t="s">
        <v>5</v>
      </c>
      <c r="C13" s="47"/>
      <c r="D13" s="48">
        <f>C13*12</f>
        <v>0</v>
      </c>
      <c r="E13" s="48">
        <f>C13*12</f>
        <v>0</v>
      </c>
      <c r="F13" s="48"/>
      <c r="XFD13" s="2" t="s">
        <v>110</v>
      </c>
    </row>
    <row r="14" spans="2:6 16384:16384" x14ac:dyDescent="0.3">
      <c r="B14" s="79"/>
      <c r="C14" s="48"/>
      <c r="D14" s="48"/>
      <c r="E14" s="48"/>
      <c r="F14" s="48"/>
    </row>
    <row r="15" spans="2:6 16384:16384" x14ac:dyDescent="0.3">
      <c r="B15" s="79"/>
      <c r="C15" s="92" t="s">
        <v>137</v>
      </c>
      <c r="D15" s="48"/>
      <c r="E15" s="48"/>
      <c r="F15" s="48"/>
    </row>
    <row r="16" spans="2:6 16384:16384" x14ac:dyDescent="0.3">
      <c r="B16" s="79" t="s">
        <v>57</v>
      </c>
      <c r="C16" s="47"/>
      <c r="D16" s="48">
        <f>C16</f>
        <v>0</v>
      </c>
      <c r="E16" s="48">
        <f>D16</f>
        <v>0</v>
      </c>
      <c r="F16" s="48"/>
    </row>
    <row r="17" spans="2:10" x14ac:dyDescent="0.3">
      <c r="B17" s="95" t="s">
        <v>146</v>
      </c>
      <c r="C17" s="47"/>
      <c r="D17" s="48">
        <f t="shared" ref="D17:E20" si="2">C17</f>
        <v>0</v>
      </c>
      <c r="E17" s="48">
        <f t="shared" si="2"/>
        <v>0</v>
      </c>
      <c r="F17" s="48"/>
    </row>
    <row r="18" spans="2:10" x14ac:dyDescent="0.3">
      <c r="B18" s="79" t="s">
        <v>127</v>
      </c>
      <c r="C18" s="47"/>
      <c r="D18" s="48">
        <f t="shared" si="2"/>
        <v>0</v>
      </c>
      <c r="E18" s="48">
        <f t="shared" si="2"/>
        <v>0</v>
      </c>
      <c r="F18" s="48"/>
    </row>
    <row r="19" spans="2:10" x14ac:dyDescent="0.3">
      <c r="B19" s="96" t="s">
        <v>147</v>
      </c>
      <c r="C19" s="47"/>
      <c r="D19" s="48">
        <f t="shared" si="2"/>
        <v>0</v>
      </c>
      <c r="E19" s="48">
        <f t="shared" si="2"/>
        <v>0</v>
      </c>
      <c r="F19" s="48"/>
    </row>
    <row r="20" spans="2:10" x14ac:dyDescent="0.3">
      <c r="B20" s="95" t="s">
        <v>148</v>
      </c>
      <c r="C20" s="47"/>
      <c r="D20" s="48">
        <f t="shared" si="2"/>
        <v>0</v>
      </c>
      <c r="E20" s="48">
        <f t="shared" si="2"/>
        <v>0</v>
      </c>
      <c r="F20" s="48"/>
    </row>
    <row r="21" spans="2:10" x14ac:dyDescent="0.3">
      <c r="B21" s="80" t="s">
        <v>11</v>
      </c>
      <c r="C21" s="50"/>
      <c r="D21" s="50">
        <f>SUM(D8:D20)</f>
        <v>0</v>
      </c>
      <c r="E21" s="50">
        <f>SUM(E8:E20)</f>
        <v>0</v>
      </c>
      <c r="F21" s="58"/>
      <c r="H21" s="81"/>
      <c r="J21" s="81"/>
    </row>
    <row r="22" spans="2:10" x14ac:dyDescent="0.3">
      <c r="B22" s="82"/>
      <c r="C22" s="56"/>
      <c r="D22" s="56"/>
      <c r="E22" s="56"/>
      <c r="F22" s="56"/>
    </row>
    <row r="23" spans="2:10" x14ac:dyDescent="0.3">
      <c r="B23" s="83" t="s">
        <v>58</v>
      </c>
      <c r="C23" s="51"/>
      <c r="D23" s="48"/>
      <c r="E23" s="48"/>
      <c r="F23" s="48"/>
    </row>
    <row r="24" spans="2:10" x14ac:dyDescent="0.3">
      <c r="B24" s="83"/>
      <c r="C24" s="51"/>
      <c r="D24" s="48"/>
      <c r="E24" s="48"/>
      <c r="F24" s="48"/>
    </row>
    <row r="25" spans="2:10" x14ac:dyDescent="0.3">
      <c r="B25" s="79" t="s">
        <v>124</v>
      </c>
      <c r="C25" s="47"/>
      <c r="D25" s="48"/>
      <c r="E25" s="48"/>
      <c r="F25" s="97" t="s">
        <v>150</v>
      </c>
    </row>
    <row r="26" spans="2:10" x14ac:dyDescent="0.3">
      <c r="B26" s="79" t="s">
        <v>126</v>
      </c>
      <c r="C26" s="47"/>
      <c r="D26" s="48"/>
      <c r="E26" s="54"/>
      <c r="F26" s="48"/>
    </row>
    <row r="27" spans="2:10" x14ac:dyDescent="0.3">
      <c r="B27" s="83" t="s">
        <v>49</v>
      </c>
      <c r="C27" s="48"/>
      <c r="D27" s="48"/>
      <c r="E27" s="54"/>
      <c r="F27" s="48"/>
    </row>
    <row r="28" spans="2:10" x14ac:dyDescent="0.3">
      <c r="B28" s="100" t="s">
        <v>154</v>
      </c>
      <c r="C28" s="48"/>
      <c r="D28" s="48">
        <f>IF(C25="Metro",D8*50%,D8*40%)</f>
        <v>0</v>
      </c>
      <c r="E28" s="54"/>
      <c r="F28" s="48"/>
    </row>
    <row r="29" spans="2:10" x14ac:dyDescent="0.3">
      <c r="B29" s="79" t="s">
        <v>50</v>
      </c>
      <c r="C29" s="48"/>
      <c r="D29" s="48">
        <f>D9</f>
        <v>0</v>
      </c>
      <c r="E29" s="54"/>
      <c r="F29" s="48"/>
    </row>
    <row r="30" spans="2:10" x14ac:dyDescent="0.3">
      <c r="B30" s="79" t="s">
        <v>51</v>
      </c>
      <c r="C30" s="48"/>
      <c r="D30" s="48">
        <f>IF((C26*12)-(D8*10%)&lt;0,0,(C26*12)-(D8*10%))</f>
        <v>0</v>
      </c>
      <c r="E30" s="54"/>
      <c r="F30" s="48"/>
    </row>
    <row r="31" spans="2:10" x14ac:dyDescent="0.3">
      <c r="B31" s="84" t="s">
        <v>52</v>
      </c>
      <c r="C31" s="52"/>
      <c r="D31" s="52">
        <f>(MIN(D28:D30))</f>
        <v>0</v>
      </c>
      <c r="E31" s="49" t="s">
        <v>6</v>
      </c>
      <c r="F31" s="48"/>
    </row>
    <row r="32" spans="2:10" x14ac:dyDescent="0.3">
      <c r="B32" s="84"/>
      <c r="C32" s="52"/>
      <c r="D32" s="48"/>
      <c r="E32" s="54"/>
      <c r="F32" s="48"/>
    </row>
    <row r="33" spans="2:8" x14ac:dyDescent="0.3">
      <c r="B33" s="79" t="s">
        <v>16</v>
      </c>
      <c r="C33" s="47"/>
      <c r="D33" s="48">
        <f>C33</f>
        <v>0</v>
      </c>
      <c r="E33" s="54" t="s">
        <v>6</v>
      </c>
      <c r="F33" s="48"/>
    </row>
    <row r="34" spans="2:8" x14ac:dyDescent="0.3">
      <c r="B34" s="79" t="s">
        <v>5</v>
      </c>
      <c r="C34" s="48"/>
      <c r="D34" s="48">
        <f>D13</f>
        <v>0</v>
      </c>
      <c r="E34" s="54" t="s">
        <v>6</v>
      </c>
      <c r="F34" s="48"/>
    </row>
    <row r="35" spans="2:8" x14ac:dyDescent="0.3">
      <c r="B35" s="79" t="s">
        <v>17</v>
      </c>
      <c r="C35" s="48"/>
      <c r="D35" s="48">
        <v>50000</v>
      </c>
      <c r="E35" s="48">
        <v>50000</v>
      </c>
      <c r="F35" s="48"/>
    </row>
    <row r="36" spans="2:8" x14ac:dyDescent="0.3">
      <c r="B36" s="85" t="s">
        <v>18</v>
      </c>
      <c r="C36" s="57"/>
      <c r="D36" s="58">
        <f>C36</f>
        <v>0</v>
      </c>
      <c r="E36" s="59" t="s">
        <v>6</v>
      </c>
      <c r="F36" s="58"/>
      <c r="H36" s="99"/>
    </row>
    <row r="37" spans="2:8" x14ac:dyDescent="0.3">
      <c r="B37" s="82"/>
      <c r="C37" s="56"/>
      <c r="D37" s="56"/>
      <c r="E37" s="56"/>
      <c r="F37" s="56"/>
      <c r="H37" s="81"/>
    </row>
    <row r="38" spans="2:8" x14ac:dyDescent="0.3">
      <c r="B38" s="80" t="s">
        <v>21</v>
      </c>
      <c r="C38" s="50"/>
      <c r="D38" s="50">
        <f>IF(D21-(SUM(D31:D36))&lt;0,0,(D21-(SUM(D31:D36))))</f>
        <v>0</v>
      </c>
      <c r="E38" s="50">
        <f>IF(E21-(SUM(E31:E36))&lt;0,0,(E21-(SUM(E31:E36))))</f>
        <v>0</v>
      </c>
      <c r="F38" s="58"/>
      <c r="H38" s="81"/>
    </row>
    <row r="39" spans="2:8" x14ac:dyDescent="0.3">
      <c r="B39" s="79"/>
      <c r="C39" s="48"/>
      <c r="D39" s="48"/>
      <c r="E39" s="48"/>
      <c r="F39" s="60"/>
    </row>
    <row r="40" spans="2:8" x14ac:dyDescent="0.3">
      <c r="B40" s="73" t="s">
        <v>62</v>
      </c>
      <c r="C40" s="60"/>
      <c r="D40" s="60">
        <f>'House Property details'!F12</f>
        <v>0</v>
      </c>
      <c r="E40" s="60">
        <f>'House Property details'!G12</f>
        <v>0</v>
      </c>
      <c r="F40" s="60"/>
    </row>
    <row r="41" spans="2:8" x14ac:dyDescent="0.3">
      <c r="B41" s="79"/>
      <c r="C41" s="48"/>
      <c r="D41" s="48"/>
      <c r="E41" s="48"/>
      <c r="F41" s="60"/>
    </row>
    <row r="42" spans="2:8" x14ac:dyDescent="0.3">
      <c r="B42" s="86" t="s">
        <v>76</v>
      </c>
      <c r="C42" s="56"/>
      <c r="D42" s="56"/>
      <c r="E42" s="56"/>
      <c r="F42" s="56"/>
    </row>
    <row r="43" spans="2:8" x14ac:dyDescent="0.3">
      <c r="B43" s="79" t="s">
        <v>77</v>
      </c>
      <c r="C43" s="47"/>
      <c r="D43" s="48"/>
      <c r="E43" s="48"/>
      <c r="F43" s="48"/>
    </row>
    <row r="44" spans="2:8" x14ac:dyDescent="0.3">
      <c r="B44" s="79" t="s">
        <v>79</v>
      </c>
      <c r="C44" s="47"/>
      <c r="D44" s="48"/>
      <c r="E44" s="48"/>
      <c r="F44" s="48"/>
    </row>
    <row r="45" spans="2:8" x14ac:dyDescent="0.3">
      <c r="B45" s="79" t="s">
        <v>78</v>
      </c>
      <c r="C45" s="47"/>
      <c r="D45" s="48"/>
      <c r="E45" s="48"/>
      <c r="F45" s="48"/>
    </row>
    <row r="46" spans="2:8" x14ac:dyDescent="0.3">
      <c r="B46" s="80" t="s">
        <v>80</v>
      </c>
      <c r="C46" s="50"/>
      <c r="D46" s="50">
        <f>SUM(C43:C45)</f>
        <v>0</v>
      </c>
      <c r="E46" s="50">
        <f>D46</f>
        <v>0</v>
      </c>
      <c r="F46" s="58"/>
    </row>
    <row r="47" spans="2:8" x14ac:dyDescent="0.3">
      <c r="B47" s="79"/>
      <c r="C47" s="48"/>
      <c r="D47" s="48"/>
      <c r="E47" s="48"/>
      <c r="F47" s="60"/>
    </row>
    <row r="48" spans="2:8" x14ac:dyDescent="0.3">
      <c r="B48" s="73" t="s">
        <v>28</v>
      </c>
      <c r="C48" s="61"/>
      <c r="D48" s="61">
        <f>D46+D40+D38</f>
        <v>0</v>
      </c>
      <c r="E48" s="61">
        <f>E46+E40+E38</f>
        <v>0</v>
      </c>
      <c r="F48" s="60"/>
      <c r="H48" s="77"/>
    </row>
    <row r="49" spans="2:6" x14ac:dyDescent="0.3">
      <c r="B49" s="84"/>
      <c r="C49" s="52"/>
      <c r="D49" s="52"/>
      <c r="E49" s="52"/>
      <c r="F49" s="60"/>
    </row>
    <row r="50" spans="2:6" x14ac:dyDescent="0.3">
      <c r="B50" s="86" t="s">
        <v>30</v>
      </c>
      <c r="C50" s="62"/>
      <c r="D50" s="56"/>
      <c r="E50" s="56"/>
      <c r="F50" s="56"/>
    </row>
    <row r="51" spans="2:6" x14ac:dyDescent="0.3">
      <c r="B51" s="87" t="s">
        <v>82</v>
      </c>
      <c r="C51" s="48"/>
      <c r="D51" s="48"/>
      <c r="E51" s="54"/>
      <c r="F51" s="48"/>
    </row>
    <row r="52" spans="2:6" x14ac:dyDescent="0.3">
      <c r="B52" s="88" t="s">
        <v>129</v>
      </c>
      <c r="C52" s="47"/>
      <c r="D52" s="48"/>
      <c r="E52" s="54" t="s">
        <v>6</v>
      </c>
      <c r="F52" s="97" t="s">
        <v>151</v>
      </c>
    </row>
    <row r="53" spans="2:6" x14ac:dyDescent="0.3">
      <c r="B53" s="88" t="s">
        <v>87</v>
      </c>
      <c r="C53" s="47"/>
      <c r="D53" s="48"/>
      <c r="E53" s="54" t="s">
        <v>6</v>
      </c>
      <c r="F53" s="48"/>
    </row>
    <row r="54" spans="2:6" x14ac:dyDescent="0.3">
      <c r="B54" s="88" t="s">
        <v>81</v>
      </c>
      <c r="C54" s="47"/>
      <c r="D54" s="48"/>
      <c r="E54" s="54" t="s">
        <v>6</v>
      </c>
      <c r="F54" s="48"/>
    </row>
    <row r="55" spans="2:6" x14ac:dyDescent="0.3">
      <c r="B55" s="88" t="s">
        <v>89</v>
      </c>
      <c r="C55" s="47"/>
      <c r="D55" s="48"/>
      <c r="E55" s="54" t="s">
        <v>6</v>
      </c>
      <c r="F55" s="48"/>
    </row>
    <row r="56" spans="2:6" x14ac:dyDescent="0.3">
      <c r="B56" s="88" t="s">
        <v>88</v>
      </c>
      <c r="C56" s="47"/>
      <c r="D56" s="48"/>
      <c r="E56" s="54" t="s">
        <v>6</v>
      </c>
      <c r="F56" s="48"/>
    </row>
    <row r="57" spans="2:6" x14ac:dyDescent="0.3">
      <c r="B57" s="88" t="s">
        <v>90</v>
      </c>
      <c r="C57" s="47"/>
      <c r="D57" s="48"/>
      <c r="E57" s="54" t="s">
        <v>6</v>
      </c>
      <c r="F57" s="48"/>
    </row>
    <row r="58" spans="2:6" x14ac:dyDescent="0.3">
      <c r="B58" s="88" t="s">
        <v>91</v>
      </c>
      <c r="C58" s="47"/>
      <c r="D58" s="48"/>
      <c r="E58" s="54" t="s">
        <v>6</v>
      </c>
      <c r="F58" s="48"/>
    </row>
    <row r="59" spans="2:6" x14ac:dyDescent="0.3">
      <c r="B59" s="88" t="s">
        <v>92</v>
      </c>
      <c r="C59" s="47"/>
      <c r="D59" s="48"/>
      <c r="E59" s="54" t="s">
        <v>6</v>
      </c>
      <c r="F59" s="48"/>
    </row>
    <row r="60" spans="2:6" x14ac:dyDescent="0.3">
      <c r="B60" s="88" t="s">
        <v>93</v>
      </c>
      <c r="C60" s="47"/>
      <c r="D60" s="48"/>
      <c r="E60" s="54" t="s">
        <v>6</v>
      </c>
      <c r="F60" s="48"/>
    </row>
    <row r="61" spans="2:6" x14ac:dyDescent="0.3">
      <c r="B61" s="88" t="s">
        <v>94</v>
      </c>
      <c r="C61" s="47"/>
      <c r="D61" s="48"/>
      <c r="E61" s="54" t="s">
        <v>6</v>
      </c>
      <c r="F61" s="48"/>
    </row>
    <row r="62" spans="2:6" x14ac:dyDescent="0.3">
      <c r="B62" s="88" t="s">
        <v>95</v>
      </c>
      <c r="C62" s="47"/>
      <c r="D62" s="48"/>
      <c r="E62" s="54" t="s">
        <v>6</v>
      </c>
      <c r="F62" s="48"/>
    </row>
    <row r="63" spans="2:6" x14ac:dyDescent="0.3">
      <c r="B63" s="88" t="s">
        <v>96</v>
      </c>
      <c r="C63" s="47"/>
      <c r="D63" s="48"/>
      <c r="E63" s="54" t="s">
        <v>6</v>
      </c>
      <c r="F63" s="48"/>
    </row>
    <row r="64" spans="2:6" x14ac:dyDescent="0.3">
      <c r="B64" s="88" t="s">
        <v>97</v>
      </c>
      <c r="C64" s="47"/>
      <c r="D64" s="48"/>
      <c r="E64" s="54" t="s">
        <v>6</v>
      </c>
      <c r="F64" s="48"/>
    </row>
    <row r="65" spans="2:6" x14ac:dyDescent="0.3">
      <c r="B65" s="88" t="s">
        <v>98</v>
      </c>
      <c r="C65" s="47"/>
      <c r="D65" s="48"/>
      <c r="E65" s="54" t="s">
        <v>6</v>
      </c>
      <c r="F65" s="48"/>
    </row>
    <row r="66" spans="2:6" x14ac:dyDescent="0.3">
      <c r="B66" s="88" t="s">
        <v>99</v>
      </c>
      <c r="C66" s="47"/>
      <c r="D66" s="48"/>
      <c r="E66" s="54" t="s">
        <v>6</v>
      </c>
      <c r="F66" s="48"/>
    </row>
    <row r="67" spans="2:6" x14ac:dyDescent="0.3">
      <c r="B67" s="79" t="s">
        <v>100</v>
      </c>
      <c r="C67" s="47"/>
      <c r="D67" s="48"/>
      <c r="E67" s="54" t="s">
        <v>6</v>
      </c>
      <c r="F67" s="48"/>
    </row>
    <row r="68" spans="2:6" x14ac:dyDescent="0.3">
      <c r="B68" s="79" t="s">
        <v>101</v>
      </c>
      <c r="C68" s="47"/>
      <c r="D68" s="48"/>
      <c r="E68" s="54" t="s">
        <v>6</v>
      </c>
      <c r="F68" s="48"/>
    </row>
    <row r="69" spans="2:6" x14ac:dyDescent="0.3">
      <c r="B69" s="79" t="s">
        <v>102</v>
      </c>
      <c r="C69" s="47"/>
      <c r="D69" s="48"/>
      <c r="E69" s="54" t="s">
        <v>6</v>
      </c>
      <c r="F69" s="48"/>
    </row>
    <row r="70" spans="2:6" x14ac:dyDescent="0.3">
      <c r="B70" s="84" t="s">
        <v>73</v>
      </c>
      <c r="C70" s="52"/>
      <c r="D70" s="52">
        <f>SUM(C52:C69)</f>
        <v>0</v>
      </c>
      <c r="E70" s="49" t="s">
        <v>6</v>
      </c>
      <c r="F70" s="48"/>
    </row>
    <row r="71" spans="2:6" x14ac:dyDescent="0.3">
      <c r="B71" s="85" t="s">
        <v>83</v>
      </c>
      <c r="C71" s="58"/>
      <c r="D71" s="58">
        <f>MIN(D70,150000)</f>
        <v>0</v>
      </c>
      <c r="E71" s="59" t="s">
        <v>6</v>
      </c>
      <c r="F71" s="58"/>
    </row>
    <row r="72" spans="2:6" x14ac:dyDescent="0.3">
      <c r="B72" s="79"/>
      <c r="C72" s="48"/>
      <c r="D72" s="48"/>
      <c r="E72" s="54"/>
      <c r="F72" s="60"/>
    </row>
    <row r="73" spans="2:6" ht="26.4" x14ac:dyDescent="0.3">
      <c r="B73" s="38" t="s">
        <v>84</v>
      </c>
      <c r="C73" s="45"/>
      <c r="D73" s="60">
        <f>C73</f>
        <v>0</v>
      </c>
      <c r="E73" s="63" t="s">
        <v>6</v>
      </c>
      <c r="F73" s="60"/>
    </row>
    <row r="74" spans="2:6" x14ac:dyDescent="0.3">
      <c r="B74" s="79"/>
      <c r="C74" s="48"/>
      <c r="D74" s="48"/>
      <c r="E74" s="54"/>
      <c r="F74" s="60"/>
    </row>
    <row r="75" spans="2:6" x14ac:dyDescent="0.3">
      <c r="B75" s="74" t="s">
        <v>85</v>
      </c>
      <c r="C75" s="60"/>
      <c r="D75" s="60">
        <f>D11</f>
        <v>0</v>
      </c>
      <c r="E75" s="60">
        <f>E11</f>
        <v>0</v>
      </c>
      <c r="F75" s="60"/>
    </row>
    <row r="76" spans="2:6" x14ac:dyDescent="0.3">
      <c r="B76" s="79"/>
      <c r="C76" s="48"/>
      <c r="D76" s="48"/>
      <c r="E76" s="54"/>
      <c r="F76" s="60"/>
    </row>
    <row r="77" spans="2:6" x14ac:dyDescent="0.3">
      <c r="B77" s="89" t="s">
        <v>86</v>
      </c>
      <c r="C77" s="56"/>
      <c r="D77" s="56"/>
      <c r="E77" s="64"/>
      <c r="F77" s="56"/>
    </row>
    <row r="78" spans="2:6" x14ac:dyDescent="0.3">
      <c r="B78" s="79" t="s">
        <v>103</v>
      </c>
      <c r="C78" s="47"/>
      <c r="D78" s="48"/>
      <c r="E78" s="54"/>
      <c r="F78" s="48"/>
    </row>
    <row r="79" spans="2:6" x14ac:dyDescent="0.3">
      <c r="B79" s="79" t="s">
        <v>104</v>
      </c>
      <c r="C79" s="47"/>
      <c r="D79" s="48"/>
      <c r="E79" s="54"/>
      <c r="F79" s="48"/>
    </row>
    <row r="80" spans="2:6" x14ac:dyDescent="0.3">
      <c r="B80" s="79" t="s">
        <v>105</v>
      </c>
      <c r="C80" s="47"/>
      <c r="D80" s="48"/>
      <c r="E80" s="54"/>
      <c r="F80" s="48"/>
    </row>
    <row r="81" spans="2:8" s="77" customFormat="1" x14ac:dyDescent="0.3">
      <c r="B81" s="80" t="s">
        <v>107</v>
      </c>
      <c r="C81" s="50"/>
      <c r="D81" s="50">
        <f>MIN(C79+C80,50000)+C78</f>
        <v>0</v>
      </c>
      <c r="E81" s="59" t="s">
        <v>6</v>
      </c>
      <c r="F81" s="50"/>
    </row>
    <row r="82" spans="2:8" x14ac:dyDescent="0.3">
      <c r="B82" s="79"/>
      <c r="C82" s="48"/>
      <c r="D82" s="48"/>
      <c r="E82" s="54"/>
      <c r="F82" s="60"/>
    </row>
    <row r="83" spans="2:8" x14ac:dyDescent="0.3">
      <c r="B83" s="65" t="s">
        <v>108</v>
      </c>
      <c r="C83" s="56"/>
      <c r="D83" s="56"/>
      <c r="E83" s="64"/>
      <c r="F83" s="56"/>
    </row>
    <row r="84" spans="2:8" x14ac:dyDescent="0.3">
      <c r="B84" s="66" t="s">
        <v>125</v>
      </c>
      <c r="C84" s="57"/>
      <c r="D84" s="58" cm="1">
        <f t="array" ref="D84">IFERROR(_xlfn.IFS(C84="Severity 80% &amp; above",125000,C84="Severity below 80%",75000),0)</f>
        <v>0</v>
      </c>
      <c r="E84" s="59" t="s">
        <v>6</v>
      </c>
      <c r="F84" s="58"/>
    </row>
    <row r="85" spans="2:8" x14ac:dyDescent="0.3">
      <c r="B85" s="55"/>
      <c r="C85" s="48"/>
      <c r="D85" s="48"/>
      <c r="E85" s="54"/>
      <c r="F85" s="54"/>
    </row>
    <row r="86" spans="2:8" x14ac:dyDescent="0.3">
      <c r="B86" s="65" t="s">
        <v>111</v>
      </c>
      <c r="C86" s="56"/>
      <c r="D86" s="56"/>
      <c r="E86" s="64"/>
      <c r="F86" s="64"/>
    </row>
    <row r="87" spans="2:8" x14ac:dyDescent="0.3">
      <c r="B87" s="66" t="s">
        <v>125</v>
      </c>
      <c r="C87" s="57"/>
      <c r="D87" s="58" cm="1">
        <f t="array" ref="D87">IFERROR(_xlfn.IFS(C87="Severity 80% &amp; above",125000,C87="Severity below 80%",75000),0)</f>
        <v>0</v>
      </c>
      <c r="E87" s="59" t="s">
        <v>6</v>
      </c>
      <c r="F87" s="59"/>
    </row>
    <row r="88" spans="2:8" x14ac:dyDescent="0.3">
      <c r="B88" s="55"/>
      <c r="C88" s="48"/>
      <c r="D88" s="48"/>
      <c r="E88" s="54"/>
      <c r="F88" s="54"/>
    </row>
    <row r="89" spans="2:8" x14ac:dyDescent="0.3">
      <c r="B89" s="67" t="s">
        <v>106</v>
      </c>
      <c r="C89" s="45"/>
      <c r="D89" s="60">
        <f>C89</f>
        <v>0</v>
      </c>
      <c r="E89" s="63" t="s">
        <v>6</v>
      </c>
      <c r="F89" s="63"/>
    </row>
    <row r="90" spans="2:8" x14ac:dyDescent="0.3">
      <c r="B90" s="85" t="s">
        <v>112</v>
      </c>
      <c r="C90" s="58"/>
      <c r="D90" s="58">
        <f>IF(C43&gt;10000,10000,C43)</f>
        <v>0</v>
      </c>
      <c r="E90" s="59" t="s">
        <v>6</v>
      </c>
      <c r="F90" s="59"/>
    </row>
    <row r="91" spans="2:8" x14ac:dyDescent="0.3">
      <c r="B91" s="79"/>
      <c r="C91" s="48"/>
      <c r="D91" s="48"/>
      <c r="E91" s="54"/>
      <c r="F91" s="54"/>
    </row>
    <row r="92" spans="2:8" x14ac:dyDescent="0.3">
      <c r="B92" s="73" t="s">
        <v>113</v>
      </c>
      <c r="C92" s="61"/>
      <c r="D92" s="61">
        <f>SUM(D84:D90,D81,D71:D75)</f>
        <v>0</v>
      </c>
      <c r="E92" s="53">
        <f>E75</f>
        <v>0</v>
      </c>
      <c r="F92" s="53"/>
    </row>
    <row r="93" spans="2:8" x14ac:dyDescent="0.3">
      <c r="B93" s="79"/>
      <c r="C93" s="48"/>
      <c r="D93" s="48"/>
      <c r="E93" s="48"/>
      <c r="F93" s="48"/>
    </row>
    <row r="94" spans="2:8" x14ac:dyDescent="0.3">
      <c r="B94" s="73" t="s">
        <v>33</v>
      </c>
      <c r="C94" s="61"/>
      <c r="D94" s="61">
        <f>D48-D92</f>
        <v>0</v>
      </c>
      <c r="E94" s="61">
        <f>E48-E92</f>
        <v>0</v>
      </c>
      <c r="F94" s="61"/>
    </row>
    <row r="95" spans="2:8" x14ac:dyDescent="0.3">
      <c r="B95" s="79"/>
      <c r="C95" s="48"/>
      <c r="D95" s="48"/>
      <c r="E95" s="48"/>
      <c r="F95" s="48"/>
      <c r="H95" s="90"/>
    </row>
    <row r="96" spans="2:8" x14ac:dyDescent="0.3">
      <c r="B96" s="79" t="s">
        <v>36</v>
      </c>
      <c r="C96" s="48"/>
      <c r="D96" s="48">
        <f>_xlfn.IFS(D94&lt;=250000,0,D94&lt;=500000,((D94-250000)*5%),D94&lt;=1000000,(12500+((D94-500000)*20%)),D94&gt;1000000,((112500+(D94-1000000)*30%)))</f>
        <v>0</v>
      </c>
      <c r="E96" s="48">
        <f>_xlfn.IFS(E94&lt;=300000,0,E94&lt;=600000,((E94-300000)*5%),E94&lt;=900000,(15000+(E94-600000)*10%),E94&lt;=1200000,(45000+(E94-900000)*15%),E94&lt;=1500000,(90000+(E94-1200000)*20%),E94&gt;1500000,(150000+((E94-1500000)*30%)))</f>
        <v>0</v>
      </c>
      <c r="F96" s="48"/>
    </row>
    <row r="97" spans="2:8" x14ac:dyDescent="0.3">
      <c r="B97" s="79" t="s">
        <v>114</v>
      </c>
      <c r="C97" s="48"/>
      <c r="D97" s="58">
        <f>IF(D94&lt;=500000,D96,0)</f>
        <v>0</v>
      </c>
      <c r="E97" s="58">
        <f>IF(E94&lt;=700000,E96,0)</f>
        <v>0</v>
      </c>
      <c r="F97" s="58"/>
    </row>
    <row r="98" spans="2:8" x14ac:dyDescent="0.3">
      <c r="B98" s="84" t="s">
        <v>115</v>
      </c>
      <c r="C98" s="52"/>
      <c r="D98" s="52">
        <f>D96-D97</f>
        <v>0</v>
      </c>
      <c r="E98" s="52">
        <f>E96-E97</f>
        <v>0</v>
      </c>
      <c r="F98" s="52"/>
    </row>
    <row r="99" spans="2:8" x14ac:dyDescent="0.3">
      <c r="B99" s="79" t="s">
        <v>38</v>
      </c>
      <c r="C99" s="48"/>
      <c r="D99" s="48">
        <f>_xlfn.IFS(D94&lt;5000000,0,D94&lt;=10000000,D98*10%,D94&lt;=20000000,D98*15%,D94&lt;=50000000,D98*25%,D94&gt;50000000,D98*37%)</f>
        <v>0</v>
      </c>
      <c r="E99" s="48">
        <f>_xlfn.IFS(E94&lt;5000000,0,E94&lt;=10000000,E98*10%,E94&lt;=20000000,E98*15%,E94&gt;20000000,E98*25%)</f>
        <v>0</v>
      </c>
      <c r="F99" s="48"/>
    </row>
    <row r="100" spans="2:8" x14ac:dyDescent="0.3">
      <c r="B100" s="79" t="s">
        <v>39</v>
      </c>
      <c r="C100" s="48"/>
      <c r="D100" s="48">
        <f>(D98+D99)*4%</f>
        <v>0</v>
      </c>
      <c r="E100" s="46">
        <f>(E98+E99)*4%</f>
        <v>0</v>
      </c>
      <c r="F100" s="46"/>
      <c r="H100" s="77"/>
    </row>
    <row r="101" spans="2:8" x14ac:dyDescent="0.3">
      <c r="B101" s="73" t="s">
        <v>40</v>
      </c>
      <c r="C101" s="61"/>
      <c r="D101" s="61">
        <f>SUM(D98:D100)</f>
        <v>0</v>
      </c>
      <c r="E101" s="61">
        <f>SUM(E98:E100)</f>
        <v>0</v>
      </c>
      <c r="F101" s="61"/>
    </row>
    <row r="102" spans="2:8" ht="13.8" thickBot="1" x14ac:dyDescent="0.35">
      <c r="B102" s="77"/>
      <c r="C102" s="68"/>
      <c r="D102" s="68"/>
      <c r="E102" s="68"/>
    </row>
    <row r="103" spans="2:8" ht="15" thickBot="1" x14ac:dyDescent="0.4">
      <c r="B103" s="91" t="s">
        <v>43</v>
      </c>
      <c r="C103" s="69"/>
      <c r="D103" s="69" t="str">
        <f>IF(D101&lt;E101,"OLD REGIME","NEW REGIME")</f>
        <v>NEW REGIME</v>
      </c>
      <c r="E103" s="70">
        <f>MIN(E101,D101)</f>
        <v>0</v>
      </c>
    </row>
    <row r="104" spans="2:8" s="77" customFormat="1" ht="15" thickBot="1" x14ac:dyDescent="0.4">
      <c r="B104" s="91" t="s">
        <v>130</v>
      </c>
      <c r="C104" s="71">
        <f>IF((D101-E101)&gt;0,(D101-E101),(E101-D101))</f>
        <v>0</v>
      </c>
      <c r="D104" s="69" t="str">
        <f>CONCATENATE("under"," ",D103)</f>
        <v>under NEW REGIME</v>
      </c>
      <c r="E104" s="70"/>
      <c r="F104" s="40"/>
    </row>
  </sheetData>
  <sheetProtection algorithmName="SHA-512" hashValue="jJNH0lBF5vkUJXhmQSiLAW3BPFD+Rk4nMyf7XX4oaeJybk+akc3l8eh3hxHfoDypg/N7RWazOcTOWICXX2JhIg==" saltValue="I3PAAesJ9Zan0DZZmRUK5Q==" spinCount="100000" sheet="1" selectLockedCells="1"/>
  <mergeCells count="6">
    <mergeCell ref="B1:E1"/>
    <mergeCell ref="F5:F6"/>
    <mergeCell ref="C5:C6"/>
    <mergeCell ref="D5:E5"/>
    <mergeCell ref="B5:B6"/>
    <mergeCell ref="B3:E3"/>
  </mergeCells>
  <dataValidations disablePrompts="1" count="6">
    <dataValidation type="whole" operator="lessThan" allowBlank="1" showInputMessage="1" showErrorMessage="1" errorTitle="Error" error="Deduction restricted to Rs.50,000" sqref="D73" xr:uid="{87D2E538-FA73-49A3-8CF6-C429D1FA4C1B}">
      <formula1>50001</formula1>
    </dataValidation>
    <dataValidation type="whole" operator="lessThan" allowBlank="1" showInputMessage="1" showErrorMessage="1" errorTitle="Error!" error="Deduction restricted to Rs.25,000" sqref="C78:C79 D82" xr:uid="{2E20863D-91A9-4BED-A592-DEF32D35F2C3}">
      <formula1>25001</formula1>
    </dataValidation>
    <dataValidation type="whole" operator="lessThan" allowBlank="1" showInputMessage="1" showErrorMessage="1" errorTitle="Error!" error="Deduction restricted to Rs.50,000" sqref="C80" xr:uid="{A56A4026-3970-4E01-8CF6-A6C7015A19F8}">
      <formula1>50001</formula1>
    </dataValidation>
    <dataValidation type="list" allowBlank="1" showInputMessage="1" showErrorMessage="1" sqref="C25" xr:uid="{0585D6B6-C733-4C0A-A1CA-BFACB36CBC51}">
      <formula1>$XFD$7:$XFD$8</formula1>
    </dataValidation>
    <dataValidation type="whole" operator="lessThan" allowBlank="1" showInputMessage="1" showErrorMessage="1" errorTitle="Error!" error="Deduction restricted to Rs.50,000/-" sqref="C73" xr:uid="{DE3D90AA-4204-4F6F-B824-D90A2F97433A}">
      <formula1>50001</formula1>
    </dataValidation>
    <dataValidation type="list" allowBlank="1" showInputMessage="1" showErrorMessage="1" sqref="C84 C87" xr:uid="{BD9580D5-C638-4D8A-9161-FCBB8E6B200B}">
      <formula1>$XFD$12:$XFD$13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7AE0-2BCD-4F8B-9F8A-F410CEA5EE54}">
  <dimension ref="A2:G19"/>
  <sheetViews>
    <sheetView showGridLines="0" workbookViewId="0">
      <selection activeCell="B9" sqref="B9"/>
    </sheetView>
  </sheetViews>
  <sheetFormatPr defaultRowHeight="13.2" x14ac:dyDescent="0.3"/>
  <cols>
    <col min="1" max="1" width="30.109375" style="2" bestFit="1" customWidth="1"/>
    <col min="2" max="3" width="17.21875" style="44" bestFit="1" customWidth="1"/>
    <col min="4" max="5" width="12" style="44" bestFit="1" customWidth="1"/>
    <col min="6" max="6" width="16.5546875" style="44" bestFit="1" customWidth="1"/>
    <col min="7" max="7" width="17.44140625" style="44" bestFit="1" customWidth="1"/>
    <col min="8" max="16384" width="8.88671875" style="2"/>
  </cols>
  <sheetData>
    <row r="2" spans="1:7" x14ac:dyDescent="0.3">
      <c r="A2" s="110" t="s">
        <v>140</v>
      </c>
      <c r="B2" s="110"/>
      <c r="C2" s="110"/>
      <c r="D2" s="110"/>
      <c r="E2" s="110"/>
      <c r="F2" s="110"/>
      <c r="G2" s="110"/>
    </row>
    <row r="4" spans="1:7" x14ac:dyDescent="0.3">
      <c r="A4" s="73" t="s">
        <v>0</v>
      </c>
      <c r="B4" s="42" t="s">
        <v>66</v>
      </c>
      <c r="C4" s="42" t="s">
        <v>67</v>
      </c>
      <c r="D4" s="42" t="s">
        <v>68</v>
      </c>
      <c r="E4" s="42" t="s">
        <v>69</v>
      </c>
      <c r="F4" s="42" t="s">
        <v>74</v>
      </c>
      <c r="G4" s="42" t="s">
        <v>75</v>
      </c>
    </row>
    <row r="5" spans="1:7" x14ac:dyDescent="0.3">
      <c r="A5" s="74" t="s">
        <v>135</v>
      </c>
      <c r="B5" s="43">
        <v>0</v>
      </c>
      <c r="C5" s="43">
        <v>0</v>
      </c>
      <c r="D5" s="45">
        <v>0</v>
      </c>
      <c r="E5" s="45">
        <v>0</v>
      </c>
      <c r="F5" s="43"/>
      <c r="G5" s="43"/>
    </row>
    <row r="6" spans="1:7" x14ac:dyDescent="0.3">
      <c r="A6" s="74"/>
      <c r="B6" s="43"/>
      <c r="C6" s="43"/>
      <c r="D6" s="43"/>
      <c r="E6" s="43"/>
      <c r="F6" s="43"/>
      <c r="G6" s="43"/>
    </row>
    <row r="7" spans="1:7" x14ac:dyDescent="0.3">
      <c r="A7" s="74" t="s">
        <v>70</v>
      </c>
      <c r="B7" s="43">
        <v>0</v>
      </c>
      <c r="C7" s="43">
        <v>0</v>
      </c>
      <c r="D7" s="43">
        <f>D5*12</f>
        <v>0</v>
      </c>
      <c r="E7" s="43">
        <f>E5*12</f>
        <v>0</v>
      </c>
      <c r="F7" s="43"/>
      <c r="G7" s="43"/>
    </row>
    <row r="8" spans="1:7" x14ac:dyDescent="0.3">
      <c r="A8" s="74" t="s">
        <v>71</v>
      </c>
      <c r="B8" s="43">
        <v>0</v>
      </c>
      <c r="C8" s="43">
        <v>0</v>
      </c>
      <c r="D8" s="43">
        <f>D7*30%</f>
        <v>0</v>
      </c>
      <c r="E8" s="43">
        <f>E7*30%</f>
        <v>0</v>
      </c>
      <c r="F8" s="43"/>
      <c r="G8" s="43"/>
    </row>
    <row r="9" spans="1:7" x14ac:dyDescent="0.3">
      <c r="A9" s="74" t="s">
        <v>72</v>
      </c>
      <c r="B9" s="45">
        <v>0</v>
      </c>
      <c r="C9" s="45">
        <v>0</v>
      </c>
      <c r="D9" s="45">
        <v>0</v>
      </c>
      <c r="E9" s="45">
        <v>0</v>
      </c>
      <c r="F9" s="43"/>
      <c r="G9" s="43"/>
    </row>
    <row r="10" spans="1:7" x14ac:dyDescent="0.3">
      <c r="A10" s="73" t="s">
        <v>65</v>
      </c>
      <c r="B10" s="42">
        <f>B7-B8-B9</f>
        <v>0</v>
      </c>
      <c r="C10" s="42">
        <f t="shared" ref="C10" si="0">C7-C8-C9</f>
        <v>0</v>
      </c>
      <c r="D10" s="42">
        <f>IF(D5&gt;0,(D7-D8-D9),0)</f>
        <v>0</v>
      </c>
      <c r="E10" s="42">
        <f>IF(E5&gt;0,(E7-E8-E9),0)</f>
        <v>0</v>
      </c>
      <c r="F10" s="42">
        <f>SUM(B10:E10)</f>
        <v>0</v>
      </c>
      <c r="G10" s="42">
        <f>SUM(D10:E10)</f>
        <v>0</v>
      </c>
    </row>
    <row r="11" spans="1:7" x14ac:dyDescent="0.3">
      <c r="A11" s="74"/>
      <c r="B11" s="43"/>
      <c r="C11" s="43"/>
      <c r="D11" s="43"/>
      <c r="E11" s="43"/>
      <c r="F11" s="43"/>
      <c r="G11" s="43"/>
    </row>
    <row r="12" spans="1:7" x14ac:dyDescent="0.3">
      <c r="A12" s="73" t="s">
        <v>62</v>
      </c>
      <c r="B12" s="43"/>
      <c r="C12" s="43"/>
      <c r="D12" s="43"/>
      <c r="E12" s="43"/>
      <c r="F12" s="42">
        <f>MAX(F10,-200000)</f>
        <v>0</v>
      </c>
      <c r="G12" s="42">
        <f>IF(G10&lt;0,0,G10)</f>
        <v>0</v>
      </c>
    </row>
    <row r="16" spans="1:7" ht="14.4" x14ac:dyDescent="0.35">
      <c r="A16" s="75" t="s">
        <v>132</v>
      </c>
    </row>
    <row r="17" spans="1:1" ht="14.4" x14ac:dyDescent="0.35">
      <c r="A17" s="76" t="s">
        <v>141</v>
      </c>
    </row>
    <row r="18" spans="1:1" ht="14.4" x14ac:dyDescent="0.35">
      <c r="A18" s="76" t="s">
        <v>133</v>
      </c>
    </row>
    <row r="19" spans="1:1" x14ac:dyDescent="0.3">
      <c r="A19" s="77"/>
    </row>
  </sheetData>
  <sheetProtection algorithmName="SHA-512" hashValue="koKkK3cp3cDZrT6irHDwlPpTJfrwJWcI+uGxpVl9L+A8JSdqn9EQqXutvNbKBsrKzmSR4mJ3ecizk14bfL7V0g==" saltValue="cHlmL6SmNqHIVtQqJRfOIw==" spinCount="100000" sheet="1" selectLockedCells="1"/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Income Tax computation</vt:lpstr>
      <vt:lpstr>House Property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L</dc:creator>
  <cp:lastModifiedBy>Gayathri L</cp:lastModifiedBy>
  <dcterms:created xsi:type="dcterms:W3CDTF">2023-04-12T09:30:58Z</dcterms:created>
  <dcterms:modified xsi:type="dcterms:W3CDTF">2024-04-11T12:12:14Z</dcterms:modified>
</cp:coreProperties>
</file>