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2017 White Abalone Research Plan-AST\Data\"/>
    </mc:Choice>
  </mc:AlternateContent>
  <bookViews>
    <workbookView xWindow="0" yWindow="0" windowWidth="21570" windowHeight="8145"/>
  </bookViews>
  <sheets>
    <sheet name="NOAANavy FinalDraft_2012-2022" sheetId="5" r:id="rId1"/>
    <sheet name="NOAA Revised_2012-2022_032016" sheetId="3" r:id="rId2"/>
    <sheet name="Navy Version1 2012_2022" sheetId="4" r:id="rId3"/>
  </sheets>
  <definedNames>
    <definedName name="_xlnm.Print_Area" localSheetId="0">'NOAANavy FinalDraft_2012-2022'!$B$2:$J$17</definedName>
  </definedNames>
  <calcPr calcId="162913" concurrentCalc="0"/>
</workbook>
</file>

<file path=xl/calcChain.xml><?xml version="1.0" encoding="utf-8"?>
<calcChain xmlns="http://schemas.openxmlformats.org/spreadsheetml/2006/main">
  <c r="C14" i="5" l="1"/>
  <c r="D14" i="5"/>
  <c r="E14" i="5"/>
  <c r="F14" i="5"/>
  <c r="G14" i="5"/>
  <c r="H14" i="5"/>
  <c r="I14" i="5"/>
  <c r="J15" i="5"/>
  <c r="K14" i="4"/>
  <c r="J14" i="4"/>
  <c r="I14" i="4"/>
  <c r="H14" i="4"/>
  <c r="G14" i="4"/>
  <c r="F14" i="4"/>
  <c r="D14" i="4"/>
  <c r="L10" i="4"/>
  <c r="L14" i="4"/>
  <c r="E10" i="4"/>
  <c r="E14" i="4"/>
  <c r="C8" i="4"/>
  <c r="C14" i="4"/>
  <c r="B8" i="4"/>
  <c r="B14" i="4"/>
  <c r="G19" i="4"/>
  <c r="G17" i="4"/>
  <c r="K14" i="3"/>
  <c r="J14" i="3"/>
  <c r="I14" i="3"/>
  <c r="H14" i="3"/>
  <c r="G14" i="3"/>
  <c r="F14" i="3"/>
  <c r="D14" i="3"/>
  <c r="L14" i="3"/>
  <c r="G19" i="3"/>
  <c r="C14" i="3"/>
  <c r="B14" i="3"/>
  <c r="E14" i="3"/>
  <c r="G17" i="3"/>
</calcChain>
</file>

<file path=xl/sharedStrings.xml><?xml version="1.0" encoding="utf-8"?>
<sst xmlns="http://schemas.openxmlformats.org/spreadsheetml/2006/main" count="70" uniqueCount="44">
  <si>
    <t>TOTAL NAVY INVESTMENT WITH BENEFIT TO WHITE ABALONE:</t>
  </si>
  <si>
    <t>Fiscal year</t>
  </si>
  <si>
    <t>1) continue to monitor trends in key demographic variables of white abalone populations at San Clemente Island (e.g., abundance, density, size range); 2) reduce methodological biases associated with data collection by improving equipment and/or sampling design and comparing the detection rates of remotely operated vehicles and SCUBA; 3) assess the potential viability of wild abalone populations by monitoring movements of abalone aggregations and solitary animals; and 4) use the information collected to revise or amend existing recovery, restoration and management plans for abalone species.</t>
  </si>
  <si>
    <t>2012-2022</t>
  </si>
  <si>
    <t>Project Goals to Support White Abalone</t>
  </si>
  <si>
    <t>1) provide baseline ecological characterization of two ecosystems (deep rocky reefs and shallow kelp and rocky reefs) that suport the white abalone: the deep rocky ecosystem is the primary habitat for white abalone; the shallow kelp and rocky reef ecosystems are the primary food source and secondary habitat for white abalone; 2) provide a characterization of the current state of the features (and indicators), both at the scale of individual areas and the island as a unit that can be used to inform the design of a long-term monitoring and evaluation program.</t>
  </si>
  <si>
    <t>NALF SCI - White Abalone Surveys and Management (CPF)</t>
  </si>
  <si>
    <t>NOLF SNI - White Abalone Surveys (NAVAIR)</t>
  </si>
  <si>
    <t>MLPA CPF NALF SCI - MPA Exemption Safety Zone Ecosystem Monitoring (CPF)</t>
  </si>
  <si>
    <t>NALF SCI - Black Abalone Marine Species Database (CPF)</t>
  </si>
  <si>
    <t>1) assess the current white abalone population at SNI.</t>
  </si>
  <si>
    <t>NOLF SNI - Habitat Mapping (NAVAIR)</t>
  </si>
  <si>
    <t>1) provide baseline habitat mapping of deep rocky reefs and shallow kelp and rocky reefs that suport the white abalone.</t>
  </si>
  <si>
    <t>1) provide baseline ecological characterization of shallow kelp and rocky reefs that suport the  the primary food source and secondary habitat for white abalone; 2) provide a characterization of the current state of the features (and indicators), both at the scale of individual areas and the island as a unit that can be used to inform the design of a long-term monitoring and evaluation program.</t>
  </si>
  <si>
    <t>Project Title (Navy Funding Command)</t>
  </si>
  <si>
    <t>1) this database will incorporate new data from ongoing work and integrate it with historical monitoring data sets of black and white abalone as well as other sensitive marine species (pink and green abalone, marine mammals) and habitats such as rocky intertidal, kelp forest, and eelgrass to support management decisions. Project title not restricted to black abalone only and an artifact of when project was created. Database development would be populated with white abalone data as available.</t>
  </si>
  <si>
    <t>1) Proposed project would fund a minimum of two (2) surveys within the 6-year window between 2017-2022. Surveys would monitor for white abalone occurrence, density, and habitat type on Tanner-Cortes Banks. Preliminary thoughts would be to align field effort with SCI white abalone effort (indicated in blue highlight). Year of Tanner-Cortes Banks survey however open to negotiation with performer (NMFS) as to which years within the 6-year window would be optimal. Cost based on details from previous Navy/NMFS efforts factoring inflation costs and some nominal NAVFAC support.</t>
  </si>
  <si>
    <t>1-CP NOLF SNI INRMP Kelp Forest Ecosystem Monitoring (CNIC)</t>
  </si>
  <si>
    <t>As defined in NMFS-Navy discussions on January 13, 2016</t>
  </si>
  <si>
    <t xml:space="preserve">Navy Proposed Projects Benefitting White Abalone in Southern California </t>
  </si>
  <si>
    <t>Other White Abalone Research</t>
  </si>
  <si>
    <t xml:space="preserve">
Tanner-Cortes Banks White Abalone Survey</t>
  </si>
  <si>
    <t>TOTAL</t>
  </si>
  <si>
    <t>2017-2022</t>
  </si>
  <si>
    <t>NALF SCI - White Abalone Surveys and Management (CPF): Locations: San Clemente Island and Pt. Loma</t>
  </si>
  <si>
    <t xml:space="preserve">Withering Syndrome prevalence and susceptibility </t>
  </si>
  <si>
    <t>Genetic toolbox development</t>
  </si>
  <si>
    <t>Status assessment in Southern California</t>
  </si>
  <si>
    <t>Monitor habitat and status of abalone at outplant sites</t>
  </si>
  <si>
    <t>1) Continue to monitor trends in key demographic variables of white abalone populations at San Clemente Island (e.g., abundance, density, size range); 2) reduce methodological biases associated with data collection by improving equipment and/or sampling design and comparing the detection rates of remotely operated vehicles and SCUBA; 3) assess the potential viability of wild abalone populations by monitoring movements of abalone aggregations and solitary animals; and 4) use the information collected to revise or amend existing recovery, restoration and management plans for abalone species.</t>
  </si>
  <si>
    <t>ROWS 5, 10-12 from original Navy Proposed Spread Sheet</t>
  </si>
  <si>
    <t>TOTAL NAVY INVESTMENT WITH DIRECT BENEFIT TO WHITE ABALONE:</t>
  </si>
  <si>
    <t>Tagging methods development to track long-term movements, behavior, growth</t>
  </si>
  <si>
    <t>1) Apply acoustic, visual, and/or passive-integrated transponder (PIT) tags to the shells of wild white abalone or surrogates to track long-term movements and behavior</t>
  </si>
  <si>
    <t xml:space="preserve">2) Characterize the health of wild abalone by determining the presence of the RLP that causes WS in wild abalone; </t>
  </si>
  <si>
    <t>3) Collect genetic material from wild abalone to examine diversity of the wild population; uncover markers for sex; higher fitness, and/or for tracking outplanted abalone</t>
  </si>
  <si>
    <t>4) Monitor outplant sites for veliger stage larvae and juveniles (habitat monitoring in FY16-17, abalone monitoring post-experimental outplanting using SCUBA, ROV and in situ camera methods in FY18-22</t>
  </si>
  <si>
    <t xml:space="preserve">REVISED BY NOAA: Proposed Navy Projects Directly Benefiting White Abalone in Southern California </t>
  </si>
  <si>
    <t>NOLF SNI - White Abalone Surveys (NAVAIR) (From Navy - Row 5)</t>
  </si>
  <si>
    <t>NALF SCI - White Abalone Surveys and Management (CPF): Locations: San Clemente Island and Pt. Loma (From Navy - Row 10)</t>
  </si>
  <si>
    <t>Status assessment in Southern California (From Navy - Row 11)</t>
  </si>
  <si>
    <t xml:space="preserve">
Tanner-Cortes Banks White Abalone Survey (From Navy - Row 12)</t>
  </si>
  <si>
    <t>TOTAL FUTURE NAVY INVESTMENT WITH DIRECT BENEFIT TO WHITE ABALONE:</t>
  </si>
  <si>
    <t>DON PROJECTS DIRECTLY BENEFITTING WHITE ABALONE RECOVERY ON TANNER AND CORTES 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</si>
</sst>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5" formatCode="&quot;$&quot;#,##0_);\(&quot;$&quot;#,##0\)"/>
  </numFmts>
  <fonts count="15" x14ac:knownFonts="1">
    <font>
      <sz val="11"/>
      <color theme="1"/>
      <name val="Calibri"/>
      <family val="2"/>
      <scheme val="minor"/>
    </font>
    <font>
      <b/>
      <sz val="11"/>
      <color theme="1"/>
      <name val="Calibri"/>
      <family val="2"/>
      <scheme val="minor"/>
    </font>
    <font>
      <b/>
      <u/>
      <sz val="14"/>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b/>
      <sz val="8"/>
      <color theme="0"/>
      <name val="Calibri"/>
      <family val="2"/>
      <scheme val="minor"/>
    </font>
    <font>
      <i/>
      <sz val="10"/>
      <color theme="1"/>
      <name val="Calibri"/>
      <family val="2"/>
      <scheme val="minor"/>
    </font>
    <font>
      <b/>
      <sz val="14"/>
      <color theme="1"/>
      <name val="Calibri"/>
      <family val="2"/>
      <scheme val="minor"/>
    </font>
    <font>
      <i/>
      <sz val="9"/>
      <color theme="1"/>
      <name val="Calibri"/>
      <family val="2"/>
      <scheme val="minor"/>
    </font>
    <font>
      <sz val="11"/>
      <name val="Calibri"/>
      <family val="2"/>
      <scheme val="minor"/>
    </font>
    <font>
      <b/>
      <sz val="14"/>
      <name val="Calibri"/>
      <family val="2"/>
      <scheme val="minor"/>
    </font>
    <font>
      <b/>
      <sz val="11"/>
      <name val="Calibri"/>
      <family val="2"/>
      <scheme val="minor"/>
    </font>
    <font>
      <i/>
      <sz val="9"/>
      <name val="Calibri"/>
      <family val="2"/>
      <scheme val="minor"/>
    </font>
    <font>
      <b/>
      <sz val="1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rgb="FFFFFFCC"/>
        <bgColor indexed="64"/>
      </patternFill>
    </fill>
    <fill>
      <patternFill patternType="solid">
        <fgColor rgb="FF66FF99"/>
        <bgColor indexed="64"/>
      </patternFill>
    </fill>
    <fill>
      <patternFill patternType="solid">
        <fgColor theme="9" tint="0.59999389629810485"/>
        <bgColor indexed="64"/>
      </patternFill>
    </fill>
    <fill>
      <patternFill patternType="solid">
        <fgColor theme="0" tint="-0.14999847407452621"/>
        <bgColor indexed="64"/>
      </patternFill>
    </fill>
  </fills>
  <borders count="35">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indexed="64"/>
      </right>
      <top/>
      <bottom style="thin">
        <color auto="1"/>
      </bottom>
      <diagonal/>
    </border>
    <border>
      <left style="thin">
        <color auto="1"/>
      </left>
      <right/>
      <top/>
      <bottom style="thin">
        <color auto="1"/>
      </bottom>
      <diagonal/>
    </border>
    <border>
      <left style="medium">
        <color indexed="64"/>
      </left>
      <right style="medium">
        <color indexed="64"/>
      </right>
      <top style="medium">
        <color indexed="64"/>
      </top>
      <bottom style="thin">
        <color indexed="64"/>
      </bottom>
      <diagonal/>
    </border>
    <border>
      <left style="thin">
        <color auto="1"/>
      </left>
      <right/>
      <top style="thin">
        <color auto="1"/>
      </top>
      <bottom style="thin">
        <color auto="1"/>
      </bottom>
      <diagonal/>
    </border>
    <border>
      <left style="medium">
        <color indexed="64"/>
      </left>
      <right style="thin">
        <color indexed="64"/>
      </right>
      <top style="medium">
        <color indexed="64"/>
      </top>
      <bottom/>
      <diagonal/>
    </border>
    <border>
      <left/>
      <right style="thin">
        <color auto="1"/>
      </right>
      <top style="medium">
        <color indexed="64"/>
      </top>
      <bottom/>
      <diagonal/>
    </border>
    <border>
      <left style="thin">
        <color auto="1"/>
      </left>
      <right/>
      <top style="medium">
        <color indexed="64"/>
      </top>
      <bottom/>
      <diagonal/>
    </border>
    <border>
      <left style="thin">
        <color indexed="64"/>
      </left>
      <right style="medium">
        <color indexed="64"/>
      </right>
      <top style="medium">
        <color indexed="64"/>
      </top>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2">
    <xf numFmtId="0" fontId="0" fillId="0" borderId="0" xfId="0"/>
    <xf numFmtId="0" fontId="0" fillId="3" borderId="0" xfId="0" applyFill="1" applyBorder="1"/>
    <xf numFmtId="0" fontId="2" fillId="3" borderId="3" xfId="0" applyFont="1" applyFill="1" applyBorder="1"/>
    <xf numFmtId="0" fontId="0" fillId="3" borderId="4" xfId="0" applyFill="1" applyBorder="1"/>
    <xf numFmtId="15" fontId="0" fillId="3" borderId="5" xfId="0" applyNumberFormat="1" applyFill="1" applyBorder="1"/>
    <xf numFmtId="0" fontId="0" fillId="3" borderId="6" xfId="0" applyFill="1" applyBorder="1"/>
    <xf numFmtId="0" fontId="0" fillId="3" borderId="7" xfId="0" applyFill="1" applyBorder="1"/>
    <xf numFmtId="0" fontId="0" fillId="3" borderId="9" xfId="0" applyFill="1" applyBorder="1"/>
    <xf numFmtId="0" fontId="0" fillId="3" borderId="10" xfId="0" applyFill="1" applyBorder="1"/>
    <xf numFmtId="0" fontId="0" fillId="3" borderId="11" xfId="0" applyFill="1" applyBorder="1" applyAlignment="1">
      <alignment vertical="center" wrapText="1"/>
    </xf>
    <xf numFmtId="5" fontId="0" fillId="3" borderId="12" xfId="0" applyNumberFormat="1" applyFill="1" applyBorder="1" applyAlignment="1">
      <alignment vertical="center"/>
    </xf>
    <xf numFmtId="5" fontId="0" fillId="3" borderId="1" xfId="0" applyNumberFormat="1" applyFill="1" applyBorder="1" applyAlignment="1">
      <alignment vertical="center"/>
    </xf>
    <xf numFmtId="15" fontId="0" fillId="3" borderId="4" xfId="0" applyNumberFormat="1" applyFill="1" applyBorder="1"/>
    <xf numFmtId="0" fontId="0" fillId="3" borderId="1" xfId="0" applyFill="1" applyBorder="1" applyAlignment="1">
      <alignment vertical="center" wrapText="1"/>
    </xf>
    <xf numFmtId="5" fontId="0" fillId="3" borderId="0" xfId="0" applyNumberFormat="1" applyFill="1" applyBorder="1" applyAlignment="1">
      <alignment vertical="top"/>
    </xf>
    <xf numFmtId="5" fontId="0" fillId="3" borderId="13" xfId="0" applyNumberFormat="1" applyFill="1" applyBorder="1" applyAlignment="1">
      <alignment vertical="center" wrapText="1"/>
    </xf>
    <xf numFmtId="0" fontId="0" fillId="3" borderId="6" xfId="0" applyFill="1" applyBorder="1" applyAlignment="1"/>
    <xf numFmtId="5" fontId="0" fillId="3" borderId="7" xfId="0" applyNumberFormat="1" applyFill="1" applyBorder="1" applyAlignment="1">
      <alignment vertical="center" wrapText="1"/>
    </xf>
    <xf numFmtId="0" fontId="4" fillId="3" borderId="9" xfId="0" applyFont="1" applyFill="1" applyBorder="1"/>
    <xf numFmtId="5" fontId="1" fillId="2" borderId="2" xfId="0" applyNumberFormat="1" applyFont="1" applyFill="1" applyBorder="1"/>
    <xf numFmtId="5" fontId="0" fillId="0" borderId="0" xfId="0" applyNumberFormat="1"/>
    <xf numFmtId="0" fontId="0" fillId="3" borderId="5" xfId="0" applyFill="1" applyBorder="1"/>
    <xf numFmtId="0" fontId="0" fillId="3" borderId="15" xfId="0" applyFill="1" applyBorder="1" applyAlignment="1">
      <alignment horizontal="center"/>
    </xf>
    <xf numFmtId="5" fontId="0" fillId="6" borderId="2" xfId="0" applyNumberFormat="1" applyFill="1" applyBorder="1" applyAlignment="1">
      <alignment horizontal="center" vertical="center"/>
    </xf>
    <xf numFmtId="0" fontId="3" fillId="5" borderId="1" xfId="0" applyFont="1" applyFill="1" applyBorder="1" applyAlignment="1">
      <alignment horizontal="center"/>
    </xf>
    <xf numFmtId="0" fontId="3" fillId="5" borderId="1" xfId="0" applyNumberFormat="1" applyFont="1" applyFill="1" applyBorder="1" applyAlignment="1">
      <alignment horizontal="center" vertical="center"/>
    </xf>
    <xf numFmtId="0" fontId="3" fillId="5" borderId="16" xfId="0" applyNumberFormat="1" applyFont="1" applyFill="1" applyBorder="1" applyAlignment="1">
      <alignment horizontal="center" vertical="center"/>
    </xf>
    <xf numFmtId="5" fontId="0" fillId="4" borderId="1" xfId="0" applyNumberFormat="1" applyFill="1" applyBorder="1" applyAlignment="1">
      <alignment horizontal="center" vertical="center"/>
    </xf>
    <xf numFmtId="5" fontId="0" fillId="4" borderId="12" xfId="0" applyNumberFormat="1" applyFill="1" applyBorder="1" applyAlignment="1">
      <alignment horizontal="center" vertical="center"/>
    </xf>
    <xf numFmtId="5" fontId="0" fillId="4" borderId="14" xfId="0" applyNumberFormat="1" applyFill="1" applyBorder="1" applyAlignment="1">
      <alignment horizontal="center" vertical="center"/>
    </xf>
    <xf numFmtId="0" fontId="6" fillId="5" borderId="1" xfId="0" applyFont="1" applyFill="1" applyBorder="1" applyAlignment="1">
      <alignment horizontal="center"/>
    </xf>
    <xf numFmtId="0" fontId="6" fillId="5" borderId="1" xfId="0" applyNumberFormat="1" applyFont="1" applyFill="1" applyBorder="1" applyAlignment="1">
      <alignment horizontal="center"/>
    </xf>
    <xf numFmtId="0" fontId="0" fillId="4" borderId="4" xfId="0" applyFill="1" applyBorder="1" applyAlignment="1">
      <alignment horizontal="center" vertical="center"/>
    </xf>
    <xf numFmtId="49" fontId="7" fillId="3" borderId="4" xfId="0" applyNumberFormat="1" applyFont="1" applyFill="1" applyBorder="1"/>
    <xf numFmtId="5" fontId="0" fillId="3" borderId="21" xfId="0" applyNumberFormat="1" applyFill="1" applyBorder="1" applyAlignment="1">
      <alignment vertical="center" wrapText="1"/>
    </xf>
    <xf numFmtId="5" fontId="0" fillId="3" borderId="22" xfId="0" applyNumberFormat="1" applyFill="1" applyBorder="1" applyAlignment="1">
      <alignment vertical="center" wrapText="1"/>
    </xf>
    <xf numFmtId="5" fontId="0" fillId="3" borderId="22" xfId="0" applyNumberFormat="1" applyFont="1" applyFill="1" applyBorder="1" applyAlignment="1">
      <alignment vertical="center" wrapText="1"/>
    </xf>
    <xf numFmtId="5" fontId="0" fillId="3" borderId="23" xfId="0" applyNumberFormat="1" applyFill="1" applyBorder="1" applyAlignment="1">
      <alignment vertical="center" wrapText="1"/>
    </xf>
    <xf numFmtId="0" fontId="5" fillId="3" borderId="1" xfId="0" applyFont="1" applyFill="1" applyBorder="1" applyAlignment="1">
      <alignment vertical="center" wrapText="1"/>
    </xf>
    <xf numFmtId="0" fontId="0" fillId="3" borderId="1" xfId="0" applyFill="1" applyBorder="1" applyAlignment="1"/>
    <xf numFmtId="5" fontId="0" fillId="3" borderId="1" xfId="0" applyNumberFormat="1" applyFill="1" applyBorder="1" applyAlignment="1">
      <alignment vertical="top"/>
    </xf>
    <xf numFmtId="0" fontId="0" fillId="0" borderId="8" xfId="0" applyBorder="1"/>
    <xf numFmtId="0" fontId="0" fillId="0" borderId="9" xfId="0" applyBorder="1"/>
    <xf numFmtId="5" fontId="0" fillId="7" borderId="1" xfId="0" applyNumberFormat="1" applyFill="1" applyBorder="1" applyAlignment="1">
      <alignment vertical="center"/>
    </xf>
    <xf numFmtId="0" fontId="8" fillId="8" borderId="6" xfId="0" applyFont="1" applyFill="1" applyBorder="1"/>
    <xf numFmtId="0" fontId="0" fillId="8" borderId="0" xfId="0" applyFill="1" applyBorder="1"/>
    <xf numFmtId="5" fontId="0" fillId="8" borderId="1" xfId="0" applyNumberFormat="1" applyFill="1" applyBorder="1" applyAlignment="1">
      <alignment vertical="center"/>
    </xf>
    <xf numFmtId="5" fontId="0" fillId="8" borderId="22" xfId="0" applyNumberFormat="1" applyFill="1" applyBorder="1" applyAlignment="1">
      <alignment vertical="center" wrapText="1"/>
    </xf>
    <xf numFmtId="5" fontId="0" fillId="8" borderId="1" xfId="0" applyNumberFormat="1" applyFill="1" applyBorder="1" applyAlignment="1">
      <alignment horizontal="center" vertical="center"/>
    </xf>
    <xf numFmtId="5" fontId="0" fillId="8" borderId="23" xfId="0" applyNumberFormat="1" applyFill="1" applyBorder="1" applyAlignment="1">
      <alignment vertical="center" wrapText="1"/>
    </xf>
    <xf numFmtId="5" fontId="0" fillId="8" borderId="24" xfId="0" applyNumberFormat="1" applyFill="1" applyBorder="1" applyAlignment="1">
      <alignment vertical="center" wrapText="1"/>
    </xf>
    <xf numFmtId="0" fontId="1" fillId="8" borderId="1" xfId="0" applyFont="1" applyFill="1" applyBorder="1" applyAlignment="1">
      <alignment vertical="center" wrapText="1"/>
    </xf>
    <xf numFmtId="0" fontId="9" fillId="8" borderId="1" xfId="0" applyFont="1" applyFill="1" applyBorder="1" applyAlignment="1">
      <alignment horizontal="left" vertical="center" wrapText="1" indent="8"/>
    </xf>
    <xf numFmtId="0" fontId="1" fillId="8" borderId="11" xfId="0" applyFont="1" applyFill="1" applyBorder="1" applyAlignment="1">
      <alignment vertical="center" wrapText="1"/>
    </xf>
    <xf numFmtId="5" fontId="0" fillId="8" borderId="12" xfId="0" applyNumberFormat="1" applyFill="1" applyBorder="1" applyAlignment="1">
      <alignment vertical="center"/>
    </xf>
    <xf numFmtId="0" fontId="0" fillId="8" borderId="0" xfId="0" applyFill="1"/>
    <xf numFmtId="5" fontId="0" fillId="8" borderId="12" xfId="0" applyNumberFormat="1" applyFill="1" applyBorder="1" applyAlignment="1">
      <alignment horizontal="center" vertical="center"/>
    </xf>
    <xf numFmtId="5" fontId="0" fillId="8" borderId="14" xfId="0" applyNumberFormat="1" applyFill="1" applyBorder="1" applyAlignment="1">
      <alignment horizontal="center" vertical="center"/>
    </xf>
    <xf numFmtId="5" fontId="0" fillId="8" borderId="13" xfId="0" applyNumberFormat="1" applyFill="1" applyBorder="1" applyAlignment="1">
      <alignment vertical="center" wrapText="1"/>
    </xf>
    <xf numFmtId="0" fontId="3" fillId="5" borderId="17" xfId="0" applyFont="1" applyFill="1" applyBorder="1" applyAlignment="1">
      <alignment horizontal="center" wrapText="1"/>
    </xf>
    <xf numFmtId="0" fontId="3" fillId="5" borderId="11" xfId="0" applyFont="1" applyFill="1" applyBorder="1" applyAlignment="1">
      <alignment horizontal="center" wrapText="1"/>
    </xf>
    <xf numFmtId="0" fontId="3" fillId="5" borderId="26" xfId="0" applyFont="1" applyFill="1" applyBorder="1" applyAlignment="1">
      <alignment horizontal="center"/>
    </xf>
    <xf numFmtId="0" fontId="3" fillId="5" borderId="27" xfId="0" applyFont="1" applyFill="1" applyBorder="1" applyAlignment="1">
      <alignment horizontal="center"/>
    </xf>
    <xf numFmtId="0" fontId="3" fillId="5" borderId="20" xfId="0" applyNumberFormat="1" applyFont="1" applyFill="1" applyBorder="1" applyAlignment="1">
      <alignment horizontal="center" vertical="center"/>
    </xf>
    <xf numFmtId="0" fontId="3" fillId="5" borderId="13" xfId="0" applyNumberFormat="1" applyFont="1" applyFill="1" applyBorder="1" applyAlignment="1">
      <alignment horizontal="center" vertical="center"/>
    </xf>
    <xf numFmtId="0" fontId="3" fillId="5" borderId="25" xfId="0" applyFont="1" applyFill="1" applyBorder="1" applyAlignment="1">
      <alignment horizontal="center"/>
    </xf>
    <xf numFmtId="0" fontId="3" fillId="5" borderId="19" xfId="0" applyFont="1" applyFill="1" applyBorder="1" applyAlignment="1">
      <alignment horizontal="center"/>
    </xf>
    <xf numFmtId="0" fontId="3" fillId="5" borderId="4" xfId="0" applyFont="1" applyFill="1" applyBorder="1" applyAlignment="1">
      <alignment horizontal="center"/>
    </xf>
    <xf numFmtId="0" fontId="3" fillId="5" borderId="18" xfId="0" applyFont="1" applyFill="1" applyBorder="1" applyAlignment="1">
      <alignment horizontal="center"/>
    </xf>
    <xf numFmtId="0" fontId="10" fillId="0" borderId="0" xfId="0" applyFont="1"/>
    <xf numFmtId="0" fontId="10" fillId="0" borderId="0" xfId="0" applyFont="1" applyFill="1" applyBorder="1"/>
    <xf numFmtId="0" fontId="10" fillId="0" borderId="0" xfId="0" applyFont="1" applyFill="1"/>
    <xf numFmtId="0" fontId="12" fillId="5" borderId="17" xfId="0" applyFont="1" applyFill="1" applyBorder="1" applyAlignment="1">
      <alignment horizontal="center" wrapText="1"/>
    </xf>
    <xf numFmtId="0" fontId="12" fillId="5" borderId="26" xfId="0" applyFont="1" applyFill="1" applyBorder="1" applyAlignment="1">
      <alignment horizontal="center"/>
    </xf>
    <xf numFmtId="0" fontId="12" fillId="5" borderId="27" xfId="0" applyFont="1" applyFill="1" applyBorder="1" applyAlignment="1">
      <alignment horizontal="center"/>
    </xf>
    <xf numFmtId="0" fontId="12" fillId="5" borderId="20" xfId="0" applyNumberFormat="1" applyFont="1" applyFill="1" applyBorder="1" applyAlignment="1">
      <alignment horizontal="center" vertical="center"/>
    </xf>
    <xf numFmtId="0" fontId="12" fillId="5" borderId="11" xfId="0" applyFont="1" applyFill="1" applyBorder="1" applyAlignment="1">
      <alignment horizontal="center" wrapText="1"/>
    </xf>
    <xf numFmtId="0" fontId="12" fillId="5" borderId="1" xfId="0" applyNumberFormat="1" applyFont="1" applyFill="1" applyBorder="1" applyAlignment="1">
      <alignment horizontal="center" vertical="center"/>
    </xf>
    <xf numFmtId="0" fontId="12" fillId="5" borderId="16" xfId="0" applyNumberFormat="1" applyFont="1" applyFill="1" applyBorder="1" applyAlignment="1">
      <alignment horizontal="center" vertical="center"/>
    </xf>
    <xf numFmtId="0" fontId="12" fillId="5" borderId="13" xfId="0" applyNumberFormat="1" applyFont="1" applyFill="1" applyBorder="1" applyAlignment="1">
      <alignment horizontal="center" vertical="center"/>
    </xf>
    <xf numFmtId="0" fontId="12" fillId="0" borderId="11" xfId="0" applyFont="1" applyFill="1" applyBorder="1" applyAlignment="1">
      <alignment vertical="center" wrapText="1"/>
    </xf>
    <xf numFmtId="5" fontId="10" fillId="0" borderId="12" xfId="0" applyNumberFormat="1" applyFont="1" applyFill="1" applyBorder="1" applyAlignment="1">
      <alignment horizontal="center" vertical="center"/>
    </xf>
    <xf numFmtId="5" fontId="10" fillId="0" borderId="14" xfId="0" applyNumberFormat="1" applyFont="1" applyFill="1" applyBorder="1" applyAlignment="1">
      <alignment horizontal="center" vertical="center"/>
    </xf>
    <xf numFmtId="5" fontId="10" fillId="0" borderId="13" xfId="0" applyNumberFormat="1" applyFont="1" applyFill="1" applyBorder="1" applyAlignment="1">
      <alignment vertical="center" wrapText="1"/>
    </xf>
    <xf numFmtId="0" fontId="12" fillId="0" borderId="28" xfId="0" applyFont="1" applyFill="1" applyBorder="1" applyAlignment="1">
      <alignment vertical="center" wrapText="1"/>
    </xf>
    <xf numFmtId="5" fontId="10" fillId="0" borderId="1" xfId="0" applyNumberFormat="1" applyFont="1" applyFill="1" applyBorder="1" applyAlignment="1">
      <alignment vertical="center"/>
    </xf>
    <xf numFmtId="5" fontId="10" fillId="0" borderId="1" xfId="0" applyNumberFormat="1" applyFont="1" applyFill="1" applyBorder="1" applyAlignment="1">
      <alignment horizontal="center" vertical="center"/>
    </xf>
    <xf numFmtId="5" fontId="10" fillId="0" borderId="29" xfId="0" applyNumberFormat="1" applyFont="1" applyFill="1" applyBorder="1" applyAlignment="1">
      <alignment vertical="center" wrapText="1"/>
    </xf>
    <xf numFmtId="0" fontId="13" fillId="0" borderId="28" xfId="0" applyFont="1" applyFill="1" applyBorder="1" applyAlignment="1">
      <alignment horizontal="left" vertical="center" wrapText="1" indent="8"/>
    </xf>
    <xf numFmtId="0" fontId="12" fillId="3" borderId="28" xfId="0" applyFont="1" applyFill="1" applyBorder="1" applyAlignment="1">
      <alignment vertical="center" wrapText="1"/>
    </xf>
    <xf numFmtId="5" fontId="10" fillId="3" borderId="7" xfId="0" applyNumberFormat="1" applyFont="1" applyFill="1" applyBorder="1" applyAlignment="1">
      <alignment vertical="center" wrapText="1"/>
    </xf>
    <xf numFmtId="0" fontId="10" fillId="3" borderId="30" xfId="0" applyFont="1" applyFill="1" applyBorder="1" applyAlignment="1"/>
    <xf numFmtId="5" fontId="10" fillId="3" borderId="31" xfId="0" applyNumberFormat="1" applyFont="1" applyFill="1" applyBorder="1" applyAlignment="1">
      <alignment vertical="top"/>
    </xf>
    <xf numFmtId="0" fontId="10" fillId="3" borderId="10" xfId="0" applyFont="1" applyFill="1" applyBorder="1"/>
    <xf numFmtId="0" fontId="10" fillId="0" borderId="0" xfId="0" applyFont="1" applyBorder="1"/>
    <xf numFmtId="5" fontId="10" fillId="0" borderId="0" xfId="0" applyNumberFormat="1" applyFont="1"/>
    <xf numFmtId="0" fontId="14" fillId="5" borderId="1" xfId="0" applyNumberFormat="1" applyFont="1" applyFill="1" applyBorder="1" applyAlignment="1">
      <alignment horizontal="center"/>
    </xf>
    <xf numFmtId="5" fontId="10" fillId="9" borderId="1" xfId="0" applyNumberFormat="1" applyFont="1" applyFill="1" applyBorder="1" applyAlignment="1">
      <alignment horizontal="center" vertical="center"/>
    </xf>
    <xf numFmtId="5" fontId="10" fillId="9" borderId="1" xfId="0" applyNumberFormat="1" applyFont="1" applyFill="1" applyBorder="1" applyAlignment="1">
      <alignment vertical="center"/>
    </xf>
    <xf numFmtId="5" fontId="10" fillId="9" borderId="22" xfId="0" applyNumberFormat="1" applyFont="1" applyFill="1" applyBorder="1" applyAlignment="1">
      <alignment vertical="center" wrapText="1"/>
    </xf>
    <xf numFmtId="5" fontId="10" fillId="9" borderId="29" xfId="0" applyNumberFormat="1" applyFont="1" applyFill="1" applyBorder="1" applyAlignment="1">
      <alignment vertical="center" wrapText="1"/>
    </xf>
    <xf numFmtId="0" fontId="12" fillId="9" borderId="28" xfId="0" applyFont="1" applyFill="1" applyBorder="1" applyAlignment="1">
      <alignment vertical="center" wrapText="1"/>
    </xf>
    <xf numFmtId="0" fontId="13" fillId="9" borderId="28" xfId="0" applyFont="1" applyFill="1" applyBorder="1" applyAlignment="1">
      <alignment horizontal="left" vertical="center" wrapText="1" indent="8"/>
    </xf>
    <xf numFmtId="0" fontId="11" fillId="0" borderId="32" xfId="0" applyFont="1" applyFill="1" applyBorder="1" applyAlignment="1">
      <alignment horizontal="center"/>
    </xf>
    <xf numFmtId="0" fontId="11" fillId="0" borderId="33" xfId="0" applyFont="1" applyFill="1" applyBorder="1" applyAlignment="1">
      <alignment horizontal="center"/>
    </xf>
    <xf numFmtId="0" fontId="11" fillId="0" borderId="34" xfId="0" applyFont="1" applyFill="1" applyBorder="1" applyAlignment="1">
      <alignment horizontal="center"/>
    </xf>
    <xf numFmtId="5" fontId="12" fillId="0" borderId="34" xfId="0" applyNumberFormat="1" applyFont="1" applyBorder="1"/>
    <xf numFmtId="0" fontId="12" fillId="3" borderId="32" xfId="0" applyFont="1" applyFill="1" applyBorder="1" applyAlignment="1">
      <alignment horizontal="right"/>
    </xf>
    <xf numFmtId="0" fontId="12" fillId="3" borderId="33" xfId="0" applyFont="1" applyFill="1" applyBorder="1" applyAlignment="1">
      <alignment horizontal="right"/>
    </xf>
    <xf numFmtId="0" fontId="12" fillId="0" borderId="0" xfId="0" applyFont="1" applyFill="1" applyBorder="1"/>
    <xf numFmtId="5" fontId="10" fillId="0" borderId="0" xfId="0" applyNumberFormat="1" applyFont="1" applyFill="1"/>
    <xf numFmtId="5" fontId="10" fillId="0" borderId="0" xfId="0" applyNumberFormat="1" applyFont="1" applyFill="1" applyBorder="1"/>
  </cellXfs>
  <cellStyles count="1">
    <cellStyle name="Normal" xfId="0" builtinId="0"/>
  </cellStyles>
  <dxfs count="0"/>
  <tableStyles count="0" defaultTableStyle="TableStyleMedium2" defaultPivotStyle="PivotStyleLight16"/>
  <colors>
    <mruColors>
      <color rgb="FF66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J22"/>
  <sheetViews>
    <sheetView tabSelected="1" topLeftCell="A4" workbookViewId="0">
      <selection activeCell="C17" sqref="C17:I19"/>
    </sheetView>
  </sheetViews>
  <sheetFormatPr defaultRowHeight="15" x14ac:dyDescent="0.25"/>
  <cols>
    <col min="1" max="1" width="2.28515625" style="69" customWidth="1"/>
    <col min="2" max="2" width="38.42578125" style="69" customWidth="1"/>
    <col min="3" max="9" width="11.140625" style="69" customWidth="1"/>
    <col min="10" max="10" width="72.85546875" style="69" customWidth="1"/>
    <col min="11" max="11" width="2.28515625" style="69" customWidth="1"/>
    <col min="12" max="16384" width="9.140625" style="69"/>
  </cols>
  <sheetData>
    <row r="1" spans="1:10" ht="15.75" thickBot="1" x14ac:dyDescent="0.3"/>
    <row r="2" spans="1:10" s="71" customFormat="1" ht="19.5" thickBot="1" x14ac:dyDescent="0.35">
      <c r="B2" s="103" t="s">
        <v>43</v>
      </c>
      <c r="C2" s="104"/>
      <c r="D2" s="104"/>
      <c r="E2" s="104"/>
      <c r="F2" s="104"/>
      <c r="G2" s="104"/>
      <c r="H2" s="104"/>
      <c r="I2" s="104"/>
      <c r="J2" s="105"/>
    </row>
    <row r="3" spans="1:10" x14ac:dyDescent="0.25">
      <c r="B3" s="72" t="s">
        <v>14</v>
      </c>
      <c r="C3" s="73"/>
      <c r="D3" s="73"/>
      <c r="E3" s="73"/>
      <c r="F3" s="73"/>
      <c r="G3" s="73"/>
      <c r="H3" s="73"/>
      <c r="I3" s="74"/>
      <c r="J3" s="75" t="s">
        <v>4</v>
      </c>
    </row>
    <row r="4" spans="1:10" x14ac:dyDescent="0.25">
      <c r="B4" s="76"/>
      <c r="C4" s="77">
        <v>2016</v>
      </c>
      <c r="D4" s="77">
        <v>2017</v>
      </c>
      <c r="E4" s="77">
        <v>2018</v>
      </c>
      <c r="F4" s="77">
        <v>2019</v>
      </c>
      <c r="G4" s="77">
        <v>2020</v>
      </c>
      <c r="H4" s="77">
        <v>2021</v>
      </c>
      <c r="I4" s="78">
        <v>2022</v>
      </c>
      <c r="J4" s="79"/>
    </row>
    <row r="5" spans="1:10" ht="30" x14ac:dyDescent="0.25">
      <c r="B5" s="80" t="s">
        <v>38</v>
      </c>
      <c r="C5" s="70"/>
      <c r="D5" s="81"/>
      <c r="E5" s="81"/>
      <c r="F5" s="81"/>
      <c r="G5" s="81"/>
      <c r="H5" s="82"/>
      <c r="I5" s="81"/>
      <c r="J5" s="83" t="s">
        <v>10</v>
      </c>
    </row>
    <row r="6" spans="1:10" ht="120" x14ac:dyDescent="0.25">
      <c r="B6" s="101" t="s">
        <v>39</v>
      </c>
      <c r="C6" s="98">
        <v>117876</v>
      </c>
      <c r="D6" s="98">
        <v>5186</v>
      </c>
      <c r="E6" s="98">
        <v>125394</v>
      </c>
      <c r="F6" s="98">
        <v>5395</v>
      </c>
      <c r="G6" s="98">
        <v>130460</v>
      </c>
      <c r="H6" s="98">
        <v>5163</v>
      </c>
      <c r="I6" s="98">
        <v>5714</v>
      </c>
      <c r="J6" s="99" t="s">
        <v>29</v>
      </c>
    </row>
    <row r="7" spans="1:10" ht="30" x14ac:dyDescent="0.25">
      <c r="B7" s="84" t="s">
        <v>40</v>
      </c>
      <c r="C7" s="86"/>
      <c r="D7" s="85"/>
      <c r="E7" s="85"/>
      <c r="F7" s="85"/>
      <c r="G7" s="85"/>
      <c r="H7" s="85"/>
      <c r="I7" s="85"/>
      <c r="J7" s="87"/>
    </row>
    <row r="8" spans="1:10" ht="45" x14ac:dyDescent="0.25">
      <c r="B8" s="102" t="s">
        <v>32</v>
      </c>
      <c r="C8" s="97"/>
      <c r="D8" s="97">
        <v>50000</v>
      </c>
      <c r="E8" s="97"/>
      <c r="F8" s="97">
        <v>50000</v>
      </c>
      <c r="G8" s="97"/>
      <c r="H8" s="97">
        <v>50000</v>
      </c>
      <c r="I8" s="97">
        <v>50000</v>
      </c>
      <c r="J8" s="100" t="s">
        <v>33</v>
      </c>
    </row>
    <row r="9" spans="1:10" ht="30" x14ac:dyDescent="0.25">
      <c r="B9" s="88" t="s">
        <v>25</v>
      </c>
      <c r="C9" s="86"/>
      <c r="D9" s="86">
        <v>50000</v>
      </c>
      <c r="E9" s="86">
        <v>50000</v>
      </c>
      <c r="F9" s="86"/>
      <c r="G9" s="86">
        <v>50000</v>
      </c>
      <c r="H9" s="86"/>
      <c r="I9" s="86"/>
      <c r="J9" s="87" t="s">
        <v>34</v>
      </c>
    </row>
    <row r="10" spans="1:10" ht="45" x14ac:dyDescent="0.25">
      <c r="B10" s="88" t="s">
        <v>26</v>
      </c>
      <c r="C10" s="86"/>
      <c r="D10" s="86">
        <v>55000</v>
      </c>
      <c r="E10" s="86">
        <v>55000</v>
      </c>
      <c r="F10" s="86">
        <v>55000</v>
      </c>
      <c r="G10" s="86">
        <v>55000</v>
      </c>
      <c r="H10" s="86">
        <v>55000</v>
      </c>
      <c r="I10" s="86">
        <v>55000</v>
      </c>
      <c r="J10" s="87" t="s">
        <v>35</v>
      </c>
    </row>
    <row r="11" spans="1:10" ht="45" x14ac:dyDescent="0.25">
      <c r="B11" s="102" t="s">
        <v>28</v>
      </c>
      <c r="C11" s="97"/>
      <c r="D11" s="97">
        <v>120000</v>
      </c>
      <c r="E11" s="97">
        <v>120000</v>
      </c>
      <c r="F11" s="97">
        <v>120000</v>
      </c>
      <c r="G11" s="97">
        <v>120000</v>
      </c>
      <c r="H11" s="97">
        <v>120000</v>
      </c>
      <c r="I11" s="97">
        <v>120000</v>
      </c>
      <c r="J11" s="100" t="s">
        <v>36</v>
      </c>
    </row>
    <row r="12" spans="1:10" ht="120" x14ac:dyDescent="0.25">
      <c r="B12" s="101" t="s">
        <v>41</v>
      </c>
      <c r="C12" s="97"/>
      <c r="D12" s="98">
        <v>0</v>
      </c>
      <c r="E12" s="98">
        <v>190000</v>
      </c>
      <c r="F12" s="98">
        <v>0</v>
      </c>
      <c r="G12" s="98">
        <v>190000</v>
      </c>
      <c r="H12" s="98">
        <v>0</v>
      </c>
      <c r="I12" s="98">
        <v>0</v>
      </c>
      <c r="J12" s="99" t="s">
        <v>16</v>
      </c>
    </row>
    <row r="13" spans="1:10" x14ac:dyDescent="0.25">
      <c r="B13" s="89"/>
      <c r="C13" s="96">
        <v>2016</v>
      </c>
      <c r="D13" s="96">
        <v>2017</v>
      </c>
      <c r="E13" s="96">
        <v>2018</v>
      </c>
      <c r="F13" s="96">
        <v>2019</v>
      </c>
      <c r="G13" s="96">
        <v>2020</v>
      </c>
      <c r="H13" s="96">
        <v>2021</v>
      </c>
      <c r="I13" s="96">
        <v>2022</v>
      </c>
      <c r="J13" s="90"/>
    </row>
    <row r="14" spans="1:10" ht="15.75" thickBot="1" x14ac:dyDescent="0.3">
      <c r="B14" s="91" t="s">
        <v>22</v>
      </c>
      <c r="C14" s="92">
        <f>SUM(C5:C12)</f>
        <v>117876</v>
      </c>
      <c r="D14" s="92">
        <f t="shared" ref="D14:I14" si="0">SUM(D5:D12)</f>
        <v>280186</v>
      </c>
      <c r="E14" s="92">
        <f t="shared" si="0"/>
        <v>540394</v>
      </c>
      <c r="F14" s="92">
        <f t="shared" si="0"/>
        <v>230395</v>
      </c>
      <c r="G14" s="92">
        <f t="shared" si="0"/>
        <v>545460</v>
      </c>
      <c r="H14" s="92">
        <f t="shared" si="0"/>
        <v>230163</v>
      </c>
      <c r="I14" s="92">
        <f t="shared" si="0"/>
        <v>230714</v>
      </c>
      <c r="J14" s="93"/>
    </row>
    <row r="15" spans="1:10" ht="15.75" thickBot="1" x14ac:dyDescent="0.3">
      <c r="B15" s="107" t="s">
        <v>42</v>
      </c>
      <c r="C15" s="108"/>
      <c r="D15" s="108"/>
      <c r="E15" s="108"/>
      <c r="F15" s="108"/>
      <c r="G15" s="108"/>
      <c r="H15" s="108"/>
      <c r="I15" s="108"/>
      <c r="J15" s="106">
        <f>SUM(C14:I14)</f>
        <v>2175188</v>
      </c>
    </row>
    <row r="16" spans="1:10" x14ac:dyDescent="0.25">
      <c r="A16" s="71"/>
      <c r="B16" s="109"/>
      <c r="C16" s="109"/>
      <c r="D16" s="109"/>
      <c r="E16" s="109"/>
      <c r="F16" s="94"/>
      <c r="G16" s="94"/>
      <c r="H16" s="94"/>
      <c r="I16" s="70"/>
      <c r="J16" s="70"/>
    </row>
    <row r="17" spans="1:10" x14ac:dyDescent="0.25">
      <c r="A17" s="71"/>
      <c r="B17" s="70"/>
      <c r="C17" s="111"/>
      <c r="D17" s="111"/>
      <c r="E17" s="111"/>
      <c r="F17" s="111"/>
      <c r="G17" s="111"/>
      <c r="H17" s="111"/>
      <c r="I17" s="111"/>
      <c r="J17" s="70"/>
    </row>
    <row r="18" spans="1:10" x14ac:dyDescent="0.25">
      <c r="A18" s="71"/>
      <c r="B18" s="71"/>
      <c r="C18" s="71"/>
      <c r="D18" s="71"/>
      <c r="E18" s="110"/>
      <c r="I18" s="71"/>
      <c r="J18" s="71"/>
    </row>
    <row r="19" spans="1:10" x14ac:dyDescent="0.25">
      <c r="A19" s="71"/>
      <c r="B19" s="71"/>
      <c r="C19" s="110"/>
      <c r="D19" s="110"/>
      <c r="E19" s="71"/>
      <c r="I19" s="71"/>
      <c r="J19" s="71"/>
    </row>
    <row r="20" spans="1:10" x14ac:dyDescent="0.25">
      <c r="A20" s="71"/>
      <c r="B20" s="71"/>
      <c r="C20" s="71"/>
      <c r="D20" s="110"/>
      <c r="E20" s="71"/>
      <c r="I20" s="71"/>
      <c r="J20" s="71"/>
    </row>
    <row r="22" spans="1:10" x14ac:dyDescent="0.25">
      <c r="C22" s="95"/>
      <c r="E22" s="95"/>
      <c r="F22" s="95"/>
      <c r="G22" s="95"/>
      <c r="H22" s="95"/>
      <c r="I22" s="95"/>
    </row>
  </sheetData>
  <mergeCells count="5">
    <mergeCell ref="B3:B4"/>
    <mergeCell ref="C3:I3"/>
    <mergeCell ref="J3:J4"/>
    <mergeCell ref="B2:J2"/>
    <mergeCell ref="B15:I15"/>
  </mergeCells>
  <pageMargins left="0.7" right="0.7" top="0.75" bottom="0.75" header="0.3" footer="0.3"/>
  <pageSetup scale="65" orientation="landscape" r:id="rId1"/>
  <ignoredErrors>
    <ignoredError sqref="C14 D14:I14"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24"/>
  <sheetViews>
    <sheetView zoomScaleNormal="100" workbookViewId="0">
      <pane ySplit="4" topLeftCell="A8" activePane="bottomLeft" state="frozen"/>
      <selection pane="bottomLeft" activeCell="B18" sqref="B18"/>
    </sheetView>
  </sheetViews>
  <sheetFormatPr defaultRowHeight="15" x14ac:dyDescent="0.25"/>
  <cols>
    <col min="1" max="1" width="38.42578125" customWidth="1"/>
    <col min="2" max="12" width="11.140625" customWidth="1"/>
    <col min="13" max="13" width="72.85546875" customWidth="1"/>
  </cols>
  <sheetData>
    <row r="1" spans="1:13" ht="18.75" x14ac:dyDescent="0.3">
      <c r="A1" s="2" t="s">
        <v>37</v>
      </c>
      <c r="B1" s="3"/>
      <c r="C1" s="3"/>
      <c r="D1" s="3"/>
      <c r="E1" s="3"/>
      <c r="F1" s="3"/>
      <c r="G1" s="32"/>
      <c r="H1" s="33"/>
      <c r="I1" s="3"/>
      <c r="J1" s="3"/>
      <c r="K1" s="3"/>
      <c r="L1" s="12"/>
      <c r="M1" s="4">
        <v>42445</v>
      </c>
    </row>
    <row r="2" spans="1:13" ht="15.6" customHeight="1" thickBot="1" x14ac:dyDescent="0.35">
      <c r="A2" s="44" t="s">
        <v>30</v>
      </c>
      <c r="B2" s="45"/>
      <c r="C2" s="45"/>
      <c r="D2" s="45"/>
      <c r="E2" s="45"/>
      <c r="F2" s="1"/>
      <c r="G2" s="1"/>
      <c r="H2" s="1"/>
      <c r="I2" s="1"/>
      <c r="J2" s="1"/>
      <c r="K2" s="1"/>
      <c r="L2" s="1"/>
      <c r="M2" s="6"/>
    </row>
    <row r="3" spans="1:13" x14ac:dyDescent="0.25">
      <c r="A3" s="59" t="s">
        <v>14</v>
      </c>
      <c r="B3" s="65" t="s">
        <v>1</v>
      </c>
      <c r="C3" s="61"/>
      <c r="D3" s="61"/>
      <c r="E3" s="61"/>
      <c r="F3" s="61"/>
      <c r="G3" s="61"/>
      <c r="H3" s="61"/>
      <c r="I3" s="61"/>
      <c r="J3" s="61"/>
      <c r="K3" s="61"/>
      <c r="L3" s="62"/>
      <c r="M3" s="63" t="s">
        <v>4</v>
      </c>
    </row>
    <row r="4" spans="1:13" x14ac:dyDescent="0.25">
      <c r="A4" s="60"/>
      <c r="B4" s="24">
        <v>2012</v>
      </c>
      <c r="C4" s="24">
        <v>2013</v>
      </c>
      <c r="D4" s="24">
        <v>2014</v>
      </c>
      <c r="E4" s="24">
        <v>2015</v>
      </c>
      <c r="F4" s="25">
        <v>2016</v>
      </c>
      <c r="G4" s="25">
        <v>2017</v>
      </c>
      <c r="H4" s="25">
        <v>2018</v>
      </c>
      <c r="I4" s="25">
        <v>2019</v>
      </c>
      <c r="J4" s="25">
        <v>2020</v>
      </c>
      <c r="K4" s="25">
        <v>2021</v>
      </c>
      <c r="L4" s="26">
        <v>2022</v>
      </c>
      <c r="M4" s="64"/>
    </row>
    <row r="5" spans="1:13" ht="30" x14ac:dyDescent="0.25">
      <c r="A5" s="53" t="s">
        <v>7</v>
      </c>
      <c r="B5" s="48"/>
      <c r="C5" s="48"/>
      <c r="D5" s="48"/>
      <c r="E5" s="54">
        <v>25000</v>
      </c>
      <c r="F5" s="55"/>
      <c r="G5" s="56"/>
      <c r="H5" s="56"/>
      <c r="I5" s="56"/>
      <c r="J5" s="56"/>
      <c r="K5" s="57"/>
      <c r="L5" s="56"/>
      <c r="M5" s="58" t="s">
        <v>10</v>
      </c>
    </row>
    <row r="6" spans="1:13" ht="141.75" customHeight="1" x14ac:dyDescent="0.25">
      <c r="A6" s="51" t="s">
        <v>24</v>
      </c>
      <c r="B6" s="46">
        <v>98972</v>
      </c>
      <c r="C6" s="46">
        <v>3220</v>
      </c>
      <c r="D6" s="46">
        <v>251237</v>
      </c>
      <c r="E6" s="46">
        <v>8755</v>
      </c>
      <c r="F6" s="46">
        <v>0</v>
      </c>
      <c r="G6" s="46">
        <v>125000</v>
      </c>
      <c r="H6" s="46">
        <v>0</v>
      </c>
      <c r="I6" s="46">
        <v>125000</v>
      </c>
      <c r="J6" s="46">
        <v>0</v>
      </c>
      <c r="K6" s="46">
        <v>125000</v>
      </c>
      <c r="L6" s="46">
        <v>0</v>
      </c>
      <c r="M6" s="47" t="s">
        <v>29</v>
      </c>
    </row>
    <row r="7" spans="1:13" ht="118.9" customHeight="1" x14ac:dyDescent="0.25">
      <c r="A7" s="51" t="s">
        <v>27</v>
      </c>
      <c r="B7" s="48"/>
      <c r="C7" s="48"/>
      <c r="D7" s="48"/>
      <c r="E7" s="48"/>
      <c r="F7" s="48"/>
      <c r="G7" s="46"/>
      <c r="H7" s="46"/>
      <c r="I7" s="46"/>
      <c r="J7" s="46"/>
      <c r="K7" s="46"/>
      <c r="L7" s="46"/>
      <c r="M7" s="49"/>
    </row>
    <row r="8" spans="1:13" ht="56.45" customHeight="1" x14ac:dyDescent="0.25">
      <c r="A8" s="52" t="s">
        <v>32</v>
      </c>
      <c r="B8" s="48"/>
      <c r="C8" s="48"/>
      <c r="D8" s="48"/>
      <c r="E8" s="48"/>
      <c r="F8" s="48"/>
      <c r="G8" s="48">
        <v>50000</v>
      </c>
      <c r="H8" s="48"/>
      <c r="I8" s="48">
        <v>50000</v>
      </c>
      <c r="J8" s="48"/>
      <c r="K8" s="48">
        <v>50000</v>
      </c>
      <c r="L8" s="48">
        <v>50000</v>
      </c>
      <c r="M8" s="50" t="s">
        <v>33</v>
      </c>
    </row>
    <row r="9" spans="1:13" ht="42.6" customHeight="1" x14ac:dyDescent="0.25">
      <c r="A9" s="52" t="s">
        <v>25</v>
      </c>
      <c r="B9" s="48"/>
      <c r="C9" s="48"/>
      <c r="D9" s="48"/>
      <c r="E9" s="48"/>
      <c r="F9" s="48">
        <v>50000</v>
      </c>
      <c r="G9" s="48"/>
      <c r="H9" s="48">
        <v>50000</v>
      </c>
      <c r="I9" s="48"/>
      <c r="J9" s="48">
        <v>50000</v>
      </c>
      <c r="K9" s="48"/>
      <c r="L9" s="48"/>
      <c r="M9" s="50" t="s">
        <v>34</v>
      </c>
    </row>
    <row r="10" spans="1:13" ht="42.6" customHeight="1" x14ac:dyDescent="0.25">
      <c r="A10" s="52" t="s">
        <v>26</v>
      </c>
      <c r="B10" s="48"/>
      <c r="C10" s="48"/>
      <c r="D10" s="48"/>
      <c r="E10" s="48"/>
      <c r="F10" s="48">
        <v>45000</v>
      </c>
      <c r="G10" s="48">
        <v>45000</v>
      </c>
      <c r="H10" s="48">
        <v>45000</v>
      </c>
      <c r="I10" s="48">
        <v>45000</v>
      </c>
      <c r="J10" s="48">
        <v>45000</v>
      </c>
      <c r="K10" s="48">
        <v>45000</v>
      </c>
      <c r="L10" s="48">
        <v>45000</v>
      </c>
      <c r="M10" s="50" t="s">
        <v>35</v>
      </c>
    </row>
    <row r="11" spans="1:13" ht="42.6" customHeight="1" x14ac:dyDescent="0.25">
      <c r="A11" s="52" t="s">
        <v>28</v>
      </c>
      <c r="B11" s="48"/>
      <c r="C11" s="48"/>
      <c r="D11" s="48"/>
      <c r="E11" s="48"/>
      <c r="F11" s="48">
        <v>100000</v>
      </c>
      <c r="G11" s="48">
        <v>100000</v>
      </c>
      <c r="H11" s="48">
        <v>100000</v>
      </c>
      <c r="I11" s="48">
        <v>100000</v>
      </c>
      <c r="J11" s="48">
        <v>100000</v>
      </c>
      <c r="K11" s="48">
        <v>100000</v>
      </c>
      <c r="L11" s="48">
        <v>100000</v>
      </c>
      <c r="M11" s="50" t="s">
        <v>36</v>
      </c>
    </row>
    <row r="12" spans="1:13" ht="138" customHeight="1" x14ac:dyDescent="0.25">
      <c r="A12" s="51" t="s">
        <v>21</v>
      </c>
      <c r="B12" s="48"/>
      <c r="C12" s="48"/>
      <c r="D12" s="48"/>
      <c r="E12" s="48"/>
      <c r="F12" s="48"/>
      <c r="G12" s="46">
        <v>0</v>
      </c>
      <c r="H12" s="46">
        <v>190000</v>
      </c>
      <c r="I12" s="46">
        <v>0</v>
      </c>
      <c r="J12" s="46">
        <v>190000</v>
      </c>
      <c r="K12" s="46">
        <v>0</v>
      </c>
      <c r="L12" s="46">
        <v>0</v>
      </c>
      <c r="M12" s="47" t="s">
        <v>16</v>
      </c>
    </row>
    <row r="13" spans="1:13" ht="10.5" customHeight="1" x14ac:dyDescent="0.25">
      <c r="A13" s="38"/>
      <c r="B13" s="30">
        <v>2012</v>
      </c>
      <c r="C13" s="30">
        <v>2013</v>
      </c>
      <c r="D13" s="30">
        <v>2014</v>
      </c>
      <c r="E13" s="30">
        <v>2015</v>
      </c>
      <c r="F13" s="31">
        <v>2016</v>
      </c>
      <c r="G13" s="31">
        <v>2017</v>
      </c>
      <c r="H13" s="31">
        <v>2018</v>
      </c>
      <c r="I13" s="31">
        <v>2019</v>
      </c>
      <c r="J13" s="31">
        <v>2020</v>
      </c>
      <c r="K13" s="31">
        <v>2021</v>
      </c>
      <c r="L13" s="31">
        <v>2022</v>
      </c>
      <c r="M13" s="17"/>
    </row>
    <row r="14" spans="1:13" ht="14.25" customHeight="1" x14ac:dyDescent="0.25">
      <c r="A14" s="39" t="s">
        <v>22</v>
      </c>
      <c r="B14" s="40">
        <f t="shared" ref="B14:L14" si="0">SUM(B6:B12)</f>
        <v>98972</v>
      </c>
      <c r="C14" s="40">
        <f t="shared" si="0"/>
        <v>3220</v>
      </c>
      <c r="D14" s="40">
        <f t="shared" si="0"/>
        <v>251237</v>
      </c>
      <c r="E14" s="40">
        <f t="shared" si="0"/>
        <v>8755</v>
      </c>
      <c r="F14" s="40">
        <f t="shared" si="0"/>
        <v>195000</v>
      </c>
      <c r="G14" s="40">
        <f t="shared" si="0"/>
        <v>320000</v>
      </c>
      <c r="H14" s="40">
        <f t="shared" si="0"/>
        <v>385000</v>
      </c>
      <c r="I14" s="40">
        <f t="shared" si="0"/>
        <v>320000</v>
      </c>
      <c r="J14" s="40">
        <f t="shared" si="0"/>
        <v>385000</v>
      </c>
      <c r="K14" s="40">
        <f t="shared" si="0"/>
        <v>320000</v>
      </c>
      <c r="L14" s="40">
        <f t="shared" si="0"/>
        <v>195000</v>
      </c>
      <c r="M14" s="6"/>
    </row>
    <row r="15" spans="1:13" ht="14.25" customHeight="1" thickBot="1" x14ac:dyDescent="0.3">
      <c r="A15" s="16"/>
      <c r="B15" s="14"/>
      <c r="C15" s="14"/>
      <c r="D15" s="14"/>
      <c r="E15" s="14"/>
      <c r="F15" s="14"/>
      <c r="G15" s="14"/>
      <c r="H15" s="14"/>
      <c r="I15" s="14"/>
      <c r="J15" s="14"/>
      <c r="K15" s="14"/>
      <c r="L15" s="14"/>
      <c r="M15" s="6"/>
    </row>
    <row r="16" spans="1:13" x14ac:dyDescent="0.25">
      <c r="A16" s="1" t="s">
        <v>31</v>
      </c>
      <c r="B16" s="1"/>
      <c r="C16" s="1"/>
      <c r="D16" s="1"/>
      <c r="E16" s="1"/>
      <c r="F16" s="1"/>
      <c r="G16" s="22" t="s">
        <v>3</v>
      </c>
      <c r="M16" s="6"/>
    </row>
    <row r="17" spans="1:13" ht="15.75" thickBot="1" x14ac:dyDescent="0.3">
      <c r="A17" s="18"/>
      <c r="B17" s="7"/>
      <c r="C17" s="7"/>
      <c r="D17" s="7"/>
      <c r="E17" s="7"/>
      <c r="F17" s="7"/>
      <c r="G17" s="19">
        <f>SUM(B14:L14)</f>
        <v>2482184</v>
      </c>
      <c r="H17" s="41"/>
      <c r="I17" s="42"/>
      <c r="J17" s="42"/>
      <c r="K17" s="42"/>
      <c r="L17" s="42"/>
      <c r="M17" s="8"/>
    </row>
    <row r="18" spans="1:13" ht="30" customHeight="1" x14ac:dyDescent="0.25">
      <c r="A18" s="3" t="s">
        <v>31</v>
      </c>
      <c r="B18" s="3"/>
      <c r="C18" s="3"/>
      <c r="D18" s="3"/>
      <c r="E18" s="3"/>
      <c r="F18" s="3"/>
      <c r="G18" s="22" t="s">
        <v>23</v>
      </c>
      <c r="M18" s="21"/>
    </row>
    <row r="19" spans="1:13" ht="15.75" thickBot="1" x14ac:dyDescent="0.3">
      <c r="A19" s="18"/>
      <c r="B19" s="7"/>
      <c r="C19" s="7"/>
      <c r="D19" s="7"/>
      <c r="E19" s="7"/>
      <c r="F19" s="7"/>
      <c r="G19" s="23">
        <f>SUM(G14:L15)</f>
        <v>1925000</v>
      </c>
      <c r="H19" s="41"/>
      <c r="I19" s="42"/>
      <c r="J19" s="42"/>
      <c r="K19" s="42"/>
      <c r="L19" s="42"/>
      <c r="M19" s="8"/>
    </row>
    <row r="20" spans="1:13" x14ac:dyDescent="0.25">
      <c r="H20" s="20"/>
    </row>
    <row r="24" spans="1:13" x14ac:dyDescent="0.25">
      <c r="B24" s="20"/>
      <c r="C24" s="20"/>
      <c r="D24" s="20"/>
      <c r="E24" s="20"/>
      <c r="F24" s="20"/>
      <c r="G24" s="20"/>
      <c r="H24" s="20"/>
      <c r="I24" s="20"/>
      <c r="J24" s="20"/>
      <c r="K24" s="20"/>
      <c r="L24" s="20"/>
    </row>
  </sheetData>
  <mergeCells count="3">
    <mergeCell ref="A3:A4"/>
    <mergeCell ref="B3:L3"/>
    <mergeCell ref="M3:M4"/>
  </mergeCells>
  <pageMargins left="0.25" right="0.25" top="0.75" bottom="0.75" header="0.3" footer="0.3"/>
  <pageSetup scale="5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workbookViewId="0">
      <selection activeCell="A5" sqref="A5:XFD5"/>
    </sheetView>
  </sheetViews>
  <sheetFormatPr defaultRowHeight="15" x14ac:dyDescent="0.25"/>
  <cols>
    <col min="1" max="1" width="34.140625" customWidth="1"/>
    <col min="2" max="12" width="11.140625" customWidth="1"/>
    <col min="13" max="13" width="63.7109375" customWidth="1"/>
  </cols>
  <sheetData>
    <row r="1" spans="1:13" ht="18.75" x14ac:dyDescent="0.3">
      <c r="A1" s="2" t="s">
        <v>19</v>
      </c>
      <c r="B1" s="3"/>
      <c r="C1" s="3"/>
      <c r="D1" s="3"/>
      <c r="E1" s="3"/>
      <c r="F1" s="3"/>
      <c r="G1" s="32"/>
      <c r="H1" s="33"/>
      <c r="I1" s="3"/>
      <c r="J1" s="3"/>
      <c r="K1" s="3"/>
      <c r="L1" s="12"/>
      <c r="M1" s="4">
        <v>42419</v>
      </c>
    </row>
    <row r="2" spans="1:13" ht="15.75" thickBot="1" x14ac:dyDescent="0.3">
      <c r="A2" s="5"/>
      <c r="B2" s="1"/>
      <c r="C2" s="1"/>
      <c r="D2" s="1"/>
      <c r="E2" s="1"/>
      <c r="F2" s="1"/>
      <c r="G2" s="1"/>
      <c r="H2" s="1"/>
      <c r="I2" s="1"/>
      <c r="J2" s="1"/>
      <c r="K2" s="1"/>
      <c r="L2" s="1"/>
      <c r="M2" s="6"/>
    </row>
    <row r="3" spans="1:13" x14ac:dyDescent="0.25">
      <c r="A3" s="59" t="s">
        <v>14</v>
      </c>
      <c r="B3" s="66" t="s">
        <v>1</v>
      </c>
      <c r="C3" s="67"/>
      <c r="D3" s="67"/>
      <c r="E3" s="67"/>
      <c r="F3" s="67"/>
      <c r="G3" s="67"/>
      <c r="H3" s="67"/>
      <c r="I3" s="67"/>
      <c r="J3" s="67"/>
      <c r="K3" s="67"/>
      <c r="L3" s="68"/>
      <c r="M3" s="63" t="s">
        <v>4</v>
      </c>
    </row>
    <row r="4" spans="1:13" x14ac:dyDescent="0.25">
      <c r="A4" s="60"/>
      <c r="B4" s="24">
        <v>2012</v>
      </c>
      <c r="C4" s="24">
        <v>2013</v>
      </c>
      <c r="D4" s="24">
        <v>2014</v>
      </c>
      <c r="E4" s="24">
        <v>2015</v>
      </c>
      <c r="F4" s="25">
        <v>2016</v>
      </c>
      <c r="G4" s="25">
        <v>2017</v>
      </c>
      <c r="H4" s="25">
        <v>2018</v>
      </c>
      <c r="I4" s="25">
        <v>2019</v>
      </c>
      <c r="J4" s="25">
        <v>2020</v>
      </c>
      <c r="K4" s="25">
        <v>2021</v>
      </c>
      <c r="L4" s="26">
        <v>2022</v>
      </c>
      <c r="M4" s="64"/>
    </row>
    <row r="5" spans="1:13" ht="30" x14ac:dyDescent="0.25">
      <c r="A5" s="9" t="s">
        <v>7</v>
      </c>
      <c r="B5" s="27"/>
      <c r="C5" s="27"/>
      <c r="D5" s="27"/>
      <c r="E5" s="27"/>
      <c r="F5" s="10">
        <v>25000</v>
      </c>
      <c r="G5" s="28"/>
      <c r="H5" s="28"/>
      <c r="I5" s="28"/>
      <c r="J5" s="28"/>
      <c r="K5" s="29"/>
      <c r="L5" s="28"/>
      <c r="M5" s="15" t="s">
        <v>10</v>
      </c>
    </row>
    <row r="6" spans="1:13" ht="30" x14ac:dyDescent="0.25">
      <c r="A6" s="13" t="s">
        <v>11</v>
      </c>
      <c r="B6" s="11">
        <v>450000</v>
      </c>
      <c r="C6" s="27"/>
      <c r="D6" s="27"/>
      <c r="E6" s="27"/>
      <c r="F6" s="27"/>
      <c r="G6" s="27"/>
      <c r="H6" s="27"/>
      <c r="I6" s="27"/>
      <c r="J6" s="27"/>
      <c r="K6" s="27"/>
      <c r="L6" s="27"/>
      <c r="M6" s="34" t="s">
        <v>12</v>
      </c>
    </row>
    <row r="7" spans="1:13" ht="90" x14ac:dyDescent="0.25">
      <c r="A7" s="13" t="s">
        <v>17</v>
      </c>
      <c r="B7" s="27"/>
      <c r="C7" s="27"/>
      <c r="D7" s="11">
        <v>71095</v>
      </c>
      <c r="E7" s="11">
        <v>5911</v>
      </c>
      <c r="F7" s="11">
        <v>58749</v>
      </c>
      <c r="G7" s="11">
        <v>59865</v>
      </c>
      <c r="H7" s="11">
        <v>67812</v>
      </c>
      <c r="I7" s="11">
        <v>69168</v>
      </c>
      <c r="J7" s="11">
        <v>70552</v>
      </c>
      <c r="K7" s="11">
        <v>71963</v>
      </c>
      <c r="L7" s="11">
        <v>73402</v>
      </c>
      <c r="M7" s="35" t="s">
        <v>13</v>
      </c>
    </row>
    <row r="8" spans="1:13" ht="135" x14ac:dyDescent="0.25">
      <c r="A8" s="13" t="s">
        <v>8</v>
      </c>
      <c r="B8" s="11">
        <f>447783+189690</f>
        <v>637473</v>
      </c>
      <c r="C8" s="11">
        <f>135136+322305</f>
        <v>457441</v>
      </c>
      <c r="D8" s="11">
        <v>143505</v>
      </c>
      <c r="E8" s="11">
        <v>158648</v>
      </c>
      <c r="F8" s="11">
        <v>85862</v>
      </c>
      <c r="G8" s="11">
        <v>0</v>
      </c>
      <c r="H8" s="11">
        <v>276950</v>
      </c>
      <c r="I8" s="11">
        <v>118269</v>
      </c>
      <c r="J8" s="11">
        <v>120634</v>
      </c>
      <c r="K8" s="11">
        <v>293902</v>
      </c>
      <c r="L8" s="11">
        <v>125508</v>
      </c>
      <c r="M8" s="34" t="s">
        <v>5</v>
      </c>
    </row>
    <row r="9" spans="1:13" ht="120" x14ac:dyDescent="0.25">
      <c r="A9" s="13" t="s">
        <v>9</v>
      </c>
      <c r="B9" s="27"/>
      <c r="C9" s="27"/>
      <c r="D9" s="27"/>
      <c r="E9" s="11">
        <v>10000</v>
      </c>
      <c r="F9" s="11">
        <v>25000</v>
      </c>
      <c r="G9" s="11">
        <v>25475</v>
      </c>
      <c r="H9" s="11">
        <v>28908</v>
      </c>
      <c r="I9" s="11">
        <v>29480</v>
      </c>
      <c r="J9" s="11">
        <v>30070</v>
      </c>
      <c r="K9" s="11">
        <v>30671</v>
      </c>
      <c r="L9" s="11">
        <v>31285</v>
      </c>
      <c r="M9" s="36" t="s">
        <v>15</v>
      </c>
    </row>
    <row r="10" spans="1:13" ht="150" x14ac:dyDescent="0.25">
      <c r="A10" s="13" t="s">
        <v>6</v>
      </c>
      <c r="B10" s="11">
        <v>98972</v>
      </c>
      <c r="C10" s="11">
        <v>3220</v>
      </c>
      <c r="D10" s="11">
        <v>0</v>
      </c>
      <c r="E10" s="11">
        <f>108974+158648</f>
        <v>267622</v>
      </c>
      <c r="F10" s="43">
        <v>117876</v>
      </c>
      <c r="G10" s="43">
        <v>5186</v>
      </c>
      <c r="H10" s="43">
        <v>125394</v>
      </c>
      <c r="I10" s="43">
        <v>5395</v>
      </c>
      <c r="J10" s="43">
        <v>130460</v>
      </c>
      <c r="K10" s="43">
        <v>5613</v>
      </c>
      <c r="L10" s="43">
        <f>(5613*0.018)+5613</f>
        <v>5714.0339999999997</v>
      </c>
      <c r="M10" s="35" t="s">
        <v>2</v>
      </c>
    </row>
    <row r="11" spans="1:13" x14ac:dyDescent="0.25">
      <c r="A11" s="13" t="s">
        <v>20</v>
      </c>
      <c r="B11" s="27"/>
      <c r="C11" s="27"/>
      <c r="D11" s="27"/>
      <c r="E11" s="27"/>
      <c r="F11" s="27">
        <v>100000</v>
      </c>
      <c r="G11" s="11">
        <v>100000</v>
      </c>
      <c r="H11" s="11">
        <v>100000</v>
      </c>
      <c r="I11" s="11">
        <v>100000</v>
      </c>
      <c r="J11" s="11">
        <v>100000</v>
      </c>
      <c r="K11" s="11">
        <v>100000</v>
      </c>
      <c r="L11" s="11">
        <v>100000</v>
      </c>
      <c r="M11" s="37" t="s">
        <v>18</v>
      </c>
    </row>
    <row r="12" spans="1:13" ht="135" x14ac:dyDescent="0.25">
      <c r="A12" s="13" t="s">
        <v>21</v>
      </c>
      <c r="B12" s="27"/>
      <c r="C12" s="27"/>
      <c r="D12" s="27"/>
      <c r="E12" s="27"/>
      <c r="F12" s="27"/>
      <c r="G12" s="11">
        <v>0</v>
      </c>
      <c r="H12" s="11">
        <v>190000</v>
      </c>
      <c r="I12" s="11">
        <v>0</v>
      </c>
      <c r="J12" s="11">
        <v>190000</v>
      </c>
      <c r="K12" s="11">
        <v>0</v>
      </c>
      <c r="L12" s="11">
        <v>0</v>
      </c>
      <c r="M12" s="35" t="s">
        <v>16</v>
      </c>
    </row>
    <row r="13" spans="1:13" x14ac:dyDescent="0.25">
      <c r="A13" s="38"/>
      <c r="B13" s="30">
        <v>2012</v>
      </c>
      <c r="C13" s="30">
        <v>2013</v>
      </c>
      <c r="D13" s="30">
        <v>2014</v>
      </c>
      <c r="E13" s="30">
        <v>2015</v>
      </c>
      <c r="F13" s="31">
        <v>2016</v>
      </c>
      <c r="G13" s="31">
        <v>2017</v>
      </c>
      <c r="H13" s="31">
        <v>2018</v>
      </c>
      <c r="I13" s="31">
        <v>2019</v>
      </c>
      <c r="J13" s="31">
        <v>2020</v>
      </c>
      <c r="K13" s="31">
        <v>2021</v>
      </c>
      <c r="L13" s="31">
        <v>2022</v>
      </c>
      <c r="M13" s="17"/>
    </row>
    <row r="14" spans="1:13" x14ac:dyDescent="0.25">
      <c r="A14" s="39" t="s">
        <v>22</v>
      </c>
      <c r="B14" s="40">
        <f>SUM(B5:B12)</f>
        <v>1186445</v>
      </c>
      <c r="C14" s="40">
        <f t="shared" ref="C14:L14" si="0">SUM(C5:C12)</f>
        <v>460661</v>
      </c>
      <c r="D14" s="40">
        <f t="shared" si="0"/>
        <v>214600</v>
      </c>
      <c r="E14" s="40">
        <f t="shared" si="0"/>
        <v>442181</v>
      </c>
      <c r="F14" s="40">
        <f t="shared" si="0"/>
        <v>412487</v>
      </c>
      <c r="G14" s="40">
        <f t="shared" si="0"/>
        <v>190526</v>
      </c>
      <c r="H14" s="40">
        <f t="shared" si="0"/>
        <v>789064</v>
      </c>
      <c r="I14" s="40">
        <f t="shared" si="0"/>
        <v>322312</v>
      </c>
      <c r="J14" s="40">
        <f t="shared" si="0"/>
        <v>641716</v>
      </c>
      <c r="K14" s="40">
        <f t="shared" si="0"/>
        <v>502149</v>
      </c>
      <c r="L14" s="40">
        <f t="shared" si="0"/>
        <v>335909.03399999999</v>
      </c>
      <c r="M14" s="6"/>
    </row>
    <row r="15" spans="1:13" ht="15.75" thickBot="1" x14ac:dyDescent="0.3">
      <c r="A15" s="16"/>
      <c r="B15" s="14"/>
      <c r="C15" s="14"/>
      <c r="D15" s="14"/>
      <c r="E15" s="14"/>
      <c r="F15" s="14"/>
      <c r="G15" s="14"/>
      <c r="H15" s="14"/>
      <c r="I15" s="14"/>
      <c r="J15" s="14"/>
      <c r="K15" s="14"/>
      <c r="L15" s="14"/>
      <c r="M15" s="6"/>
    </row>
    <row r="16" spans="1:13" x14ac:dyDescent="0.25">
      <c r="A16" s="1" t="s">
        <v>0</v>
      </c>
      <c r="B16" s="1"/>
      <c r="C16" s="1"/>
      <c r="D16" s="1"/>
      <c r="E16" s="1"/>
      <c r="F16" s="1"/>
      <c r="G16" s="22" t="s">
        <v>3</v>
      </c>
      <c r="M16" s="6"/>
    </row>
    <row r="17" spans="1:13" ht="15.75" thickBot="1" x14ac:dyDescent="0.3">
      <c r="A17" s="18"/>
      <c r="B17" s="7"/>
      <c r="C17" s="7"/>
      <c r="D17" s="7"/>
      <c r="E17" s="7"/>
      <c r="F17" s="7"/>
      <c r="G17" s="19">
        <f>SUM(B14:L14)</f>
        <v>5498050.034</v>
      </c>
      <c r="H17" s="41"/>
      <c r="I17" s="42"/>
      <c r="J17" s="42"/>
      <c r="K17" s="42"/>
      <c r="L17" s="42"/>
      <c r="M17" s="8"/>
    </row>
    <row r="18" spans="1:13" x14ac:dyDescent="0.25">
      <c r="A18" s="3" t="s">
        <v>0</v>
      </c>
      <c r="B18" s="3"/>
      <c r="C18" s="3"/>
      <c r="D18" s="3"/>
      <c r="E18" s="3"/>
      <c r="F18" s="3"/>
      <c r="G18" s="22" t="s">
        <v>23</v>
      </c>
      <c r="M18" s="21"/>
    </row>
    <row r="19" spans="1:13" ht="15.75" thickBot="1" x14ac:dyDescent="0.3">
      <c r="A19" s="18"/>
      <c r="B19" s="7"/>
      <c r="C19" s="7"/>
      <c r="D19" s="7"/>
      <c r="E19" s="7"/>
      <c r="F19" s="7"/>
      <c r="G19" s="23">
        <f>SUM(G14:L15)</f>
        <v>2781676.034</v>
      </c>
      <c r="H19" s="41"/>
      <c r="I19" s="42"/>
      <c r="J19" s="42"/>
      <c r="K19" s="42"/>
      <c r="L19" s="42"/>
      <c r="M19" s="8"/>
    </row>
    <row r="20" spans="1:13" x14ac:dyDescent="0.25">
      <c r="H20" s="20"/>
    </row>
    <row r="24" spans="1:13" x14ac:dyDescent="0.25">
      <c r="B24" s="20"/>
      <c r="C24" s="20"/>
      <c r="D24" s="20"/>
      <c r="E24" s="20"/>
      <c r="F24" s="20"/>
      <c r="G24" s="20"/>
      <c r="H24" s="20"/>
      <c r="I24" s="20"/>
      <c r="J24" s="20"/>
      <c r="K24" s="20"/>
      <c r="L24" s="20"/>
    </row>
  </sheetData>
  <mergeCells count="3">
    <mergeCell ref="A3:A4"/>
    <mergeCell ref="B3:L3"/>
    <mergeCell ref="M3:M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NOAANavy FinalDraft_2012-2022</vt:lpstr>
      <vt:lpstr>NOAA Revised_2012-2022_032016</vt:lpstr>
      <vt:lpstr>Navy Version1 2012_2022</vt:lpstr>
      <vt:lpstr>'NOAANavy FinalDraft_2012-2022'!Print_Area</vt:lpstr>
    </vt:vector>
  </TitlesOfParts>
  <Company>NMCI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Ohannessian, Karnig H SES OASN EI&amp;E</dc:creator>
  <cp:lastModifiedBy>Kevin L. Stierhoff</cp:lastModifiedBy>
  <cp:lastPrinted>2017-08-09T21:05:10Z</cp:lastPrinted>
  <dcterms:created xsi:type="dcterms:W3CDTF">2016-01-14T16:11:20Z</dcterms:created>
  <dcterms:modified xsi:type="dcterms:W3CDTF">2017-08-10T16:34:11Z</dcterms:modified>
</cp:coreProperties>
</file>