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altm\Desktop\"/>
    </mc:Choice>
  </mc:AlternateContent>
  <bookViews>
    <workbookView showSheetTabs="0" xWindow="0" yWindow="0" windowWidth="18870" windowHeight="9885"/>
  </bookViews>
  <sheets>
    <sheet name="Amortisering" sheetId="1" r:id="rId1"/>
  </sheets>
  <definedNames>
    <definedName name="_xlnm.Print_Area" localSheetId="0">Amortisering!$A$1:$K$137</definedName>
    <definedName name="_xlnm.Print_Titles" localSheetId="0">Amortisering!$1:$13</definedName>
  </definedNames>
  <calcPr calcId="171027" fullCalcOnLoad="1" calcOnSave="0"/>
</workbook>
</file>

<file path=xl/calcChain.xml><?xml version="1.0" encoding="utf-8"?>
<calcChain xmlns="http://schemas.openxmlformats.org/spreadsheetml/2006/main">
  <c r="J12" i="1" l="1"/>
  <c r="D14" i="1"/>
  <c r="J11" i="1"/>
  <c r="J4" i="1"/>
  <c r="B18" i="1"/>
  <c r="G18" i="1"/>
  <c r="A19" i="1"/>
  <c r="A20" i="1"/>
  <c r="G20" i="1"/>
  <c r="G19" i="1"/>
  <c r="C18" i="1"/>
  <c r="D18" i="1"/>
  <c r="B20" i="1"/>
  <c r="A21" i="1"/>
  <c r="B19" i="1"/>
  <c r="A22" i="1"/>
  <c r="G21" i="1"/>
  <c r="B21" i="1"/>
  <c r="J9" i="1"/>
  <c r="E18" i="1"/>
  <c r="C19" i="1"/>
  <c r="G22" i="1"/>
  <c r="B22" i="1"/>
  <c r="A23" i="1"/>
  <c r="F18" i="1"/>
  <c r="D19" i="1"/>
  <c r="B23" i="1"/>
  <c r="A24" i="1"/>
  <c r="G23" i="1"/>
  <c r="E19" i="1"/>
  <c r="C20" i="1"/>
  <c r="G24" i="1"/>
  <c r="A25" i="1"/>
  <c r="B24" i="1"/>
  <c r="F19" i="1"/>
  <c r="D20" i="1"/>
  <c r="A26" i="1"/>
  <c r="B25" i="1"/>
  <c r="G25" i="1"/>
  <c r="E20" i="1"/>
  <c r="C21" i="1"/>
  <c r="G26" i="1"/>
  <c r="A27" i="1"/>
  <c r="B26" i="1"/>
  <c r="D21" i="1"/>
  <c r="F20" i="1"/>
  <c r="A28" i="1"/>
  <c r="G27" i="1"/>
  <c r="B27" i="1"/>
  <c r="E21" i="1"/>
  <c r="C22" i="1"/>
  <c r="G28" i="1"/>
  <c r="A29" i="1"/>
  <c r="B28" i="1"/>
  <c r="F21" i="1"/>
  <c r="D22" i="1"/>
  <c r="A30" i="1"/>
  <c r="B29" i="1"/>
  <c r="G29" i="1"/>
  <c r="E22" i="1"/>
  <c r="C23" i="1"/>
  <c r="G30" i="1"/>
  <c r="A31" i="1"/>
  <c r="B30" i="1"/>
  <c r="D23" i="1"/>
  <c r="F22" i="1"/>
  <c r="B31" i="1"/>
  <c r="A32" i="1"/>
  <c r="G31" i="1"/>
  <c r="E23" i="1"/>
  <c r="C24" i="1"/>
  <c r="A33" i="1"/>
  <c r="G32" i="1"/>
  <c r="B32" i="1"/>
  <c r="F23" i="1"/>
  <c r="D24" i="1"/>
  <c r="A34" i="1"/>
  <c r="B33" i="1"/>
  <c r="G33" i="1"/>
  <c r="E24" i="1"/>
  <c r="C25" i="1"/>
  <c r="A35" i="1"/>
  <c r="B34" i="1"/>
  <c r="G34" i="1"/>
  <c r="D25" i="1"/>
  <c r="F24" i="1"/>
  <c r="A36" i="1"/>
  <c r="G35" i="1"/>
  <c r="B35" i="1"/>
  <c r="E25" i="1"/>
  <c r="C26" i="1"/>
  <c r="A37" i="1"/>
  <c r="B36" i="1"/>
  <c r="G36" i="1"/>
  <c r="F25" i="1"/>
  <c r="D26" i="1"/>
  <c r="G37" i="1"/>
  <c r="B37" i="1"/>
  <c r="A38" i="1"/>
  <c r="E26" i="1"/>
  <c r="C27" i="1"/>
  <c r="G38" i="1"/>
  <c r="B38" i="1"/>
  <c r="A39" i="1"/>
  <c r="D27" i="1"/>
  <c r="F26" i="1"/>
  <c r="A40" i="1"/>
  <c r="G39" i="1"/>
  <c r="B39" i="1"/>
  <c r="E27" i="1"/>
  <c r="C28" i="1"/>
  <c r="B40" i="1"/>
  <c r="G40" i="1"/>
  <c r="A41" i="1"/>
  <c r="F27" i="1"/>
  <c r="D28" i="1"/>
  <c r="G41" i="1"/>
  <c r="A42" i="1"/>
  <c r="B41" i="1"/>
  <c r="E28" i="1"/>
  <c r="C29" i="1"/>
  <c r="B42" i="1"/>
  <c r="A43" i="1"/>
  <c r="G42" i="1"/>
  <c r="D29" i="1"/>
  <c r="F28" i="1"/>
  <c r="B43" i="1"/>
  <c r="A44" i="1"/>
  <c r="G43" i="1"/>
  <c r="E29" i="1"/>
  <c r="C30" i="1"/>
  <c r="A45" i="1"/>
  <c r="B44" i="1"/>
  <c r="G44" i="1"/>
  <c r="F29" i="1"/>
  <c r="D30" i="1"/>
  <c r="A46" i="1"/>
  <c r="B45" i="1"/>
  <c r="G45" i="1"/>
  <c r="E30" i="1"/>
  <c r="C31" i="1"/>
  <c r="G46" i="1"/>
  <c r="A47" i="1"/>
  <c r="B46" i="1"/>
  <c r="D31" i="1"/>
  <c r="F30" i="1"/>
  <c r="G47" i="1"/>
  <c r="B47" i="1"/>
  <c r="A48" i="1"/>
  <c r="E31" i="1"/>
  <c r="C32" i="1"/>
  <c r="G48" i="1"/>
  <c r="B48" i="1"/>
  <c r="A49" i="1"/>
  <c r="F31" i="1"/>
  <c r="D32" i="1"/>
  <c r="G49" i="1"/>
  <c r="B49" i="1"/>
  <c r="A50" i="1"/>
  <c r="E32" i="1"/>
  <c r="C33" i="1"/>
  <c r="A51" i="1"/>
  <c r="G50" i="1"/>
  <c r="B50" i="1"/>
  <c r="D33" i="1"/>
  <c r="F32" i="1"/>
  <c r="B51" i="1"/>
  <c r="G51" i="1"/>
  <c r="A52" i="1"/>
  <c r="E33" i="1"/>
  <c r="C34" i="1"/>
  <c r="G52" i="1"/>
  <c r="A53" i="1"/>
  <c r="B52" i="1"/>
  <c r="F33" i="1"/>
  <c r="D34" i="1"/>
  <c r="G53" i="1"/>
  <c r="A54" i="1"/>
  <c r="B53" i="1"/>
  <c r="E34" i="1"/>
  <c r="C35" i="1"/>
  <c r="B54" i="1"/>
  <c r="G54" i="1"/>
  <c r="A55" i="1"/>
  <c r="D35" i="1"/>
  <c r="F34" i="1"/>
  <c r="A56" i="1"/>
  <c r="G55" i="1"/>
  <c r="B55" i="1"/>
  <c r="E35" i="1"/>
  <c r="C36" i="1"/>
  <c r="B56" i="1"/>
  <c r="A57" i="1"/>
  <c r="G56" i="1"/>
  <c r="F35" i="1"/>
  <c r="D36" i="1"/>
  <c r="G57" i="1"/>
  <c r="A58" i="1"/>
  <c r="B57" i="1"/>
  <c r="E36" i="1"/>
  <c r="C37" i="1"/>
  <c r="G58" i="1"/>
  <c r="A59" i="1"/>
  <c r="B58" i="1"/>
  <c r="D37" i="1"/>
  <c r="F36" i="1"/>
  <c r="G59" i="1"/>
  <c r="B59" i="1"/>
  <c r="A60" i="1"/>
  <c r="E37" i="1"/>
  <c r="C38" i="1"/>
  <c r="A61" i="1"/>
  <c r="G60" i="1"/>
  <c r="B60" i="1"/>
  <c r="F37" i="1"/>
  <c r="D38" i="1"/>
  <c r="G61" i="1"/>
  <c r="A62" i="1"/>
  <c r="B61" i="1"/>
  <c r="E38" i="1"/>
  <c r="C39" i="1"/>
  <c r="A63" i="1"/>
  <c r="B62" i="1"/>
  <c r="G62" i="1"/>
  <c r="D39" i="1"/>
  <c r="F38" i="1"/>
  <c r="B63" i="1"/>
  <c r="G63" i="1"/>
  <c r="A64" i="1"/>
  <c r="E39" i="1"/>
  <c r="C40" i="1"/>
  <c r="G64" i="1"/>
  <c r="B64" i="1"/>
  <c r="A65" i="1"/>
  <c r="F39" i="1"/>
  <c r="D40" i="1"/>
  <c r="A66" i="1"/>
  <c r="B65" i="1"/>
  <c r="G65" i="1"/>
  <c r="E40" i="1"/>
  <c r="C41" i="1"/>
  <c r="A67" i="1"/>
  <c r="B66" i="1"/>
  <c r="G66" i="1"/>
  <c r="D41" i="1"/>
  <c r="F40" i="1"/>
  <c r="G67" i="1"/>
  <c r="A68" i="1"/>
  <c r="B67" i="1"/>
  <c r="E41" i="1"/>
  <c r="C42" i="1"/>
  <c r="A69" i="1"/>
  <c r="G68" i="1"/>
  <c r="B68" i="1"/>
  <c r="F41" i="1"/>
  <c r="D42" i="1"/>
  <c r="A70" i="1"/>
  <c r="B69" i="1"/>
  <c r="G69" i="1"/>
  <c r="E42" i="1"/>
  <c r="C43" i="1"/>
  <c r="G70" i="1"/>
  <c r="B70" i="1"/>
  <c r="A71" i="1"/>
  <c r="D43" i="1"/>
  <c r="F42" i="1"/>
  <c r="A72" i="1"/>
  <c r="B71" i="1"/>
  <c r="G71" i="1"/>
  <c r="E43" i="1"/>
  <c r="C44" i="1"/>
  <c r="A73" i="1"/>
  <c r="G72" i="1"/>
  <c r="B72" i="1"/>
  <c r="F43" i="1"/>
  <c r="D44" i="1"/>
  <c r="B73" i="1"/>
  <c r="A74" i="1"/>
  <c r="G73" i="1"/>
  <c r="E44" i="1"/>
  <c r="C45" i="1"/>
  <c r="B74" i="1"/>
  <c r="A75" i="1"/>
  <c r="G74" i="1"/>
  <c r="D45" i="1"/>
  <c r="F44" i="1"/>
  <c r="G75" i="1"/>
  <c r="B75" i="1"/>
  <c r="A76" i="1"/>
  <c r="E45" i="1"/>
  <c r="C46" i="1"/>
  <c r="G76" i="1"/>
  <c r="B76" i="1"/>
  <c r="A77" i="1"/>
  <c r="F45" i="1"/>
  <c r="D46" i="1"/>
  <c r="B77" i="1"/>
  <c r="G77" i="1"/>
  <c r="A78" i="1"/>
  <c r="E46" i="1"/>
  <c r="C47" i="1"/>
  <c r="A79" i="1"/>
  <c r="B78" i="1"/>
  <c r="G78" i="1"/>
  <c r="D47" i="1"/>
  <c r="F46" i="1"/>
  <c r="A80" i="1"/>
  <c r="B79" i="1"/>
  <c r="G79" i="1"/>
  <c r="E47" i="1"/>
  <c r="C48" i="1"/>
  <c r="G80" i="1"/>
  <c r="A81" i="1"/>
  <c r="B80" i="1"/>
  <c r="F47" i="1"/>
  <c r="D48" i="1"/>
  <c r="B81" i="1"/>
  <c r="A82" i="1"/>
  <c r="G81" i="1"/>
  <c r="E48" i="1"/>
  <c r="C49" i="1"/>
  <c r="A83" i="1"/>
  <c r="B82" i="1"/>
  <c r="G82" i="1"/>
  <c r="D49" i="1"/>
  <c r="F48" i="1"/>
  <c r="G83" i="1"/>
  <c r="B83" i="1"/>
  <c r="A84" i="1"/>
  <c r="E49" i="1"/>
  <c r="C50" i="1"/>
  <c r="G84" i="1"/>
  <c r="A85" i="1"/>
  <c r="B84" i="1"/>
  <c r="F49" i="1"/>
  <c r="D50" i="1"/>
  <c r="G85" i="1"/>
  <c r="B85" i="1"/>
  <c r="A86" i="1"/>
  <c r="E50" i="1"/>
  <c r="C51" i="1"/>
  <c r="G86" i="1"/>
  <c r="A87" i="1"/>
  <c r="B86" i="1"/>
  <c r="D51" i="1"/>
  <c r="F50" i="1"/>
  <c r="B87" i="1"/>
  <c r="G87" i="1"/>
  <c r="A88" i="1"/>
  <c r="E51" i="1"/>
  <c r="C52" i="1"/>
  <c r="A89" i="1"/>
  <c r="G88" i="1"/>
  <c r="B88" i="1"/>
  <c r="F51" i="1"/>
  <c r="D52" i="1"/>
  <c r="A90" i="1"/>
  <c r="B89" i="1"/>
  <c r="G89" i="1"/>
  <c r="E52" i="1"/>
  <c r="C53" i="1"/>
  <c r="G90" i="1"/>
  <c r="A91" i="1"/>
  <c r="B90" i="1"/>
  <c r="D53" i="1"/>
  <c r="F52" i="1"/>
  <c r="A92" i="1"/>
  <c r="B91" i="1"/>
  <c r="G91" i="1"/>
  <c r="E53" i="1"/>
  <c r="C54" i="1"/>
  <c r="G92" i="1"/>
  <c r="B92" i="1"/>
  <c r="A93" i="1"/>
  <c r="F53" i="1"/>
  <c r="D54" i="1"/>
  <c r="B93" i="1"/>
  <c r="G93" i="1"/>
  <c r="A94" i="1"/>
  <c r="E54" i="1"/>
  <c r="C55" i="1"/>
  <c r="A95" i="1"/>
  <c r="G94" i="1"/>
  <c r="B94" i="1"/>
  <c r="D55" i="1"/>
  <c r="F54" i="1"/>
  <c r="B95" i="1"/>
  <c r="G95" i="1"/>
  <c r="A96" i="1"/>
  <c r="E55" i="1"/>
  <c r="C56" i="1"/>
  <c r="A97" i="1"/>
  <c r="B96" i="1"/>
  <c r="G96" i="1"/>
  <c r="F55" i="1"/>
  <c r="D56" i="1"/>
  <c r="A98" i="1"/>
  <c r="B97" i="1"/>
  <c r="G97" i="1"/>
  <c r="E56" i="1"/>
  <c r="C57" i="1"/>
  <c r="B98" i="1"/>
  <c r="A99" i="1"/>
  <c r="G98" i="1"/>
  <c r="D57" i="1"/>
  <c r="F56" i="1"/>
  <c r="A100" i="1"/>
  <c r="B99" i="1"/>
  <c r="G99" i="1"/>
  <c r="E57" i="1"/>
  <c r="C58" i="1"/>
  <c r="G100" i="1"/>
  <c r="B100" i="1"/>
  <c r="A101" i="1"/>
  <c r="F57" i="1"/>
  <c r="D58" i="1"/>
  <c r="B101" i="1"/>
  <c r="A102" i="1"/>
  <c r="G101" i="1"/>
  <c r="E58" i="1"/>
  <c r="C59" i="1"/>
  <c r="G102" i="1"/>
  <c r="B102" i="1"/>
  <c r="C102" i="1"/>
  <c r="E102" i="1"/>
  <c r="F102" i="1"/>
  <c r="A103" i="1"/>
  <c r="D102" i="1"/>
  <c r="D59" i="1"/>
  <c r="F58" i="1"/>
  <c r="A104" i="1"/>
  <c r="F103" i="1"/>
  <c r="B103" i="1"/>
  <c r="C103" i="1"/>
  <c r="E103" i="1"/>
  <c r="G103" i="1"/>
  <c r="D103" i="1"/>
  <c r="E59" i="1"/>
  <c r="C60" i="1"/>
  <c r="C104" i="1"/>
  <c r="A105" i="1"/>
  <c r="F104" i="1"/>
  <c r="G104" i="1"/>
  <c r="E104" i="1"/>
  <c r="D104" i="1"/>
  <c r="B104" i="1"/>
  <c r="D60" i="1"/>
  <c r="F59" i="1"/>
  <c r="C105" i="1"/>
  <c r="G105" i="1"/>
  <c r="A106" i="1"/>
  <c r="D105" i="1"/>
  <c r="F105" i="1"/>
  <c r="E105" i="1"/>
  <c r="B105" i="1"/>
  <c r="E60" i="1"/>
  <c r="C61" i="1"/>
  <c r="C106" i="1"/>
  <c r="B106" i="1"/>
  <c r="E106" i="1"/>
  <c r="A107" i="1"/>
  <c r="G106" i="1"/>
  <c r="D106" i="1"/>
  <c r="F106" i="1"/>
  <c r="D61" i="1"/>
  <c r="F60" i="1"/>
  <c r="B107" i="1"/>
  <c r="A108" i="1"/>
  <c r="G107" i="1"/>
  <c r="C107" i="1"/>
  <c r="F107" i="1"/>
  <c r="D107" i="1"/>
  <c r="E107" i="1"/>
  <c r="E61" i="1"/>
  <c r="C62" i="1"/>
  <c r="C108" i="1"/>
  <c r="F108" i="1"/>
  <c r="E108" i="1"/>
  <c r="B108" i="1"/>
  <c r="A109" i="1"/>
  <c r="G108" i="1"/>
  <c r="D108" i="1"/>
  <c r="F61" i="1"/>
  <c r="D62" i="1"/>
  <c r="G109" i="1"/>
  <c r="D109" i="1"/>
  <c r="B109" i="1"/>
  <c r="E109" i="1"/>
  <c r="A110" i="1"/>
  <c r="C109" i="1"/>
  <c r="F109" i="1"/>
  <c r="E62" i="1"/>
  <c r="C63" i="1"/>
  <c r="D110" i="1"/>
  <c r="G110" i="1"/>
  <c r="B110" i="1"/>
  <c r="A111" i="1"/>
  <c r="F110" i="1"/>
  <c r="E110" i="1"/>
  <c r="C110" i="1"/>
  <c r="D63" i="1"/>
  <c r="F62" i="1"/>
  <c r="C111" i="1"/>
  <c r="F111" i="1"/>
  <c r="E111" i="1"/>
  <c r="B111" i="1"/>
  <c r="G111" i="1"/>
  <c r="A112" i="1"/>
  <c r="D111" i="1"/>
  <c r="E63" i="1"/>
  <c r="C64" i="1"/>
  <c r="B112" i="1"/>
  <c r="E112" i="1"/>
  <c r="G112" i="1"/>
  <c r="C112" i="1"/>
  <c r="F112" i="1"/>
  <c r="A113" i="1"/>
  <c r="D112" i="1"/>
  <c r="F63" i="1"/>
  <c r="D64" i="1"/>
  <c r="G113" i="1"/>
  <c r="E113" i="1"/>
  <c r="A114" i="1"/>
  <c r="F113" i="1"/>
  <c r="C113" i="1"/>
  <c r="B113" i="1"/>
  <c r="D113" i="1"/>
  <c r="E64" i="1"/>
  <c r="C65" i="1"/>
  <c r="A115" i="1"/>
  <c r="G114" i="1"/>
  <c r="F114" i="1"/>
  <c r="E114" i="1"/>
  <c r="B114" i="1"/>
  <c r="D114" i="1"/>
  <c r="C114" i="1"/>
  <c r="F64" i="1"/>
  <c r="D65" i="1"/>
  <c r="B115" i="1"/>
  <c r="F115" i="1"/>
  <c r="G115" i="1"/>
  <c r="E115" i="1"/>
  <c r="C115" i="1"/>
  <c r="D115" i="1"/>
  <c r="A116" i="1"/>
  <c r="E65" i="1"/>
  <c r="C66" i="1"/>
  <c r="D116" i="1"/>
  <c r="E116" i="1"/>
  <c r="F116" i="1"/>
  <c r="A117" i="1"/>
  <c r="B116" i="1"/>
  <c r="G116" i="1"/>
  <c r="C116" i="1"/>
  <c r="D66" i="1"/>
  <c r="F65" i="1"/>
  <c r="D117" i="1"/>
  <c r="B117" i="1"/>
  <c r="F117" i="1"/>
  <c r="A118" i="1"/>
  <c r="C117" i="1"/>
  <c r="E117" i="1"/>
  <c r="G117" i="1"/>
  <c r="E66" i="1"/>
  <c r="C67" i="1"/>
  <c r="G118" i="1"/>
  <c r="D118" i="1"/>
  <c r="E118" i="1"/>
  <c r="B118" i="1"/>
  <c r="F118" i="1"/>
  <c r="A119" i="1"/>
  <c r="C118" i="1"/>
  <c r="D67" i="1"/>
  <c r="F66" i="1"/>
  <c r="E119" i="1"/>
  <c r="C119" i="1"/>
  <c r="G119" i="1"/>
  <c r="A120" i="1"/>
  <c r="F119" i="1"/>
  <c r="B119" i="1"/>
  <c r="D119" i="1"/>
  <c r="E67" i="1"/>
  <c r="C68" i="1"/>
  <c r="F120" i="1"/>
  <c r="C120" i="1"/>
  <c r="A121" i="1"/>
  <c r="D120" i="1"/>
  <c r="B120" i="1"/>
  <c r="G120" i="1"/>
  <c r="E120" i="1"/>
  <c r="D68" i="1"/>
  <c r="F67" i="1"/>
  <c r="A122" i="1"/>
  <c r="B121" i="1"/>
  <c r="E121" i="1"/>
  <c r="F121" i="1"/>
  <c r="D121" i="1"/>
  <c r="C121" i="1"/>
  <c r="G121" i="1"/>
  <c r="E68" i="1"/>
  <c r="C69" i="1"/>
  <c r="F122" i="1"/>
  <c r="A123" i="1"/>
  <c r="G122" i="1"/>
  <c r="E122" i="1"/>
  <c r="B122" i="1"/>
  <c r="D122" i="1"/>
  <c r="C122" i="1"/>
  <c r="F68" i="1"/>
  <c r="D69" i="1"/>
  <c r="A124" i="1"/>
  <c r="D123" i="1"/>
  <c r="E123" i="1"/>
  <c r="G123" i="1"/>
  <c r="C123" i="1"/>
  <c r="F123" i="1"/>
  <c r="B123" i="1"/>
  <c r="E69" i="1"/>
  <c r="C70" i="1"/>
  <c r="E124" i="1"/>
  <c r="A125" i="1"/>
  <c r="G124" i="1"/>
  <c r="B124" i="1"/>
  <c r="F124" i="1"/>
  <c r="D124" i="1"/>
  <c r="C124" i="1"/>
  <c r="F69" i="1"/>
  <c r="D70" i="1"/>
  <c r="D125" i="1"/>
  <c r="F125" i="1"/>
  <c r="G125" i="1"/>
  <c r="E125" i="1"/>
  <c r="C125" i="1"/>
  <c r="A126" i="1"/>
  <c r="B125" i="1"/>
  <c r="E70" i="1"/>
  <c r="C71" i="1"/>
  <c r="G126" i="1"/>
  <c r="C126" i="1"/>
  <c r="B126" i="1"/>
  <c r="D126" i="1"/>
  <c r="F126" i="1"/>
  <c r="E126" i="1"/>
  <c r="A127" i="1"/>
  <c r="D71" i="1"/>
  <c r="F70" i="1"/>
  <c r="F127" i="1"/>
  <c r="B127" i="1"/>
  <c r="D127" i="1"/>
  <c r="C127" i="1"/>
  <c r="G127" i="1"/>
  <c r="A128" i="1"/>
  <c r="E127" i="1"/>
  <c r="E71" i="1"/>
  <c r="C72" i="1"/>
  <c r="E128" i="1"/>
  <c r="D128" i="1"/>
  <c r="B128" i="1"/>
  <c r="C128" i="1"/>
  <c r="A129" i="1"/>
  <c r="G128" i="1"/>
  <c r="F128" i="1"/>
  <c r="F71" i="1"/>
  <c r="D72" i="1"/>
  <c r="G129" i="1"/>
  <c r="F129" i="1"/>
  <c r="C129" i="1"/>
  <c r="B129" i="1"/>
  <c r="D129" i="1"/>
  <c r="E129" i="1"/>
  <c r="A130" i="1"/>
  <c r="E72" i="1"/>
  <c r="C73" i="1"/>
  <c r="D130" i="1"/>
  <c r="E130" i="1"/>
  <c r="B130" i="1"/>
  <c r="G130" i="1"/>
  <c r="A131" i="1"/>
  <c r="C130" i="1"/>
  <c r="F130" i="1"/>
  <c r="D73" i="1"/>
  <c r="F72" i="1"/>
  <c r="C131" i="1"/>
  <c r="A132" i="1"/>
  <c r="D131" i="1"/>
  <c r="B131" i="1"/>
  <c r="E131" i="1"/>
  <c r="F131" i="1"/>
  <c r="G131" i="1"/>
  <c r="E73" i="1"/>
  <c r="C74" i="1"/>
  <c r="G132" i="1"/>
  <c r="B132" i="1"/>
  <c r="E132" i="1"/>
  <c r="A133" i="1"/>
  <c r="F132" i="1"/>
  <c r="D132" i="1"/>
  <c r="C132" i="1"/>
  <c r="F73" i="1"/>
  <c r="D74" i="1"/>
  <c r="A134" i="1"/>
  <c r="F133" i="1"/>
  <c r="E133" i="1"/>
  <c r="B133" i="1"/>
  <c r="D133" i="1"/>
  <c r="G133" i="1"/>
  <c r="C133" i="1"/>
  <c r="E74" i="1"/>
  <c r="C75" i="1"/>
  <c r="F134" i="1"/>
  <c r="E134" i="1"/>
  <c r="C134" i="1"/>
  <c r="G134" i="1"/>
  <c r="B134" i="1"/>
  <c r="A135" i="1"/>
  <c r="D134" i="1"/>
  <c r="D75" i="1"/>
  <c r="F74" i="1"/>
  <c r="F135" i="1"/>
  <c r="A136" i="1"/>
  <c r="G135" i="1"/>
  <c r="C135" i="1"/>
  <c r="E135" i="1"/>
  <c r="D135" i="1"/>
  <c r="B135" i="1"/>
  <c r="E75" i="1"/>
  <c r="C76" i="1"/>
  <c r="C136" i="1"/>
  <c r="D136" i="1"/>
  <c r="B136" i="1"/>
  <c r="E136" i="1"/>
  <c r="A137" i="1"/>
  <c r="G136" i="1"/>
  <c r="F136" i="1"/>
  <c r="D76" i="1"/>
  <c r="F75" i="1"/>
  <c r="B137" i="1"/>
  <c r="E137" i="1"/>
  <c r="F137" i="1"/>
  <c r="C137" i="1"/>
  <c r="G137" i="1"/>
  <c r="J6" i="1"/>
  <c r="D137" i="1"/>
  <c r="E76" i="1"/>
  <c r="C77" i="1"/>
  <c r="D77" i="1"/>
  <c r="F76" i="1"/>
  <c r="E77" i="1"/>
  <c r="C78" i="1"/>
  <c r="F77" i="1"/>
  <c r="D78" i="1"/>
  <c r="E78" i="1"/>
  <c r="C79" i="1"/>
  <c r="F78" i="1"/>
  <c r="D79" i="1"/>
  <c r="E79" i="1"/>
  <c r="C80" i="1"/>
  <c r="F79" i="1"/>
  <c r="D80" i="1"/>
  <c r="E80" i="1"/>
  <c r="C81" i="1"/>
  <c r="D81" i="1"/>
  <c r="F80" i="1"/>
  <c r="E81" i="1"/>
  <c r="C82" i="1"/>
  <c r="F81" i="1"/>
  <c r="D82" i="1"/>
  <c r="E82" i="1"/>
  <c r="C83" i="1"/>
  <c r="F82" i="1"/>
  <c r="D83" i="1"/>
  <c r="E83" i="1"/>
  <c r="C84" i="1"/>
  <c r="F83" i="1"/>
  <c r="D84" i="1"/>
  <c r="E84" i="1"/>
  <c r="C85" i="1"/>
  <c r="D85" i="1"/>
  <c r="F84" i="1"/>
  <c r="E85" i="1"/>
  <c r="C86" i="1"/>
  <c r="F85" i="1"/>
  <c r="D86" i="1"/>
  <c r="E86" i="1"/>
  <c r="C87" i="1"/>
  <c r="F86" i="1"/>
  <c r="D87" i="1"/>
  <c r="E87" i="1"/>
  <c r="C88" i="1"/>
  <c r="F87" i="1"/>
  <c r="D88" i="1"/>
  <c r="E88" i="1"/>
  <c r="C89" i="1"/>
  <c r="D89" i="1"/>
  <c r="F88" i="1"/>
  <c r="E89" i="1"/>
  <c r="C90" i="1"/>
  <c r="D90" i="1"/>
  <c r="F89" i="1"/>
  <c r="E90" i="1"/>
  <c r="C91" i="1"/>
  <c r="F90" i="1"/>
  <c r="D91" i="1"/>
  <c r="E91" i="1"/>
  <c r="C92" i="1"/>
  <c r="D92" i="1"/>
  <c r="F91" i="1"/>
  <c r="E92" i="1"/>
  <c r="C93" i="1"/>
  <c r="D93" i="1"/>
  <c r="F92" i="1"/>
  <c r="E93" i="1"/>
  <c r="C94" i="1"/>
  <c r="D94" i="1"/>
  <c r="F93" i="1"/>
  <c r="E94" i="1"/>
  <c r="C95" i="1"/>
  <c r="D95" i="1"/>
  <c r="F94" i="1"/>
  <c r="E95" i="1"/>
  <c r="C96" i="1"/>
  <c r="F95" i="1"/>
  <c r="D96" i="1"/>
  <c r="E96" i="1"/>
  <c r="C97" i="1"/>
  <c r="D97" i="1"/>
  <c r="F96" i="1"/>
  <c r="E97" i="1"/>
  <c r="C98" i="1"/>
  <c r="D98" i="1"/>
  <c r="F97" i="1"/>
  <c r="E98" i="1"/>
  <c r="C99" i="1"/>
  <c r="D99" i="1"/>
  <c r="F98" i="1"/>
  <c r="E99" i="1"/>
  <c r="C100" i="1"/>
  <c r="D100" i="1"/>
  <c r="F99" i="1"/>
  <c r="E100" i="1"/>
  <c r="C101" i="1"/>
  <c r="D101" i="1"/>
  <c r="E101" i="1"/>
  <c r="F101" i="1"/>
  <c r="F100" i="1"/>
  <c r="J5" i="1"/>
  <c r="J7" i="1"/>
  <c r="J13" i="1"/>
</calcChain>
</file>

<file path=xl/sharedStrings.xml><?xml version="1.0" encoding="utf-8"?>
<sst xmlns="http://schemas.openxmlformats.org/spreadsheetml/2006/main" count="27" uniqueCount="26">
  <si>
    <t>Antal terminer pr år</t>
  </si>
  <si>
    <t>Restgæld</t>
  </si>
  <si>
    <t>Rente</t>
  </si>
  <si>
    <t>Afdrag</t>
  </si>
  <si>
    <t>Ydelse</t>
  </si>
  <si>
    <t>Løbetid i år</t>
  </si>
  <si>
    <t>År</t>
  </si>
  <si>
    <t>Termin</t>
  </si>
  <si>
    <t>I alt renter</t>
  </si>
  <si>
    <t>Gebyr pr termin</t>
  </si>
  <si>
    <t>Gebyr</t>
  </si>
  <si>
    <t>I alt gebyrer</t>
  </si>
  <si>
    <t>Samlede omkostninger</t>
  </si>
  <si>
    <t>Beløb som tilbagebetales</t>
  </si>
  <si>
    <t>Årlig omkostning i % (ÅOP)</t>
  </si>
  <si>
    <t>(Max 30 år ved 4 terminer og 10 år ved 12 terminer årligt)</t>
  </si>
  <si>
    <t>Købsbeløb</t>
  </si>
  <si>
    <t>Udbetaling</t>
  </si>
  <si>
    <t>Etableringsomkostninger</t>
  </si>
  <si>
    <t>Beregnet ydelse/per termin</t>
  </si>
  <si>
    <t>Lånet inkl omkostninger</t>
  </si>
  <si>
    <t>Afdragsfrit lån</t>
  </si>
  <si>
    <t>Nej</t>
  </si>
  <si>
    <t>Pålydende rente i %</t>
  </si>
  <si>
    <t>Lånebeløb</t>
  </si>
  <si>
    <r>
      <t xml:space="preserve">Låneberegner med amortisering </t>
    </r>
    <r>
      <rPr>
        <b/>
        <sz val="9"/>
        <rFont val="Arial"/>
        <family val="2"/>
      </rPr>
      <t>v2.12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</si>
</sst>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_(&quot;kr&quot;\ * #,##0.00_);_(&quot;kr&quot;\ * \(#,##0.00\);_(&quot;kr&quot;\ * &quot;-&quot;??_);_(@_)"/>
    <numFmt numFmtId="193" formatCode="_ * #,##0.0000_ ;_ * \-#,##0.0000_ ;_ * &quot;-&quot;??_ ;_ @_ 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8"/>
      <name val="Arial"/>
    </font>
    <font>
      <b/>
      <u/>
      <sz val="10"/>
      <color indexed="12"/>
      <name val="Arial"/>
      <family val="2"/>
    </font>
    <font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4">
    <xf numFmtId="0" fontId="0" fillId="0" borderId="0" xfId="0"/>
    <xf numFmtId="39" fontId="0" fillId="2" borderId="1" xfId="0" applyNumberFormat="1" applyFill="1" applyBorder="1" applyProtection="1">
      <protection locked="0"/>
    </xf>
    <xf numFmtId="3" fontId="0" fillId="2" borderId="1" xfId="0" applyNumberFormat="1" applyFill="1" applyBorder="1" applyProtection="1">
      <protection locked="0"/>
    </xf>
    <xf numFmtId="10" fontId="0" fillId="2" borderId="1" xfId="0" applyNumberFormat="1" applyFill="1" applyBorder="1" applyProtection="1">
      <protection locked="0"/>
    </xf>
    <xf numFmtId="0" fontId="3" fillId="0" borderId="0" xfId="0" applyFont="1" applyBorder="1" applyProtection="1">
      <protection hidden="1"/>
    </xf>
    <xf numFmtId="4" fontId="0" fillId="0" borderId="0" xfId="0" applyNumberFormat="1" applyBorder="1" applyProtection="1">
      <protection hidden="1"/>
    </xf>
    <xf numFmtId="0" fontId="0" fillId="0" borderId="0" xfId="0" applyProtection="1">
      <protection hidden="1"/>
    </xf>
    <xf numFmtId="0" fontId="0" fillId="0" borderId="0" xfId="0" applyBorder="1" applyProtection="1">
      <protection hidden="1"/>
    </xf>
    <xf numFmtId="0" fontId="6" fillId="0" borderId="0" xfId="1" applyFont="1" applyBorder="1" applyAlignment="1" applyProtection="1">
      <protection hidden="1"/>
    </xf>
    <xf numFmtId="0" fontId="0" fillId="3" borderId="2" xfId="0" applyFill="1" applyBorder="1" applyProtection="1">
      <protection hidden="1"/>
    </xf>
    <xf numFmtId="0" fontId="0" fillId="3" borderId="3" xfId="0" applyFill="1" applyBorder="1" applyProtection="1">
      <protection hidden="1"/>
    </xf>
    <xf numFmtId="0" fontId="8" fillId="0" borderId="0" xfId="0" applyFont="1" applyBorder="1" applyProtection="1">
      <protection hidden="1"/>
    </xf>
    <xf numFmtId="0" fontId="0" fillId="3" borderId="4" xfId="0" applyFill="1" applyBorder="1" applyProtection="1">
      <protection hidden="1"/>
    </xf>
    <xf numFmtId="4" fontId="9" fillId="4" borderId="5" xfId="0" applyNumberFormat="1" applyFont="1" applyFill="1" applyBorder="1" applyProtection="1">
      <protection hidden="1"/>
    </xf>
    <xf numFmtId="4" fontId="0" fillId="0" borderId="0" xfId="0" applyNumberFormat="1" applyProtection="1">
      <protection hidden="1"/>
    </xf>
    <xf numFmtId="0" fontId="8" fillId="3" borderId="4" xfId="0" applyFont="1" applyFill="1" applyBorder="1" applyProtection="1">
      <protection hidden="1"/>
    </xf>
    <xf numFmtId="4" fontId="2" fillId="4" borderId="5" xfId="0" applyNumberFormat="1" applyFont="1" applyFill="1" applyBorder="1" applyProtection="1">
      <protection hidden="1"/>
    </xf>
    <xf numFmtId="4" fontId="2" fillId="3" borderId="5" xfId="0" applyNumberFormat="1" applyFont="1" applyFill="1" applyBorder="1" applyProtection="1">
      <protection hidden="1"/>
    </xf>
    <xf numFmtId="10" fontId="7" fillId="4" borderId="5" xfId="2" applyNumberFormat="1" applyFont="1" applyFill="1" applyBorder="1" applyProtection="1">
      <protection hidden="1"/>
    </xf>
    <xf numFmtId="0" fontId="0" fillId="3" borderId="5" xfId="0" applyFill="1" applyBorder="1" applyProtection="1">
      <protection hidden="1"/>
    </xf>
    <xf numFmtId="4" fontId="5" fillId="0" borderId="0" xfId="0" applyNumberFormat="1" applyFont="1" applyBorder="1" applyAlignment="1" applyProtection="1">
      <alignment horizontal="left" indent="1"/>
      <protection hidden="1"/>
    </xf>
    <xf numFmtId="4" fontId="5" fillId="0" borderId="0" xfId="0" applyNumberFormat="1" applyFont="1" applyBorder="1" applyProtection="1">
      <protection hidden="1"/>
    </xf>
    <xf numFmtId="4" fontId="0" fillId="4" borderId="5" xfId="0" applyNumberFormat="1" applyFill="1" applyBorder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184" fontId="2" fillId="3" borderId="6" xfId="0" applyNumberFormat="1" applyFont="1" applyFill="1" applyBorder="1" applyProtection="1">
      <protection hidden="1"/>
    </xf>
    <xf numFmtId="0" fontId="8" fillId="3" borderId="7" xfId="0" applyFont="1" applyFill="1" applyBorder="1" applyProtection="1">
      <protection hidden="1"/>
    </xf>
    <xf numFmtId="4" fontId="2" fillId="3" borderId="8" xfId="0" applyNumberFormat="1" applyFont="1" applyFill="1" applyBorder="1" applyProtection="1">
      <protection hidden="1"/>
    </xf>
    <xf numFmtId="0" fontId="2" fillId="0" borderId="0" xfId="0" applyFont="1" applyBorder="1" applyAlignment="1" applyProtection="1">
      <alignment horizontal="center"/>
      <protection hidden="1"/>
    </xf>
    <xf numFmtId="4" fontId="2" fillId="0" borderId="0" xfId="0" applyNumberFormat="1" applyFon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0" fontId="8" fillId="0" borderId="0" xfId="0" applyFont="1" applyFill="1" applyBorder="1" applyProtection="1">
      <protection hidden="1"/>
    </xf>
    <xf numFmtId="39" fontId="0" fillId="2" borderId="1" xfId="0" applyNumberFormat="1" applyFill="1" applyBorder="1" applyAlignment="1" applyProtection="1">
      <alignment horizontal="center"/>
      <protection locked="0"/>
    </xf>
    <xf numFmtId="193" fontId="0" fillId="0" borderId="0" xfId="0" applyNumberFormat="1" applyProtection="1">
      <protection hidden="1"/>
    </xf>
  </cellXfs>
  <cellStyles count="3">
    <cellStyle name="Link" xfId="1" builtinId="8"/>
    <cellStyle name="Normal" xfId="0" builtinId="0"/>
    <cellStyle name="Pro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xcel-regneark.dk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866775</xdr:colOff>
      <xdr:row>0</xdr:row>
      <xdr:rowOff>9525</xdr:rowOff>
    </xdr:from>
    <xdr:to>
      <xdr:col>9</xdr:col>
      <xdr:colOff>742950</xdr:colOff>
      <xdr:row>1</xdr:row>
      <xdr:rowOff>104775</xdr:rowOff>
    </xdr:to>
    <xdr:pic>
      <xdr:nvPicPr>
        <xdr:cNvPr id="1147" name="Billede 2" descr="navigationhead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97067-6753-4231-AB8B-47DB34785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525"/>
          <a:ext cx="14954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>
    <pageSetUpPr autoPageBreaks="0" fitToPage="1"/>
  </sheetPr>
  <dimension ref="A1:L137"/>
  <sheetViews>
    <sheetView showGridLines="0" tabSelected="1" zoomScaleNormal="100" workbookViewId="0">
      <pane ySplit="16" topLeftCell="A17" activePane="bottomLeft" state="frozen"/>
      <selection pane="bottomLeft"/>
    </sheetView>
  </sheetViews>
  <sheetFormatPr defaultRowHeight="12.75" x14ac:dyDescent="0.2"/>
  <cols>
    <col min="1" max="1" width="7.140625" style="6" customWidth="1"/>
    <col min="2" max="2" width="9.7109375" style="14" customWidth="1"/>
    <col min="3" max="3" width="10" style="14" customWidth="1"/>
    <col min="4" max="6" width="12.7109375" style="14" customWidth="1"/>
    <col min="7" max="7" width="8.5703125" style="14" customWidth="1"/>
    <col min="8" max="8" width="12.7109375" style="6" customWidth="1"/>
    <col min="9" max="9" width="24.28515625" style="6" bestFit="1" customWidth="1"/>
    <col min="10" max="10" width="12.85546875" style="6" customWidth="1"/>
    <col min="11" max="11" width="2" style="6" customWidth="1"/>
    <col min="12" max="12" width="10.28515625" style="6" bestFit="1" customWidth="1"/>
    <col min="13" max="16384" width="9.140625" style="6"/>
  </cols>
  <sheetData>
    <row r="1" spans="1:12" ht="18" x14ac:dyDescent="0.25">
      <c r="A1" s="4" t="s">
        <v>25</v>
      </c>
      <c r="B1" s="5"/>
      <c r="C1" s="5"/>
      <c r="D1" s="5"/>
      <c r="E1" s="5"/>
      <c r="F1" s="5"/>
      <c r="G1" s="5"/>
    </row>
    <row r="2" spans="1:12" x14ac:dyDescent="0.2">
      <c r="A2" s="7"/>
      <c r="B2" s="5"/>
      <c r="C2" s="5"/>
      <c r="D2" s="5"/>
      <c r="E2" s="5"/>
      <c r="F2" s="5"/>
      <c r="G2" s="5"/>
      <c r="J2" s="8"/>
    </row>
    <row r="3" spans="1:12" x14ac:dyDescent="0.2">
      <c r="A3" s="7"/>
      <c r="B3" s="5"/>
      <c r="C3" s="5"/>
      <c r="D3" s="5"/>
      <c r="E3" s="5"/>
      <c r="F3" s="5"/>
      <c r="G3" s="5"/>
      <c r="I3" s="9"/>
      <c r="J3" s="10"/>
    </row>
    <row r="4" spans="1:12" x14ac:dyDescent="0.2">
      <c r="A4" s="11" t="s">
        <v>16</v>
      </c>
      <c r="B4" s="5"/>
      <c r="C4" s="5"/>
      <c r="D4" s="1">
        <v>100000</v>
      </c>
      <c r="E4" s="5"/>
      <c r="F4" s="5"/>
      <c r="G4" s="5"/>
      <c r="I4" s="15" t="s">
        <v>18</v>
      </c>
      <c r="J4" s="13">
        <f>D6</f>
        <v>5000</v>
      </c>
    </row>
    <row r="5" spans="1:12" x14ac:dyDescent="0.2">
      <c r="A5" s="11" t="s">
        <v>17</v>
      </c>
      <c r="B5" s="5"/>
      <c r="C5" s="5"/>
      <c r="D5" s="1">
        <v>20000</v>
      </c>
      <c r="E5" s="5"/>
      <c r="F5" s="5"/>
      <c r="G5" s="5"/>
      <c r="I5" s="12" t="s">
        <v>8</v>
      </c>
      <c r="J5" s="13">
        <f>SUM(D18:D137)</f>
        <v>15748.447447923008</v>
      </c>
    </row>
    <row r="6" spans="1:12" x14ac:dyDescent="0.2">
      <c r="A6" s="29" t="s">
        <v>18</v>
      </c>
      <c r="D6" s="1">
        <v>5000</v>
      </c>
      <c r="E6" s="5"/>
      <c r="F6" s="5"/>
      <c r="G6" s="5"/>
      <c r="I6" s="12" t="s">
        <v>11</v>
      </c>
      <c r="J6" s="13">
        <f>SUM(G18:G137)</f>
        <v>0</v>
      </c>
    </row>
    <row r="7" spans="1:12" x14ac:dyDescent="0.2">
      <c r="A7" s="31" t="s">
        <v>9</v>
      </c>
      <c r="B7" s="5"/>
      <c r="C7" s="5"/>
      <c r="D7" s="1">
        <v>0</v>
      </c>
      <c r="E7" s="5"/>
      <c r="F7" s="5"/>
      <c r="G7" s="5"/>
      <c r="I7" s="15" t="s">
        <v>12</v>
      </c>
      <c r="J7" s="16">
        <f>SUM(J4:J6)</f>
        <v>20748.447447923008</v>
      </c>
    </row>
    <row r="8" spans="1:12" x14ac:dyDescent="0.2">
      <c r="A8" s="7" t="s">
        <v>23</v>
      </c>
      <c r="B8" s="5"/>
      <c r="C8" s="5"/>
      <c r="D8" s="3">
        <v>4.9500000000000002E-2</v>
      </c>
      <c r="E8" s="5"/>
      <c r="F8" s="5"/>
      <c r="G8" s="5"/>
      <c r="I8" s="15"/>
      <c r="J8" s="17"/>
    </row>
    <row r="9" spans="1:12" x14ac:dyDescent="0.2">
      <c r="A9" s="7" t="s">
        <v>21</v>
      </c>
      <c r="B9" s="5"/>
      <c r="C9" s="5"/>
      <c r="D9" s="32" t="s">
        <v>22</v>
      </c>
      <c r="E9" s="5"/>
      <c r="F9" s="5"/>
      <c r="G9" s="5"/>
      <c r="I9" s="15" t="s">
        <v>14</v>
      </c>
      <c r="J9" s="18">
        <f>IF(D9="Nej",(1+(RATE(D11*D12, -D14,J11)))^D11-1,(D14*D11*D12/J11)/D12)</f>
        <v>7.0099318935097799E-2</v>
      </c>
      <c r="L9" s="33"/>
    </row>
    <row r="10" spans="1:12" x14ac:dyDescent="0.2">
      <c r="E10" s="5"/>
      <c r="F10" s="5"/>
      <c r="G10" s="5"/>
      <c r="I10" s="12"/>
      <c r="J10" s="19"/>
      <c r="K10" s="23"/>
      <c r="L10" s="23"/>
    </row>
    <row r="11" spans="1:12" s="23" customFormat="1" x14ac:dyDescent="0.2">
      <c r="A11" s="7" t="s">
        <v>0</v>
      </c>
      <c r="B11" s="5"/>
      <c r="C11" s="5"/>
      <c r="D11" s="2">
        <v>12</v>
      </c>
      <c r="E11" s="5"/>
      <c r="F11" s="5"/>
      <c r="G11" s="5"/>
      <c r="H11" s="6"/>
      <c r="I11" s="15" t="s">
        <v>24</v>
      </c>
      <c r="J11" s="22">
        <f>D4-D5</f>
        <v>80000</v>
      </c>
    </row>
    <row r="12" spans="1:12" s="23" customFormat="1" x14ac:dyDescent="0.2">
      <c r="A12" s="7" t="s">
        <v>5</v>
      </c>
      <c r="B12" s="5"/>
      <c r="C12" s="5"/>
      <c r="D12" s="2">
        <v>7</v>
      </c>
      <c r="E12" s="20" t="s">
        <v>15</v>
      </c>
      <c r="F12" s="5"/>
      <c r="G12" s="21"/>
      <c r="H12" s="6"/>
      <c r="I12" s="15" t="s">
        <v>20</v>
      </c>
      <c r="J12" s="22">
        <f>(D4-D5)+D6</f>
        <v>85000</v>
      </c>
      <c r="K12" s="6"/>
      <c r="L12" s="6"/>
    </row>
    <row r="13" spans="1:12" x14ac:dyDescent="0.2">
      <c r="A13" s="7"/>
      <c r="B13" s="5"/>
      <c r="C13" s="5"/>
      <c r="D13" s="5"/>
      <c r="E13" s="5"/>
      <c r="F13" s="5"/>
      <c r="G13" s="5"/>
      <c r="I13" s="15" t="s">
        <v>13</v>
      </c>
      <c r="J13" s="16">
        <f>SUM(F18:F137)+J6</f>
        <v>100748.44744792288</v>
      </c>
    </row>
    <row r="14" spans="1:12" ht="13.5" thickBot="1" x14ac:dyDescent="0.25">
      <c r="A14" s="11" t="s">
        <v>19</v>
      </c>
      <c r="B14" s="5"/>
      <c r="C14" s="5"/>
      <c r="D14" s="24">
        <f>IF(D9="Ja",PMT(D8/D11,D12*D11,-(J12),J12)+D7,PMT(D8/D11,D12*D11,-(J12))+D7)</f>
        <v>1199.386279141941</v>
      </c>
      <c r="E14" s="5"/>
      <c r="F14" s="5"/>
      <c r="G14" s="5"/>
      <c r="I14" s="25"/>
      <c r="J14" s="26"/>
    </row>
    <row r="15" spans="1:12" ht="13.5" thickTop="1" x14ac:dyDescent="0.2">
      <c r="A15" s="7"/>
      <c r="B15" s="5"/>
      <c r="C15" s="5"/>
      <c r="D15" s="5"/>
      <c r="E15" s="5"/>
      <c r="F15" s="5"/>
      <c r="G15" s="5"/>
      <c r="J15" s="7"/>
    </row>
    <row r="16" spans="1:12" x14ac:dyDescent="0.2">
      <c r="A16" s="7"/>
      <c r="B16" s="5"/>
      <c r="C16" s="5"/>
      <c r="D16" s="5"/>
      <c r="E16" s="5"/>
      <c r="F16" s="5"/>
      <c r="G16" s="5"/>
      <c r="J16" s="7"/>
    </row>
    <row r="17" spans="1:10" x14ac:dyDescent="0.2">
      <c r="A17" s="27" t="s">
        <v>7</v>
      </c>
      <c r="B17" s="27" t="s">
        <v>6</v>
      </c>
      <c r="C17" s="28" t="s">
        <v>1</v>
      </c>
      <c r="D17" s="28" t="s">
        <v>2</v>
      </c>
      <c r="E17" s="28" t="s">
        <v>3</v>
      </c>
      <c r="F17" s="28" t="s">
        <v>4</v>
      </c>
      <c r="G17" s="28" t="s">
        <v>10</v>
      </c>
      <c r="J17" s="23"/>
    </row>
    <row r="18" spans="1:10" x14ac:dyDescent="0.2">
      <c r="A18" s="30">
        <v>1</v>
      </c>
      <c r="B18" s="30">
        <f t="shared" ref="B18:B49" si="0">IF(A18="","",FLOOR((A18/$D$11)-0.01,1))</f>
        <v>0</v>
      </c>
      <c r="C18" s="5">
        <f>J12</f>
        <v>85000</v>
      </c>
      <c r="D18" s="5">
        <f t="shared" ref="D18:D49" si="1">IF(A18="","",C18*$D$8/$D$11)</f>
        <v>350.625</v>
      </c>
      <c r="E18" s="5">
        <f t="shared" ref="E18:E49" si="2">IF(A18="","",($D$14-$D$7)-D18)</f>
        <v>848.76127914194103</v>
      </c>
      <c r="F18" s="5">
        <f>IF(A18="","",D18+E18)</f>
        <v>1199.386279141941</v>
      </c>
      <c r="G18" s="5">
        <f t="shared" ref="G18:G49" si="3">IF(A18="","",$D$7)</f>
        <v>0</v>
      </c>
    </row>
    <row r="19" spans="1:10" x14ac:dyDescent="0.2">
      <c r="A19" s="30">
        <f t="shared" ref="A19:A50" si="4">IF(A18="","",IF((A18+1&gt;$D$11*$D$12),"",A18+1))</f>
        <v>2</v>
      </c>
      <c r="B19" s="30">
        <f t="shared" si="0"/>
        <v>0</v>
      </c>
      <c r="C19" s="5">
        <f>IF(A19="","",C18-E18)</f>
        <v>84151.238720858062</v>
      </c>
      <c r="D19" s="5">
        <f t="shared" si="1"/>
        <v>347.12385972353951</v>
      </c>
      <c r="E19" s="5">
        <f t="shared" si="2"/>
        <v>852.26241941840158</v>
      </c>
      <c r="F19" s="5">
        <f t="shared" ref="F19:F82" si="5">IF(A19="","",D19+E19)</f>
        <v>1199.386279141941</v>
      </c>
      <c r="G19" s="5">
        <f t="shared" si="3"/>
        <v>0</v>
      </c>
    </row>
    <row r="20" spans="1:10" x14ac:dyDescent="0.2">
      <c r="A20" s="30">
        <f t="shared" si="4"/>
        <v>3</v>
      </c>
      <c r="B20" s="30">
        <f t="shared" si="0"/>
        <v>0</v>
      </c>
      <c r="C20" s="5">
        <f t="shared" ref="C20:C83" si="6">IF(A20="","",C19-E19)</f>
        <v>83298.976301439659</v>
      </c>
      <c r="D20" s="5">
        <f t="shared" si="1"/>
        <v>343.60827724343858</v>
      </c>
      <c r="E20" s="5">
        <f t="shared" si="2"/>
        <v>855.77800189850245</v>
      </c>
      <c r="F20" s="5">
        <f t="shared" si="5"/>
        <v>1199.386279141941</v>
      </c>
      <c r="G20" s="5">
        <f t="shared" si="3"/>
        <v>0</v>
      </c>
    </row>
    <row r="21" spans="1:10" x14ac:dyDescent="0.2">
      <c r="A21" s="30">
        <f t="shared" si="4"/>
        <v>4</v>
      </c>
      <c r="B21" s="30">
        <f t="shared" si="0"/>
        <v>0</v>
      </c>
      <c r="C21" s="5">
        <f t="shared" si="6"/>
        <v>82443.198299541153</v>
      </c>
      <c r="D21" s="5">
        <f t="shared" si="1"/>
        <v>340.07819298560725</v>
      </c>
      <c r="E21" s="5">
        <f t="shared" si="2"/>
        <v>859.30808615633373</v>
      </c>
      <c r="F21" s="5">
        <f t="shared" si="5"/>
        <v>1199.386279141941</v>
      </c>
      <c r="G21" s="5">
        <f t="shared" si="3"/>
        <v>0</v>
      </c>
    </row>
    <row r="22" spans="1:10" x14ac:dyDescent="0.2">
      <c r="A22" s="30">
        <f t="shared" si="4"/>
        <v>5</v>
      </c>
      <c r="B22" s="30">
        <f t="shared" si="0"/>
        <v>0</v>
      </c>
      <c r="C22" s="5">
        <f t="shared" si="6"/>
        <v>81583.890213384817</v>
      </c>
      <c r="D22" s="5">
        <f t="shared" si="1"/>
        <v>336.53354713021241</v>
      </c>
      <c r="E22" s="5">
        <f t="shared" si="2"/>
        <v>862.85273201172868</v>
      </c>
      <c r="F22" s="5">
        <f t="shared" si="5"/>
        <v>1199.386279141941</v>
      </c>
      <c r="G22" s="5">
        <f t="shared" si="3"/>
        <v>0</v>
      </c>
    </row>
    <row r="23" spans="1:10" x14ac:dyDescent="0.2">
      <c r="A23" s="30">
        <f t="shared" si="4"/>
        <v>6</v>
      </c>
      <c r="B23" s="30">
        <f t="shared" si="0"/>
        <v>0</v>
      </c>
      <c r="C23" s="5">
        <f t="shared" si="6"/>
        <v>80721.037481373089</v>
      </c>
      <c r="D23" s="5">
        <f t="shared" si="1"/>
        <v>332.97427961066404</v>
      </c>
      <c r="E23" s="5">
        <f t="shared" si="2"/>
        <v>866.41199953127693</v>
      </c>
      <c r="F23" s="5">
        <f t="shared" si="5"/>
        <v>1199.386279141941</v>
      </c>
      <c r="G23" s="5">
        <f t="shared" si="3"/>
        <v>0</v>
      </c>
    </row>
    <row r="24" spans="1:10" x14ac:dyDescent="0.2">
      <c r="A24" s="30">
        <f t="shared" si="4"/>
        <v>7</v>
      </c>
      <c r="B24" s="30">
        <f t="shared" si="0"/>
        <v>0</v>
      </c>
      <c r="C24" s="5">
        <f t="shared" si="6"/>
        <v>79854.625481841809</v>
      </c>
      <c r="D24" s="5">
        <f t="shared" si="1"/>
        <v>329.40033011259749</v>
      </c>
      <c r="E24" s="5">
        <f t="shared" si="2"/>
        <v>869.9859490293436</v>
      </c>
      <c r="F24" s="5">
        <f t="shared" si="5"/>
        <v>1199.386279141941</v>
      </c>
      <c r="G24" s="5">
        <f t="shared" si="3"/>
        <v>0</v>
      </c>
    </row>
    <row r="25" spans="1:10" x14ac:dyDescent="0.2">
      <c r="A25" s="30">
        <f t="shared" si="4"/>
        <v>8</v>
      </c>
      <c r="B25" s="30">
        <f t="shared" si="0"/>
        <v>0</v>
      </c>
      <c r="C25" s="5">
        <f t="shared" si="6"/>
        <v>78984.639532812464</v>
      </c>
      <c r="D25" s="5">
        <f t="shared" si="1"/>
        <v>325.81163807285139</v>
      </c>
      <c r="E25" s="5">
        <f t="shared" si="2"/>
        <v>873.57464106908969</v>
      </c>
      <c r="F25" s="5">
        <f t="shared" si="5"/>
        <v>1199.386279141941</v>
      </c>
      <c r="G25" s="5">
        <f t="shared" si="3"/>
        <v>0</v>
      </c>
    </row>
    <row r="26" spans="1:10" x14ac:dyDescent="0.2">
      <c r="A26" s="30">
        <f t="shared" si="4"/>
        <v>9</v>
      </c>
      <c r="B26" s="30">
        <f t="shared" si="0"/>
        <v>0</v>
      </c>
      <c r="C26" s="5">
        <f t="shared" si="6"/>
        <v>78111.064891743372</v>
      </c>
      <c r="D26" s="5">
        <f t="shared" si="1"/>
        <v>322.20814267844145</v>
      </c>
      <c r="E26" s="5">
        <f t="shared" si="2"/>
        <v>877.17813646349964</v>
      </c>
      <c r="F26" s="5">
        <f t="shared" si="5"/>
        <v>1199.386279141941</v>
      </c>
      <c r="G26" s="5">
        <f t="shared" si="3"/>
        <v>0</v>
      </c>
    </row>
    <row r="27" spans="1:10" x14ac:dyDescent="0.2">
      <c r="A27" s="30">
        <f t="shared" si="4"/>
        <v>10</v>
      </c>
      <c r="B27" s="30">
        <f t="shared" si="0"/>
        <v>0</v>
      </c>
      <c r="C27" s="5">
        <f t="shared" si="6"/>
        <v>77233.886755279877</v>
      </c>
      <c r="D27" s="5">
        <f t="shared" si="1"/>
        <v>318.58978286552951</v>
      </c>
      <c r="E27" s="5">
        <f t="shared" si="2"/>
        <v>880.79649627641152</v>
      </c>
      <c r="F27" s="5">
        <f t="shared" si="5"/>
        <v>1199.386279141941</v>
      </c>
      <c r="G27" s="5">
        <f t="shared" si="3"/>
        <v>0</v>
      </c>
    </row>
    <row r="28" spans="1:10" x14ac:dyDescent="0.2">
      <c r="A28" s="30">
        <f t="shared" si="4"/>
        <v>11</v>
      </c>
      <c r="B28" s="30">
        <f t="shared" si="0"/>
        <v>0</v>
      </c>
      <c r="C28" s="5">
        <f t="shared" si="6"/>
        <v>76353.090259003468</v>
      </c>
      <c r="D28" s="5">
        <f t="shared" si="1"/>
        <v>314.95649731838932</v>
      </c>
      <c r="E28" s="5">
        <f t="shared" si="2"/>
        <v>884.42978182355171</v>
      </c>
      <c r="F28" s="5">
        <f t="shared" si="5"/>
        <v>1199.386279141941</v>
      </c>
      <c r="G28" s="5">
        <f t="shared" si="3"/>
        <v>0</v>
      </c>
    </row>
    <row r="29" spans="1:10" x14ac:dyDescent="0.2">
      <c r="A29" s="30">
        <f t="shared" si="4"/>
        <v>12</v>
      </c>
      <c r="B29" s="30">
        <f t="shared" si="0"/>
        <v>0</v>
      </c>
      <c r="C29" s="5">
        <f t="shared" si="6"/>
        <v>75468.660477179918</v>
      </c>
      <c r="D29" s="5">
        <f t="shared" si="1"/>
        <v>311.3082244683672</v>
      </c>
      <c r="E29" s="5">
        <f t="shared" si="2"/>
        <v>888.07805467357389</v>
      </c>
      <c r="F29" s="5">
        <f t="shared" si="5"/>
        <v>1199.386279141941</v>
      </c>
      <c r="G29" s="5">
        <f t="shared" si="3"/>
        <v>0</v>
      </c>
    </row>
    <row r="30" spans="1:10" x14ac:dyDescent="0.2">
      <c r="A30" s="30">
        <f t="shared" si="4"/>
        <v>13</v>
      </c>
      <c r="B30" s="30">
        <f t="shared" si="0"/>
        <v>1</v>
      </c>
      <c r="C30" s="5">
        <f t="shared" si="6"/>
        <v>74580.582422506341</v>
      </c>
      <c r="D30" s="5">
        <f t="shared" si="1"/>
        <v>307.64490249283864</v>
      </c>
      <c r="E30" s="5">
        <f t="shared" si="2"/>
        <v>891.74137664910245</v>
      </c>
      <c r="F30" s="5">
        <f t="shared" si="5"/>
        <v>1199.386279141941</v>
      </c>
      <c r="G30" s="5">
        <f t="shared" si="3"/>
        <v>0</v>
      </c>
    </row>
    <row r="31" spans="1:10" x14ac:dyDescent="0.2">
      <c r="A31" s="30">
        <f t="shared" si="4"/>
        <v>14</v>
      </c>
      <c r="B31" s="30">
        <f t="shared" si="0"/>
        <v>1</v>
      </c>
      <c r="C31" s="5">
        <f t="shared" si="6"/>
        <v>73688.841045857233</v>
      </c>
      <c r="D31" s="5">
        <f t="shared" si="1"/>
        <v>303.96646931416109</v>
      </c>
      <c r="E31" s="5">
        <f t="shared" si="2"/>
        <v>895.41980982778</v>
      </c>
      <c r="F31" s="5">
        <f t="shared" si="5"/>
        <v>1199.386279141941</v>
      </c>
      <c r="G31" s="5">
        <f t="shared" si="3"/>
        <v>0</v>
      </c>
    </row>
    <row r="32" spans="1:10" x14ac:dyDescent="0.2">
      <c r="A32" s="30">
        <f t="shared" si="4"/>
        <v>15</v>
      </c>
      <c r="B32" s="30">
        <f t="shared" si="0"/>
        <v>1</v>
      </c>
      <c r="C32" s="5">
        <f t="shared" si="6"/>
        <v>72793.421236029448</v>
      </c>
      <c r="D32" s="5">
        <f t="shared" si="1"/>
        <v>300.27286259862149</v>
      </c>
      <c r="E32" s="5">
        <f t="shared" si="2"/>
        <v>899.11341654331954</v>
      </c>
      <c r="F32" s="5">
        <f t="shared" si="5"/>
        <v>1199.386279141941</v>
      </c>
      <c r="G32" s="5">
        <f t="shared" si="3"/>
        <v>0</v>
      </c>
    </row>
    <row r="33" spans="1:7" x14ac:dyDescent="0.2">
      <c r="A33" s="30">
        <f t="shared" si="4"/>
        <v>16</v>
      </c>
      <c r="B33" s="30">
        <f t="shared" si="0"/>
        <v>1</v>
      </c>
      <c r="C33" s="5">
        <f t="shared" si="6"/>
        <v>71894.30781948613</v>
      </c>
      <c r="D33" s="5">
        <f t="shared" si="1"/>
        <v>296.56401975538029</v>
      </c>
      <c r="E33" s="5">
        <f t="shared" si="2"/>
        <v>902.82225938656075</v>
      </c>
      <c r="F33" s="5">
        <f t="shared" si="5"/>
        <v>1199.386279141941</v>
      </c>
      <c r="G33" s="5">
        <f t="shared" si="3"/>
        <v>0</v>
      </c>
    </row>
    <row r="34" spans="1:7" x14ac:dyDescent="0.2">
      <c r="A34" s="30">
        <f t="shared" si="4"/>
        <v>17</v>
      </c>
      <c r="B34" s="30">
        <f t="shared" si="0"/>
        <v>1</v>
      </c>
      <c r="C34" s="5">
        <f t="shared" si="6"/>
        <v>70991.485560099565</v>
      </c>
      <c r="D34" s="5">
        <f t="shared" si="1"/>
        <v>292.8398779354107</v>
      </c>
      <c r="E34" s="5">
        <f t="shared" si="2"/>
        <v>906.54640120653039</v>
      </c>
      <c r="F34" s="5">
        <f t="shared" si="5"/>
        <v>1199.386279141941</v>
      </c>
      <c r="G34" s="5">
        <f t="shared" si="3"/>
        <v>0</v>
      </c>
    </row>
    <row r="35" spans="1:7" x14ac:dyDescent="0.2">
      <c r="A35" s="30">
        <f t="shared" si="4"/>
        <v>18</v>
      </c>
      <c r="B35" s="30">
        <f t="shared" si="0"/>
        <v>1</v>
      </c>
      <c r="C35" s="5">
        <f t="shared" si="6"/>
        <v>70084.93915889303</v>
      </c>
      <c r="D35" s="5">
        <f t="shared" si="1"/>
        <v>289.10037403043378</v>
      </c>
      <c r="E35" s="5">
        <f t="shared" si="2"/>
        <v>910.28590511150719</v>
      </c>
      <c r="F35" s="5">
        <f t="shared" si="5"/>
        <v>1199.386279141941</v>
      </c>
      <c r="G35" s="5">
        <f t="shared" si="3"/>
        <v>0</v>
      </c>
    </row>
    <row r="36" spans="1:7" x14ac:dyDescent="0.2">
      <c r="A36" s="30">
        <f t="shared" si="4"/>
        <v>19</v>
      </c>
      <c r="B36" s="30">
        <f t="shared" si="0"/>
        <v>1</v>
      </c>
      <c r="C36" s="5">
        <f t="shared" si="6"/>
        <v>69174.653253781522</v>
      </c>
      <c r="D36" s="5">
        <f t="shared" si="1"/>
        <v>285.34544467184878</v>
      </c>
      <c r="E36" s="5">
        <f t="shared" si="2"/>
        <v>914.04083447009225</v>
      </c>
      <c r="F36" s="5">
        <f t="shared" si="5"/>
        <v>1199.386279141941</v>
      </c>
      <c r="G36" s="5">
        <f t="shared" si="3"/>
        <v>0</v>
      </c>
    </row>
    <row r="37" spans="1:7" x14ac:dyDescent="0.2">
      <c r="A37" s="30">
        <f t="shared" si="4"/>
        <v>20</v>
      </c>
      <c r="B37" s="30">
        <f t="shared" si="0"/>
        <v>1</v>
      </c>
      <c r="C37" s="5">
        <f t="shared" si="6"/>
        <v>68260.612419311423</v>
      </c>
      <c r="D37" s="5">
        <f t="shared" si="1"/>
        <v>281.57502622965961</v>
      </c>
      <c r="E37" s="5">
        <f t="shared" si="2"/>
        <v>917.81125291228136</v>
      </c>
      <c r="F37" s="5">
        <f t="shared" si="5"/>
        <v>1199.386279141941</v>
      </c>
      <c r="G37" s="5">
        <f t="shared" si="3"/>
        <v>0</v>
      </c>
    </row>
    <row r="38" spans="1:7" x14ac:dyDescent="0.2">
      <c r="A38" s="30">
        <f t="shared" si="4"/>
        <v>21</v>
      </c>
      <c r="B38" s="30">
        <f t="shared" si="0"/>
        <v>1</v>
      </c>
      <c r="C38" s="5">
        <f t="shared" si="6"/>
        <v>67342.801166399135</v>
      </c>
      <c r="D38" s="5">
        <f t="shared" si="1"/>
        <v>277.78905481139645</v>
      </c>
      <c r="E38" s="5">
        <f t="shared" si="2"/>
        <v>921.59722433054458</v>
      </c>
      <c r="F38" s="5">
        <f t="shared" si="5"/>
        <v>1199.386279141941</v>
      </c>
      <c r="G38" s="5">
        <f t="shared" si="3"/>
        <v>0</v>
      </c>
    </row>
    <row r="39" spans="1:7" x14ac:dyDescent="0.2">
      <c r="A39" s="30">
        <f t="shared" si="4"/>
        <v>22</v>
      </c>
      <c r="B39" s="30">
        <f t="shared" si="0"/>
        <v>1</v>
      </c>
      <c r="C39" s="5">
        <f t="shared" si="6"/>
        <v>66421.203942068591</v>
      </c>
      <c r="D39" s="5">
        <f t="shared" si="1"/>
        <v>273.98746626103292</v>
      </c>
      <c r="E39" s="5">
        <f t="shared" si="2"/>
        <v>925.39881288090805</v>
      </c>
      <c r="F39" s="5">
        <f t="shared" si="5"/>
        <v>1199.386279141941</v>
      </c>
      <c r="G39" s="5">
        <f t="shared" si="3"/>
        <v>0</v>
      </c>
    </row>
    <row r="40" spans="1:7" x14ac:dyDescent="0.2">
      <c r="A40" s="30">
        <f t="shared" si="4"/>
        <v>23</v>
      </c>
      <c r="B40" s="30">
        <f t="shared" si="0"/>
        <v>1</v>
      </c>
      <c r="C40" s="5">
        <f t="shared" si="6"/>
        <v>65495.805129187684</v>
      </c>
      <c r="D40" s="5">
        <f t="shared" si="1"/>
        <v>270.17019615789917</v>
      </c>
      <c r="E40" s="5">
        <f t="shared" si="2"/>
        <v>929.2160829840418</v>
      </c>
      <c r="F40" s="5">
        <f t="shared" si="5"/>
        <v>1199.386279141941</v>
      </c>
      <c r="G40" s="5">
        <f t="shared" si="3"/>
        <v>0</v>
      </c>
    </row>
    <row r="41" spans="1:7" x14ac:dyDescent="0.2">
      <c r="A41" s="30">
        <f t="shared" si="4"/>
        <v>24</v>
      </c>
      <c r="B41" s="30">
        <f t="shared" si="0"/>
        <v>1</v>
      </c>
      <c r="C41" s="5">
        <f t="shared" si="6"/>
        <v>64566.58904620364</v>
      </c>
      <c r="D41" s="5">
        <f t="shared" si="1"/>
        <v>266.33717981559005</v>
      </c>
      <c r="E41" s="5">
        <f t="shared" si="2"/>
        <v>933.04909932635098</v>
      </c>
      <c r="F41" s="5">
        <f t="shared" si="5"/>
        <v>1199.386279141941</v>
      </c>
      <c r="G41" s="5">
        <f t="shared" si="3"/>
        <v>0</v>
      </c>
    </row>
    <row r="42" spans="1:7" x14ac:dyDescent="0.2">
      <c r="A42" s="30">
        <f t="shared" si="4"/>
        <v>25</v>
      </c>
      <c r="B42" s="30">
        <f t="shared" si="0"/>
        <v>2</v>
      </c>
      <c r="C42" s="5">
        <f t="shared" si="6"/>
        <v>63633.539946877288</v>
      </c>
      <c r="D42" s="5">
        <f t="shared" si="1"/>
        <v>262.48835228086881</v>
      </c>
      <c r="E42" s="5">
        <f t="shared" si="2"/>
        <v>936.89792686107216</v>
      </c>
      <c r="F42" s="5">
        <f t="shared" si="5"/>
        <v>1199.386279141941</v>
      </c>
      <c r="G42" s="5">
        <f t="shared" si="3"/>
        <v>0</v>
      </c>
    </row>
    <row r="43" spans="1:7" x14ac:dyDescent="0.2">
      <c r="A43" s="30">
        <f t="shared" si="4"/>
        <v>26</v>
      </c>
      <c r="B43" s="30">
        <f t="shared" si="0"/>
        <v>2</v>
      </c>
      <c r="C43" s="5">
        <f t="shared" si="6"/>
        <v>62696.642020016217</v>
      </c>
      <c r="D43" s="5">
        <f t="shared" si="1"/>
        <v>258.62364833256692</v>
      </c>
      <c r="E43" s="5">
        <f t="shared" si="2"/>
        <v>940.76263080937406</v>
      </c>
      <c r="F43" s="5">
        <f t="shared" si="5"/>
        <v>1199.386279141941</v>
      </c>
      <c r="G43" s="5">
        <f t="shared" si="3"/>
        <v>0</v>
      </c>
    </row>
    <row r="44" spans="1:7" x14ac:dyDescent="0.2">
      <c r="A44" s="30">
        <f t="shared" si="4"/>
        <v>27</v>
      </c>
      <c r="B44" s="30">
        <f t="shared" si="0"/>
        <v>2</v>
      </c>
      <c r="C44" s="5">
        <f t="shared" si="6"/>
        <v>61755.879389206842</v>
      </c>
      <c r="D44" s="5">
        <f t="shared" si="1"/>
        <v>254.74300248047825</v>
      </c>
      <c r="E44" s="5">
        <f t="shared" si="2"/>
        <v>944.64327666146278</v>
      </c>
      <c r="F44" s="5">
        <f t="shared" si="5"/>
        <v>1199.386279141941</v>
      </c>
      <c r="G44" s="5">
        <f t="shared" si="3"/>
        <v>0</v>
      </c>
    </row>
    <row r="45" spans="1:7" x14ac:dyDescent="0.2">
      <c r="A45" s="30">
        <f t="shared" si="4"/>
        <v>28</v>
      </c>
      <c r="B45" s="30">
        <f t="shared" si="0"/>
        <v>2</v>
      </c>
      <c r="C45" s="5">
        <f t="shared" si="6"/>
        <v>60811.236112545383</v>
      </c>
      <c r="D45" s="5">
        <f t="shared" si="1"/>
        <v>250.84634896424973</v>
      </c>
      <c r="E45" s="5">
        <f t="shared" si="2"/>
        <v>948.5399301776913</v>
      </c>
      <c r="F45" s="5">
        <f t="shared" si="5"/>
        <v>1199.386279141941</v>
      </c>
      <c r="G45" s="5">
        <f t="shared" si="3"/>
        <v>0</v>
      </c>
    </row>
    <row r="46" spans="1:7" x14ac:dyDescent="0.2">
      <c r="A46" s="30">
        <f t="shared" si="4"/>
        <v>29</v>
      </c>
      <c r="B46" s="30">
        <f t="shared" si="0"/>
        <v>2</v>
      </c>
      <c r="C46" s="5">
        <f t="shared" si="6"/>
        <v>59862.69618236769</v>
      </c>
      <c r="D46" s="5">
        <f t="shared" si="1"/>
        <v>246.93362175226673</v>
      </c>
      <c r="E46" s="5">
        <f t="shared" si="2"/>
        <v>952.4526573896743</v>
      </c>
      <c r="F46" s="5">
        <f t="shared" si="5"/>
        <v>1199.386279141941</v>
      </c>
      <c r="G46" s="5">
        <f t="shared" si="3"/>
        <v>0</v>
      </c>
    </row>
    <row r="47" spans="1:7" x14ac:dyDescent="0.2">
      <c r="A47" s="30">
        <f t="shared" si="4"/>
        <v>30</v>
      </c>
      <c r="B47" s="30">
        <f t="shared" si="0"/>
        <v>2</v>
      </c>
      <c r="C47" s="5">
        <f t="shared" si="6"/>
        <v>58910.243524978017</v>
      </c>
      <c r="D47" s="5">
        <f t="shared" si="1"/>
        <v>243.00475454053435</v>
      </c>
      <c r="E47" s="5">
        <f t="shared" si="2"/>
        <v>956.38152460140668</v>
      </c>
      <c r="F47" s="5">
        <f t="shared" si="5"/>
        <v>1199.386279141941</v>
      </c>
      <c r="G47" s="5">
        <f t="shared" si="3"/>
        <v>0</v>
      </c>
    </row>
    <row r="48" spans="1:7" x14ac:dyDescent="0.2">
      <c r="A48" s="30">
        <f t="shared" si="4"/>
        <v>31</v>
      </c>
      <c r="B48" s="30">
        <f t="shared" si="0"/>
        <v>2</v>
      </c>
      <c r="C48" s="5">
        <f t="shared" si="6"/>
        <v>57953.862000376612</v>
      </c>
      <c r="D48" s="5">
        <f t="shared" si="1"/>
        <v>239.05968075155354</v>
      </c>
      <c r="E48" s="5">
        <f t="shared" si="2"/>
        <v>960.32659839038752</v>
      </c>
      <c r="F48" s="5">
        <f t="shared" si="5"/>
        <v>1199.386279141941</v>
      </c>
      <c r="G48" s="5">
        <f t="shared" si="3"/>
        <v>0</v>
      </c>
    </row>
    <row r="49" spans="1:7" x14ac:dyDescent="0.2">
      <c r="A49" s="30">
        <f t="shared" si="4"/>
        <v>32</v>
      </c>
      <c r="B49" s="30">
        <f t="shared" si="0"/>
        <v>2</v>
      </c>
      <c r="C49" s="5">
        <f t="shared" si="6"/>
        <v>56993.535401986228</v>
      </c>
      <c r="D49" s="5">
        <f t="shared" si="1"/>
        <v>235.0983335331932</v>
      </c>
      <c r="E49" s="5">
        <f t="shared" si="2"/>
        <v>964.2879456087478</v>
      </c>
      <c r="F49" s="5">
        <f t="shared" si="5"/>
        <v>1199.386279141941</v>
      </c>
      <c r="G49" s="5">
        <f t="shared" si="3"/>
        <v>0</v>
      </c>
    </row>
    <row r="50" spans="1:7" x14ac:dyDescent="0.2">
      <c r="A50" s="30">
        <f t="shared" si="4"/>
        <v>33</v>
      </c>
      <c r="B50" s="30">
        <f t="shared" ref="B50:B81" si="7">IF(A50="","",FLOOR((A50/$D$11)-0.01,1))</f>
        <v>2</v>
      </c>
      <c r="C50" s="5">
        <f t="shared" si="6"/>
        <v>56029.247456377481</v>
      </c>
      <c r="D50" s="5">
        <f t="shared" ref="D50:D81" si="8">IF(A50="","",C50*$D$8/$D$11)</f>
        <v>231.12064575755713</v>
      </c>
      <c r="E50" s="5">
        <f t="shared" ref="E50:E81" si="9">IF(A50="","",($D$14-$D$7)-D50)</f>
        <v>968.26563338438393</v>
      </c>
      <c r="F50" s="5">
        <f t="shared" si="5"/>
        <v>1199.386279141941</v>
      </c>
      <c r="G50" s="5">
        <f t="shared" ref="G50:G81" si="10">IF(A50="","",$D$7)</f>
        <v>0</v>
      </c>
    </row>
    <row r="51" spans="1:7" x14ac:dyDescent="0.2">
      <c r="A51" s="30">
        <f t="shared" ref="A51:A82" si="11">IF(A50="","",IF((A50+1&gt;$D$11*$D$12),"",A50+1))</f>
        <v>34</v>
      </c>
      <c r="B51" s="30">
        <f t="shared" si="7"/>
        <v>2</v>
      </c>
      <c r="C51" s="5">
        <f t="shared" si="6"/>
        <v>55060.981822993097</v>
      </c>
      <c r="D51" s="5">
        <f t="shared" si="8"/>
        <v>227.12655001984652</v>
      </c>
      <c r="E51" s="5">
        <f t="shared" si="9"/>
        <v>972.25972912209454</v>
      </c>
      <c r="F51" s="5">
        <f t="shared" si="5"/>
        <v>1199.386279141941</v>
      </c>
      <c r="G51" s="5">
        <f t="shared" si="10"/>
        <v>0</v>
      </c>
    </row>
    <row r="52" spans="1:7" x14ac:dyDescent="0.2">
      <c r="A52" s="30">
        <f t="shared" si="11"/>
        <v>35</v>
      </c>
      <c r="B52" s="30">
        <f t="shared" si="7"/>
        <v>2</v>
      </c>
      <c r="C52" s="5">
        <f t="shared" si="6"/>
        <v>54088.722093871002</v>
      </c>
      <c r="D52" s="5">
        <f t="shared" si="8"/>
        <v>223.11597863721786</v>
      </c>
      <c r="E52" s="5">
        <f t="shared" si="9"/>
        <v>976.2703005047232</v>
      </c>
      <c r="F52" s="5">
        <f t="shared" si="5"/>
        <v>1199.386279141941</v>
      </c>
      <c r="G52" s="5">
        <f t="shared" si="10"/>
        <v>0</v>
      </c>
    </row>
    <row r="53" spans="1:7" x14ac:dyDescent="0.2">
      <c r="A53" s="30">
        <f t="shared" si="11"/>
        <v>36</v>
      </c>
      <c r="B53" s="30">
        <f t="shared" si="7"/>
        <v>2</v>
      </c>
      <c r="C53" s="5">
        <f t="shared" si="6"/>
        <v>53112.451793366279</v>
      </c>
      <c r="D53" s="5">
        <f t="shared" si="8"/>
        <v>219.08886364763592</v>
      </c>
      <c r="E53" s="5">
        <f t="shared" si="9"/>
        <v>980.29741549430514</v>
      </c>
      <c r="F53" s="5">
        <f t="shared" si="5"/>
        <v>1199.386279141941</v>
      </c>
      <c r="G53" s="5">
        <f t="shared" si="10"/>
        <v>0</v>
      </c>
    </row>
    <row r="54" spans="1:7" x14ac:dyDescent="0.2">
      <c r="A54" s="30">
        <f t="shared" si="11"/>
        <v>37</v>
      </c>
      <c r="B54" s="30">
        <f t="shared" si="7"/>
        <v>3</v>
      </c>
      <c r="C54" s="5">
        <f t="shared" si="6"/>
        <v>52132.154377871972</v>
      </c>
      <c r="D54" s="5">
        <f t="shared" si="8"/>
        <v>215.04513680872188</v>
      </c>
      <c r="E54" s="5">
        <f t="shared" si="9"/>
        <v>984.34114233321918</v>
      </c>
      <c r="F54" s="5">
        <f t="shared" si="5"/>
        <v>1199.386279141941</v>
      </c>
      <c r="G54" s="5">
        <f t="shared" si="10"/>
        <v>0</v>
      </c>
    </row>
    <row r="55" spans="1:7" x14ac:dyDescent="0.2">
      <c r="A55" s="30">
        <f t="shared" si="11"/>
        <v>38</v>
      </c>
      <c r="B55" s="30">
        <f t="shared" si="7"/>
        <v>3</v>
      </c>
      <c r="C55" s="5">
        <f t="shared" si="6"/>
        <v>51147.81323553875</v>
      </c>
      <c r="D55" s="5">
        <f t="shared" si="8"/>
        <v>210.98472959659736</v>
      </c>
      <c r="E55" s="5">
        <f t="shared" si="9"/>
        <v>988.40154954534364</v>
      </c>
      <c r="F55" s="5">
        <f t="shared" si="5"/>
        <v>1199.386279141941</v>
      </c>
      <c r="G55" s="5">
        <f t="shared" si="10"/>
        <v>0</v>
      </c>
    </row>
    <row r="56" spans="1:7" x14ac:dyDescent="0.2">
      <c r="A56" s="30">
        <f t="shared" si="11"/>
        <v>39</v>
      </c>
      <c r="B56" s="30">
        <f t="shared" si="7"/>
        <v>3</v>
      </c>
      <c r="C56" s="5">
        <f t="shared" si="6"/>
        <v>50159.411685993407</v>
      </c>
      <c r="D56" s="5">
        <f t="shared" si="8"/>
        <v>206.90757320472281</v>
      </c>
      <c r="E56" s="5">
        <f t="shared" si="9"/>
        <v>992.47870593721825</v>
      </c>
      <c r="F56" s="5">
        <f t="shared" si="5"/>
        <v>1199.386279141941</v>
      </c>
      <c r="G56" s="5">
        <f t="shared" si="10"/>
        <v>0</v>
      </c>
    </row>
    <row r="57" spans="1:7" x14ac:dyDescent="0.2">
      <c r="A57" s="30">
        <f t="shared" si="11"/>
        <v>40</v>
      </c>
      <c r="B57" s="30">
        <f t="shared" si="7"/>
        <v>3</v>
      </c>
      <c r="C57" s="5">
        <f t="shared" si="6"/>
        <v>49166.93298005619</v>
      </c>
      <c r="D57" s="5">
        <f t="shared" si="8"/>
        <v>202.8135985427318</v>
      </c>
      <c r="E57" s="5">
        <f t="shared" si="9"/>
        <v>996.57268059920921</v>
      </c>
      <c r="F57" s="5">
        <f t="shared" si="5"/>
        <v>1199.386279141941</v>
      </c>
      <c r="G57" s="5">
        <f t="shared" si="10"/>
        <v>0</v>
      </c>
    </row>
    <row r="58" spans="1:7" x14ac:dyDescent="0.2">
      <c r="A58" s="30">
        <f t="shared" si="11"/>
        <v>41</v>
      </c>
      <c r="B58" s="30">
        <f t="shared" si="7"/>
        <v>3</v>
      </c>
      <c r="C58" s="5">
        <f t="shared" si="6"/>
        <v>48170.360299456981</v>
      </c>
      <c r="D58" s="5">
        <f t="shared" si="8"/>
        <v>198.70273623526006</v>
      </c>
      <c r="E58" s="5">
        <f t="shared" si="9"/>
        <v>1000.6835429066809</v>
      </c>
      <c r="F58" s="5">
        <f t="shared" si="5"/>
        <v>1199.386279141941</v>
      </c>
      <c r="G58" s="5">
        <f t="shared" si="10"/>
        <v>0</v>
      </c>
    </row>
    <row r="59" spans="1:7" x14ac:dyDescent="0.2">
      <c r="A59" s="30">
        <f t="shared" si="11"/>
        <v>42</v>
      </c>
      <c r="B59" s="30">
        <f t="shared" si="7"/>
        <v>3</v>
      </c>
      <c r="C59" s="5">
        <f t="shared" si="6"/>
        <v>47169.676756550303</v>
      </c>
      <c r="D59" s="5">
        <f t="shared" si="8"/>
        <v>194.57491662076998</v>
      </c>
      <c r="E59" s="5">
        <f t="shared" si="9"/>
        <v>1004.8113625211711</v>
      </c>
      <c r="F59" s="5">
        <f t="shared" si="5"/>
        <v>1199.386279141941</v>
      </c>
      <c r="G59" s="5">
        <f t="shared" si="10"/>
        <v>0</v>
      </c>
    </row>
    <row r="60" spans="1:7" x14ac:dyDescent="0.2">
      <c r="A60" s="30">
        <f t="shared" si="11"/>
        <v>43</v>
      </c>
      <c r="B60" s="30">
        <f t="shared" si="7"/>
        <v>3</v>
      </c>
      <c r="C60" s="5">
        <f t="shared" si="6"/>
        <v>46164.865394029133</v>
      </c>
      <c r="D60" s="5">
        <f t="shared" si="8"/>
        <v>190.43006975037019</v>
      </c>
      <c r="E60" s="5">
        <f t="shared" si="9"/>
        <v>1008.9562093915708</v>
      </c>
      <c r="F60" s="5">
        <f t="shared" si="5"/>
        <v>1199.386279141941</v>
      </c>
      <c r="G60" s="5">
        <f t="shared" si="10"/>
        <v>0</v>
      </c>
    </row>
    <row r="61" spans="1:7" x14ac:dyDescent="0.2">
      <c r="A61" s="30">
        <f t="shared" si="11"/>
        <v>44</v>
      </c>
      <c r="B61" s="30">
        <f t="shared" si="7"/>
        <v>3</v>
      </c>
      <c r="C61" s="5">
        <f t="shared" si="6"/>
        <v>45155.90918463756</v>
      </c>
      <c r="D61" s="5">
        <f t="shared" si="8"/>
        <v>186.26812538662992</v>
      </c>
      <c r="E61" s="5">
        <f t="shared" si="9"/>
        <v>1013.1181537553111</v>
      </c>
      <c r="F61" s="5">
        <f t="shared" si="5"/>
        <v>1199.386279141941</v>
      </c>
      <c r="G61" s="5">
        <f t="shared" si="10"/>
        <v>0</v>
      </c>
    </row>
    <row r="62" spans="1:7" x14ac:dyDescent="0.2">
      <c r="A62" s="30">
        <f t="shared" si="11"/>
        <v>45</v>
      </c>
      <c r="B62" s="30">
        <f t="shared" si="7"/>
        <v>3</v>
      </c>
      <c r="C62" s="5">
        <f t="shared" si="6"/>
        <v>44142.791030882247</v>
      </c>
      <c r="D62" s="5">
        <f t="shared" si="8"/>
        <v>182.08901300238927</v>
      </c>
      <c r="E62" s="5">
        <f t="shared" si="9"/>
        <v>1017.2972661395518</v>
      </c>
      <c r="F62" s="5">
        <f t="shared" si="5"/>
        <v>1199.386279141941</v>
      </c>
      <c r="G62" s="5">
        <f t="shared" si="10"/>
        <v>0</v>
      </c>
    </row>
    <row r="63" spans="1:7" x14ac:dyDescent="0.2">
      <c r="A63" s="30">
        <f t="shared" si="11"/>
        <v>46</v>
      </c>
      <c r="B63" s="30">
        <f t="shared" si="7"/>
        <v>3</v>
      </c>
      <c r="C63" s="5">
        <f t="shared" si="6"/>
        <v>43125.493764742692</v>
      </c>
      <c r="D63" s="5">
        <f t="shared" si="8"/>
        <v>177.89266177956361</v>
      </c>
      <c r="E63" s="5">
        <f t="shared" si="9"/>
        <v>1021.4936173623774</v>
      </c>
      <c r="F63" s="5">
        <f t="shared" si="5"/>
        <v>1199.386279141941</v>
      </c>
      <c r="G63" s="5">
        <f t="shared" si="10"/>
        <v>0</v>
      </c>
    </row>
    <row r="64" spans="1:7" x14ac:dyDescent="0.2">
      <c r="A64" s="30">
        <f t="shared" si="11"/>
        <v>47</v>
      </c>
      <c r="B64" s="30">
        <f t="shared" si="7"/>
        <v>3</v>
      </c>
      <c r="C64" s="5">
        <f t="shared" si="6"/>
        <v>42104.000147380313</v>
      </c>
      <c r="D64" s="5">
        <f t="shared" si="8"/>
        <v>173.67900060794378</v>
      </c>
      <c r="E64" s="5">
        <f t="shared" si="9"/>
        <v>1025.7072785339972</v>
      </c>
      <c r="F64" s="5">
        <f t="shared" si="5"/>
        <v>1199.386279141941</v>
      </c>
      <c r="G64" s="5">
        <f t="shared" si="10"/>
        <v>0</v>
      </c>
    </row>
    <row r="65" spans="1:7" x14ac:dyDescent="0.2">
      <c r="A65" s="30">
        <f t="shared" si="11"/>
        <v>48</v>
      </c>
      <c r="B65" s="30">
        <f t="shared" si="7"/>
        <v>3</v>
      </c>
      <c r="C65" s="5">
        <f t="shared" si="6"/>
        <v>41078.292868846314</v>
      </c>
      <c r="D65" s="5">
        <f t="shared" si="8"/>
        <v>169.44795808399104</v>
      </c>
      <c r="E65" s="5">
        <f t="shared" si="9"/>
        <v>1029.9383210579499</v>
      </c>
      <c r="F65" s="5">
        <f t="shared" si="5"/>
        <v>1199.386279141941</v>
      </c>
      <c r="G65" s="5">
        <f t="shared" si="10"/>
        <v>0</v>
      </c>
    </row>
    <row r="66" spans="1:7" x14ac:dyDescent="0.2">
      <c r="A66" s="30">
        <f t="shared" si="11"/>
        <v>49</v>
      </c>
      <c r="B66" s="30">
        <f t="shared" si="7"/>
        <v>4</v>
      </c>
      <c r="C66" s="5">
        <f t="shared" si="6"/>
        <v>40048.354547788367</v>
      </c>
      <c r="D66" s="5">
        <f t="shared" si="8"/>
        <v>165.19946250962701</v>
      </c>
      <c r="E66" s="5">
        <f t="shared" si="9"/>
        <v>1034.186816632314</v>
      </c>
      <c r="F66" s="5">
        <f t="shared" si="5"/>
        <v>1199.386279141941</v>
      </c>
      <c r="G66" s="5">
        <f t="shared" si="10"/>
        <v>0</v>
      </c>
    </row>
    <row r="67" spans="1:7" x14ac:dyDescent="0.2">
      <c r="A67" s="30">
        <f t="shared" si="11"/>
        <v>50</v>
      </c>
      <c r="B67" s="30">
        <f t="shared" si="7"/>
        <v>4</v>
      </c>
      <c r="C67" s="5">
        <f t="shared" si="6"/>
        <v>39014.167731156056</v>
      </c>
      <c r="D67" s="5">
        <f t="shared" si="8"/>
        <v>160.93344189101873</v>
      </c>
      <c r="E67" s="5">
        <f t="shared" si="9"/>
        <v>1038.4528372509224</v>
      </c>
      <c r="F67" s="5">
        <f t="shared" si="5"/>
        <v>1199.386279141941</v>
      </c>
      <c r="G67" s="5">
        <f t="shared" si="10"/>
        <v>0</v>
      </c>
    </row>
    <row r="68" spans="1:7" x14ac:dyDescent="0.2">
      <c r="A68" s="30">
        <f t="shared" si="11"/>
        <v>51</v>
      </c>
      <c r="B68" s="30">
        <f t="shared" si="7"/>
        <v>4</v>
      </c>
      <c r="C68" s="5">
        <f t="shared" si="6"/>
        <v>37975.714893905133</v>
      </c>
      <c r="D68" s="5">
        <f t="shared" si="8"/>
        <v>156.64982393735869</v>
      </c>
      <c r="E68" s="5">
        <f t="shared" si="9"/>
        <v>1042.7364552045824</v>
      </c>
      <c r="F68" s="5">
        <f t="shared" si="5"/>
        <v>1199.386279141941</v>
      </c>
      <c r="G68" s="5">
        <f t="shared" si="10"/>
        <v>0</v>
      </c>
    </row>
    <row r="69" spans="1:7" x14ac:dyDescent="0.2">
      <c r="A69" s="30">
        <f t="shared" si="11"/>
        <v>52</v>
      </c>
      <c r="B69" s="30">
        <f t="shared" si="7"/>
        <v>4</v>
      </c>
      <c r="C69" s="5">
        <f t="shared" si="6"/>
        <v>36932.978438700549</v>
      </c>
      <c r="D69" s="5">
        <f t="shared" si="8"/>
        <v>152.34853605963977</v>
      </c>
      <c r="E69" s="5">
        <f t="shared" si="9"/>
        <v>1047.0377430823012</v>
      </c>
      <c r="F69" s="5">
        <f t="shared" si="5"/>
        <v>1199.386279141941</v>
      </c>
      <c r="G69" s="5">
        <f t="shared" si="10"/>
        <v>0</v>
      </c>
    </row>
    <row r="70" spans="1:7" x14ac:dyDescent="0.2">
      <c r="A70" s="30">
        <f t="shared" si="11"/>
        <v>53</v>
      </c>
      <c r="B70" s="30">
        <f t="shared" si="7"/>
        <v>4</v>
      </c>
      <c r="C70" s="5">
        <f t="shared" si="6"/>
        <v>35885.94069561825</v>
      </c>
      <c r="D70" s="5">
        <f t="shared" si="8"/>
        <v>148.02950536942529</v>
      </c>
      <c r="E70" s="5">
        <f t="shared" si="9"/>
        <v>1051.3567737725157</v>
      </c>
      <c r="F70" s="5">
        <f t="shared" si="5"/>
        <v>1199.386279141941</v>
      </c>
      <c r="G70" s="5">
        <f t="shared" si="10"/>
        <v>0</v>
      </c>
    </row>
    <row r="71" spans="1:7" x14ac:dyDescent="0.2">
      <c r="A71" s="30">
        <f t="shared" si="11"/>
        <v>54</v>
      </c>
      <c r="B71" s="30">
        <f t="shared" si="7"/>
        <v>4</v>
      </c>
      <c r="C71" s="5">
        <f t="shared" si="6"/>
        <v>34834.583921845733</v>
      </c>
      <c r="D71" s="5">
        <f t="shared" si="8"/>
        <v>143.69265867761365</v>
      </c>
      <c r="E71" s="5">
        <f t="shared" si="9"/>
        <v>1055.6936204643273</v>
      </c>
      <c r="F71" s="5">
        <f t="shared" si="5"/>
        <v>1199.386279141941</v>
      </c>
      <c r="G71" s="5">
        <f t="shared" si="10"/>
        <v>0</v>
      </c>
    </row>
    <row r="72" spans="1:7" x14ac:dyDescent="0.2">
      <c r="A72" s="30">
        <f t="shared" si="11"/>
        <v>55</v>
      </c>
      <c r="B72" s="30">
        <f t="shared" si="7"/>
        <v>4</v>
      </c>
      <c r="C72" s="5">
        <f t="shared" si="6"/>
        <v>33778.890301381405</v>
      </c>
      <c r="D72" s="5">
        <f t="shared" si="8"/>
        <v>139.33792249319831</v>
      </c>
      <c r="E72" s="5">
        <f t="shared" si="9"/>
        <v>1060.0483566487428</v>
      </c>
      <c r="F72" s="5">
        <f t="shared" si="5"/>
        <v>1199.386279141941</v>
      </c>
      <c r="G72" s="5">
        <f t="shared" si="10"/>
        <v>0</v>
      </c>
    </row>
    <row r="73" spans="1:7" x14ac:dyDescent="0.2">
      <c r="A73" s="30">
        <f t="shared" si="11"/>
        <v>56</v>
      </c>
      <c r="B73" s="30">
        <f t="shared" si="7"/>
        <v>4</v>
      </c>
      <c r="C73" s="5">
        <f t="shared" si="6"/>
        <v>32718.841944732663</v>
      </c>
      <c r="D73" s="5">
        <f t="shared" si="8"/>
        <v>134.96522302202223</v>
      </c>
      <c r="E73" s="5">
        <f t="shared" si="9"/>
        <v>1064.4210561199188</v>
      </c>
      <c r="F73" s="5">
        <f t="shared" si="5"/>
        <v>1199.386279141941</v>
      </c>
      <c r="G73" s="5">
        <f t="shared" si="10"/>
        <v>0</v>
      </c>
    </row>
    <row r="74" spans="1:7" x14ac:dyDescent="0.2">
      <c r="A74" s="30">
        <f t="shared" si="11"/>
        <v>57</v>
      </c>
      <c r="B74" s="30">
        <f t="shared" si="7"/>
        <v>4</v>
      </c>
      <c r="C74" s="5">
        <f t="shared" si="6"/>
        <v>31654.420888612745</v>
      </c>
      <c r="D74" s="5">
        <f t="shared" si="8"/>
        <v>130.57448616552759</v>
      </c>
      <c r="E74" s="5">
        <f t="shared" si="9"/>
        <v>1068.8117929764135</v>
      </c>
      <c r="F74" s="5">
        <f t="shared" si="5"/>
        <v>1199.386279141941</v>
      </c>
      <c r="G74" s="5">
        <f t="shared" si="10"/>
        <v>0</v>
      </c>
    </row>
    <row r="75" spans="1:7" x14ac:dyDescent="0.2">
      <c r="A75" s="30">
        <f t="shared" si="11"/>
        <v>58</v>
      </c>
      <c r="B75" s="30">
        <f t="shared" si="7"/>
        <v>4</v>
      </c>
      <c r="C75" s="5">
        <f t="shared" si="6"/>
        <v>30585.609095636333</v>
      </c>
      <c r="D75" s="5">
        <f t="shared" si="8"/>
        <v>126.16563751949987</v>
      </c>
      <c r="E75" s="5">
        <f t="shared" si="9"/>
        <v>1073.2206416224412</v>
      </c>
      <c r="F75" s="5">
        <f t="shared" si="5"/>
        <v>1199.386279141941</v>
      </c>
      <c r="G75" s="5">
        <f t="shared" si="10"/>
        <v>0</v>
      </c>
    </row>
    <row r="76" spans="1:7" x14ac:dyDescent="0.2">
      <c r="A76" s="30">
        <f t="shared" si="11"/>
        <v>59</v>
      </c>
      <c r="B76" s="30">
        <f t="shared" si="7"/>
        <v>4</v>
      </c>
      <c r="C76" s="5">
        <f t="shared" si="6"/>
        <v>29512.388454013893</v>
      </c>
      <c r="D76" s="5">
        <f t="shared" si="8"/>
        <v>121.73860237280731</v>
      </c>
      <c r="E76" s="5">
        <f t="shared" si="9"/>
        <v>1077.6476767691338</v>
      </c>
      <c r="F76" s="5">
        <f t="shared" si="5"/>
        <v>1199.386279141941</v>
      </c>
      <c r="G76" s="5">
        <f t="shared" si="10"/>
        <v>0</v>
      </c>
    </row>
    <row r="77" spans="1:7" x14ac:dyDescent="0.2">
      <c r="A77" s="30">
        <f t="shared" si="11"/>
        <v>60</v>
      </c>
      <c r="B77" s="30">
        <f t="shared" si="7"/>
        <v>4</v>
      </c>
      <c r="C77" s="5">
        <f t="shared" si="6"/>
        <v>28434.740777244759</v>
      </c>
      <c r="D77" s="5">
        <f t="shared" si="8"/>
        <v>117.29330570613463</v>
      </c>
      <c r="E77" s="5">
        <f t="shared" si="9"/>
        <v>1082.0929734358065</v>
      </c>
      <c r="F77" s="5">
        <f t="shared" si="5"/>
        <v>1199.386279141941</v>
      </c>
      <c r="G77" s="5">
        <f t="shared" si="10"/>
        <v>0</v>
      </c>
    </row>
    <row r="78" spans="1:7" x14ac:dyDescent="0.2">
      <c r="A78" s="30">
        <f t="shared" si="11"/>
        <v>61</v>
      </c>
      <c r="B78" s="30">
        <f t="shared" si="7"/>
        <v>5</v>
      </c>
      <c r="C78" s="5">
        <f t="shared" si="6"/>
        <v>27352.647803808952</v>
      </c>
      <c r="D78" s="5">
        <f t="shared" si="8"/>
        <v>112.82967219071192</v>
      </c>
      <c r="E78" s="5">
        <f t="shared" si="9"/>
        <v>1086.556606951229</v>
      </c>
      <c r="F78" s="5">
        <f t="shared" si="5"/>
        <v>1199.386279141941</v>
      </c>
      <c r="G78" s="5">
        <f t="shared" si="10"/>
        <v>0</v>
      </c>
    </row>
    <row r="79" spans="1:7" x14ac:dyDescent="0.2">
      <c r="A79" s="30">
        <f t="shared" si="11"/>
        <v>62</v>
      </c>
      <c r="B79" s="30">
        <f t="shared" si="7"/>
        <v>5</v>
      </c>
      <c r="C79" s="5">
        <f t="shared" si="6"/>
        <v>26266.091196857724</v>
      </c>
      <c r="D79" s="5">
        <f t="shared" si="8"/>
        <v>108.3476261870381</v>
      </c>
      <c r="E79" s="5">
        <f t="shared" si="9"/>
        <v>1091.038652954903</v>
      </c>
      <c r="F79" s="5">
        <f t="shared" si="5"/>
        <v>1199.386279141941</v>
      </c>
      <c r="G79" s="5">
        <f t="shared" si="10"/>
        <v>0</v>
      </c>
    </row>
    <row r="80" spans="1:7" x14ac:dyDescent="0.2">
      <c r="A80" s="30">
        <f t="shared" si="11"/>
        <v>63</v>
      </c>
      <c r="B80" s="30">
        <f t="shared" si="7"/>
        <v>5</v>
      </c>
      <c r="C80" s="5">
        <f t="shared" si="6"/>
        <v>25175.052543902821</v>
      </c>
      <c r="D80" s="5">
        <f t="shared" si="8"/>
        <v>103.84709174359914</v>
      </c>
      <c r="E80" s="5">
        <f t="shared" si="9"/>
        <v>1095.5391873983419</v>
      </c>
      <c r="F80" s="5">
        <f t="shared" si="5"/>
        <v>1199.386279141941</v>
      </c>
      <c r="G80" s="5">
        <f t="shared" si="10"/>
        <v>0</v>
      </c>
    </row>
    <row r="81" spans="1:7" x14ac:dyDescent="0.2">
      <c r="A81" s="30">
        <f t="shared" si="11"/>
        <v>64</v>
      </c>
      <c r="B81" s="30">
        <f t="shared" si="7"/>
        <v>5</v>
      </c>
      <c r="C81" s="5">
        <f t="shared" si="6"/>
        <v>24079.513356504478</v>
      </c>
      <c r="D81" s="5">
        <f t="shared" si="8"/>
        <v>99.327992595580966</v>
      </c>
      <c r="E81" s="5">
        <f t="shared" si="9"/>
        <v>1100.05828654636</v>
      </c>
      <c r="F81" s="5">
        <f t="shared" si="5"/>
        <v>1199.386279141941</v>
      </c>
      <c r="G81" s="5">
        <f t="shared" si="10"/>
        <v>0</v>
      </c>
    </row>
    <row r="82" spans="1:7" x14ac:dyDescent="0.2">
      <c r="A82" s="30">
        <f t="shared" si="11"/>
        <v>65</v>
      </c>
      <c r="B82" s="30">
        <f t="shared" ref="B82:B113" si="12">IF(A82="","",FLOOR((A82/$D$11)-0.01,1))</f>
        <v>5</v>
      </c>
      <c r="C82" s="5">
        <f t="shared" si="6"/>
        <v>22979.45506995812</v>
      </c>
      <c r="D82" s="5">
        <f t="shared" ref="D82:D113" si="13">IF(A82="","",C82*$D$8/$D$11)</f>
        <v>94.79025216357725</v>
      </c>
      <c r="E82" s="5">
        <f t="shared" ref="E82:E113" si="14">IF(A82="","",($D$14-$D$7)-D82)</f>
        <v>1104.5960269783639</v>
      </c>
      <c r="F82" s="5">
        <f t="shared" si="5"/>
        <v>1199.386279141941</v>
      </c>
      <c r="G82" s="5">
        <f t="shared" ref="G82:G113" si="15">IF(A82="","",$D$7)</f>
        <v>0</v>
      </c>
    </row>
    <row r="83" spans="1:7" x14ac:dyDescent="0.2">
      <c r="A83" s="30">
        <f t="shared" ref="A83:A114" si="16">IF(A82="","",IF((A82+1&gt;$D$11*$D$12),"",A82+1))</f>
        <v>66</v>
      </c>
      <c r="B83" s="30">
        <f t="shared" si="12"/>
        <v>5</v>
      </c>
      <c r="C83" s="5">
        <f t="shared" si="6"/>
        <v>21874.859042979755</v>
      </c>
      <c r="D83" s="5">
        <f t="shared" si="13"/>
        <v>90.233793552291502</v>
      </c>
      <c r="E83" s="5">
        <f t="shared" si="14"/>
        <v>1109.1524855896496</v>
      </c>
      <c r="F83" s="5">
        <f t="shared" ref="F83:F137" si="17">IF(A83="","",D83+E83)</f>
        <v>1199.386279141941</v>
      </c>
      <c r="G83" s="5">
        <f t="shared" si="15"/>
        <v>0</v>
      </c>
    </row>
    <row r="84" spans="1:7" x14ac:dyDescent="0.2">
      <c r="A84" s="30">
        <f t="shared" si="16"/>
        <v>67</v>
      </c>
      <c r="B84" s="30">
        <f t="shared" si="12"/>
        <v>5</v>
      </c>
      <c r="C84" s="5">
        <f t="shared" ref="C84:C137" si="18">IF(A84="","",C83-E83)</f>
        <v>20765.706557390105</v>
      </c>
      <c r="D84" s="5">
        <f t="shared" si="13"/>
        <v>85.658539549234192</v>
      </c>
      <c r="E84" s="5">
        <f t="shared" si="14"/>
        <v>1113.7277395927069</v>
      </c>
      <c r="F84" s="5">
        <f t="shared" si="17"/>
        <v>1199.386279141941</v>
      </c>
      <c r="G84" s="5">
        <f t="shared" si="15"/>
        <v>0</v>
      </c>
    </row>
    <row r="85" spans="1:7" x14ac:dyDescent="0.2">
      <c r="A85" s="30">
        <f t="shared" si="16"/>
        <v>68</v>
      </c>
      <c r="B85" s="30">
        <f t="shared" si="12"/>
        <v>5</v>
      </c>
      <c r="C85" s="5">
        <f t="shared" si="18"/>
        <v>19651.978817797397</v>
      </c>
      <c r="D85" s="5">
        <f t="shared" si="13"/>
        <v>81.06441262341427</v>
      </c>
      <c r="E85" s="5">
        <f t="shared" si="14"/>
        <v>1118.3218665185268</v>
      </c>
      <c r="F85" s="5">
        <f t="shared" si="17"/>
        <v>1199.386279141941</v>
      </c>
      <c r="G85" s="5">
        <f t="shared" si="15"/>
        <v>0</v>
      </c>
    </row>
    <row r="86" spans="1:7" x14ac:dyDescent="0.2">
      <c r="A86" s="30">
        <f t="shared" si="16"/>
        <v>69</v>
      </c>
      <c r="B86" s="30">
        <f t="shared" si="12"/>
        <v>5</v>
      </c>
      <c r="C86" s="5">
        <f t="shared" si="18"/>
        <v>18533.65695127887</v>
      </c>
      <c r="D86" s="5">
        <f t="shared" si="13"/>
        <v>76.451334924025346</v>
      </c>
      <c r="E86" s="5">
        <f t="shared" si="14"/>
        <v>1122.9349442179157</v>
      </c>
      <c r="F86" s="5">
        <f t="shared" si="17"/>
        <v>1199.386279141941</v>
      </c>
      <c r="G86" s="5">
        <f t="shared" si="15"/>
        <v>0</v>
      </c>
    </row>
    <row r="87" spans="1:7" x14ac:dyDescent="0.2">
      <c r="A87" s="30">
        <f t="shared" si="16"/>
        <v>70</v>
      </c>
      <c r="B87" s="30">
        <f t="shared" si="12"/>
        <v>5</v>
      </c>
      <c r="C87" s="5">
        <f t="shared" si="18"/>
        <v>17410.722007060955</v>
      </c>
      <c r="D87" s="5">
        <f t="shared" si="13"/>
        <v>71.819228279126449</v>
      </c>
      <c r="E87" s="5">
        <f t="shared" si="14"/>
        <v>1127.5670508628145</v>
      </c>
      <c r="F87" s="5">
        <f t="shared" si="17"/>
        <v>1199.386279141941</v>
      </c>
      <c r="G87" s="5">
        <f t="shared" si="15"/>
        <v>0</v>
      </c>
    </row>
    <row r="88" spans="1:7" x14ac:dyDescent="0.2">
      <c r="A88" s="30">
        <f t="shared" si="16"/>
        <v>71</v>
      </c>
      <c r="B88" s="30">
        <f t="shared" si="12"/>
        <v>5</v>
      </c>
      <c r="C88" s="5">
        <f t="shared" si="18"/>
        <v>16283.154956198141</v>
      </c>
      <c r="D88" s="5">
        <f t="shared" si="13"/>
        <v>67.168014194317337</v>
      </c>
      <c r="E88" s="5">
        <f t="shared" si="14"/>
        <v>1132.2182649476238</v>
      </c>
      <c r="F88" s="5">
        <f t="shared" si="17"/>
        <v>1199.386279141941</v>
      </c>
      <c r="G88" s="5">
        <f t="shared" si="15"/>
        <v>0</v>
      </c>
    </row>
    <row r="89" spans="1:7" x14ac:dyDescent="0.2">
      <c r="A89" s="30">
        <f t="shared" si="16"/>
        <v>72</v>
      </c>
      <c r="B89" s="30">
        <f t="shared" si="12"/>
        <v>5</v>
      </c>
      <c r="C89" s="5">
        <f t="shared" si="18"/>
        <v>15150.936691250517</v>
      </c>
      <c r="D89" s="5">
        <f t="shared" si="13"/>
        <v>62.497613851408381</v>
      </c>
      <c r="E89" s="5">
        <f t="shared" si="14"/>
        <v>1136.8886652905326</v>
      </c>
      <c r="F89" s="5">
        <f t="shared" si="17"/>
        <v>1199.386279141941</v>
      </c>
      <c r="G89" s="5">
        <f t="shared" si="15"/>
        <v>0</v>
      </c>
    </row>
    <row r="90" spans="1:7" x14ac:dyDescent="0.2">
      <c r="A90" s="30">
        <f t="shared" si="16"/>
        <v>73</v>
      </c>
      <c r="B90" s="30">
        <f t="shared" si="12"/>
        <v>6</v>
      </c>
      <c r="C90" s="5">
        <f t="shared" si="18"/>
        <v>14014.048025959984</v>
      </c>
      <c r="D90" s="5">
        <f t="shared" si="13"/>
        <v>57.80794810708494</v>
      </c>
      <c r="E90" s="5">
        <f t="shared" si="14"/>
        <v>1141.5783310348561</v>
      </c>
      <c r="F90" s="5">
        <f t="shared" si="17"/>
        <v>1199.386279141941</v>
      </c>
      <c r="G90" s="5">
        <f t="shared" si="15"/>
        <v>0</v>
      </c>
    </row>
    <row r="91" spans="1:7" x14ac:dyDescent="0.2">
      <c r="A91" s="30">
        <f t="shared" si="16"/>
        <v>74</v>
      </c>
      <c r="B91" s="30">
        <f t="shared" si="12"/>
        <v>6</v>
      </c>
      <c r="C91" s="5">
        <f t="shared" si="18"/>
        <v>12872.469694925128</v>
      </c>
      <c r="D91" s="5">
        <f t="shared" si="13"/>
        <v>53.098937491566154</v>
      </c>
      <c r="E91" s="5">
        <f t="shared" si="14"/>
        <v>1146.2873416503749</v>
      </c>
      <c r="F91" s="5">
        <f t="shared" si="17"/>
        <v>1199.386279141941</v>
      </c>
      <c r="G91" s="5">
        <f t="shared" si="15"/>
        <v>0</v>
      </c>
    </row>
    <row r="92" spans="1:7" x14ac:dyDescent="0.2">
      <c r="A92" s="30">
        <f t="shared" si="16"/>
        <v>75</v>
      </c>
      <c r="B92" s="30">
        <f t="shared" si="12"/>
        <v>6</v>
      </c>
      <c r="C92" s="5">
        <f t="shared" si="18"/>
        <v>11726.182353274753</v>
      </c>
      <c r="D92" s="5">
        <f t="shared" si="13"/>
        <v>48.370502207258362</v>
      </c>
      <c r="E92" s="5">
        <f t="shared" si="14"/>
        <v>1151.0157769346827</v>
      </c>
      <c r="F92" s="5">
        <f t="shared" si="17"/>
        <v>1199.386279141941</v>
      </c>
      <c r="G92" s="5">
        <f t="shared" si="15"/>
        <v>0</v>
      </c>
    </row>
    <row r="93" spans="1:7" x14ac:dyDescent="0.2">
      <c r="A93" s="30">
        <f t="shared" si="16"/>
        <v>76</v>
      </c>
      <c r="B93" s="30">
        <f t="shared" si="12"/>
        <v>6</v>
      </c>
      <c r="C93" s="5">
        <f t="shared" si="18"/>
        <v>10575.166576340071</v>
      </c>
      <c r="D93" s="5">
        <f t="shared" si="13"/>
        <v>43.622562127402794</v>
      </c>
      <c r="E93" s="5">
        <f t="shared" si="14"/>
        <v>1155.7637170145383</v>
      </c>
      <c r="F93" s="5">
        <f t="shared" si="17"/>
        <v>1199.386279141941</v>
      </c>
      <c r="G93" s="5">
        <f t="shared" si="15"/>
        <v>0</v>
      </c>
    </row>
    <row r="94" spans="1:7" x14ac:dyDescent="0.2">
      <c r="A94" s="30">
        <f t="shared" si="16"/>
        <v>77</v>
      </c>
      <c r="B94" s="30">
        <f t="shared" si="12"/>
        <v>6</v>
      </c>
      <c r="C94" s="5">
        <f t="shared" si="18"/>
        <v>9419.4028593255316</v>
      </c>
      <c r="D94" s="5">
        <f t="shared" si="13"/>
        <v>38.855036794717819</v>
      </c>
      <c r="E94" s="5">
        <f t="shared" si="14"/>
        <v>1160.5312423472233</v>
      </c>
      <c r="F94" s="5">
        <f t="shared" si="17"/>
        <v>1199.386279141941</v>
      </c>
      <c r="G94" s="5">
        <f t="shared" si="15"/>
        <v>0</v>
      </c>
    </row>
    <row r="95" spans="1:7" x14ac:dyDescent="0.2">
      <c r="A95" s="30">
        <f t="shared" si="16"/>
        <v>78</v>
      </c>
      <c r="B95" s="30">
        <f t="shared" si="12"/>
        <v>6</v>
      </c>
      <c r="C95" s="5">
        <f t="shared" si="18"/>
        <v>8258.8716169783074</v>
      </c>
      <c r="D95" s="5">
        <f t="shared" si="13"/>
        <v>34.067845420035518</v>
      </c>
      <c r="E95" s="5">
        <f t="shared" si="14"/>
        <v>1165.3184337219054</v>
      </c>
      <c r="F95" s="5">
        <f t="shared" si="17"/>
        <v>1199.386279141941</v>
      </c>
      <c r="G95" s="5">
        <f t="shared" si="15"/>
        <v>0</v>
      </c>
    </row>
    <row r="96" spans="1:7" x14ac:dyDescent="0.2">
      <c r="A96" s="30">
        <f t="shared" si="16"/>
        <v>79</v>
      </c>
      <c r="B96" s="30">
        <f t="shared" si="12"/>
        <v>6</v>
      </c>
      <c r="C96" s="5">
        <f t="shared" si="18"/>
        <v>7093.553183256402</v>
      </c>
      <c r="D96" s="5">
        <f t="shared" si="13"/>
        <v>29.260906880932662</v>
      </c>
      <c r="E96" s="5">
        <f t="shared" si="14"/>
        <v>1170.1253722610084</v>
      </c>
      <c r="F96" s="5">
        <f t="shared" si="17"/>
        <v>1199.386279141941</v>
      </c>
      <c r="G96" s="5">
        <f t="shared" si="15"/>
        <v>0</v>
      </c>
    </row>
    <row r="97" spans="1:7" x14ac:dyDescent="0.2">
      <c r="A97" s="30">
        <f t="shared" si="16"/>
        <v>80</v>
      </c>
      <c r="B97" s="30">
        <f t="shared" si="12"/>
        <v>6</v>
      </c>
      <c r="C97" s="5">
        <f t="shared" si="18"/>
        <v>5923.4278109953939</v>
      </c>
      <c r="D97" s="5">
        <f t="shared" si="13"/>
        <v>24.434139720356001</v>
      </c>
      <c r="E97" s="5">
        <f t="shared" si="14"/>
        <v>1174.9521394215851</v>
      </c>
      <c r="F97" s="5">
        <f t="shared" si="17"/>
        <v>1199.386279141941</v>
      </c>
      <c r="G97" s="5">
        <f t="shared" si="15"/>
        <v>0</v>
      </c>
    </row>
    <row r="98" spans="1:7" x14ac:dyDescent="0.2">
      <c r="A98" s="30">
        <f t="shared" si="16"/>
        <v>81</v>
      </c>
      <c r="B98" s="30">
        <f t="shared" si="12"/>
        <v>6</v>
      </c>
      <c r="C98" s="5">
        <f t="shared" si="18"/>
        <v>4748.4756715738085</v>
      </c>
      <c r="D98" s="5">
        <f t="shared" si="13"/>
        <v>19.587462145241961</v>
      </c>
      <c r="E98" s="5">
        <f t="shared" si="14"/>
        <v>1179.7988169966991</v>
      </c>
      <c r="F98" s="5">
        <f t="shared" si="17"/>
        <v>1199.386279141941</v>
      </c>
      <c r="G98" s="5">
        <f t="shared" si="15"/>
        <v>0</v>
      </c>
    </row>
    <row r="99" spans="1:7" x14ac:dyDescent="0.2">
      <c r="A99" s="30">
        <f t="shared" si="16"/>
        <v>82</v>
      </c>
      <c r="B99" s="30">
        <f t="shared" si="12"/>
        <v>6</v>
      </c>
      <c r="C99" s="5">
        <f t="shared" si="18"/>
        <v>3568.6768545771092</v>
      </c>
      <c r="D99" s="5">
        <f t="shared" si="13"/>
        <v>14.720792025130576</v>
      </c>
      <c r="E99" s="5">
        <f t="shared" si="14"/>
        <v>1184.6654871168105</v>
      </c>
      <c r="F99" s="5">
        <f t="shared" si="17"/>
        <v>1199.386279141941</v>
      </c>
      <c r="G99" s="5">
        <f t="shared" si="15"/>
        <v>0</v>
      </c>
    </row>
    <row r="100" spans="1:7" x14ac:dyDescent="0.2">
      <c r="A100" s="30">
        <f t="shared" si="16"/>
        <v>83</v>
      </c>
      <c r="B100" s="30">
        <f t="shared" si="12"/>
        <v>6</v>
      </c>
      <c r="C100" s="5">
        <f t="shared" si="18"/>
        <v>2384.011367460299</v>
      </c>
      <c r="D100" s="5">
        <f t="shared" si="13"/>
        <v>9.8340468907737328</v>
      </c>
      <c r="E100" s="5">
        <f t="shared" si="14"/>
        <v>1189.5522322511672</v>
      </c>
      <c r="F100" s="5">
        <f t="shared" si="17"/>
        <v>1199.386279141941</v>
      </c>
      <c r="G100" s="5">
        <f t="shared" si="15"/>
        <v>0</v>
      </c>
    </row>
    <row r="101" spans="1:7" x14ac:dyDescent="0.2">
      <c r="A101" s="30">
        <f t="shared" si="16"/>
        <v>84</v>
      </c>
      <c r="B101" s="30">
        <f t="shared" si="12"/>
        <v>6</v>
      </c>
      <c r="C101" s="5">
        <f t="shared" si="18"/>
        <v>1194.4591352091318</v>
      </c>
      <c r="D101" s="5">
        <f t="shared" si="13"/>
        <v>4.9271439327376685</v>
      </c>
      <c r="E101" s="5">
        <f t="shared" si="14"/>
        <v>1194.4591352092034</v>
      </c>
      <c r="F101" s="5">
        <f t="shared" si="17"/>
        <v>1199.386279141941</v>
      </c>
      <c r="G101" s="5">
        <f t="shared" si="15"/>
        <v>0</v>
      </c>
    </row>
    <row r="102" spans="1:7" x14ac:dyDescent="0.2">
      <c r="A102" s="30" t="str">
        <f t="shared" si="16"/>
        <v/>
      </c>
      <c r="B102" s="30" t="str">
        <f t="shared" si="12"/>
        <v/>
      </c>
      <c r="C102" s="5" t="str">
        <f t="shared" si="18"/>
        <v/>
      </c>
      <c r="D102" s="5" t="str">
        <f t="shared" si="13"/>
        <v/>
      </c>
      <c r="E102" s="5" t="str">
        <f t="shared" si="14"/>
        <v/>
      </c>
      <c r="F102" s="5" t="str">
        <f t="shared" si="17"/>
        <v/>
      </c>
      <c r="G102" s="5" t="str">
        <f t="shared" si="15"/>
        <v/>
      </c>
    </row>
    <row r="103" spans="1:7" x14ac:dyDescent="0.2">
      <c r="A103" s="30" t="str">
        <f t="shared" si="16"/>
        <v/>
      </c>
      <c r="B103" s="30" t="str">
        <f t="shared" si="12"/>
        <v/>
      </c>
      <c r="C103" s="5" t="str">
        <f t="shared" si="18"/>
        <v/>
      </c>
      <c r="D103" s="5" t="str">
        <f t="shared" si="13"/>
        <v/>
      </c>
      <c r="E103" s="5" t="str">
        <f t="shared" si="14"/>
        <v/>
      </c>
      <c r="F103" s="5" t="str">
        <f t="shared" si="17"/>
        <v/>
      </c>
      <c r="G103" s="5" t="str">
        <f t="shared" si="15"/>
        <v/>
      </c>
    </row>
    <row r="104" spans="1:7" x14ac:dyDescent="0.2">
      <c r="A104" s="30" t="str">
        <f t="shared" si="16"/>
        <v/>
      </c>
      <c r="B104" s="30" t="str">
        <f t="shared" si="12"/>
        <v/>
      </c>
      <c r="C104" s="5" t="str">
        <f t="shared" si="18"/>
        <v/>
      </c>
      <c r="D104" s="5" t="str">
        <f t="shared" si="13"/>
        <v/>
      </c>
      <c r="E104" s="5" t="str">
        <f t="shared" si="14"/>
        <v/>
      </c>
      <c r="F104" s="5" t="str">
        <f t="shared" si="17"/>
        <v/>
      </c>
      <c r="G104" s="5" t="str">
        <f t="shared" si="15"/>
        <v/>
      </c>
    </row>
    <row r="105" spans="1:7" x14ac:dyDescent="0.2">
      <c r="A105" s="30" t="str">
        <f t="shared" si="16"/>
        <v/>
      </c>
      <c r="B105" s="30" t="str">
        <f t="shared" si="12"/>
        <v/>
      </c>
      <c r="C105" s="5" t="str">
        <f t="shared" si="18"/>
        <v/>
      </c>
      <c r="D105" s="5" t="str">
        <f t="shared" si="13"/>
        <v/>
      </c>
      <c r="E105" s="5" t="str">
        <f t="shared" si="14"/>
        <v/>
      </c>
      <c r="F105" s="5" t="str">
        <f t="shared" si="17"/>
        <v/>
      </c>
      <c r="G105" s="5" t="str">
        <f t="shared" si="15"/>
        <v/>
      </c>
    </row>
    <row r="106" spans="1:7" x14ac:dyDescent="0.2">
      <c r="A106" s="30" t="str">
        <f t="shared" si="16"/>
        <v/>
      </c>
      <c r="B106" s="30" t="str">
        <f t="shared" si="12"/>
        <v/>
      </c>
      <c r="C106" s="5" t="str">
        <f t="shared" si="18"/>
        <v/>
      </c>
      <c r="D106" s="5" t="str">
        <f t="shared" si="13"/>
        <v/>
      </c>
      <c r="E106" s="5" t="str">
        <f t="shared" si="14"/>
        <v/>
      </c>
      <c r="F106" s="5" t="str">
        <f t="shared" si="17"/>
        <v/>
      </c>
      <c r="G106" s="5" t="str">
        <f t="shared" si="15"/>
        <v/>
      </c>
    </row>
    <row r="107" spans="1:7" x14ac:dyDescent="0.2">
      <c r="A107" s="30" t="str">
        <f t="shared" si="16"/>
        <v/>
      </c>
      <c r="B107" s="30" t="str">
        <f t="shared" si="12"/>
        <v/>
      </c>
      <c r="C107" s="5" t="str">
        <f t="shared" si="18"/>
        <v/>
      </c>
      <c r="D107" s="5" t="str">
        <f t="shared" si="13"/>
        <v/>
      </c>
      <c r="E107" s="5" t="str">
        <f t="shared" si="14"/>
        <v/>
      </c>
      <c r="F107" s="5" t="str">
        <f t="shared" si="17"/>
        <v/>
      </c>
      <c r="G107" s="5" t="str">
        <f t="shared" si="15"/>
        <v/>
      </c>
    </row>
    <row r="108" spans="1:7" x14ac:dyDescent="0.2">
      <c r="A108" s="30" t="str">
        <f t="shared" si="16"/>
        <v/>
      </c>
      <c r="B108" s="30" t="str">
        <f t="shared" si="12"/>
        <v/>
      </c>
      <c r="C108" s="5" t="str">
        <f t="shared" si="18"/>
        <v/>
      </c>
      <c r="D108" s="5" t="str">
        <f t="shared" si="13"/>
        <v/>
      </c>
      <c r="E108" s="5" t="str">
        <f t="shared" si="14"/>
        <v/>
      </c>
      <c r="F108" s="5" t="str">
        <f t="shared" si="17"/>
        <v/>
      </c>
      <c r="G108" s="5" t="str">
        <f t="shared" si="15"/>
        <v/>
      </c>
    </row>
    <row r="109" spans="1:7" x14ac:dyDescent="0.2">
      <c r="A109" s="30" t="str">
        <f t="shared" si="16"/>
        <v/>
      </c>
      <c r="B109" s="30" t="str">
        <f t="shared" si="12"/>
        <v/>
      </c>
      <c r="C109" s="5" t="str">
        <f t="shared" si="18"/>
        <v/>
      </c>
      <c r="D109" s="5" t="str">
        <f t="shared" si="13"/>
        <v/>
      </c>
      <c r="E109" s="5" t="str">
        <f t="shared" si="14"/>
        <v/>
      </c>
      <c r="F109" s="5" t="str">
        <f t="shared" si="17"/>
        <v/>
      </c>
      <c r="G109" s="5" t="str">
        <f t="shared" si="15"/>
        <v/>
      </c>
    </row>
    <row r="110" spans="1:7" x14ac:dyDescent="0.2">
      <c r="A110" s="30" t="str">
        <f t="shared" si="16"/>
        <v/>
      </c>
      <c r="B110" s="30" t="str">
        <f t="shared" si="12"/>
        <v/>
      </c>
      <c r="C110" s="5" t="str">
        <f t="shared" si="18"/>
        <v/>
      </c>
      <c r="D110" s="5" t="str">
        <f t="shared" si="13"/>
        <v/>
      </c>
      <c r="E110" s="5" t="str">
        <f t="shared" si="14"/>
        <v/>
      </c>
      <c r="F110" s="5" t="str">
        <f t="shared" si="17"/>
        <v/>
      </c>
      <c r="G110" s="5" t="str">
        <f t="shared" si="15"/>
        <v/>
      </c>
    </row>
    <row r="111" spans="1:7" x14ac:dyDescent="0.2">
      <c r="A111" s="30" t="str">
        <f t="shared" si="16"/>
        <v/>
      </c>
      <c r="B111" s="30" t="str">
        <f t="shared" si="12"/>
        <v/>
      </c>
      <c r="C111" s="5" t="str">
        <f t="shared" si="18"/>
        <v/>
      </c>
      <c r="D111" s="5" t="str">
        <f t="shared" si="13"/>
        <v/>
      </c>
      <c r="E111" s="5" t="str">
        <f t="shared" si="14"/>
        <v/>
      </c>
      <c r="F111" s="5" t="str">
        <f t="shared" si="17"/>
        <v/>
      </c>
      <c r="G111" s="5" t="str">
        <f t="shared" si="15"/>
        <v/>
      </c>
    </row>
    <row r="112" spans="1:7" x14ac:dyDescent="0.2">
      <c r="A112" s="30" t="str">
        <f t="shared" si="16"/>
        <v/>
      </c>
      <c r="B112" s="30" t="str">
        <f t="shared" si="12"/>
        <v/>
      </c>
      <c r="C112" s="5" t="str">
        <f t="shared" si="18"/>
        <v/>
      </c>
      <c r="D112" s="5" t="str">
        <f t="shared" si="13"/>
        <v/>
      </c>
      <c r="E112" s="5" t="str">
        <f t="shared" si="14"/>
        <v/>
      </c>
      <c r="F112" s="5" t="str">
        <f t="shared" si="17"/>
        <v/>
      </c>
      <c r="G112" s="5" t="str">
        <f t="shared" si="15"/>
        <v/>
      </c>
    </row>
    <row r="113" spans="1:7" x14ac:dyDescent="0.2">
      <c r="A113" s="30" t="str">
        <f t="shared" si="16"/>
        <v/>
      </c>
      <c r="B113" s="30" t="str">
        <f t="shared" si="12"/>
        <v/>
      </c>
      <c r="C113" s="5" t="str">
        <f t="shared" si="18"/>
        <v/>
      </c>
      <c r="D113" s="5" t="str">
        <f t="shared" si="13"/>
        <v/>
      </c>
      <c r="E113" s="5" t="str">
        <f t="shared" si="14"/>
        <v/>
      </c>
      <c r="F113" s="5" t="str">
        <f t="shared" si="17"/>
        <v/>
      </c>
      <c r="G113" s="5" t="str">
        <f t="shared" si="15"/>
        <v/>
      </c>
    </row>
    <row r="114" spans="1:7" x14ac:dyDescent="0.2">
      <c r="A114" s="30" t="str">
        <f t="shared" si="16"/>
        <v/>
      </c>
      <c r="B114" s="30" t="str">
        <f t="shared" ref="B114:B137" si="19">IF(A114="","",FLOOR((A114/$D$11)-0.01,1))</f>
        <v/>
      </c>
      <c r="C114" s="5" t="str">
        <f t="shared" si="18"/>
        <v/>
      </c>
      <c r="D114" s="5" t="str">
        <f t="shared" ref="D114:D137" si="20">IF(A114="","",C114*$D$8/$D$11)</f>
        <v/>
      </c>
      <c r="E114" s="5" t="str">
        <f t="shared" ref="E114:E137" si="21">IF(A114="","",($D$14-$D$7)-D114)</f>
        <v/>
      </c>
      <c r="F114" s="5" t="str">
        <f t="shared" si="17"/>
        <v/>
      </c>
      <c r="G114" s="5" t="str">
        <f t="shared" ref="G114:G137" si="22">IF(A114="","",$D$7)</f>
        <v/>
      </c>
    </row>
    <row r="115" spans="1:7" x14ac:dyDescent="0.2">
      <c r="A115" s="30" t="str">
        <f t="shared" ref="A115:A137" si="23">IF(A114="","",IF((A114+1&gt;$D$11*$D$12),"",A114+1))</f>
        <v/>
      </c>
      <c r="B115" s="30" t="str">
        <f t="shared" si="19"/>
        <v/>
      </c>
      <c r="C115" s="5" t="str">
        <f t="shared" si="18"/>
        <v/>
      </c>
      <c r="D115" s="5" t="str">
        <f t="shared" si="20"/>
        <v/>
      </c>
      <c r="E115" s="5" t="str">
        <f t="shared" si="21"/>
        <v/>
      </c>
      <c r="F115" s="5" t="str">
        <f t="shared" si="17"/>
        <v/>
      </c>
      <c r="G115" s="5" t="str">
        <f t="shared" si="22"/>
        <v/>
      </c>
    </row>
    <row r="116" spans="1:7" x14ac:dyDescent="0.2">
      <c r="A116" s="30" t="str">
        <f t="shared" si="23"/>
        <v/>
      </c>
      <c r="B116" s="30" t="str">
        <f t="shared" si="19"/>
        <v/>
      </c>
      <c r="C116" s="5" t="str">
        <f t="shared" si="18"/>
        <v/>
      </c>
      <c r="D116" s="5" t="str">
        <f t="shared" si="20"/>
        <v/>
      </c>
      <c r="E116" s="5" t="str">
        <f t="shared" si="21"/>
        <v/>
      </c>
      <c r="F116" s="5" t="str">
        <f t="shared" si="17"/>
        <v/>
      </c>
      <c r="G116" s="5" t="str">
        <f t="shared" si="22"/>
        <v/>
      </c>
    </row>
    <row r="117" spans="1:7" x14ac:dyDescent="0.2">
      <c r="A117" s="30" t="str">
        <f t="shared" si="23"/>
        <v/>
      </c>
      <c r="B117" s="30" t="str">
        <f t="shared" si="19"/>
        <v/>
      </c>
      <c r="C117" s="5" t="str">
        <f t="shared" si="18"/>
        <v/>
      </c>
      <c r="D117" s="5" t="str">
        <f t="shared" si="20"/>
        <v/>
      </c>
      <c r="E117" s="5" t="str">
        <f t="shared" si="21"/>
        <v/>
      </c>
      <c r="F117" s="5" t="str">
        <f t="shared" si="17"/>
        <v/>
      </c>
      <c r="G117" s="5" t="str">
        <f t="shared" si="22"/>
        <v/>
      </c>
    </row>
    <row r="118" spans="1:7" x14ac:dyDescent="0.2">
      <c r="A118" s="30" t="str">
        <f t="shared" si="23"/>
        <v/>
      </c>
      <c r="B118" s="30" t="str">
        <f t="shared" si="19"/>
        <v/>
      </c>
      <c r="C118" s="5" t="str">
        <f t="shared" si="18"/>
        <v/>
      </c>
      <c r="D118" s="5" t="str">
        <f t="shared" si="20"/>
        <v/>
      </c>
      <c r="E118" s="5" t="str">
        <f t="shared" si="21"/>
        <v/>
      </c>
      <c r="F118" s="5" t="str">
        <f t="shared" si="17"/>
        <v/>
      </c>
      <c r="G118" s="5" t="str">
        <f t="shared" si="22"/>
        <v/>
      </c>
    </row>
    <row r="119" spans="1:7" x14ac:dyDescent="0.2">
      <c r="A119" s="30" t="str">
        <f t="shared" si="23"/>
        <v/>
      </c>
      <c r="B119" s="30" t="str">
        <f t="shared" si="19"/>
        <v/>
      </c>
      <c r="C119" s="5" t="str">
        <f t="shared" si="18"/>
        <v/>
      </c>
      <c r="D119" s="5" t="str">
        <f t="shared" si="20"/>
        <v/>
      </c>
      <c r="E119" s="5" t="str">
        <f t="shared" si="21"/>
        <v/>
      </c>
      <c r="F119" s="5" t="str">
        <f t="shared" si="17"/>
        <v/>
      </c>
      <c r="G119" s="5" t="str">
        <f t="shared" si="22"/>
        <v/>
      </c>
    </row>
    <row r="120" spans="1:7" x14ac:dyDescent="0.2">
      <c r="A120" s="30" t="str">
        <f t="shared" si="23"/>
        <v/>
      </c>
      <c r="B120" s="30" t="str">
        <f t="shared" si="19"/>
        <v/>
      </c>
      <c r="C120" s="5" t="str">
        <f t="shared" si="18"/>
        <v/>
      </c>
      <c r="D120" s="5" t="str">
        <f t="shared" si="20"/>
        <v/>
      </c>
      <c r="E120" s="5" t="str">
        <f t="shared" si="21"/>
        <v/>
      </c>
      <c r="F120" s="5" t="str">
        <f t="shared" si="17"/>
        <v/>
      </c>
      <c r="G120" s="5" t="str">
        <f t="shared" si="22"/>
        <v/>
      </c>
    </row>
    <row r="121" spans="1:7" x14ac:dyDescent="0.2">
      <c r="A121" s="30" t="str">
        <f t="shared" si="23"/>
        <v/>
      </c>
      <c r="B121" s="30" t="str">
        <f t="shared" si="19"/>
        <v/>
      </c>
      <c r="C121" s="5" t="str">
        <f t="shared" si="18"/>
        <v/>
      </c>
      <c r="D121" s="5" t="str">
        <f t="shared" si="20"/>
        <v/>
      </c>
      <c r="E121" s="5" t="str">
        <f t="shared" si="21"/>
        <v/>
      </c>
      <c r="F121" s="5" t="str">
        <f t="shared" si="17"/>
        <v/>
      </c>
      <c r="G121" s="5" t="str">
        <f t="shared" si="22"/>
        <v/>
      </c>
    </row>
    <row r="122" spans="1:7" x14ac:dyDescent="0.2">
      <c r="A122" s="30" t="str">
        <f t="shared" si="23"/>
        <v/>
      </c>
      <c r="B122" s="30" t="str">
        <f t="shared" si="19"/>
        <v/>
      </c>
      <c r="C122" s="5" t="str">
        <f t="shared" si="18"/>
        <v/>
      </c>
      <c r="D122" s="5" t="str">
        <f t="shared" si="20"/>
        <v/>
      </c>
      <c r="E122" s="5" t="str">
        <f t="shared" si="21"/>
        <v/>
      </c>
      <c r="F122" s="5" t="str">
        <f t="shared" si="17"/>
        <v/>
      </c>
      <c r="G122" s="5" t="str">
        <f t="shared" si="22"/>
        <v/>
      </c>
    </row>
    <row r="123" spans="1:7" x14ac:dyDescent="0.2">
      <c r="A123" s="30" t="str">
        <f t="shared" si="23"/>
        <v/>
      </c>
      <c r="B123" s="30" t="str">
        <f t="shared" si="19"/>
        <v/>
      </c>
      <c r="C123" s="5" t="str">
        <f t="shared" si="18"/>
        <v/>
      </c>
      <c r="D123" s="5" t="str">
        <f t="shared" si="20"/>
        <v/>
      </c>
      <c r="E123" s="5" t="str">
        <f t="shared" si="21"/>
        <v/>
      </c>
      <c r="F123" s="5" t="str">
        <f t="shared" si="17"/>
        <v/>
      </c>
      <c r="G123" s="5" t="str">
        <f t="shared" si="22"/>
        <v/>
      </c>
    </row>
    <row r="124" spans="1:7" x14ac:dyDescent="0.2">
      <c r="A124" s="30" t="str">
        <f t="shared" si="23"/>
        <v/>
      </c>
      <c r="B124" s="30" t="str">
        <f t="shared" si="19"/>
        <v/>
      </c>
      <c r="C124" s="5" t="str">
        <f t="shared" si="18"/>
        <v/>
      </c>
      <c r="D124" s="5" t="str">
        <f t="shared" si="20"/>
        <v/>
      </c>
      <c r="E124" s="5" t="str">
        <f t="shared" si="21"/>
        <v/>
      </c>
      <c r="F124" s="5" t="str">
        <f t="shared" si="17"/>
        <v/>
      </c>
      <c r="G124" s="5" t="str">
        <f t="shared" si="22"/>
        <v/>
      </c>
    </row>
    <row r="125" spans="1:7" x14ac:dyDescent="0.2">
      <c r="A125" s="30" t="str">
        <f t="shared" si="23"/>
        <v/>
      </c>
      <c r="B125" s="30" t="str">
        <f t="shared" si="19"/>
        <v/>
      </c>
      <c r="C125" s="5" t="str">
        <f t="shared" si="18"/>
        <v/>
      </c>
      <c r="D125" s="5" t="str">
        <f t="shared" si="20"/>
        <v/>
      </c>
      <c r="E125" s="5" t="str">
        <f t="shared" si="21"/>
        <v/>
      </c>
      <c r="F125" s="5" t="str">
        <f t="shared" si="17"/>
        <v/>
      </c>
      <c r="G125" s="5" t="str">
        <f t="shared" si="22"/>
        <v/>
      </c>
    </row>
    <row r="126" spans="1:7" x14ac:dyDescent="0.2">
      <c r="A126" s="30" t="str">
        <f t="shared" si="23"/>
        <v/>
      </c>
      <c r="B126" s="30" t="str">
        <f t="shared" si="19"/>
        <v/>
      </c>
      <c r="C126" s="5" t="str">
        <f t="shared" si="18"/>
        <v/>
      </c>
      <c r="D126" s="5" t="str">
        <f t="shared" si="20"/>
        <v/>
      </c>
      <c r="E126" s="5" t="str">
        <f t="shared" si="21"/>
        <v/>
      </c>
      <c r="F126" s="5" t="str">
        <f t="shared" si="17"/>
        <v/>
      </c>
      <c r="G126" s="5" t="str">
        <f t="shared" si="22"/>
        <v/>
      </c>
    </row>
    <row r="127" spans="1:7" x14ac:dyDescent="0.2">
      <c r="A127" s="30" t="str">
        <f t="shared" si="23"/>
        <v/>
      </c>
      <c r="B127" s="30" t="str">
        <f t="shared" si="19"/>
        <v/>
      </c>
      <c r="C127" s="5" t="str">
        <f t="shared" si="18"/>
        <v/>
      </c>
      <c r="D127" s="5" t="str">
        <f t="shared" si="20"/>
        <v/>
      </c>
      <c r="E127" s="5" t="str">
        <f t="shared" si="21"/>
        <v/>
      </c>
      <c r="F127" s="5" t="str">
        <f t="shared" si="17"/>
        <v/>
      </c>
      <c r="G127" s="5" t="str">
        <f t="shared" si="22"/>
        <v/>
      </c>
    </row>
    <row r="128" spans="1:7" x14ac:dyDescent="0.2">
      <c r="A128" s="30" t="str">
        <f t="shared" si="23"/>
        <v/>
      </c>
      <c r="B128" s="30" t="str">
        <f t="shared" si="19"/>
        <v/>
      </c>
      <c r="C128" s="5" t="str">
        <f t="shared" si="18"/>
        <v/>
      </c>
      <c r="D128" s="5" t="str">
        <f t="shared" si="20"/>
        <v/>
      </c>
      <c r="E128" s="5" t="str">
        <f t="shared" si="21"/>
        <v/>
      </c>
      <c r="F128" s="5" t="str">
        <f t="shared" si="17"/>
        <v/>
      </c>
      <c r="G128" s="5" t="str">
        <f t="shared" si="22"/>
        <v/>
      </c>
    </row>
    <row r="129" spans="1:7" x14ac:dyDescent="0.2">
      <c r="A129" s="30" t="str">
        <f t="shared" si="23"/>
        <v/>
      </c>
      <c r="B129" s="30" t="str">
        <f t="shared" si="19"/>
        <v/>
      </c>
      <c r="C129" s="5" t="str">
        <f t="shared" si="18"/>
        <v/>
      </c>
      <c r="D129" s="5" t="str">
        <f t="shared" si="20"/>
        <v/>
      </c>
      <c r="E129" s="5" t="str">
        <f t="shared" si="21"/>
        <v/>
      </c>
      <c r="F129" s="5" t="str">
        <f t="shared" si="17"/>
        <v/>
      </c>
      <c r="G129" s="5" t="str">
        <f t="shared" si="22"/>
        <v/>
      </c>
    </row>
    <row r="130" spans="1:7" x14ac:dyDescent="0.2">
      <c r="A130" s="30" t="str">
        <f t="shared" si="23"/>
        <v/>
      </c>
      <c r="B130" s="30" t="str">
        <f t="shared" si="19"/>
        <v/>
      </c>
      <c r="C130" s="5" t="str">
        <f t="shared" si="18"/>
        <v/>
      </c>
      <c r="D130" s="5" t="str">
        <f t="shared" si="20"/>
        <v/>
      </c>
      <c r="E130" s="5" t="str">
        <f t="shared" si="21"/>
        <v/>
      </c>
      <c r="F130" s="5" t="str">
        <f t="shared" si="17"/>
        <v/>
      </c>
      <c r="G130" s="5" t="str">
        <f t="shared" si="22"/>
        <v/>
      </c>
    </row>
    <row r="131" spans="1:7" x14ac:dyDescent="0.2">
      <c r="A131" s="30" t="str">
        <f t="shared" si="23"/>
        <v/>
      </c>
      <c r="B131" s="30" t="str">
        <f t="shared" si="19"/>
        <v/>
      </c>
      <c r="C131" s="5" t="str">
        <f t="shared" si="18"/>
        <v/>
      </c>
      <c r="D131" s="5" t="str">
        <f t="shared" si="20"/>
        <v/>
      </c>
      <c r="E131" s="5" t="str">
        <f t="shared" si="21"/>
        <v/>
      </c>
      <c r="F131" s="5" t="str">
        <f t="shared" si="17"/>
        <v/>
      </c>
      <c r="G131" s="5" t="str">
        <f t="shared" si="22"/>
        <v/>
      </c>
    </row>
    <row r="132" spans="1:7" x14ac:dyDescent="0.2">
      <c r="A132" s="30" t="str">
        <f t="shared" si="23"/>
        <v/>
      </c>
      <c r="B132" s="30" t="str">
        <f t="shared" si="19"/>
        <v/>
      </c>
      <c r="C132" s="5" t="str">
        <f t="shared" si="18"/>
        <v/>
      </c>
      <c r="D132" s="5" t="str">
        <f t="shared" si="20"/>
        <v/>
      </c>
      <c r="E132" s="5" t="str">
        <f t="shared" si="21"/>
        <v/>
      </c>
      <c r="F132" s="5" t="str">
        <f t="shared" si="17"/>
        <v/>
      </c>
      <c r="G132" s="5" t="str">
        <f t="shared" si="22"/>
        <v/>
      </c>
    </row>
    <row r="133" spans="1:7" x14ac:dyDescent="0.2">
      <c r="A133" s="30" t="str">
        <f t="shared" si="23"/>
        <v/>
      </c>
      <c r="B133" s="30" t="str">
        <f t="shared" si="19"/>
        <v/>
      </c>
      <c r="C133" s="5" t="str">
        <f t="shared" si="18"/>
        <v/>
      </c>
      <c r="D133" s="5" t="str">
        <f t="shared" si="20"/>
        <v/>
      </c>
      <c r="E133" s="5" t="str">
        <f t="shared" si="21"/>
        <v/>
      </c>
      <c r="F133" s="5" t="str">
        <f t="shared" si="17"/>
        <v/>
      </c>
      <c r="G133" s="5" t="str">
        <f t="shared" si="22"/>
        <v/>
      </c>
    </row>
    <row r="134" spans="1:7" x14ac:dyDescent="0.2">
      <c r="A134" s="30" t="str">
        <f t="shared" si="23"/>
        <v/>
      </c>
      <c r="B134" s="30" t="str">
        <f t="shared" si="19"/>
        <v/>
      </c>
      <c r="C134" s="5" t="str">
        <f t="shared" si="18"/>
        <v/>
      </c>
      <c r="D134" s="5" t="str">
        <f t="shared" si="20"/>
        <v/>
      </c>
      <c r="E134" s="5" t="str">
        <f t="shared" si="21"/>
        <v/>
      </c>
      <c r="F134" s="5" t="str">
        <f t="shared" si="17"/>
        <v/>
      </c>
      <c r="G134" s="5" t="str">
        <f t="shared" si="22"/>
        <v/>
      </c>
    </row>
    <row r="135" spans="1:7" x14ac:dyDescent="0.2">
      <c r="A135" s="30" t="str">
        <f t="shared" si="23"/>
        <v/>
      </c>
      <c r="B135" s="30" t="str">
        <f t="shared" si="19"/>
        <v/>
      </c>
      <c r="C135" s="5" t="str">
        <f t="shared" si="18"/>
        <v/>
      </c>
      <c r="D135" s="5" t="str">
        <f t="shared" si="20"/>
        <v/>
      </c>
      <c r="E135" s="5" t="str">
        <f t="shared" si="21"/>
        <v/>
      </c>
      <c r="F135" s="5" t="str">
        <f t="shared" si="17"/>
        <v/>
      </c>
      <c r="G135" s="5" t="str">
        <f t="shared" si="22"/>
        <v/>
      </c>
    </row>
    <row r="136" spans="1:7" x14ac:dyDescent="0.2">
      <c r="A136" s="30" t="str">
        <f t="shared" si="23"/>
        <v/>
      </c>
      <c r="B136" s="30" t="str">
        <f t="shared" si="19"/>
        <v/>
      </c>
      <c r="C136" s="5" t="str">
        <f t="shared" si="18"/>
        <v/>
      </c>
      <c r="D136" s="5" t="str">
        <f t="shared" si="20"/>
        <v/>
      </c>
      <c r="E136" s="5" t="str">
        <f t="shared" si="21"/>
        <v/>
      </c>
      <c r="F136" s="5" t="str">
        <f t="shared" si="17"/>
        <v/>
      </c>
      <c r="G136" s="5" t="str">
        <f t="shared" si="22"/>
        <v/>
      </c>
    </row>
    <row r="137" spans="1:7" x14ac:dyDescent="0.2">
      <c r="A137" s="30" t="str">
        <f t="shared" si="23"/>
        <v/>
      </c>
      <c r="B137" s="30" t="str">
        <f t="shared" si="19"/>
        <v/>
      </c>
      <c r="C137" s="5" t="str">
        <f t="shared" si="18"/>
        <v/>
      </c>
      <c r="D137" s="5" t="str">
        <f t="shared" si="20"/>
        <v/>
      </c>
      <c r="E137" s="5" t="str">
        <f t="shared" si="21"/>
        <v/>
      </c>
      <c r="F137" s="5" t="str">
        <f t="shared" si="17"/>
        <v/>
      </c>
      <c r="G137" s="5" t="str">
        <f t="shared" si="22"/>
        <v/>
      </c>
    </row>
  </sheetData>
  <sheetProtection password="9CE0" sheet="1"/>
  <phoneticPr fontId="0" type="noConversion"/>
  <dataValidations count="1">
    <dataValidation type="list" allowBlank="1" showInputMessage="1" showErrorMessage="1" sqref="D9">
      <formula1>"Ja,Nej"</formula1>
    </dataValidation>
  </dataValidations>
  <printOptions horizontalCentered="1"/>
  <pageMargins left="0.78740157480314965" right="0.78740157480314965" top="0.98425196850393704" bottom="0.98425196850393704" header="0" footer="0"/>
  <pageSetup paperSize="9" scale="6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Amortisering</vt:lpstr>
      <vt:lpstr>Amortisering!Udskriftsområde</vt:lpstr>
      <vt:lpstr>Amortisering!Udskriftstitler</vt:lpstr>
    </vt:vector>
  </TitlesOfParts>
  <Company>Excel-regneark.dk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Amortisering</dc:title>
  <dc:creator>Allan Thustrup Mortensen</dc:creator>
  <cp:lastModifiedBy>Allan T. Mortensen</cp:lastModifiedBy>
  <cp:lastPrinted>2015-03-17T20:32:02Z</cp:lastPrinted>
  <dcterms:created xsi:type="dcterms:W3CDTF">2001-08-06T11:39:41Z</dcterms:created>
  <dcterms:modified xsi:type="dcterms:W3CDTF">2017-11-03T10:30:27Z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jer">
    <vt:lpwstr>Allan Thustrup Mortensen</vt:lpwstr>
  </property>
  <property fmtid="{D5CDD505-2E9C-101B-9397-08002B2CF9AE}" pid="3" name="Udgiver">
    <vt:lpwstr>http://www.excel-regneark.dk</vt:lpwstr>
  </property>
</Properties>
</file>